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 activeTab="2"/>
  </bookViews>
  <sheets>
    <sheet name="总消费" sheetId="4" r:id="rId1"/>
    <sheet name="笔记日报" sheetId="6" r:id="rId2"/>
    <sheet name="投放进度" sheetId="13" r:id="rId3"/>
    <sheet name="笔记数据自定义" sheetId="11" r:id="rId4"/>
    <sheet name="笔记数据看板" sheetId="7" r:id="rId5"/>
    <sheet name="笔记匹配" sheetId="2" r:id="rId6"/>
    <sheet name="日报数据源" sheetId="1" r:id="rId7"/>
    <sheet name="月之精华进度数据源" sheetId="14" r:id="rId8"/>
    <sheet name="信息流数据源" sheetId="8" r:id="rId9"/>
    <sheet name="搜索数据源" sheetId="9" r:id="rId10"/>
    <sheet name="回搜数据源" sheetId="12" r:id="rId11"/>
  </sheets>
  <definedNames>
    <definedName name="_xlnm._FilterDatabase" localSheetId="4" hidden="1">笔记数据看板!$A$2:$Z$34</definedName>
    <definedName name="_xlnm._FilterDatabase" localSheetId="6" hidden="1">日报数据源!$A$1:$AD$1779</definedName>
  </definedNames>
  <calcPr calcId="144525"/>
  <pivotCaches>
    <pivotCache cacheId="0" r:id="rId12"/>
    <pivotCache cacheId="1" r:id="rId13"/>
    <pivotCache cacheId="2" r:id="rId14"/>
  </pivotCaches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30" name="ID_1AE92AB35929420A8B79DAC5370AFC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2200" y="2552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" name="ID_A58E341E36914F81BF93E9C5C72304E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362200" y="139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8" name="ID_0654D4AF6C8C4EA5B0F2017C3CEFF0B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2362200" y="1028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5" name="ID_0BC6999547EF41E89886C28DBF17E053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2362200" y="774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" name="ID_C70BD39C195B47C4BB1E8F79F565CE3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2362200" y="520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5" name="ID_47DFBD6D9682478EB42A79FA5A402E20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362200" y="1917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" name="ID_D8D05553AFDF447A815FBCA3AD0E07B3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362200" y="266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" name="ID_8E5400210D1C4DC287F40CDB23E0FCFE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2362200" y="393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6" name="ID_579C146641904CB2859706F5422FFE48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2362200" y="901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" name="ID_BFB1E33DDE5047E789CCC65F2D9F7D2B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2362200" y="647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9" name="ID_548E4B3B56B1471B9B5CF5DFBC2481B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362200" y="1155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0" name="ID_E42011547AA24F18B1CBAE43E720191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362200" y="1282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1" name="ID_F4D48C419B0E42729821FC383CA864AE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2362200" y="14090650"/>
          <a:ext cx="10287000" cy="137445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3" name="ID_8D6F2E87554D4D219C1C3E84BE6B8E5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2362200" y="16630650"/>
          <a:ext cx="10287000" cy="137445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4" name="ID_9975B9BEF4BD43B4A6AB6189BA0C8458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2362200" y="1790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6" name="ID_27432693072D457EB171A4C02207DED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2362200" y="2044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7" name="ID_E2FB65A56452424EB97CF28FEC6B6B86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2362200" y="2171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8" name="ID_74B7EBD40912426FB1B1379A38AAF8AC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2362200" y="2298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9" name="ID_413F4FABEAC74C47B560FE905DE91228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2362200" y="24250650"/>
          <a:ext cx="10287000" cy="10287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1" name="ID_3C11807A118046108292FB21BD259252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2362200" y="2679065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3" name="ID_8CDCD87074D549DAA62F5C254BFD3A78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2362200" y="2933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4" name="ID_67D830922CF140E289AF62B4DE4A5878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2362200" y="3060065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3" name="ID_9EB90422C7F5462E8317823DFD7ABCC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19825" y="5842000"/>
          <a:ext cx="3590925" cy="4629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2C0B439924394CE99F89AECCCF15942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219825" y="6096000"/>
          <a:ext cx="3543300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466D64A82EFA4DBC8CBB907B1C777C8C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219825" y="6858000"/>
          <a:ext cx="3571875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7C17BC9F0E2D4DB098B2B0CEAE4FD2F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19825" y="6604000"/>
          <a:ext cx="3562350" cy="4667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73712CDBD8FE44EE9DA5BF2031C4B1A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219825" y="6350000"/>
          <a:ext cx="3467100" cy="4752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69887E1894C54E939086309F3781CD9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219825" y="7366000"/>
          <a:ext cx="3552825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5F4B6FA836294BBDBCDCCFEF27AB527A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219825" y="7112000"/>
          <a:ext cx="3552825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F8D5D7B8D618491A85ED4306E359AD1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19825" y="7874000"/>
          <a:ext cx="3524250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12259F472B31442BAA5941F79473500C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19825" y="7620000"/>
          <a:ext cx="3543300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B3E043B0C0EB401CB838A8DB69746C9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219825" y="8128000"/>
          <a:ext cx="3505200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" name="ID_B4DD17CB3E774E51AA7243D4CEB26C3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219825" y="8382000"/>
          <a:ext cx="3552825" cy="4838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5" name="ID_0DEDDF363AB848E99B94ADF672ACC54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730240" y="8733155"/>
          <a:ext cx="2819400" cy="377190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<sst xmlns="http://schemas.openxmlformats.org/spreadsheetml/2006/main" count="16432" uniqueCount="645">
  <si>
    <t>广禾堂 总消费</t>
  </si>
  <si>
    <t>时间</t>
  </si>
  <si>
    <t xml:space="preserve"> 消费</t>
  </si>
  <si>
    <t xml:space="preserve"> 展现量</t>
  </si>
  <si>
    <t xml:space="preserve"> 点击量</t>
  </si>
  <si>
    <t xml:space="preserve">  点击率</t>
  </si>
  <si>
    <t xml:space="preserve"> 点击成本</t>
  </si>
  <si>
    <t xml:space="preserve"> 千展费用</t>
  </si>
  <si>
    <t xml:space="preserve"> 点赞</t>
  </si>
  <si>
    <t xml:space="preserve"> 评论</t>
  </si>
  <si>
    <t xml:space="preserve"> 收藏</t>
  </si>
  <si>
    <t xml:space="preserve"> 关注</t>
  </si>
  <si>
    <t xml:space="preserve"> 分享</t>
  </si>
  <si>
    <t xml:space="preserve"> 互动量</t>
  </si>
  <si>
    <t xml:space="preserve"> 互动成本</t>
  </si>
  <si>
    <t xml:space="preserve"> 互动率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</si>
  <si>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</si>
  <si>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</si>
  <si>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</si>
  <si>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</si>
  <si>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</si>
  <si>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</si>
  <si>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</si>
  <si>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</si>
  <si>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</si>
  <si>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</si>
  <si>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</si>
  <si>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</si>
  <si>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</si>
  <si>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</si>
  <si>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</si>
  <si>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</si>
  <si>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</si>
  <si>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</si>
  <si>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</si>
  <si>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</si>
  <si>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</si>
  <si>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</si>
  <si>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</si>
  <si>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</si>
  <si>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</si>
  <si>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</si>
  <si>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</si>
  <si>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</si>
  <si>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</si>
  <si>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</si>
  <si>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</si>
  <si>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</si>
  <si>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</si>
  <si>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</si>
  <si>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</si>
  <si>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</si>
  <si>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</si>
  <si>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</si>
  <si>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</si>
  <si>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</si>
  <si>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</si>
  <si>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</si>
  <si>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</si>
  <si>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</si>
  <si>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</si>
  <si>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</si>
  <si>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</si>
  <si>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</si>
  <si>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</si>
  <si>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</si>
  <si>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</si>
  <si>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</si>
  <si>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</si>
  <si>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</si>
  <si>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</si>
  <si>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</si>
  <si>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</si>
  <si>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</si>
  <si>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</si>
  <si>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</si>
  <si>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</si>
  <si>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</si>
  <si>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</si>
  <si>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</si>
  <si>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</si>
  <si>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</si>
  <si>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</si>
  <si>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</si>
  <si>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</si>
  <si>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</si>
  <si>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</si>
  <si>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</si>
  <si>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</si>
  <si>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</si>
  <si>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</si>
  <si>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</si>
  <si>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</si>
  <si>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</si>
  <si>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</si>
  <si>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</si>
  <si>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</si>
  <si>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</si>
  <si>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</si>
  <si>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</si>
  <si>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</si>
  <si>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</si>
  <si>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</si>
  <si>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</si>
  <si>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</si>
  <si>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</si>
  <si>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</si>
  <si>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</si>
  <si>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</si>
  <si>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</si>
  <si>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</si>
  <si>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</si>
  <si>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</si>
  <si>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</si>
  <si>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</si>
  <si>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</si>
  <si>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</si>
  <si>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</si>
  <si>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</si>
  <si>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</si>
  <si>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</si>
  <si>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</si>
  <si>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</si>
  <si>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</si>
  <si>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</si>
  <si>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</si>
  <si>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</si>
  <si>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</si>
  <si>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</si>
  <si>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</si>
  <si>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</si>
  <si>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</si>
  <si>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</si>
  <si>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</si>
  <si>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</si>
  <si>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</si>
  <si>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</si>
  <si>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</si>
  <si>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</si>
  <si>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</si>
  <si>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</si>
  <si>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</si>
  <si>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</si>
  <si>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</si>
  <si>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</si>
  <si>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</si>
  <si>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</si>
  <si>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</si>
  <si>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</si>
  <si>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</si>
  <si>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</si>
  <si>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</si>
  <si>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</si>
  <si>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</si>
  <si>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</si>
  <si>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</si>
  <si>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</si>
  <si>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</si>
  <si>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</si>
  <si>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</si>
  <si>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</si>
  <si>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</si>
  <si>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</si>
  <si>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</si>
  <si>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(空白)</t>
  </si>
  <si>
    <t>总计</t>
  </si>
  <si>
    <t>广禾堂 笔记日报</t>
  </si>
  <si>
    <t>品类</t>
  </si>
  <si>
    <t>广告类型</t>
  </si>
  <si>
    <t>达人名称</t>
  </si>
  <si>
    <t>笔记埋词</t>
  </si>
  <si>
    <t>月之精华</t>
  </si>
  <si>
    <t>搜索广告</t>
  </si>
  <si>
    <t>圆湘琴</t>
  </si>
  <si>
    <t>广禾堂月之精华</t>
  </si>
  <si>
    <t>月之精华 汇总</t>
  </si>
  <si>
    <t>2022-12-18 汇总</t>
  </si>
  <si>
    <t>2022-12-17 汇总</t>
  </si>
  <si>
    <t>2022-12-16 汇总</t>
  </si>
  <si>
    <t>2022-12-15 汇总</t>
  </si>
  <si>
    <t>2022-12-14 汇总</t>
  </si>
  <si>
    <t>2022-12-13 汇总</t>
  </si>
  <si>
    <t>2022-12-12 汇总</t>
  </si>
  <si>
    <t>2022-12-11 汇总</t>
  </si>
  <si>
    <t>信息流广告</t>
  </si>
  <si>
    <t>大雷芸</t>
  </si>
  <si>
    <t>广禾堂</t>
  </si>
  <si>
    <t>2022-12-10 汇总</t>
  </si>
  <si>
    <t>2022-12-09 汇总</t>
  </si>
  <si>
    <t>2022-12-08 汇总</t>
  </si>
  <si>
    <t>2022-12-07 汇总</t>
  </si>
  <si>
    <t>2022-12-06 汇总</t>
  </si>
  <si>
    <t>2022-12-05 汇总</t>
  </si>
  <si>
    <t>2022-12-04 汇总</t>
  </si>
  <si>
    <t>2022-12-03 汇总</t>
  </si>
  <si>
    <t>2022-12-02 汇总</t>
  </si>
  <si>
    <t>西米是个小可爱</t>
  </si>
  <si>
    <t>是你拐</t>
  </si>
  <si>
    <t>2022-12-01 汇总</t>
  </si>
  <si>
    <t>2022-11-30 汇总</t>
  </si>
  <si>
    <t>木木酱</t>
  </si>
  <si>
    <t>广禾堂月子汤</t>
  </si>
  <si>
    <t>苏Su超级爱吃甜品呀</t>
  </si>
  <si>
    <t>无</t>
  </si>
  <si>
    <t>小茹来杯冰美式</t>
  </si>
  <si>
    <t>2022-11-15 汇总</t>
  </si>
  <si>
    <t>2022-11-14 汇总</t>
  </si>
  <si>
    <t>2022-11-13 汇总</t>
  </si>
  <si>
    <t>2022-11-12 汇总</t>
  </si>
  <si>
    <t>2022-11-11 汇总</t>
  </si>
  <si>
    <t>2022-11-10 汇总</t>
  </si>
  <si>
    <t>2022-11-09 汇总</t>
  </si>
  <si>
    <t>2022-11-08 汇总</t>
  </si>
  <si>
    <t>2022-11-07 汇总</t>
  </si>
  <si>
    <t>2022-11-06 汇总</t>
  </si>
  <si>
    <t>2022-11-05 汇总</t>
  </si>
  <si>
    <t>2022-11-04 汇总</t>
  </si>
  <si>
    <t>2022-11-03 汇总</t>
  </si>
  <si>
    <t>2022-11-02 汇总</t>
  </si>
  <si>
    <t>2022-11-01 汇总</t>
  </si>
  <si>
    <t>2022-10-31 汇总</t>
  </si>
  <si>
    <t>2022-10-30 汇总</t>
  </si>
  <si>
    <t>2022-10-29 汇总</t>
  </si>
  <si>
    <t>2022-10-28 汇总</t>
  </si>
  <si>
    <t>2022-10-27 汇总</t>
  </si>
  <si>
    <t>2022-10-26 汇总</t>
  </si>
  <si>
    <t>2022-10-25 汇总</t>
  </si>
  <si>
    <t>2022-10-24 汇总</t>
  </si>
  <si>
    <t>2022-10-23 汇总</t>
  </si>
  <si>
    <t>2022-10-22 汇总</t>
  </si>
  <si>
    <t>2022-10-21 汇总</t>
  </si>
  <si>
    <t>2022-10-20 汇总</t>
  </si>
  <si>
    <t>2022-10-19 汇总</t>
  </si>
  <si>
    <t>2022-10-18 汇总</t>
  </si>
  <si>
    <t>2022-10-17 汇总</t>
  </si>
  <si>
    <t>2022-10-16 汇总</t>
  </si>
  <si>
    <t>2022-10-15 汇总</t>
  </si>
  <si>
    <t>2022-10-14 汇总</t>
  </si>
  <si>
    <t>2022-10-13 汇总</t>
  </si>
  <si>
    <t>2022-10-12 汇总</t>
  </si>
  <si>
    <t>2022-10-11 汇总</t>
  </si>
  <si>
    <t>2022-10-10 汇总</t>
  </si>
  <si>
    <t>2022-10-09 汇总</t>
  </si>
  <si>
    <t>2022-10-08 汇总</t>
  </si>
  <si>
    <t>2022-10-05 汇总</t>
  </si>
  <si>
    <t>2022-10-04 汇总</t>
  </si>
  <si>
    <t>2022-10-03 汇总</t>
  </si>
  <si>
    <t>2022-10-02 汇总</t>
  </si>
  <si>
    <t>2022-10-01 汇总</t>
  </si>
  <si>
    <t>2022-09-30 汇总</t>
  </si>
  <si>
    <t>2022-09-29 汇总</t>
  </si>
  <si>
    <t>2022-09-28 汇总</t>
  </si>
  <si>
    <t>2022-09-27 汇总</t>
  </si>
  <si>
    <t>2022-09-26 汇总</t>
  </si>
  <si>
    <t>2022-09-25 汇总</t>
  </si>
  <si>
    <t>2022-09-24 汇总</t>
  </si>
  <si>
    <t>2022-09-23 汇总</t>
  </si>
  <si>
    <t>2022-09-22 汇总</t>
  </si>
  <si>
    <t>2022-09-21 汇总</t>
  </si>
  <si>
    <t>2022-09-20 汇总</t>
  </si>
  <si>
    <t>2022-09-19 汇总</t>
  </si>
  <si>
    <t>2022-09-18 汇总</t>
  </si>
  <si>
    <t>2022-09-17 汇总</t>
  </si>
  <si>
    <t>2022-09-16 汇总</t>
  </si>
  <si>
    <t>2022-09-15 汇总</t>
  </si>
  <si>
    <t>2022-09-14 汇总</t>
  </si>
  <si>
    <t>2022-09-13 汇总</t>
  </si>
  <si>
    <t>2022-09-12 汇总</t>
  </si>
  <si>
    <t>2022-09-11 汇总</t>
  </si>
  <si>
    <t>2022-09-10 汇总</t>
  </si>
  <si>
    <t>2022-09-09 汇总</t>
  </si>
  <si>
    <t>2022-09-08 汇总</t>
  </si>
  <si>
    <t>2022-09-07 汇总</t>
  </si>
  <si>
    <t>2022-09-06 汇总</t>
  </si>
  <si>
    <t>2022-09-05 汇总</t>
  </si>
  <si>
    <t>2022-09-04 汇总</t>
  </si>
  <si>
    <t>2022-09-03 汇总</t>
  </si>
  <si>
    <t>2022-09-02 汇总</t>
  </si>
  <si>
    <t>2022-09-01 汇总</t>
  </si>
  <si>
    <t>2022-08-31 汇总</t>
  </si>
  <si>
    <t>2022-08-30 汇总</t>
  </si>
  <si>
    <t>2022-08-29 汇总</t>
  </si>
  <si>
    <t>2022-08-28 汇总</t>
  </si>
  <si>
    <t>2022-08-27 汇总</t>
  </si>
  <si>
    <t>绿不油</t>
  </si>
  <si>
    <t>一只慕</t>
  </si>
  <si>
    <t>2022-08-26 汇总</t>
  </si>
  <si>
    <t>2022-08-25 汇总</t>
  </si>
  <si>
    <t>2022-08-24 汇总</t>
  </si>
  <si>
    <t>2022-08-23 汇总</t>
  </si>
  <si>
    <t>2022-08-22 汇总</t>
  </si>
  <si>
    <t>2022-08-21 汇总</t>
  </si>
  <si>
    <t>2022-08-20 汇总</t>
  </si>
  <si>
    <t>锦鲤小姐姐</t>
  </si>
  <si>
    <t>2022-08-19 汇总</t>
  </si>
  <si>
    <t>2022-08-18 汇总</t>
  </si>
  <si>
    <t>2022-08-17 汇总</t>
  </si>
  <si>
    <t>2022-08-16 汇总</t>
  </si>
  <si>
    <t>2022-08-15 汇总</t>
  </si>
  <si>
    <t>2022-08-14 汇总</t>
  </si>
  <si>
    <t>2022-08-13 汇总</t>
  </si>
  <si>
    <t>2022-08-12 汇总</t>
  </si>
  <si>
    <t>2022-08-11 汇总</t>
  </si>
  <si>
    <t>2022-08-10 汇总</t>
  </si>
  <si>
    <t>2022-08-09 汇总</t>
  </si>
  <si>
    <t>2022-08-08 汇总</t>
  </si>
  <si>
    <t>2022-08-07 汇总</t>
  </si>
  <si>
    <t>2022-08-06 汇总</t>
  </si>
  <si>
    <t>2022-08-05 汇总</t>
  </si>
  <si>
    <t>Peach酱</t>
  </si>
  <si>
    <t>车车耶斯</t>
  </si>
  <si>
    <t>2022-08-02 汇总</t>
  </si>
  <si>
    <t>2022-08-01 汇总</t>
  </si>
  <si>
    <t>2022-07-31 汇总</t>
  </si>
  <si>
    <t>2022-07-30 汇总</t>
  </si>
  <si>
    <t>2022-07-29 汇总</t>
  </si>
  <si>
    <t>2022-07-28 汇总</t>
  </si>
  <si>
    <t>张二喜</t>
  </si>
  <si>
    <t>广禾堂旗舰店</t>
  </si>
  <si>
    <t>2022-07-27 汇总</t>
  </si>
  <si>
    <t>2022-07-26 汇总</t>
  </si>
  <si>
    <t>栗栗Ann</t>
  </si>
  <si>
    <t>2022-07-25 汇总</t>
  </si>
  <si>
    <t>2022-07-24 汇总</t>
  </si>
  <si>
    <t>2022-07-23 汇总</t>
  </si>
  <si>
    <t>2022-07-22 汇总</t>
  </si>
  <si>
    <t>2022-07-21 汇总</t>
  </si>
  <si>
    <t>2022-07-20 汇总</t>
  </si>
  <si>
    <t>2022-07-19 汇总</t>
  </si>
  <si>
    <t>2022-07-18 汇总</t>
  </si>
  <si>
    <t>2022-07-17 汇总</t>
  </si>
  <si>
    <t>2022-07-16 汇总</t>
  </si>
  <si>
    <t>2022-07-15 汇总</t>
  </si>
  <si>
    <t>都爱桃子</t>
  </si>
  <si>
    <t>2022-07-14 汇总</t>
  </si>
  <si>
    <t>2022-07-13 汇总</t>
  </si>
  <si>
    <t>2022-07-12 汇总</t>
  </si>
  <si>
    <t>曲奇奶青去冰三分甜</t>
  </si>
  <si>
    <t>2022-07-11 汇总</t>
  </si>
  <si>
    <t>2022-07-10 汇总</t>
  </si>
  <si>
    <t>2022-07-09 汇总</t>
  </si>
  <si>
    <t>2022-07-08 汇总</t>
  </si>
  <si>
    <t>2022-07-07 汇总</t>
  </si>
  <si>
    <t>2022-07-06 汇总</t>
  </si>
  <si>
    <t>广禾堂-12月笔记投放排期</t>
  </si>
  <si>
    <t>总预算</t>
  </si>
  <si>
    <t>双十二节点</t>
  </si>
  <si>
    <t>双十二蓄水</t>
  </si>
  <si>
    <t>活动预热</t>
  </si>
  <si>
    <t>双十二预售</t>
  </si>
  <si>
    <t>正常维热</t>
  </si>
  <si>
    <t>圣诞节活动</t>
  </si>
  <si>
    <t>笔记维热</t>
  </si>
  <si>
    <t>日期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</si>
  <si>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</si>
  <si>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</si>
  <si>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</si>
  <si>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</si>
  <si>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</si>
  <si>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</si>
  <si>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</si>
  <si>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</si>
  <si>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</si>
  <si>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</si>
  <si>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</si>
  <si>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</si>
  <si>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广禾堂月之精华总预算</t>
  </si>
  <si>
    <t>月之精华日预算规划</t>
  </si>
  <si>
    <t>月之精华实际总消耗进度</t>
  </si>
  <si>
    <t>月之精华实际日消耗进度</t>
  </si>
  <si>
    <t>广禾堂 笔记数据自定义</t>
  </si>
  <si>
    <t>笔记ID</t>
  </si>
  <si>
    <t>62bec02a0000000004006257</t>
  </si>
  <si>
    <t>62eb77820000000016039021</t>
  </si>
  <si>
    <t>6311aaa7000000001303947b</t>
  </si>
  <si>
    <t>62bd2f270000000001029acd</t>
  </si>
  <si>
    <t>62c2a598000000000a000331</t>
  </si>
  <si>
    <t>62ce772d000000000f0021f7</t>
  </si>
  <si>
    <t>62cfc7a300000000010261e7</t>
  </si>
  <si>
    <t>62d0e81f0000000021035ab1</t>
  </si>
  <si>
    <t>62d166bc0000000011010644</t>
  </si>
  <si>
    <t>62dbd268000000001b026b3a</t>
  </si>
  <si>
    <t>62da68d9000000001200c93d</t>
  </si>
  <si>
    <t>62e79c7e000000002302a638</t>
  </si>
  <si>
    <t>62f0b5be000000001b025a27</t>
  </si>
  <si>
    <t>62f214e60000000009004723</t>
  </si>
  <si>
    <t>62f36e28000000000900760e</t>
  </si>
  <si>
    <t>62fb51b900000000140374e4</t>
  </si>
  <si>
    <t>62ff3a94000000001902bad3</t>
  </si>
  <si>
    <t>62fe2030000000001e00a950</t>
  </si>
  <si>
    <t>63115183000000001101242f</t>
  </si>
  <si>
    <t>63169e3c000000000900dc23</t>
  </si>
  <si>
    <t>6322c745000000000801be73</t>
  </si>
  <si>
    <t>632acbdf0000000009032af1</t>
  </si>
  <si>
    <t>633aa3cc000000001c00e52b</t>
  </si>
  <si>
    <t>63367e6f000000001d01b821</t>
  </si>
  <si>
    <t>6345276b000000000b013235</t>
  </si>
  <si>
    <t>634675e5000000000602e492</t>
  </si>
  <si>
    <t>634cca9b000000000703a847</t>
  </si>
  <si>
    <t>634e7c140000000008014b56</t>
  </si>
  <si>
    <t>634f84ba0000000007035ee3</t>
  </si>
  <si>
    <t>6350da180000000006029fc5</t>
  </si>
  <si>
    <t>6352610d00000000140248c1</t>
  </si>
  <si>
    <t>6356771e000000001400fa23</t>
  </si>
  <si>
    <t>6364c8c10000000006028fac</t>
  </si>
  <si>
    <t>笔记封面</t>
  </si>
  <si>
    <t>笔记标题</t>
  </si>
  <si>
    <t>发布链接</t>
  </si>
  <si>
    <t>发布时间</t>
  </si>
  <si>
    <t>测试时间</t>
  </si>
  <si>
    <t>笔记形式</t>
  </si>
  <si>
    <t>笔记总数据</t>
  </si>
  <si>
    <t>信息流-推广数据</t>
  </si>
  <si>
    <t>搜索-推广数据</t>
  </si>
  <si>
    <t>回搜率</t>
  </si>
  <si>
    <t>点赞</t>
  </si>
  <si>
    <t>收藏</t>
  </si>
  <si>
    <t>评论</t>
  </si>
  <si>
    <t>互动量</t>
  </si>
  <si>
    <t>消费</t>
  </si>
  <si>
    <t>点击率</t>
  </si>
  <si>
    <t>点击成本</t>
  </si>
  <si>
    <t>互动成本</t>
  </si>
  <si>
    <t>发现feed</t>
  </si>
  <si>
    <t>搜索feed</t>
  </si>
  <si>
    <r>
      <rPr>
        <sz val="11"/>
        <color theme="1"/>
        <rFont val="微软雅黑"/>
        <charset val="134"/>
      </rPr>
      <t>坐月子必备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️送给准妈妈的礼物！月子调理太重要了</t>
    </r>
  </si>
  <si>
    <t>https://www.xiaohongshu.com/discovery/item/62bec02a0000000004006257</t>
  </si>
  <si>
    <t>图文</t>
  </si>
  <si>
    <t>我不许我的刘亦菲准妈妈还不知道这个月子汤，都给我去喝！</t>
  </si>
  <si>
    <t>https://www.xiaohongshu.com/discovery/item/62eb77820000000016039021</t>
  </si>
  <si>
    <t>冤种闺蜜！居然挺着肚子把这月子汤顺走了！</t>
  </si>
  <si>
    <t>https://www.xiaohongshu.com/discovery/item/6311aaa7000000001303947b</t>
  </si>
  <si>
    <t>我宣布！这是月子汤的内卷天花板！</t>
  </si>
  <si>
    <t>https://www.xiaohongshu.com/discovery/item/62f214e60000000009004723</t>
  </si>
  <si>
    <t>坐对月子，少女辣妈就是你</t>
  </si>
  <si>
    <t>https://www.xiaohongshu.com/discovery/item/62bd2f270000000001029acd</t>
  </si>
  <si>
    <t>送进闺蜜心坎里的月子🎁少喝两杯奶茶就够</t>
  </si>
  <si>
    <t>https://www.xiaohongshu.com/discovery/item/62f36e28000000000900760e</t>
  </si>
  <si>
    <t>月嫂都会夸！待产包必备！准妈妈看过来！</t>
  </si>
  <si>
    <t>https://www.xiaohongshu.com/discovery/item/62da68d9000000001200c93d</t>
  </si>
  <si>
    <t>42天的月子注意事项，看这一篇就够啦！</t>
  </si>
  <si>
    <t>https://www.xiaohongshu.com/discovery/item/62ff3a94000000001902bad3</t>
  </si>
  <si>
    <t>绝了！辣妈闺蜜出了月子就这状态！说她二胎又可以了</t>
  </si>
  <si>
    <t>https://www.xiaohongshu.com/discovery/item/63115183000000001101242f</t>
  </si>
  <si>
    <t>32岁二胎｜产后3个月恢复的干货经验分享…</t>
  </si>
  <si>
    <t>https://www.xiaohongshu.com/discovery/item/62fe2030000000001e00a950</t>
  </si>
  <si>
    <t>坐月子的刘亦菲，请查收专属你秋天的第一杯“咖啡”</t>
  </si>
  <si>
    <t>https://www.xiaohongshu.com/discovery/item/62f0b5be000000001b025a27</t>
  </si>
  <si>
    <t>安利给全世界的痛经女孩！</t>
  </si>
  <si>
    <t>https://www.xiaohongshu.com/discovery/item/62fb51b900000000140374e4</t>
  </si>
  <si>
    <t>买给你待产的姐妹 广禾堂的月之精华🐂🍺</t>
  </si>
  <si>
    <t>https://www.xiaohongshu.com/discovery/item/62d166bc0000000011010644</t>
  </si>
  <si>
    <t>我还可以再瘦点吗</t>
  </si>
  <si>
    <t>本命月子汤！变身人间水蜜桃！</t>
  </si>
  <si>
    <t>https://www.xiaohongshu.com/discovery/item/63169e3c000000000900dc23</t>
  </si>
  <si>
    <t>女友痛经！我可以做什么？还不快点@男朋友</t>
  </si>
  <si>
    <t>https://www.xiaohongshu.com/discovery/item/62dbd268000000001b026b3a</t>
  </si>
  <si>
    <t>准妈妈进！月子汤新概念！再也不用熬汤8小时！</t>
  </si>
  <si>
    <t>https://www.xiaohongshu.com/discovery/item/62c2a598000000000a000331</t>
  </si>
  <si>
    <t>求求别再无效坐月子！广禾堂这个月子汤🐂🍺</t>
  </si>
  <si>
    <t>https://www.xiaohongshu.com/discovery/item/62ce772d000000000f0021f7</t>
  </si>
  <si>
    <t>如果姨妈分等级，你是哪一级👇🥹</t>
  </si>
  <si>
    <t>https://www.xiaohongshu.com/discovery/item/62e79c7e000000002302a638</t>
  </si>
  <si>
    <t>https://www.xiaohongshu.com/discovery/item/62cfc7a300000000010261e7</t>
  </si>
  <si>
    <t>终于遇到广禾堂！我真的栓Q！</t>
  </si>
  <si>
    <t>https://www.xiaohongshu.com/discovery/item/62d0e81f0000000021035ab1</t>
  </si>
  <si>
    <t>我学会了和产后焦虑和解</t>
  </si>
  <si>
    <t>https://www.xiaohongshu.com/discovery/item/632acbdf0000000009032af1</t>
  </si>
  <si>
    <t>应对产后脱发 | 这些是关键！</t>
  </si>
  <si>
    <t>https://www.xiaohongshu.com/discovery/item/6322c745000000000801be73</t>
  </si>
  <si>
    <t>可可奈</t>
  </si>
  <si>
    <t>坐月子干货‼知识点你都不记得抄？！</t>
  </si>
  <si>
    <t>https://www.xiaohongshu.com/discovery/item/634e7c140000000008014b56</t>
  </si>
  <si>
    <t>是麦子吖~</t>
  </si>
  <si>
    <t>离大谱🔥姐姐坐完月子咋还是少女感满满？</t>
  </si>
  <si>
    <t>https://www.xiaohongshu.com/discovery/item/6350da180000000006029fc5</t>
  </si>
  <si>
    <t>这个月子汤好用！我都说麻了</t>
  </si>
  <si>
    <t>https://www.xiaohongshu.com/discovery/item/634675e5000000000602e492</t>
  </si>
  <si>
    <t>月子饮食8大原则你吃对了吗</t>
  </si>
  <si>
    <t>https://www.xiaohongshu.com/discovery/item/6345276b000000000b013235</t>
  </si>
  <si>
    <t>被问了很多遍的产后干货经验终于整理出来了</t>
  </si>
  <si>
    <t>https://www.xiaohongshu.com/discovery/item/6352610d00000000140248c1</t>
  </si>
  <si>
    <t>你一定要知道的开奶救星</t>
  </si>
  <si>
    <t>https://www.xiaohongshu.com/discovery/item/634f84ba0000000007035ee3</t>
  </si>
  <si>
    <t>在家坐月子的姐妹看过来❗️这个真的很值得‼️</t>
  </si>
  <si>
    <t>https://www.xiaohongshu.com/discovery/item/634cca9b000000000703a847</t>
  </si>
  <si>
    <t>小产调养干货大总结</t>
  </si>
  <si>
    <t>https://www.xiaohongshu.com/discovery/item/63367e6f000000001d01b821</t>
  </si>
  <si>
    <t>官方首发! 保姆级双十一攻略，这样买最省钱</t>
  </si>
  <si>
    <t>https://www.xiaohongshu.com/discovery/item/6356771e000000001400fa23</t>
  </si>
  <si>
    <t>好书推荐 | 送给焦虑、迷茫的你</t>
  </si>
  <si>
    <t>https://www.xiaohongshu.com/discovery/item/633aa3cc000000001c00e52b</t>
  </si>
  <si>
    <t>628629aa000000002103c497</t>
  </si>
  <si>
    <t>新品发布｜如期而至</t>
  </si>
  <si>
    <t>https://www.xiaohongshu.com/discovery/item/628629aa000000002103c497</t>
  </si>
  <si>
    <t>央妈力推，宝藏育儿记录片，妈妈必看
分享四部值得一看的纪录片，部部封神‼️</t>
  </si>
  <si>
    <t>https://www.xiaohongshu.com/discovery/item/6364c8c10000000006028fac</t>
  </si>
  <si>
    <t>创意名称</t>
  </si>
  <si>
    <t>创意ID</t>
  </si>
  <si>
    <t>单元名称</t>
  </si>
  <si>
    <t>单元ID</t>
  </si>
  <si>
    <t>计划名称</t>
  </si>
  <si>
    <t>计划ID</t>
  </si>
  <si>
    <t>创意组合方式</t>
  </si>
  <si>
    <t>展现量</t>
  </si>
  <si>
    <t>点击量</t>
  </si>
  <si>
    <t>平均点击成本</t>
  </si>
  <si>
    <t>平均千次展示费用</t>
  </si>
  <si>
    <t>关注</t>
  </si>
  <si>
    <t>分享</t>
  </si>
  <si>
    <t>平均互动成本</t>
  </si>
  <si>
    <t>行动按钮点击量</t>
  </si>
  <si>
    <t>行动按钮点击率</t>
  </si>
  <si>
    <t>截图</t>
  </si>
  <si>
    <t>保存图片</t>
  </si>
  <si>
    <t>产品种草_创意_20220701_1</t>
  </si>
  <si>
    <t>0701-种草-信息流-园湘琴-月之精华</t>
  </si>
  <si>
    <t>0702-种草-信息流-园湘琴-月之精华-点击</t>
  </si>
  <si>
    <t>自定义创意</t>
  </si>
  <si>
    <t>产品种草_创意_20220704_1</t>
  </si>
  <si>
    <t>0704-种草-信息流-Peach酱-月之精华</t>
  </si>
  <si>
    <t>产品种草_创意_20220705_1</t>
  </si>
  <si>
    <t>0705-种草-搜索-园湘琴-月之精华-产后词包</t>
  </si>
  <si>
    <t>0705-种草-搜索-园湘琴-月之精华-类目词-</t>
  </si>
  <si>
    <t>0705-种草-搜索-园湘琴-月之精华-品牌词</t>
  </si>
  <si>
    <t>产品种草_创意_20220706_1</t>
  </si>
  <si>
    <t>7.6-种草-搜索-Peach酱-月之精华-产后词</t>
  </si>
  <si>
    <t>产品种草_单元_20220706_224119</t>
  </si>
  <si>
    <t>7.6-种草-信息流-曲奇奶青-点击</t>
  </si>
  <si>
    <t>产品种草_创意_20220710_1</t>
  </si>
  <si>
    <t>7.1-种草-搜索-Peach酱-月之精华-月子词</t>
  </si>
  <si>
    <t>产品种草_创意_20220711_1</t>
  </si>
  <si>
    <t>7.11-种草-搜索-园湘琴-月之精华-功效词</t>
  </si>
  <si>
    <t>产品种草_创意_20220712_1</t>
  </si>
  <si>
    <t>7.12-种草-信息流-园湘琴-月之精华-互动</t>
  </si>
  <si>
    <t>产品种草_创意_20220713_1</t>
  </si>
  <si>
    <t>7.13-种草-信息流-都爱桃子</t>
  </si>
  <si>
    <t>产品种草_创意_20220714_1</t>
  </si>
  <si>
    <t>7.14-种草-信息流-都爱桃子-官号</t>
  </si>
  <si>
    <t>产品种草_创意_20220716_1</t>
  </si>
  <si>
    <t>7.16-种草-信息流-栗栗Ann</t>
  </si>
  <si>
    <t>产品种草_创意_20220710_1_复制220524</t>
  </si>
  <si>
    <t>0720-种草-搜索-Peach酱-月子餐词包</t>
  </si>
  <si>
    <t>产品种草_创意_20220710_1_复制220756</t>
  </si>
  <si>
    <t>0720-种草-搜索-Peach酱-月子中心词包</t>
  </si>
  <si>
    <t>商品销量_创意_20220720_1</t>
  </si>
  <si>
    <t>0720-商销-信息流-张二喜</t>
  </si>
  <si>
    <t>产品种草_创意_20220701_1_复制111328</t>
  </si>
  <si>
    <t>0721-种草-信息流-园湘琴-月之精华</t>
  </si>
  <si>
    <t>0721-种草-信息流-园湘琴-月之精华-点击</t>
  </si>
  <si>
    <t>产品种草_创意_20220701_1_复制114356</t>
  </si>
  <si>
    <t>0721-种草-信息流-张二喜-月之精华-点击</t>
  </si>
  <si>
    <t>产品种草_创意_20220721_1</t>
  </si>
  <si>
    <t>产品种草_创意_20220722_1</t>
  </si>
  <si>
    <t>0722-种草-信息流-栗栗-月之精华-点击</t>
  </si>
  <si>
    <t>产品种草_创意_20220724_1</t>
  </si>
  <si>
    <t>0725-种草-信息流- 女友痛经</t>
  </si>
  <si>
    <t>产品种草_创意_20220725_1</t>
  </si>
  <si>
    <t>0725-种草-搜索-园湘琴-月之精华-月子词包</t>
  </si>
  <si>
    <t>0725-种草-信息流-车车耶斯-点击</t>
  </si>
  <si>
    <t>产品种草_创意_20220727_1</t>
  </si>
  <si>
    <t>0727-种草-信息流-园湘琴-月之精华-自动</t>
  </si>
  <si>
    <t>0727-种草-信息流-园湘琴-月之精华-互动</t>
  </si>
  <si>
    <t>产品种草_创意_20220729_1</t>
  </si>
  <si>
    <t>0729-种草-信息流-园湘琴-月之精华-互动点击</t>
  </si>
  <si>
    <t>产品种草_创意_20220801_1</t>
  </si>
  <si>
    <t>0801-种草-信息流- 心如刀割算什么-点击</t>
  </si>
  <si>
    <t>产品种草_创意_20220805_1</t>
  </si>
  <si>
    <t>0805-种草-信息流-西米-月之精华-互动点击</t>
  </si>
  <si>
    <t>产品种草_创意_20220705_1_复制124233</t>
  </si>
  <si>
    <t>0807-种草-搜索-园湘琴-月之精华-待产词</t>
  </si>
  <si>
    <t>产品种草_创意_20220808_1</t>
  </si>
  <si>
    <t>0808-种草-信息流- 坐月子的刘亦菲-月之精华</t>
  </si>
  <si>
    <t>产品种草_创意_20220809_1</t>
  </si>
  <si>
    <t>0705-种草-搜索-园湘琴-月之精华-品牌词_复制115945</t>
  </si>
  <si>
    <t>0809-种草-搜索-西米-月之精华-品牌词</t>
  </si>
  <si>
    <t>7.11-种草-搜索-园湘琴-月之精华-功效词_复制120300</t>
  </si>
  <si>
    <t>0809-种草-搜索-西米-月之精华-功效词</t>
  </si>
  <si>
    <t>产品种草_创意_20220705_1_复制120439</t>
  </si>
  <si>
    <t>0807-种草-搜索-园湘琴-月之精华-待产词_复制120439</t>
  </si>
  <si>
    <t>0809-种草-搜索-西米-月之精华-待产词</t>
  </si>
  <si>
    <t>0809-种草-信息流-绿不油-月之精华-互动</t>
  </si>
  <si>
    <t>产品种草_创意_20220810_1</t>
  </si>
  <si>
    <t>0810-种草-信息流-锦鲤小姐姐-月之精华</t>
  </si>
  <si>
    <t>产品种草_创意_20220816_1</t>
  </si>
  <si>
    <t>0816-种草-信息流-痛经女孩-点击</t>
  </si>
  <si>
    <t>产品种草_创意_20220819_1</t>
  </si>
  <si>
    <t>0819-种草-信息流- 42天的月子注意事项</t>
  </si>
  <si>
    <t>产品种草_创意_20220820_1</t>
  </si>
  <si>
    <t>0820-种草-信息流-一只慕-点击</t>
  </si>
  <si>
    <t>产品种草_创意_20220904_1</t>
  </si>
  <si>
    <t>0904-种草-信息流- 冤种闺蜜-点击</t>
  </si>
  <si>
    <t>产品种草_创意_20220907_1</t>
  </si>
  <si>
    <t>产品种草_单元_20220907_115227</t>
  </si>
  <si>
    <t>0905-种草-信息流-大雷芸-点击</t>
  </si>
  <si>
    <t>0907-种草-信息流-我还可以再瘦点吗-点击</t>
  </si>
  <si>
    <t>产品种草_创意_20220915_1</t>
  </si>
  <si>
    <t>0915-种草-信息流-应对产后脱发</t>
  </si>
  <si>
    <t>产品种草_创意_20220705_1_复制140324</t>
  </si>
  <si>
    <t>0920-种草-搜索-西米-月之精华-月子餐词包</t>
  </si>
  <si>
    <t>产品种草_创意_20220922_1</t>
  </si>
  <si>
    <t>0922-种草-信息流-产后焦虑和解</t>
  </si>
  <si>
    <t>产品种草_创意_20220907_1_复制105827</t>
  </si>
  <si>
    <t>产品种草_单元_20220907_115227_复制105827</t>
  </si>
  <si>
    <t>0928-种草-信息流-大雷芸-点击</t>
  </si>
  <si>
    <t>产品种草_创意_20221003_1</t>
  </si>
  <si>
    <t>1003-种草-信息流- 好书推荐 | 送给焦虑</t>
  </si>
  <si>
    <t>产品种草_创意_20221008_1</t>
  </si>
  <si>
    <t>1008-种草-信息流-圆湘琴</t>
  </si>
  <si>
    <t>1008-种草-信息流-圆湘琴-智能定向</t>
  </si>
  <si>
    <t>产品种草_创意_20221008_1_复制090315</t>
  </si>
  <si>
    <t>1009-种草-信息流-圆湘琴</t>
  </si>
  <si>
    <t>产品种草_创意_20221009_1</t>
  </si>
  <si>
    <t>1009-种草-信息流-调养干货大总结</t>
  </si>
  <si>
    <t>产品种草_创意_20220907_1_复制103201</t>
  </si>
  <si>
    <t>产品种草_单元_20220907_115227_复制103201</t>
  </si>
  <si>
    <t>1011-种草-信息流-大雷芸-通投</t>
  </si>
  <si>
    <t>产品种草_创意_20221012_1</t>
  </si>
  <si>
    <t>1012-种草-信息流- 月子饮食8大原则</t>
  </si>
  <si>
    <t>1012-种草-信息流-木木酱</t>
  </si>
  <si>
    <t>产品种草_创意_20221018_1</t>
  </si>
  <si>
    <t>1018-种草-信息流-苏Su</t>
  </si>
  <si>
    <t>产品种草_创意_20221019_1</t>
  </si>
  <si>
    <t>1019-种草-信息流-可可奈</t>
  </si>
  <si>
    <t>1019-种草-信息流-开奶救星</t>
  </si>
  <si>
    <t>产品种草_创意_20221020_1</t>
  </si>
  <si>
    <t>1020-种草-信息流-是麦子吖~</t>
  </si>
  <si>
    <t>1020-种草-信息流-是麦子吖</t>
  </si>
  <si>
    <t>产品种草_创意_20221021_1</t>
  </si>
  <si>
    <t>1021-种草-信息流- 小茹来杯冰美式</t>
  </si>
  <si>
    <t>产品种草_创意_20221024_1</t>
  </si>
  <si>
    <t>1021-种草-信息流- 保姆级双十一攻略</t>
  </si>
  <si>
    <t>产品种草_创意_20221107_1</t>
  </si>
  <si>
    <t>1107-种草-信息流- 央妈力推</t>
  </si>
  <si>
    <t>1208-抢位-圆湘琴-月之精华-首位</t>
  </si>
  <si>
    <t>(多项)</t>
  </si>
  <si>
    <t>(全部)</t>
  </si>
  <si>
    <t>私信人数</t>
  </si>
  <si>
    <t xml:space="preserve"> 私信成本</t>
  </si>
  <si>
    <t>开口数</t>
  </si>
  <si>
    <t xml:space="preserve"> 开口成本</t>
  </si>
  <si>
    <t xml:space="preserve"> 私信率</t>
  </si>
  <si>
    <t>62836b67000000000102fe28</t>
  </si>
  <si>
    <t>628e0b99000000002103d6d8</t>
  </si>
  <si>
    <t>2022/10/1~2022/10/31</t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</si>
</sst>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&quot;年&quot;m&quot;月&quot;d&quot;日&quot;;@"/>
    <numFmt numFmtId="178" formatCode="\¥#,##0"/>
    <numFmt numFmtId="179" formatCode="#,##0.00_ "/>
    <numFmt numFmtId="180" formatCode="yyyy\-mm\-dd"/>
    <numFmt numFmtId="181" formatCode="0_ "/>
  </numFmts>
  <fonts count="33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color rgb="FF000000"/>
      <name val="微软雅黑"/>
      <charset val="134"/>
    </font>
    <font>
      <sz val="11"/>
      <color rgb="FF000000"/>
      <name val="微软雅黑"/>
      <charset val="134"/>
    </font>
    <font>
      <u/>
      <sz val="11"/>
      <color rgb="FF800080"/>
      <name val="微软雅黑"/>
      <charset val="0"/>
    </font>
    <font>
      <u/>
      <sz val="11"/>
      <color rgb="FF0000FF"/>
      <name val="微软雅黑"/>
      <charset val="0"/>
    </font>
    <font>
      <sz val="10.5"/>
      <color rgb="FF333333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color theme="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1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5" borderId="13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5" fillId="19" borderId="16" applyNumberFormat="0" applyAlignment="0" applyProtection="0">
      <alignment vertical="center"/>
    </xf>
    <xf numFmtId="0" fontId="26" fillId="19" borderId="12" applyNumberFormat="0" applyAlignment="0" applyProtection="0">
      <alignment vertical="center"/>
    </xf>
    <xf numFmtId="0" fontId="27" fillId="20" borderId="17" applyNumberForma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8" fillId="0" borderId="18" applyNumberFormat="0" applyFill="0" applyAlignment="0" applyProtection="0">
      <alignment vertical="center"/>
    </xf>
    <xf numFmtId="0" fontId="29" fillId="0" borderId="19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0" fontId="1" fillId="0" borderId="1" xfId="11" applyNumberFormat="1" applyFont="1" applyFill="1" applyBorder="1" applyAlignment="1">
      <alignment horizontal="center" vertical="center"/>
    </xf>
    <xf numFmtId="10" fontId="0" fillId="0" borderId="0" xfId="11" applyNumberForma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 wrapText="1"/>
    </xf>
    <xf numFmtId="10" fontId="1" fillId="0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2" fillId="3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vertical="center"/>
    </xf>
    <xf numFmtId="10" fontId="2" fillId="0" borderId="5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NumberFormat="1" applyFont="1" applyFill="1" applyBorder="1" applyAlignment="1">
      <alignment horizontal="center" vertical="center"/>
    </xf>
    <xf numFmtId="10" fontId="3" fillId="0" borderId="5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ont="1" applyFill="1" applyAlignment="1">
      <alignment vertical="center"/>
    </xf>
    <xf numFmtId="177" fontId="0" fillId="0" borderId="0" xfId="0" applyNumberFormat="1">
      <alignment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77" fontId="4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6" fillId="0" borderId="1" xfId="10" applyFont="1" applyFill="1" applyBorder="1" applyAlignment="1">
      <alignment horizontal="center" vertical="center" wrapText="1"/>
    </xf>
    <xf numFmtId="177" fontId="5" fillId="0" borderId="1" xfId="0" applyNumberFormat="1" applyFont="1" applyFill="1" applyBorder="1" applyAlignment="1">
      <alignment horizontal="center" vertical="center"/>
    </xf>
    <xf numFmtId="0" fontId="7" fillId="0" borderId="1" xfId="1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6" fillId="0" borderId="1" xfId="10" applyFont="1" applyBorder="1" applyAlignment="1">
      <alignment horizontal="center" vertical="center"/>
    </xf>
    <xf numFmtId="0" fontId="7" fillId="0" borderId="1" xfId="1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177" fontId="4" fillId="2" borderId="6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177" fontId="4" fillId="2" borderId="7" xfId="0" applyNumberFormat="1" applyFont="1" applyFill="1" applyBorder="1" applyAlignment="1">
      <alignment horizontal="center" vertical="center"/>
    </xf>
    <xf numFmtId="10" fontId="4" fillId="2" borderId="1" xfId="1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10" fontId="1" fillId="2" borderId="1" xfId="11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10" fontId="1" fillId="0" borderId="1" xfId="11" applyNumberFormat="1" applyFont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79" fontId="1" fillId="0" borderId="1" xfId="11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176" fontId="1" fillId="2" borderId="3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180" fontId="10" fillId="6" borderId="1" xfId="0" applyNumberFormat="1" applyFont="1" applyFill="1" applyBorder="1" applyAlignment="1">
      <alignment horizontal="center" vertical="center"/>
    </xf>
    <xf numFmtId="181" fontId="10" fillId="0" borderId="1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10" fontId="10" fillId="8" borderId="1" xfId="11" applyNumberFormat="1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10" fontId="1" fillId="0" borderId="2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03">
    <dxf>
      <numFmt numFmtId="182" formatCode="0.0%"/>
    </dxf>
    <dxf>
      <numFmt numFmtId="10" formatCode="0.00%"/>
    </dxf>
    <dxf>
      <numFmt numFmtId="183" formatCode="0.00000000_ "/>
    </dxf>
    <dxf>
      <numFmt numFmtId="184" formatCode="0.0000000_ "/>
    </dxf>
    <dxf>
      <numFmt numFmtId="185" formatCode="0.000000_ "/>
    </dxf>
    <dxf>
      <numFmt numFmtId="186" formatCode="0.00000_ "/>
    </dxf>
    <dxf>
      <numFmt numFmtId="187" formatCode="0.0000_ "/>
    </dxf>
    <dxf>
      <numFmt numFmtId="188" formatCode="0.000_ "/>
    </dxf>
    <dxf>
      <numFmt numFmtId="176" formatCode="0.00_ "/>
    </dxf>
    <dxf>
      <numFmt numFmtId="189" formatCode="0.0000000_ "/>
    </dxf>
    <dxf>
      <numFmt numFmtId="190" formatCode="0.000000_ "/>
    </dxf>
    <dxf>
      <numFmt numFmtId="191" formatCode="0.00000_ "/>
    </dxf>
    <dxf>
      <numFmt numFmtId="192" formatCode="0.0000_ "/>
    </dxf>
    <dxf>
      <numFmt numFmtId="193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94" formatCode="0.0_ "/>
    </dxf>
    <dxf>
      <numFmt numFmtId="181" formatCode="0_ "/>
    </dxf>
    <dxf>
      <numFmt numFmtId="195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196" formatCode="0.0%"/>
    </dxf>
    <dxf>
      <numFmt numFmtId="197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198" formatCode="0.0%"/>
    </dxf>
    <dxf>
      <numFmt numFmtId="10" formatCode="0.00%"/>
    </dxf>
    <dxf>
      <numFmt numFmtId="199" formatCode="0.00000000_ "/>
    </dxf>
    <dxf>
      <numFmt numFmtId="200" formatCode="0.0000000_ "/>
    </dxf>
    <dxf>
      <numFmt numFmtId="201" formatCode="0.000000_ "/>
    </dxf>
    <dxf>
      <numFmt numFmtId="202" formatCode="0.00000_ "/>
    </dxf>
    <dxf>
      <numFmt numFmtId="203" formatCode="0.0000_ "/>
    </dxf>
    <dxf>
      <numFmt numFmtId="204" formatCode="0.000_ "/>
    </dxf>
    <dxf>
      <numFmt numFmtId="176" formatCode="0.00_ "/>
    </dxf>
    <dxf>
      <numFmt numFmtId="205" formatCode="0.0000000_ "/>
    </dxf>
    <dxf>
      <numFmt numFmtId="206" formatCode="0.000000_ "/>
    </dxf>
    <dxf>
      <numFmt numFmtId="207" formatCode="0.00000_ "/>
    </dxf>
    <dxf>
      <numFmt numFmtId="208" formatCode="0.0000_ "/>
    </dxf>
    <dxf>
      <numFmt numFmtId="209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10" formatCode="0.00000000_ "/>
    </dxf>
    <dxf>
      <numFmt numFmtId="211" formatCode="0.00000000_ "/>
    </dxf>
    <dxf>
      <numFmt numFmtId="212" formatCode="0.0000000_ "/>
    </dxf>
    <dxf>
      <numFmt numFmtId="213" formatCode="0.0000000_ "/>
    </dxf>
    <dxf>
      <numFmt numFmtId="214" formatCode="0.000000_ "/>
    </dxf>
    <dxf>
      <numFmt numFmtId="215" formatCode="0.000000_ "/>
    </dxf>
    <dxf>
      <numFmt numFmtId="216" formatCode="0.00000_ "/>
    </dxf>
    <dxf>
      <numFmt numFmtId="217" formatCode="0.00000_ "/>
    </dxf>
    <dxf>
      <numFmt numFmtId="218" formatCode="0.0000_ "/>
    </dxf>
    <dxf>
      <numFmt numFmtId="219" formatCode="0.0000_ "/>
    </dxf>
    <dxf>
      <numFmt numFmtId="220" formatCode="0.000_ "/>
    </dxf>
    <dxf>
      <numFmt numFmtId="221" formatCode="0.000_ "/>
    </dxf>
    <dxf>
      <numFmt numFmtId="176" formatCode="0.0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numFmt numFmtId="222" formatCode="0.0%"/>
    </dxf>
    <dxf>
      <numFmt numFmtId="223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numFmt numFmtId="176" formatCode="0.00_ "/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numFmt numFmtId="224" formatCode="0.0%"/>
    </dxf>
    <dxf>
      <numFmt numFmtId="10" formatCode="0.00%"/>
    </dxf>
    <dxf>
      <numFmt numFmtId="225" formatCode="0.00000000_ "/>
    </dxf>
    <dxf>
      <numFmt numFmtId="226" formatCode="0.0000000_ "/>
    </dxf>
    <dxf>
      <numFmt numFmtId="227" formatCode="0.000000_ "/>
    </dxf>
    <dxf>
      <numFmt numFmtId="228" formatCode="0.00000_ "/>
    </dxf>
    <dxf>
      <numFmt numFmtId="229" formatCode="0.0000_ "/>
    </dxf>
    <dxf>
      <numFmt numFmtId="230" formatCode="0.000_ "/>
    </dxf>
    <dxf>
      <numFmt numFmtId="176" formatCode="0.00_ "/>
    </dxf>
    <dxf>
      <numFmt numFmtId="231" formatCode="0.0000000_ "/>
    </dxf>
    <dxf>
      <numFmt numFmtId="232" formatCode="0.000000_ "/>
    </dxf>
    <dxf>
      <numFmt numFmtId="233" formatCode="0.00000_ "/>
    </dxf>
    <dxf>
      <numFmt numFmtId="234" formatCode="0.0000_ "/>
    </dxf>
    <dxf>
      <numFmt numFmtId="235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36" formatCode="0.00000000_ "/>
    </dxf>
    <dxf>
      <numFmt numFmtId="237" formatCode="0.00000000_ "/>
    </dxf>
    <dxf>
      <numFmt numFmtId="238" formatCode="0.0000000_ "/>
    </dxf>
    <dxf>
      <numFmt numFmtId="239" formatCode="0.0000000_ "/>
    </dxf>
    <dxf>
      <numFmt numFmtId="240" formatCode="0.000000_ "/>
    </dxf>
    <dxf>
      <numFmt numFmtId="241" formatCode="0.000000_ "/>
    </dxf>
    <dxf>
      <numFmt numFmtId="242" formatCode="0.00000_ "/>
    </dxf>
    <dxf>
      <numFmt numFmtId="243" formatCode="0.00000_ "/>
    </dxf>
    <dxf>
      <numFmt numFmtId="244" formatCode="0.0000_ "/>
    </dxf>
    <dxf>
      <numFmt numFmtId="245" formatCode="0.0000_ "/>
    </dxf>
    <dxf>
      <numFmt numFmtId="246" formatCode="0.000_ "/>
    </dxf>
    <dxf>
      <numFmt numFmtId="247" formatCode="0.000_ "/>
    </dxf>
    <dxf>
      <numFmt numFmtId="176" formatCode="0.0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border>
        <right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border>
        <right/>
      </border>
    </dxf>
    <dxf>
      <border>
        <top/>
      </border>
    </dxf>
    <dxf>
      <border>
        <top/>
      </border>
    </dxf>
    <dxf>
      <border>
        <top/>
      </border>
    </dxf>
    <dxf>
      <numFmt numFmtId="248" formatCode="0.0%"/>
    </dxf>
    <dxf>
      <numFmt numFmtId="10" formatCode="0.00%"/>
    </dxf>
    <dxf>
      <numFmt numFmtId="249" formatCode="0.00000000_ "/>
    </dxf>
    <dxf>
      <numFmt numFmtId="250" formatCode="0.0000000_ "/>
    </dxf>
    <dxf>
      <numFmt numFmtId="251" formatCode="0.000000_ "/>
    </dxf>
    <dxf>
      <numFmt numFmtId="252" formatCode="0.00000_ "/>
    </dxf>
    <dxf>
      <numFmt numFmtId="253" formatCode="0.0000_ "/>
    </dxf>
    <dxf>
      <numFmt numFmtId="254" formatCode="0.000_ "/>
    </dxf>
    <dxf>
      <numFmt numFmtId="176" formatCode="0.00_ "/>
    </dxf>
    <dxf>
      <numFmt numFmtId="255" formatCode="0.0000000_ "/>
    </dxf>
    <dxf>
      <numFmt numFmtId="256" formatCode="0.000000_ "/>
    </dxf>
    <dxf>
      <numFmt numFmtId="257" formatCode="0.00000_ "/>
    </dxf>
    <dxf>
      <numFmt numFmtId="258" formatCode="0.0000_ "/>
    </dxf>
    <dxf>
      <numFmt numFmtId="259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60" formatCode="0.0_ "/>
    </dxf>
    <dxf>
      <numFmt numFmtId="181" formatCode="0_ "/>
    </dxf>
    <dxf>
      <numFmt numFmtId="261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62" formatCode="0.0%"/>
    </dxf>
    <dxf>
      <numFmt numFmtId="263" formatCode="0.0%"/>
    </dxf>
    <dxf>
      <numFmt numFmtId="10" formatCode="0.00%"/>
    </dxf>
    <dxf>
      <numFmt numFmtId="10" formatCode="0.00%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64" formatCode="0.0%"/>
    </dxf>
    <dxf>
      <numFmt numFmtId="10" formatCode="0.00%"/>
    </dxf>
    <dxf>
      <numFmt numFmtId="265" formatCode="0.00000000_ "/>
    </dxf>
    <dxf>
      <numFmt numFmtId="266" formatCode="0.0000000_ "/>
    </dxf>
    <dxf>
      <numFmt numFmtId="267" formatCode="0.000000_ "/>
    </dxf>
    <dxf>
      <numFmt numFmtId="268" formatCode="0.00000_ "/>
    </dxf>
    <dxf>
      <numFmt numFmtId="269" formatCode="0.0000_ "/>
    </dxf>
    <dxf>
      <numFmt numFmtId="270" formatCode="0.000_ "/>
    </dxf>
    <dxf>
      <numFmt numFmtId="176" formatCode="0.00_ "/>
    </dxf>
    <dxf>
      <numFmt numFmtId="271" formatCode="0.0000000_ "/>
    </dxf>
    <dxf>
      <numFmt numFmtId="272" formatCode="0.000000_ "/>
    </dxf>
    <dxf>
      <numFmt numFmtId="273" formatCode="0.00000_ "/>
    </dxf>
    <dxf>
      <numFmt numFmtId="274" formatCode="0.0000_ "/>
    </dxf>
    <dxf>
      <numFmt numFmtId="275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76" formatCode="0.0_ "/>
    </dxf>
    <dxf>
      <numFmt numFmtId="181" formatCode="0_ "/>
    </dxf>
    <dxf>
      <numFmt numFmtId="277" formatCode="0.0_ "/>
    </dxf>
    <dxf>
      <numFmt numFmtId="176" formatCode="0.00_ "/>
    </dxf>
    <dxf>
      <numFmt numFmtId="278" formatCode="0.0000000_ "/>
    </dxf>
    <dxf>
      <numFmt numFmtId="279" formatCode="0.000000_ "/>
    </dxf>
    <dxf>
      <numFmt numFmtId="280" formatCode="0.00000_ "/>
    </dxf>
    <dxf>
      <numFmt numFmtId="281" formatCode="0.0000_ "/>
    </dxf>
    <dxf>
      <numFmt numFmtId="282" formatCode="0.000_ "/>
    </dxf>
    <dxf>
      <numFmt numFmtId="176" formatCode="0.00_ "/>
    </dxf>
    <dxf>
      <numFmt numFmtId="283" formatCode="0.000_ "/>
    </dxf>
    <dxf>
      <numFmt numFmtId="176" formatCode="0.00_ "/>
    </dxf>
    <dxf>
      <numFmt numFmtId="284" formatCode="0.0_ "/>
    </dxf>
    <dxf>
      <numFmt numFmtId="181" formatCode="0_ "/>
    </dxf>
    <dxf>
      <numFmt numFmtId="285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286" formatCode="0.0%"/>
    </dxf>
    <dxf>
      <numFmt numFmtId="287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</dxfs>
  <tableStyles count="1" defaultTableStyle="TableStyleMedium2" defaultPivotStyle="PivotStyleLight16">
    <tableStyle name="数据透视表样式 1" table="0" count="3">
      <tableStyleElement type="totalRow" dxfId="602"/>
      <tableStyleElement type="firstSubtotalRow" dxfId="601"/>
      <tableStyleElement type="pageFieldLabels" dxfId="60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8.jpeg"/><Relationship Id="rId8" Type="http://schemas.openxmlformats.org/officeDocument/2006/relationships/image" Target="media/image7.jpeg"/><Relationship Id="rId7" Type="http://schemas.openxmlformats.org/officeDocument/2006/relationships/image" Target="media/image6.jpeg"/><Relationship Id="rId6" Type="http://schemas.openxmlformats.org/officeDocument/2006/relationships/image" Target="media/image5.jpeg"/><Relationship Id="rId5" Type="http://schemas.openxmlformats.org/officeDocument/2006/relationships/image" Target="media/image4.jpeg"/><Relationship Id="rId4" Type="http://schemas.openxmlformats.org/officeDocument/2006/relationships/image" Target="media/image3.jpeg"/><Relationship Id="rId35" Type="http://schemas.openxmlformats.org/officeDocument/2006/relationships/image" Target="media/image34.png"/><Relationship Id="rId34" Type="http://schemas.openxmlformats.org/officeDocument/2006/relationships/image" Target="media/image33.png"/><Relationship Id="rId33" Type="http://schemas.openxmlformats.org/officeDocument/2006/relationships/image" Target="media/image32.png"/><Relationship Id="rId32" Type="http://schemas.openxmlformats.org/officeDocument/2006/relationships/image" Target="media/image31.png"/><Relationship Id="rId31" Type="http://schemas.openxmlformats.org/officeDocument/2006/relationships/image" Target="media/image30.png"/><Relationship Id="rId30" Type="http://schemas.openxmlformats.org/officeDocument/2006/relationships/image" Target="media/image29.png"/><Relationship Id="rId3" Type="http://schemas.openxmlformats.org/officeDocument/2006/relationships/image" Target="media/image2.jpeg"/><Relationship Id="rId29" Type="http://schemas.openxmlformats.org/officeDocument/2006/relationships/image" Target="media/image28.png"/><Relationship Id="rId28" Type="http://schemas.openxmlformats.org/officeDocument/2006/relationships/image" Target="media/image27.png"/><Relationship Id="rId27" Type="http://schemas.openxmlformats.org/officeDocument/2006/relationships/image" Target="media/image26.png"/><Relationship Id="rId26" Type="http://schemas.openxmlformats.org/officeDocument/2006/relationships/image" Target="media/image25.png"/><Relationship Id="rId25" Type="http://schemas.openxmlformats.org/officeDocument/2006/relationships/image" Target="media/image24.png"/><Relationship Id="rId24" Type="http://schemas.openxmlformats.org/officeDocument/2006/relationships/image" Target="media/image23.png"/><Relationship Id="rId23" Type="http://schemas.openxmlformats.org/officeDocument/2006/relationships/image" Target="media/image22.jpeg"/><Relationship Id="rId22" Type="http://schemas.openxmlformats.org/officeDocument/2006/relationships/image" Target="media/image21.jpeg"/><Relationship Id="rId21" Type="http://schemas.openxmlformats.org/officeDocument/2006/relationships/image" Target="media/image20.jpeg"/><Relationship Id="rId20" Type="http://schemas.openxmlformats.org/officeDocument/2006/relationships/image" Target="media/image19.jpeg"/><Relationship Id="rId2" Type="http://schemas.openxmlformats.org/officeDocument/2006/relationships/image" Target="NULL" TargetMode="External"/><Relationship Id="rId19" Type="http://schemas.openxmlformats.org/officeDocument/2006/relationships/image" Target="media/image18.jpeg"/><Relationship Id="rId18" Type="http://schemas.openxmlformats.org/officeDocument/2006/relationships/image" Target="media/image17.jpeg"/><Relationship Id="rId17" Type="http://schemas.openxmlformats.org/officeDocument/2006/relationships/image" Target="media/image16.jpeg"/><Relationship Id="rId16" Type="http://schemas.openxmlformats.org/officeDocument/2006/relationships/image" Target="media/image15.jpeg"/><Relationship Id="rId15" Type="http://schemas.openxmlformats.org/officeDocument/2006/relationships/image" Target="media/image14.jpeg"/><Relationship Id="rId14" Type="http://schemas.openxmlformats.org/officeDocument/2006/relationships/image" Target="media/image13.jpeg"/><Relationship Id="rId13" Type="http://schemas.openxmlformats.org/officeDocument/2006/relationships/image" Target="media/image12.jpeg"/><Relationship Id="rId12" Type="http://schemas.openxmlformats.org/officeDocument/2006/relationships/image" Target="media/image11.jpeg"/><Relationship Id="rId11" Type="http://schemas.openxmlformats.org/officeDocument/2006/relationships/image" Target="media/image10.jpeg"/><Relationship Id="rId10" Type="http://schemas.openxmlformats.org/officeDocument/2006/relationships/image" Target="media/image9.jpeg"/><Relationship Id="rId1" Type="http://schemas.openxmlformats.org/officeDocument/2006/relationships/image" Target="media/image1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www.wps.cn/officeDocument/2020/cellImage" Target="cellimages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773295" y="254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80.468599537" refreshedBy="Administrator" recordCount="1784">
  <cacheSource type="worksheet">
    <worksheetSource ref="A1:AP93949" sheet="日报数据源"/>
  </cacheSource>
  <cacheFields count="56">
    <cacheField name="时间" numFmtId="0">
      <sharedItems containsString="0" containsBlank="1" containsNonDate="0" containsDate="1" minDate="2022-05-06T00:00:00" maxDate="2022-11-14T00:00:00" count="194"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9T00:00:00"/>
        <d v="2022-05-20T00:00:00"/>
        <d v="2022-05-21T00:00:00"/>
        <d v="2022-06-27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m/>
        <d v="2022-05-23T00:00:00" u="1"/>
        <d v="2022-05-24T00:00:00" u="1"/>
        <d v="2022-05-26T00:00:00" u="1"/>
        <d v="2022-05-27T00:00:00" u="1"/>
        <d v="2022-05-28T00:00:00" u="1"/>
        <d v="2022-05-29T00:00:00" u="1"/>
        <d v="2022-05-30T00:00:00" u="1"/>
        <d v="2022-05-31T00:00:00" u="1"/>
        <d v="2022-06-01T00:00:00" u="1"/>
        <d v="2022-06-02T00:00:00" u="1"/>
        <d v="2022-06-03T00:00:00" u="1"/>
        <d v="2022-06-04T00:00:00" u="1"/>
        <d v="2022-06-05T00:00:00" u="1"/>
        <d v="2022-06-06T00:00:00" u="1"/>
        <d v="2022-06-07T00:00:00" u="1"/>
        <d v="2022-06-08T00:00:00" u="1"/>
        <d v="2022-06-09T00:00:00" u="1"/>
        <d v="2022-06-10T00:00:00" u="1"/>
        <d v="2022-06-11T00:00:00" u="1"/>
        <d v="2022-06-12T00:00:00" u="1"/>
        <d v="2022-06-13T00:00:00" u="1"/>
        <d v="2022-06-14T00:00:00" u="1"/>
        <d v="2022-06-15T00:00:00" u="1"/>
        <d v="2022-06-16T00:00:00" u="1"/>
        <d v="2022-06-17T00:00:00" u="1"/>
        <d v="2022-06-18T00:00:00" u="1"/>
        <d v="2022-06-19T00:00:00" u="1"/>
        <d v="2022-06-20T00:00:00" u="1"/>
        <d v="2022-06-21T00:00:00" u="1"/>
        <d v="2022-06-22T00:00:00" u="1"/>
        <d v="2022-06-23T00:00:00" u="1"/>
        <d v="2022-06-24T00:00:00" u="1"/>
        <d v="2022-06-25T00:00:00" u="1"/>
        <d v="2022-06-26T00:00:00" u="1"/>
        <d v="2022-08-04T00:00:00" u="1"/>
        <d v="2022-05-06T00:00:00" u="1"/>
        <d v="2022-05-07T00:00:00" u="1"/>
        <d v="2022-05-08T00:00:00" u="1"/>
        <d v="2022-05-09T00:00:00" u="1"/>
        <d v="2022-05-17T00:00:00" u="1"/>
        <d v="2022-05-18T00:00:00" u="1"/>
        <d v="2022-05-22T00:00:00" u="1"/>
        <d v="2022-05-25T00:00:00" u="1"/>
        <d v="2022-06-30T00:00:00" u="1"/>
        <d v="2022-07-01T00:00:00" u="1"/>
      </sharedItems>
    </cacheField>
    <cacheField name="创意名称" numFmtId="0">
      <sharedItems containsBlank="1" count="61">
        <s v="月之精华（母亲节）"/>
        <s v="种草-月之精华（母亲节）"/>
        <s v="月之精华-互动成本控制"/>
        <s v="月之精华-点击成本控制"/>
        <s v="产品种草_创意_20220627_2"/>
        <s v="商品销量_创意_20220627_3"/>
        <s v="商品销量_创意_20220627_6"/>
        <s v="商品销量_创意_20220627_7"/>
        <s v="商品销量_创意_20220627_4"/>
        <s v="产品种草_创意_20220701_1"/>
        <s v="产品种草_创意_20220704_1"/>
        <s v="产品种草_创意_20220705_1"/>
        <s v="产品种草_创意_20220706_1"/>
        <s v="产品种草_创意_20220710_1"/>
        <s v="产品种草_创意_20220711_1"/>
        <s v="产品种草_创意_20220712_1"/>
        <s v="产品种草_创意_20220713_1"/>
        <s v="产品种草_创意_20220714_1"/>
        <s v="产品种草_创意_20220716_1"/>
        <s v="产品种草_创意_20220720_1"/>
        <s v="产品种草_创意_20220710_1_复制220524"/>
        <s v="产品种草_创意_20220710_1_复制220756"/>
        <s v="商品销量_创意_20220720_1"/>
        <s v="产品种草_创意_20220701_1_复制111328"/>
        <s v="产品种草_创意_20220701_1_复制114356"/>
        <s v="产品种草_创意_20220721_1"/>
        <s v="产品种草_创意_20220722_1"/>
        <s v="产品种草_创意_20220724_1"/>
        <s v="产品种草_创意_20220710_1_复制110535"/>
        <s v="产品种草_创意_20220725_1"/>
        <s v="产品种草_创意_20220727_1"/>
        <s v="产品种草_创意_20220729_1"/>
        <s v="产品种草_创意_20220801_1"/>
        <s v="产品种草_创意_20220805_1"/>
        <s v="产品种草_创意_20220705_1_复制124233"/>
        <s v="产品种草_创意_20220808_1"/>
        <s v="产品种草_创意_20220809_1"/>
        <s v="产品种草_创意_20220705_1_复制120439"/>
        <s v="产品种草_创意_20220810_1"/>
        <s v="产品种草_创意_20220816_1"/>
        <s v="产品种草_创意_20220819_1"/>
        <s v="产品种草_创意_20220820_1"/>
        <s v="产品种草_创意_20220904_1"/>
        <s v="产品种草_创意_20220907_1"/>
        <s v="产品种草_创意_20220915_1"/>
        <s v="产品种草_创意_20220705_1_复制140324"/>
        <s v="产品种草_创意_20220922_1"/>
        <s v="产品种草_创意_20220907_1_复制105827"/>
        <s v="产品种草_创意_20221003_1"/>
        <s v="产品种草_创意_20221008_1"/>
        <s v="产品种草_创意_20221008_1_复制090315"/>
        <s v="产品种草_创意_20221009_1"/>
        <s v="产品种草_创意_20220907_1_复制103201"/>
        <s v="产品种草_创意_20221012_1"/>
        <s v="产品种草_创意_20221018_1"/>
        <s v="产品种草_创意_20221019_1"/>
        <s v="产品种草_创意_20221020_1"/>
        <s v="产品种草_创意_20221021_1"/>
        <s v="产品种草_创意_20221024_1"/>
        <s v="产品种草_创意_20221107_1"/>
        <m/>
      </sharedItems>
    </cacheField>
    <cacheField name="创意ID" numFmtId="0">
      <sharedItems containsBlank="1" containsNumber="1" containsInteger="1" containsMixedTypes="1" count="75">
        <n v="13998263"/>
        <n v="13998332"/>
        <n v="14331317"/>
        <n v="14461884"/>
        <n v="16304856"/>
        <n v="16314222"/>
        <n v="16314225"/>
        <n v="16314226"/>
        <n v="16314486"/>
        <n v="16314489"/>
        <n v="16522092"/>
        <n v="16594582"/>
        <n v="16614996"/>
        <n v="16642222"/>
        <n v="16642794"/>
        <n v="16642894"/>
        <n v="16668149"/>
        <n v="16700773"/>
        <n v="16815233"/>
        <n v="16851432"/>
        <n v="16851270"/>
        <n v="16889282"/>
        <n v="16955713"/>
        <n v="16985747"/>
        <n v="17055909"/>
        <n v="17249149"/>
        <n v="17251619"/>
        <n v="17251685"/>
        <n v="17251769"/>
        <n v="17264506"/>
        <n v="17267133"/>
        <n v="17267151"/>
        <n v="17334480"/>
        <n v="17390179"/>
        <n v="17419674"/>
        <n v="17419696"/>
        <n v="17434808"/>
        <n v="17549557"/>
        <n v="17610437"/>
        <n v="17758514"/>
        <n v="17949158"/>
        <n v="17994331"/>
        <n v="18045707"/>
        <n v="18062841"/>
        <n v="18063010"/>
        <n v="18063089"/>
        <n v="18091605"/>
        <n v="18139774"/>
        <n v="18366636"/>
        <n v="18495633"/>
        <n v="18547124"/>
        <n v="19153892"/>
        <n v="19286290"/>
        <n v="19286362"/>
        <n v="19646950"/>
        <n v="19868929"/>
        <n v="19976387"/>
        <n v="20299815"/>
        <n v="20594552"/>
        <n v="20783758"/>
        <n v="20800058"/>
        <n v="20808528"/>
        <n v="20930624"/>
        <n v="21020843"/>
        <n v="21038669"/>
        <n v="21399553"/>
        <n v="21495214"/>
        <n v="21495333"/>
        <n v="21579972"/>
        <n v="21705266"/>
        <n v="21902004"/>
        <n v="22927460"/>
        <s v="21579972"/>
        <s v="21705266"/>
        <m/>
      </sharedItems>
    </cacheField>
    <cacheField name="广告类型" numFmtId="0">
      <sharedItems containsBlank="1" count="4">
        <s v="信息流广告"/>
        <s v="搜索广告"/>
        <m/>
        <s v="全站智投广告" u="1"/>
      </sharedItems>
    </cacheField>
    <cacheField name="笔记ID" numFmtId="0">
      <sharedItems containsBlank="1" count="189">
        <s v="62790d90000000002103d09a"/>
        <s v="62836b67000000000102fe28"/>
        <s v="628e0b99000000002103d6d8"/>
        <s v="628629aa000000002103c497"/>
        <s v="62bec02a0000000004006257"/>
        <s v="62bd2f270000000001029acd"/>
        <s v="62c2bcab00000000210355a3"/>
        <s v="62c2a598000000000a000331"/>
        <s v="62cbbdab000000001002a2ee"/>
        <s v="62ce772d000000000f0021f7"/>
        <s v="62cfc7a300000000010261e7"/>
        <s v="62d0e81f0000000021035ab1"/>
        <s v="62d166bc0000000011010644"/>
        <s v="62dbd268000000001b026b3a"/>
        <s v="62da68d9000000001200c93d"/>
        <s v="62e79c7e000000002302a638"/>
        <s v="62eb77820000000016039021"/>
        <s v="62f0b5be000000001b025a27"/>
        <s v="62f214e60000000009004723"/>
        <s v="62f36e28000000000900760e"/>
        <s v="62fb51b900000000140374e4"/>
        <s v="62ff3a94000000001902bad3"/>
        <s v="62fe2030000000001e00a950"/>
        <s v="6311aaa7000000001303947b"/>
        <s v="63115183000000001101242f"/>
        <s v="63169e3c000000000900dc23"/>
        <s v="6322c745000000000801be73"/>
        <s v="632acbdf0000000009032af1"/>
        <s v="633aa3cc000000001c00e52b"/>
        <s v="63367e6f000000001d01b821"/>
        <s v="6345276b000000000b013235"/>
        <s v="634675e5000000000602e492"/>
        <s v="634cca9b000000000703a847"/>
        <s v="634e7c140000000008014b56"/>
        <s v="634f84ba0000000007035ee3"/>
        <s v="6350da180000000006029fc5"/>
        <s v="6352610d00000000140248c1"/>
        <s v="6356771e000000001400fa23"/>
        <s v="6364c8c10000000006028fac"/>
        <m/>
        <s v="626acb02000000000102c35c" u="1"/>
        <s v="627ba9fe0000000021037192" u="1"/>
        <s v="627e0bba000000000102fbbb" u="1"/>
        <s v="627bb815000000000102a1d9" u="1"/>
        <s v="62737915000000002103f16c" u="1"/>
        <s v="627e157b000000000102d2c9" u="1"/>
        <s v="6286eeb6000000002103d135" u="1"/>
        <s v="614c3095000000000102b268" u="1"/>
        <s v="6268be6f000000002103575a" u="1"/>
        <s v="6255518c000000002103cbe1" u="1"/>
        <s v="6284a6120000000021036c2e" u="1"/>
        <s v="628c7af500000000010254ad" u="1"/>
        <s v="6290703f000000002103d411" u="1"/>
        <s v="628f4e490000000001027a43" u="1"/>
        <s v="6290482100000000210356f2" u="1"/>
        <s v="628da6fb000000000102646e" u="1"/>
        <s v="62879826000000000102800f" u="1"/>
        <s v="62482509000000000102d31e" u="1"/>
        <s v="629417c7000000002103479b" u="1"/>
        <s v="62903659000000000102fa9a" u="1"/>
        <s v="6290c4360000000021036385" u="1"/>
        <s v="629714e6000000000102d6c7" u="1"/>
        <s v="629dca29000000000102d19e" u="1"/>
        <s v="6299f16c000000000102ddd2" u="1"/>
        <s v="6290b2bb0000000021036eee" u="1"/>
        <s v="629700ce000000002103529c" u="1"/>
        <s v="629434dd0000000021038af3" u="1"/>
        <s v="62a045ea000000002103a321" u="1"/>
        <s v="629de623000000001d0153c8" u="1"/>
        <s v="62a3362f000000002103b738" u="1"/>
        <s v="62a461080000000001029226" u="1"/>
        <s v="62a6fd32000000001d0141d2" u="1"/>
        <s v="62a86da600000000210394c6" u="1"/>
        <s v="62a859ca000000001b034829" u="1"/>
        <s v="62a8420e000000001b03634d" u="1"/>
        <s v="62a72114000000002103631b" u="1"/>
        <s v="62a853b8000000002103dca1" u="1"/>
        <s v="62a98321000000001401a556" u="1"/>
        <s v="62aa9568000000000e021f22" u="1"/>
        <s v="62a321f2000000001d032701" u="1"/>
        <s v="62aa5b72000000000e01fa80" u="1"/>
        <s v="62df60d4000000001b0182ec" u="1"/>
        <s v="62e4ce29000000000e02bbd1" u="1"/>
        <s v="62e34ecb00000000110133c9" u="1"/>
        <s v="62e9103f000000001202c377" u="1"/>
        <s v="62e109a2000000001b03e2a0" u="1"/>
        <s v="62f0b4f000000000120392e6" u="1"/>
        <s v="62f37bbf0000000012024867" u="1"/>
        <s v="62f4c9f60000000009006fcb" u="1"/>
        <s v="62f7a27a0000000016030b54" u="1"/>
        <s v="62fa14a60000000014019759" u="1"/>
        <s v="62fc81290000000016037396" u="1"/>
        <s v="62fddb6e000000001b01b0e1" u="1"/>
        <s v="62fe048b000000001b005d67" u="1"/>
        <s v="62fdc897000000001b0063ad" u="1"/>
        <s v="630096c8000000001800de5a" u="1"/>
        <s v="62ff55630000000019029cc0" u="1"/>
        <s v="6308506e000000001702e57f" u="1"/>
        <s v="630055e2000000001b007e50" u="1"/>
        <s v="630f1fc800000000110355fc" u="1"/>
        <s v="630f0f5c0000000008021e9f" u="1"/>
        <s v="63108c530000000012038e6f" u="1"/>
        <s v="63104c390000000011035a33" u="1"/>
        <s v="6315edad00000000110364bd" u="1"/>
        <s v="63182f720000000008023b9f" u="1"/>
        <s v="6319c330000000000900f191" u="1"/>
        <s v="631ff1f10000000009033b64" u="1"/>
        <s v="63195acb0000000011011cb5" u="1"/>
        <s v="631e1af0000000001801b519" u="1"/>
        <s v="6322ac1f000000001200fd50" u="1"/>
        <s v="632591a1000000001801796c" u="1"/>
        <s v="6322ec9800000000080096e6" u="1"/>
        <s v="632acfbb000000000800a017" u="1"/>
        <s v="632a812e0000000011016f09" u="1"/>
        <s v="632c461f000000000801c166" u="1"/>
        <s v="6331a517000000001702438c" u="1"/>
        <s v="6333db92000000001703f2f8" u="1"/>
        <s v="6333d83500000000170279af" u="1"/>
        <s v="6340ef66000000001d014fd0" u="1"/>
        <s v="6342abf4000000001c00c1fb" u="1"/>
        <s v="63492dd50000000008014d5e" u="1"/>
        <s v="63492acb0000000008010b08" u="1"/>
        <s v="6343c9ea000000001c02e342" u="1"/>
        <s v="6336c064000000001d00f647" u="1"/>
        <s v="63437f77000000001d027e1b" u="1"/>
        <s v="634e1fe90000000008014572" u="1"/>
        <s v="63563e19000000001601ebbf" u="1"/>
        <s v="61dd4429000000000102c6d0" u="1"/>
        <s v="6201f09900000000210386a8" u="1"/>
        <s v="6228971000000000210367ea" u="1"/>
        <s v="62764602000000002103924c" u="1"/>
        <s v="625951bb0000000001026e99" u="1"/>
        <s v="623439f000000000010250a6" u="1"/>
        <s v="626120b2000000000102ea24" u="1"/>
        <s v="6276563a0000000001028a86" u="1"/>
        <s v="621c8cf6000000000102d702" u="1"/>
        <s v="621c7da300000000210394f3" u="1"/>
        <s v="627e35f0000000002103f8eb" u="1"/>
        <s v="62820d63000000002103baf7" u="1"/>
        <s v="627b918e0000000021036890" u="1"/>
        <s v="62836804000000002103b28d" u="1"/>
        <s v="6284ca07000000000102d762" u="1"/>
        <s v="628de2dc0000000001027c42" u="1"/>
        <s v="625eb8220000000001025827" u="1"/>
        <s v="626bcfbc0000000001025652" u="1"/>
        <s v="629f2c82000000001b03b5c7" u="1"/>
        <s v="62a069ae000000001d015afa" u="1"/>
        <s v="62a9d72b000000000102f65f" u="1"/>
        <s v="62ac5444000000000102a0a3" u="1"/>
        <s v="62b18dd4000000000b0077fa" u="1"/>
        <s v="62b312d80000000014019fb2" u="1"/>
        <s v="62b59b80000000000f00b752" u="1"/>
        <s v="62bec79a000000002103628b" u="1"/>
        <s v="62c41681000000000102c584" u="1"/>
        <s v="62c8051a000000000d01aa90" u="1"/>
        <s v="-" u="1"/>
        <s v="62cd641f000000000b02ce05" u="1"/>
        <s v="62d15d580000000012006bed" u="1"/>
        <s v="62d543f00000000011013e08" u="1"/>
        <s v="62e279df000000001b03e1ba" u="1"/>
        <s v="62dfe828000000001b03e824" u="1"/>
        <s v="62e7ad47000000000e02a8f9" u="1"/>
        <s v="62ebaab6000000001b018856" u="1"/>
        <s v="62ecfd4c000000001b01a878" u="1"/>
        <s v="62f0f9c3000000001b025f58" u="1"/>
        <s v="62f4dab40000000009005811" u="1"/>
        <s v="62f4dd340000000009010a69" u="1"/>
        <s v="62f6387f0000000012026405" u="1"/>
        <s v="61e92903000000002103f75d" u="1"/>
        <s v="624196cd0000000021035306" u="1"/>
        <s v="62500aca0000000021037b55" u="1"/>
        <s v="62fe0d86000000001b0061d6" u="1"/>
        <s v="62fb92bd000000001401bf4f" u="1"/>
        <s v="6304b77f000000001800f07a" u="1"/>
        <s v="62485e6d0000000001027371" u="1"/>
        <s v="630758e5000000001702eabe" u="1"/>
        <s v="6308b173000000001b025a6d" u="1"/>
        <s v="630df4df0000000012014705" u="1"/>
        <s v="631093080000000008020a2d" u="1"/>
        <s v="6311d5a2000000001103a0b3" u="1"/>
        <s v="6321a63e000000000801edf7" u="1"/>
        <s v="63230805000000001200c304" u="1"/>
        <s v="632afc500000000018019430" u="1"/>
        <s v="63316394000000001701b484" u="1"/>
        <s v="6332d9b1000000001701ae67" u="1"/>
        <s v="634168f6000000001c0331f5" u="1"/>
        <s v="61642552000000000102d23d" u="1"/>
        <s v="6351315d0000000015020077" u="1"/>
        <s v="6357ce290000000014035e84" u="1"/>
      </sharedItems>
    </cacheField>
    <cacheField name="单元名称" numFmtId="0">
      <sharedItems containsBlank="1" count="67">
        <s v="0510-商销-信息流-月之精华（母亲节）"/>
        <s v="0510-种草-信息流-月之精华（母亲节）"/>
        <s v="0516-种草-信息流-笔记合集测试"/>
        <s v="0520-种草-信息流-月之精华"/>
        <s v="商品销量_单元_20220627_171506"/>
        <s v="0627-商销-信息流-智能"/>
        <s v="0701-种草-信息流-园湘琴-月之精华"/>
        <s v="0704-种草-信息流-Peach酱-月之精华"/>
        <s v="0704-种草-信息流-曲奇奶青-月之精华"/>
        <s v="0705-种草-搜索-园湘琴-月之精华-产后词包"/>
        <s v="0705-种草-搜索-园湘琴-月之精华-类目词-"/>
        <s v="0705-种草-搜索-园湘琴-月之精华-品牌词"/>
        <s v="7.6-种草-搜索-Peach酱-月之精华-产后词"/>
        <s v="产品种草_单元_20220706_224119"/>
        <s v="7.1-种草-搜索-Peach酱-月之精华-月子词"/>
        <s v="7.11-种草-搜索-园湘琴-月之精华-功效词"/>
        <s v="7.11-种草-信息流-致世界上第一无二的你"/>
        <s v="7.12-种草-信息流-园湘琴-月之精华-互动"/>
        <s v="7.13-种草-信息流-都爱桃子"/>
        <s v="7.14-种草-信息流-都爱桃子-官号"/>
        <s v="7.16-种草-信息流-栗栗Ann"/>
        <s v="0720-种草-信息流-张二喜"/>
        <s v="0720-种草-搜索-Peach酱-月子餐词包"/>
        <s v="0720-种草-搜索-Peach酱-月子中心词包"/>
        <s v="0720-商销-信息流-张二喜"/>
        <s v="0721-种草-信息流-园湘琴-月之精华"/>
        <s v="0721-种草-信息流-张二喜-月之精华-点击"/>
        <s v="0722-种草-信息流-栗栗-月之精华-点击"/>
        <s v="0725-种草-信息流- 女友痛经"/>
        <s v="0725-种草-搜索-园湘琴-月之精华-月子词包"/>
        <s v="0725-种草-信息流-车车耶斯-点击"/>
        <s v="0727-种草-信息流-园湘琴-月之精华-自动"/>
        <s v="0729-种草-信息流-园湘琴-月之精华-互动点击"/>
        <s v="0801-种草-信息流- 心如刀割算什么-点击"/>
        <s v="0805-种草-信息流-西米-月之精华-互动点击"/>
        <s v="0807-种草-搜索-园湘琴-月之精华-待产词"/>
        <s v="0808-种草-信息流- 坐月子的刘亦菲-月之精华"/>
        <s v="0705-种草-搜索-园湘琴-月之精华-品牌词_复制115945"/>
        <s v="7.11-种草-搜索-园湘琴-月之精华-功效词_复制120300"/>
        <s v="0807-种草-搜索-园湘琴-月之精华-待产词_复制120439"/>
        <s v="0809-种草-信息流-绿不油-月之精华-互动"/>
        <s v="0810-种草-信息流-锦鲤小姐姐-月之精华"/>
        <s v="0816-种草-信息流-痛经女孩-点击"/>
        <s v="0819-种草-信息流- 42天的月子注意事项"/>
        <s v="0820-种草-信息流-一只慕-点击"/>
        <s v="0904-种草-信息流- 冤种闺蜜-点击"/>
        <s v="产品种草_单元_20220907_115227"/>
        <s v="0907-种草-信息流-我还可以再瘦点吗-点击"/>
        <s v="0915-种草-信息流-应对产后脱发"/>
        <s v="0920-种草-搜索-西米-月之精华-月子餐词包"/>
        <s v="0922-种草-信息流-产后焦虑和解"/>
        <s v="产品种草_单元_20220907_115227_复制105827"/>
        <s v="1003-种草-信息流- 好书推荐 | 送给焦虑"/>
        <s v="1008-种草-信息流-圆湘琴"/>
        <s v="1009-种草-信息流-圆湘琴"/>
        <s v="1009-种草-信息流-调养干货大总结"/>
        <s v="产品种草_单元_20220907_115227_复制103201"/>
        <s v="1012-种草-信息流- 月子饮食8大原则"/>
        <s v="1012-种草-信息流-木木酱"/>
        <s v="1018-种草-信息流-苏Su"/>
        <s v="1019-种草-信息流-可可奈"/>
        <s v="1019-种草-信息流-开奶救星"/>
        <s v="1020-种草-信息流-是麦子吖~"/>
        <s v="1021-种草-信息流- 小茹来杯冰美式"/>
        <s v="1021-种草-信息流- 保姆级双十一攻略"/>
        <s v="1107-种草-信息流- 央妈力推"/>
        <m/>
      </sharedItems>
    </cacheField>
    <cacheField name="单元ID" numFmtId="0">
      <sharedItems containsBlank="1" containsNumber="1" containsInteger="1" containsMixedTypes="1" count="69">
        <n v="2861575"/>
        <n v="2861587"/>
        <n v="2893840"/>
        <n v="2921463"/>
        <n v="3171272"/>
        <n v="3171443"/>
        <n v="3218015"/>
        <n v="3225892"/>
        <n v="3229727"/>
        <n v="3233847"/>
        <n v="3233955"/>
        <n v="3233979"/>
        <n v="3237281"/>
        <n v="3242499"/>
        <n v="3259502"/>
        <n v="3264185"/>
        <n v="3264147"/>
        <n v="3269765"/>
        <n v="3280760"/>
        <n v="3285767"/>
        <n v="3295828"/>
        <n v="3321175"/>
        <n v="3321485"/>
        <n v="3321501"/>
        <n v="3321520"/>
        <n v="3324780"/>
        <n v="3325256"/>
        <n v="3335952"/>
        <n v="3342438"/>
        <n v="3345513"/>
        <n v="3348268"/>
        <n v="3364065"/>
        <n v="3384715"/>
        <n v="3450615"/>
        <n v="3532508"/>
        <n v="3555881"/>
        <n v="3581224"/>
        <n v="3590010"/>
        <n v="3590089"/>
        <n v="3590129"/>
        <n v="3603407"/>
        <n v="3624880"/>
        <n v="3734397"/>
        <n v="3794773"/>
        <n v="3820882"/>
        <n v="4107361"/>
        <n v="4167658"/>
        <n v="4167690"/>
        <n v="4333087"/>
        <n v="4439660"/>
        <n v="4488094"/>
        <n v="4655703"/>
        <n v="4808554"/>
        <n v="4915415"/>
        <n v="4924835"/>
        <n v="4928963"/>
        <n v="4989047"/>
        <n v="5030586"/>
        <n v="5038347"/>
        <n v="5211391"/>
        <n v="5254218"/>
        <n v="5254250"/>
        <n v="5291454"/>
        <n v="5346081"/>
        <n v="5439828"/>
        <n v="5934461"/>
        <s v="5291454"/>
        <s v="5346081"/>
        <m/>
      </sharedItems>
    </cacheField>
    <cacheField name="计划名称" numFmtId="0">
      <sharedItems containsBlank="1" count="67">
        <s v="0510-商销-信息流-月之精华（母亲节）"/>
        <s v="0510-种草-信息流-月之精华（母亲节）"/>
        <s v="0519-种草-信息流-月之精华-互动成本控制"/>
        <s v="0520-种草-信息流-月之精华-点击成本控制"/>
        <s v="0627-商销-搜索-智能"/>
        <s v="0627-商销-信息流-手动"/>
        <s v="0702-种草-信息流-园湘琴-月之精华-点击"/>
        <s v="0704-种草-信息流-Peach酱-月之精华"/>
        <s v="0704-种草-信息流-曲奇奶青-月之精华"/>
        <s v="0705-种草-搜索-园湘琴-月之精华-产后词包"/>
        <s v="0705-种草-搜索-园湘琴-月之精华-类目词-"/>
        <s v="0705-种草-搜索-园湘琴-月之精华-品牌词"/>
        <s v="7.6-种草-搜索-Peach酱-月之精华-产后词"/>
        <s v="7.6-种草-信息流-曲奇奶青-点击"/>
        <s v="7.1-种草-搜索-Peach酱-月之精华-月子词"/>
        <s v="7.11-种草-搜索-园湘琴-月之精华-功效词"/>
        <s v="7.11-种草-信息流-致世界上第一无二的你"/>
        <s v="7.12-种草-信息流-园湘琴-月之精华-互动"/>
        <s v="7.13-种草-信息流-都爱桃子"/>
        <s v="7.14-种草-信息流-都爱桃子-官号"/>
        <s v="7.16-种草-信息流-栗栗Ann"/>
        <s v="0720-种草-信息流-张二喜"/>
        <s v="0720-种草-搜索-Peach酱-月子餐词包"/>
        <s v="0720-种草-搜索-Peach酱-月子中心词包"/>
        <s v="0720-商销-信息流-张二喜"/>
        <s v="0721-种草-信息流-园湘琴-月之精华-点击"/>
        <s v="0721-种草-信息流-张二喜-月之精华-点击"/>
        <s v="0722-种草-信息流-栗栗-月之精华-点击"/>
        <s v="0725-种草-信息流- 女友痛经"/>
        <s v="0725-种草-搜索-园湘琴-月之精华-月子词包"/>
        <s v="0725-种草-信息流-车车耶斯-点击"/>
        <s v="0727-种草-信息流-园湘琴-月之精华-互动"/>
        <s v="0729-种草-信息流-园湘琴-月之精华-互动点击"/>
        <s v="0801-种草-信息流- 心如刀割算什么-点击"/>
        <s v="0805-种草-信息流-西米-月之精华-互动点击"/>
        <s v="0807-种草-搜索-园湘琴-月之精华-待产词"/>
        <s v="0808-种草-信息流- 坐月子的刘亦菲-月之精华"/>
        <s v="0809-种草-搜索-西米-月之精华-品牌词"/>
        <s v="0809-种草-搜索-西米-月之精华-功效词"/>
        <s v="0809-种草-搜索-西米-月之精华-待产词"/>
        <s v="0809-种草-信息流-绿不油-月之精华-互动"/>
        <s v="0810-种草-信息流-锦鲤小姐姐-月之精华"/>
        <s v="0816-种草-信息流-痛经女孩-点击"/>
        <s v="0819-种草-信息流- 42天的月子注意事项"/>
        <s v="0820-种草-信息流-一只慕-点击"/>
        <s v="0904-种草-信息流- 冤种闺蜜-点击"/>
        <s v="0905-种草-信息流-大雷芸-点击"/>
        <s v="0907-种草-信息流-我还可以再瘦点吗-点击"/>
        <s v="0915-种草-信息流-应对产后脱发"/>
        <s v="0920-种草-搜索-西米-月之精华-月子餐词包"/>
        <s v="0922-种草-信息流-产后焦虑和解"/>
        <s v="0928-种草-信息流-大雷芸-点击"/>
        <s v="1003-种草-信息流- 好书推荐 | 送给焦虑"/>
        <s v="1008-种草-信息流-圆湘琴-智能定向"/>
        <s v="1009-种草-信息流-圆湘琴"/>
        <s v="1009-种草-信息流-调养干货大总结"/>
        <s v="1011-种草-信息流-大雷芸-通投"/>
        <s v="1012-种草-信息流- 月子饮食8大原则"/>
        <s v="1012-种草-信息流-木木酱"/>
        <s v="1018-种草-信息流-苏Su"/>
        <s v="1019-种草-信息流-可可奈"/>
        <s v="1019-种草-信息流-开奶救星"/>
        <s v="1020-种草-信息流-是麦子吖"/>
        <s v="1021-种草-信息流- 小茹来杯冰美式"/>
        <s v="1021-种草-信息流- 保姆级双十一攻略"/>
        <s v="1107-种草-信息流- 央妈力推"/>
        <m/>
      </sharedItems>
    </cacheField>
    <cacheField name="计划ID" numFmtId="0">
      <sharedItems containsBlank="1" containsNumber="1" containsInteger="1" containsMixedTypes="1" count="69">
        <n v="2272812"/>
        <n v="2272821"/>
        <n v="2302421"/>
        <n v="2327556"/>
        <n v="2563734"/>
        <n v="2563867"/>
        <n v="2602593"/>
        <n v="2610950"/>
        <n v="2614681"/>
        <n v="2619163"/>
        <n v="2619293"/>
        <n v="2619310"/>
        <n v="2622499"/>
        <n v="2628090"/>
        <n v="2646555"/>
        <n v="2651960"/>
        <n v="2651899"/>
        <n v="2657888"/>
        <n v="2669025"/>
        <n v="2673697"/>
        <n v="2683824"/>
        <n v="2709911"/>
        <n v="2710195"/>
        <n v="2710202"/>
        <n v="2710210"/>
        <n v="2712155"/>
        <n v="2712612"/>
        <n v="2723454"/>
        <n v="2730183"/>
        <n v="2733316"/>
        <n v="2736186"/>
        <n v="2752294"/>
        <n v="2771224"/>
        <n v="2836558"/>
        <n v="2918034"/>
        <n v="2940876"/>
        <n v="2966473"/>
        <n v="2975201"/>
        <n v="2975278"/>
        <n v="2975322"/>
        <n v="2988916"/>
        <n v="3009948"/>
        <n v="3119693"/>
        <n v="3179957"/>
        <n v="3205885"/>
        <n v="3489735"/>
        <n v="3505260"/>
        <n v="3550573"/>
        <n v="3709132"/>
        <n v="3806955"/>
        <n v="3849154"/>
        <n v="3980592"/>
        <n v="4093356"/>
        <n v="4173991"/>
        <n v="4180685"/>
        <n v="4183830"/>
        <n v="4228648"/>
        <n v="4259404"/>
        <n v="4265435"/>
        <n v="4393763"/>
        <n v="4426644"/>
        <n v="4426687"/>
        <n v="4455685"/>
        <n v="4497501"/>
        <n v="4568189"/>
        <n v="4945257"/>
        <s v="4455685"/>
        <s v="4497501"/>
        <m/>
      </sharedItems>
    </cacheField>
    <cacheField name="消费" numFmtId="0">
      <sharedItems containsBlank="1" containsNumber="1" containsMixedTypes="1" count="1533">
        <n v="274.7"/>
        <n v="185.62"/>
        <n v="0.15"/>
        <n v="379.98"/>
        <n v="459.36"/>
        <n v="14.77"/>
        <n v="14.01"/>
        <n v="19.2"/>
        <n v="12.51"/>
        <n v="188.98"/>
        <n v="29.31"/>
        <n v="186.99"/>
        <n v="48.62"/>
        <n v="640.36"/>
        <n v="1535.42"/>
        <n v="1.45"/>
        <n v="1.84"/>
        <n v="6.86"/>
        <n v="817.99"/>
        <n v="335.07"/>
        <n v="0"/>
        <n v="424.08"/>
        <n v="503.91"/>
        <n v="1003.25"/>
        <n v="310.08"/>
        <n v="3.79"/>
        <n v="1936.43"/>
        <n v="297.09"/>
        <n v="354.08"/>
        <n v="167.52"/>
        <n v="2.4"/>
        <n v="1707.1"/>
        <n v="303.09"/>
        <n v="640.68"/>
        <n v="200.67"/>
        <n v="4.5"/>
        <n v="508.87"/>
        <n v="1.09"/>
        <n v="1099.64"/>
        <n v="303.57"/>
        <n v="562.77"/>
        <n v="407.08"/>
        <n v="22.39"/>
        <n v="508.34"/>
        <n v="312.6"/>
        <n v="533.31"/>
        <n v="301.66"/>
        <n v="592.49"/>
        <n v="401.24"/>
        <n v="11.04"/>
        <n v="1012.16"/>
        <n v="59.74"/>
        <n v="1113.64"/>
        <n v="301.93"/>
        <n v="582.21"/>
        <n v="396.33"/>
        <n v="7.34"/>
        <n v="1015.81"/>
        <n v="58.18"/>
        <n v="1102.83"/>
        <n v="303.25"/>
        <n v="605.01"/>
        <n v="410.09"/>
        <n v="8.22"/>
        <n v="608.86"/>
        <n v="154.24"/>
        <n v="506.13"/>
        <n v="1024.32"/>
        <n v="301.63"/>
        <n v="586.67"/>
        <n v="551.85"/>
        <n v="7.72"/>
        <n v="609.46"/>
        <n v="68.13"/>
        <n v="506.2"/>
        <n v="145.16"/>
        <n v="1244.56"/>
        <n v="302.29"/>
        <n v="582.13"/>
        <n v="608.7"/>
        <n v="3.35"/>
        <n v="614.52"/>
        <n v="509.1"/>
        <n v="48.04"/>
        <n v="230.46"/>
        <n v="53.27"/>
        <n v="1960.88"/>
        <n v="304.72"/>
        <n v="579.37"/>
        <n v="516.8"/>
        <n v="7.06"/>
        <n v="615.14"/>
        <n v="504.68"/>
        <n v="68.39"/>
        <n v="254.34"/>
        <n v="307.43"/>
        <n v="2010.63"/>
        <n v="302.11"/>
        <n v="569.35"/>
        <n v="564.34"/>
        <n v="5.02"/>
        <n v="610.83"/>
        <n v="503.43"/>
        <n v="43.71"/>
        <n v="199.66"/>
        <n v="155.22"/>
        <n v="72.91"/>
        <n v="1025.31"/>
        <n v="177.14"/>
        <n v="561.03"/>
        <n v="326.35"/>
        <n v="3.3"/>
        <n v="611.99"/>
        <n v="503.04"/>
        <n v="30.31"/>
        <n v="177.93"/>
        <n v="65.24"/>
        <n v="299.76"/>
        <n v="301.87"/>
        <n v="0.72"/>
        <n v="10.48"/>
        <n v="203.14"/>
        <n v="158.64"/>
        <n v="24.07"/>
        <n v="42.03"/>
        <n v="298.36"/>
        <n v="298.07"/>
        <n v="12.33"/>
        <n v="203.71"/>
        <n v="230"/>
        <n v="16.06"/>
        <n v="21.63"/>
        <n v="303.36"/>
        <n v="296.1"/>
        <n v="9.99"/>
        <n v="206.92"/>
        <n v="228.73"/>
        <n v="27.4"/>
        <n v="30.72"/>
        <n v="300.76"/>
        <n v="304.21"/>
        <n v="7.96"/>
        <n v="201.97"/>
        <n v="218.25"/>
        <n v="32.35"/>
        <n v="11.25"/>
        <n v="798.2"/>
        <n v="453.63"/>
        <n v="39.79"/>
        <n v="7.11"/>
        <n v="304.97"/>
        <n v="182.4"/>
        <n v="24.14"/>
        <n v="9.81"/>
        <n v="62.25"/>
        <n v="122.01"/>
        <n v="92.67"/>
        <n v="437.75"/>
        <n v="176.41"/>
        <n v="7.13"/>
        <n v="303.69"/>
        <n v="329.4"/>
        <n v="285.94"/>
        <n v="303.71"/>
        <n v="1.12"/>
        <n v="1713.66"/>
        <n v="1751.22"/>
        <n v="168.96"/>
        <n v="484.8"/>
        <n v="351.82"/>
        <n v="6.81"/>
        <n v="303.24"/>
        <n v="346.38"/>
        <n v="223.29"/>
        <n v="305.3"/>
        <n v="2010.35"/>
        <n v="12.54"/>
        <n v="174.08"/>
        <n v="7.75"/>
        <n v="557.43"/>
        <n v="372.14"/>
        <n v="3.89"/>
        <n v="304.83"/>
        <n v="362.86"/>
        <n v="302.1"/>
        <n v="304.53"/>
        <n v="2001.67"/>
        <n v="125.52"/>
        <n v="21.22"/>
        <n v="572.52"/>
        <n v="363.75"/>
        <n v="4.07"/>
        <n v="305.24"/>
        <n v="425.38"/>
        <n v="305.79"/>
        <n v="303.53"/>
        <n v="2005.6"/>
        <n v="123.42"/>
        <n v="32.64"/>
        <n v="560.84"/>
        <n v="271.28"/>
        <n v="5.63"/>
        <n v="304.23"/>
        <n v="365.78"/>
        <n v="303.02"/>
        <n v="303.58"/>
        <n v="1021.24"/>
        <n v="113.69"/>
        <n v="41.78"/>
        <n v="301.67"/>
        <n v="169.02"/>
        <n v="108.41"/>
        <n v="540.51"/>
        <n v="264.36"/>
        <n v="7.5"/>
        <n v="305.71"/>
        <n v="194.51"/>
        <n v="302.74"/>
        <n v="303.63"/>
        <n v="1125.99"/>
        <n v="139.41"/>
        <n v="301.79"/>
        <n v="132.02"/>
        <n v="165.83"/>
        <n v="555.01"/>
        <n v="295.16"/>
        <n v="7.2"/>
        <n v="304.59"/>
        <n v="343.95"/>
        <n v="301.84"/>
        <n v="305.65"/>
        <n v="976.27"/>
        <n v="137.41"/>
        <n v="222.29"/>
        <n v="132.39"/>
        <n v="79.02"/>
        <n v="0.17"/>
        <n v="564.96"/>
        <n v="132.87"/>
        <n v="4.2"/>
        <n v="312.11"/>
        <n v="225.97"/>
        <n v="330.93"/>
        <n v="128.68"/>
        <n v="290.66"/>
        <n v="197.7"/>
        <n v="320.62"/>
        <n v="2475.16"/>
        <n v="480.76"/>
        <n v="127.45"/>
        <n v="7.48"/>
        <n v="304.93"/>
        <n v="154.82"/>
        <n v="272.17"/>
        <n v="152.07"/>
        <n v="103.47"/>
        <n v="175.69"/>
        <n v="486.4"/>
        <n v="500.09"/>
        <n v="416.53"/>
        <n v="459.6"/>
        <n v="160.42"/>
        <n v="310.77"/>
        <n v="151.75"/>
        <n v="273.65"/>
        <n v="151.57"/>
        <n v="103.6"/>
        <n v="156.31"/>
        <n v="462.1"/>
        <n v="714.57"/>
        <n v="508.62"/>
        <n v="197.35"/>
        <n v="308.31"/>
        <n v="153.02"/>
        <n v="288.84"/>
        <n v="151.24"/>
        <n v="102.84"/>
        <n v="180.03"/>
        <n v="506.6"/>
        <n v="688.65"/>
        <n v="456.02"/>
        <n v="287.97"/>
        <n v="5.4"/>
        <n v="306.51"/>
        <n v="152.84"/>
        <n v="334.38"/>
        <n v="155.1"/>
        <n v="102.7"/>
        <n v="164.87"/>
        <n v="481.72"/>
        <n v="575.46"/>
        <n v="308.02"/>
        <n v="6.89"/>
        <n v="58.17"/>
        <n v="1.2"/>
        <n v="286.09"/>
        <n v="90.04"/>
        <n v="81.6"/>
        <n v="66.88"/>
        <n v="98.84"/>
        <n v="37.25"/>
        <n v="142.26"/>
        <n v="103.09"/>
        <n v="86.04"/>
        <n v="188.32"/>
        <n v="82.5"/>
        <n v="0.6"/>
        <n v="31.16"/>
        <n v="56.41"/>
        <n v="348.75"/>
        <n v="11.55"/>
        <n v="536.45"/>
        <n v="353.84"/>
        <n v="5.1"/>
        <n v="300.93"/>
        <n v="209.26"/>
        <n v="789.1"/>
        <n v="83.29"/>
        <n v="463.61"/>
        <n v="308.41"/>
        <n v="4.14"/>
        <n v="381.54"/>
        <n v="217.29"/>
        <n v="780.1"/>
        <n v="451.39"/>
        <n v="120.77"/>
        <n v="563.53"/>
        <n v="338.32"/>
        <n v="5.7"/>
        <n v="69.77"/>
        <n v="233"/>
        <n v="427.41"/>
        <n v="401.16"/>
        <n v="187.41"/>
        <n v="319.13"/>
        <n v="341.81"/>
        <n v="367.19"/>
        <n v="153.54"/>
        <n v="242.83"/>
        <n v="247.39"/>
        <n v="410.58"/>
        <n v="119.37"/>
        <n v="502.43"/>
        <n v="15.77"/>
        <n v="607.08"/>
        <n v="170.02"/>
        <n v="16.43"/>
        <n v="457.77"/>
        <n v="391.14"/>
        <n v="3.55"/>
        <n v="150.49"/>
        <n v="267.79"/>
        <n v="203.92"/>
        <n v="464.06"/>
        <n v="88.9"/>
        <n v="503.61"/>
        <n v="8.66"/>
        <n v="208.49"/>
        <n v="117.82"/>
        <n v="244.12"/>
        <n v="4.12"/>
        <n v="371.95"/>
        <n v="389.83"/>
        <n v="6.3"/>
        <n v="138.1"/>
        <n v="253.12"/>
        <n v="194.28"/>
        <n v="835.79"/>
        <n v="62.29"/>
        <n v="323.33"/>
        <n v="3.96"/>
        <n v="152.98"/>
        <n v="60.05"/>
        <n v="169.27"/>
        <n v="302.79"/>
        <n v="292.01"/>
        <n v="392.07"/>
        <n v="133.44"/>
        <n v="231.76"/>
        <n v="139.2"/>
        <n v="674.84"/>
        <n v="71.23"/>
        <n v="5.52"/>
        <n v="181.39"/>
        <n v="56.21"/>
        <n v="315.65"/>
        <n v="311.23"/>
        <n v="279.68"/>
        <n v="389.75"/>
        <n v="3.72"/>
        <n v="129.97"/>
        <n v="217.12"/>
        <n v="118.08"/>
        <n v="598.87"/>
        <n v="58.82"/>
        <n v="3.23"/>
        <n v="146.99"/>
        <n v="43.58"/>
        <n v="360.79"/>
        <n v="313.17"/>
        <n v="273.97"/>
        <n v="377.19"/>
        <n v="158.3"/>
        <n v="249.25"/>
        <n v="75"/>
        <n v="773.49"/>
        <n v="62.39"/>
        <n v="4.35"/>
        <n v="179.09"/>
        <n v="51.87"/>
        <n v="437.86"/>
        <n v="318.58"/>
        <n v="303.05"/>
        <n v="376.88"/>
        <n v="5.69"/>
        <n v="167.17"/>
        <n v="216.69"/>
        <n v="669.66"/>
        <n v="72.06"/>
        <n v="7.64"/>
        <n v="175.8"/>
        <n v="55.4"/>
        <n v="349.33"/>
        <n v="306.3"/>
        <n v="275.34"/>
        <n v="384.03"/>
        <n v="3.9"/>
        <n v="154.49"/>
        <n v="198.69"/>
        <n v="613.87"/>
        <n v="70.36"/>
        <n v="4.18"/>
        <n v="164.83"/>
        <n v="39.42"/>
        <n v="228.05"/>
        <n v="313.4"/>
        <n v="251.3"/>
        <n v="395.08"/>
        <n v="179.28"/>
        <n v="213.18"/>
        <n v="550.66"/>
        <n v="74.4"/>
        <n v="4.43"/>
        <n v="194.23"/>
        <n v="39.94"/>
        <n v="134.91"/>
        <n v="309.14"/>
        <n v="257"/>
        <n v="392.42"/>
        <n v="3.6"/>
        <n v="196.9"/>
        <n v="174.31"/>
        <n v="733.97"/>
        <n v="59.39"/>
        <n v="4.97"/>
        <n v="162.41"/>
        <n v="49.59"/>
        <n v="202.78"/>
        <n v="505.96"/>
        <n v="301.23"/>
        <n v="223.03"/>
        <n v="387.25"/>
        <n v="177.22"/>
        <n v="172.93"/>
        <n v="356.19"/>
        <n v="49.35"/>
        <n v="1.8"/>
        <n v="140.25"/>
        <n v="39.19"/>
        <n v="145.13"/>
        <n v="504.82"/>
        <n v="268.77"/>
        <n v="499.6"/>
        <n v="230.03"/>
        <n v="387.98"/>
        <n v="186.93"/>
        <n v="185.53"/>
        <n v="205"/>
        <n v="47.87"/>
        <n v="1.11"/>
        <n v="115.55"/>
        <n v="40.08"/>
        <n v="108.87"/>
        <n v="196.55"/>
        <n v="498.38"/>
        <n v="236.87"/>
        <n v="289.87"/>
        <n v="404.16"/>
        <n v="210.15"/>
        <n v="224.67"/>
        <n v="399.78"/>
        <n v="49.85"/>
        <n v="1.5"/>
        <n v="132.17"/>
        <n v="43.1"/>
        <n v="117.96"/>
        <n v="284.03"/>
        <n v="501.74"/>
        <n v="302.64"/>
        <n v="255.26"/>
        <n v="402.14"/>
        <n v="3"/>
        <n v="187.34"/>
        <n v="209.08"/>
        <n v="280.05"/>
        <n v="49.89"/>
        <n v="1.91"/>
        <n v="135.36"/>
        <n v="47.35"/>
        <n v="101.13"/>
        <n v="113.62"/>
        <n v="313.81"/>
        <n v="296.82"/>
        <n v="221.05"/>
        <n v="399.81"/>
        <n v="208.95"/>
        <n v="180.45"/>
        <n v="348.54"/>
        <n v="58.51"/>
        <n v="132.77"/>
        <n v="51.11"/>
        <n v="348.68"/>
        <n v="253.93"/>
        <n v="196.02"/>
        <n v="388.69"/>
        <n v="2.7"/>
        <n v="198.76"/>
        <n v="165.9"/>
        <n v="200.85"/>
        <n v="52.81"/>
        <n v="140.46"/>
        <n v="72.88"/>
        <n v="329.67"/>
        <n v="262.03"/>
        <n v="220.7"/>
        <n v="390.67"/>
        <n v="183.23"/>
        <n v="151.44"/>
        <n v="170.12"/>
        <n v="33.13"/>
        <n v="2.1"/>
        <n v="115.02"/>
        <n v="59.63"/>
        <n v="474.2"/>
        <n v="211.6"/>
        <n v="208.13"/>
        <n v="390.21"/>
        <n v="4.8"/>
        <n v="172.96"/>
        <n v="170.96"/>
        <n v="116.33"/>
        <n v="31.66"/>
        <n v="0.3"/>
        <n v="102.21"/>
        <n v="47.38"/>
        <n v="382.6"/>
        <n v="108.17"/>
        <n v="216.87"/>
        <n v="390.24"/>
        <n v="151.46"/>
        <n v="163.53"/>
        <n v="38.13"/>
        <n v="1.96"/>
        <n v="80.36"/>
        <n v="50.49"/>
        <n v="261.63"/>
        <n v="396.22"/>
        <n v="177.03"/>
        <n v="169.4"/>
        <n v="36.38"/>
        <n v="103.96"/>
        <n v="55.74"/>
        <n v="223.09"/>
        <n v="387.38"/>
        <n v="186.5"/>
        <n v="36.06"/>
        <n v="0.43"/>
        <n v="80.75"/>
        <n v="53.74"/>
        <n v="193.48"/>
        <n v="390.89"/>
        <n v="0.58"/>
        <n v="130.44"/>
        <n v="129.5"/>
        <n v="26.68"/>
        <n v="0.97"/>
        <n v="79.21"/>
        <n v="34.1"/>
        <n v="229.5"/>
        <n v="385.14"/>
        <n v="121.48"/>
        <n v="138.38"/>
        <n v="33.69"/>
        <n v="69.24"/>
        <n v="29.22"/>
        <n v="177.78"/>
        <n v="371.48"/>
        <n v="97.49"/>
        <n v="128.92"/>
        <n v="25.66"/>
        <n v="69.59"/>
        <n v="31.46"/>
        <n v="150.77"/>
        <n v="352.13"/>
        <n v="98.77"/>
        <n v="151.54"/>
        <n v="20.8"/>
        <n v="1.4"/>
        <n v="71.14"/>
        <n v="25.91"/>
        <n v="140.52"/>
        <n v="387.89"/>
        <n v="0.56"/>
        <n v="128.37"/>
        <n v="158.05"/>
        <n v="19.57"/>
        <n v="70.42"/>
        <n v="25.74"/>
        <n v="170.3"/>
        <n v="400.56"/>
        <n v="1.79"/>
        <n v="150"/>
        <n v="163.02"/>
        <n v="22.28"/>
        <n v="1.28"/>
        <n v="74.73"/>
        <n v="34.19"/>
        <n v="441.24"/>
        <n v="144.52"/>
        <n v="385.23"/>
        <n v="117.91"/>
        <n v="139.96"/>
        <n v="11.51"/>
        <n v="71.43"/>
        <n v="26.48"/>
        <n v="503.9"/>
        <n v="146.94"/>
        <n v="381.66"/>
        <n v="2.97"/>
        <n v="94.07"/>
        <n v="116.68"/>
        <n v="15.22"/>
        <n v="2.68"/>
        <n v="64"/>
        <n v="22.94"/>
        <n v="499.98"/>
        <n v="91.63"/>
        <n v="370.48"/>
        <n v="62.13"/>
        <n v="105.28"/>
        <n v="11"/>
        <n v="38.31"/>
        <n v="16.76"/>
        <n v="503.67"/>
        <n v="72.31"/>
        <n v="41.68"/>
        <n v="129.37"/>
        <n v="384.4"/>
        <n v="1.49"/>
        <n v="68.79"/>
        <n v="103.08"/>
        <n v="12.85"/>
        <n v="1.06"/>
        <n v="48.83"/>
        <n v="21.57"/>
        <n v="502.65"/>
        <n v="109.01"/>
        <n v="29.23"/>
        <n v="87.17"/>
        <n v="369.12"/>
        <n v="54.39"/>
        <n v="75.94"/>
        <n v="9.51"/>
        <n v="1.1"/>
        <n v="52.47"/>
        <n v="14.84"/>
        <n v="503.51"/>
        <n v="67.71"/>
        <n v="73.4"/>
        <n v="79.63"/>
        <n v="352.78"/>
        <n v="59.91"/>
        <n v="59.22"/>
        <n v="6.99"/>
        <n v="38.98"/>
        <n v="9"/>
        <n v="502.85"/>
        <n v="48.96"/>
        <n v="132.11"/>
        <n v="149.51"/>
        <n v="387.24"/>
        <n v="93.69"/>
        <n v="121.24"/>
        <n v="13.54"/>
        <n v="65.07"/>
        <n v="21.65"/>
        <n v="504.61"/>
        <n v="52.07"/>
        <n v="270.84"/>
        <n v="186.72"/>
        <n v="400.33"/>
        <n v="127.05"/>
        <n v="152.87"/>
        <n v="12.75"/>
        <n v="71.89"/>
        <n v="33.78"/>
        <n v="501.88"/>
        <n v="49.87"/>
        <n v="238.22"/>
        <n v="201.67"/>
        <n v="389.38"/>
        <n v="103.27"/>
        <n v="127.16"/>
        <n v="14.35"/>
        <n v="66.51"/>
        <n v="30.27"/>
        <n v="499.13"/>
        <n v="41.3"/>
        <n v="75.51"/>
        <n v="199.8"/>
        <n v="392.67"/>
        <n v="91.61"/>
        <n v="142.14"/>
        <n v="12.11"/>
        <n v="0.9"/>
        <n v="78.6"/>
        <n v="36.57"/>
        <n v="502.23"/>
        <n v="52.29"/>
        <n v="236.52"/>
        <n v="386.36"/>
        <n v="98.58"/>
        <n v="102.33"/>
        <n v="16.17"/>
        <n v="77.17"/>
        <n v="41.13"/>
        <n v="503.62"/>
        <n v="161.46"/>
        <n v="45.04"/>
        <n v="180.18"/>
        <n v="383.62"/>
        <n v="71.84"/>
        <n v="115.53"/>
        <n v="9.56"/>
        <n v="47.78"/>
        <n v="19.18"/>
        <n v="224.68"/>
        <n v="119.64"/>
        <n v="57.75"/>
        <n v="237.41"/>
        <n v="23.32"/>
        <n v="124.78"/>
        <n v="132.92"/>
        <n v="5"/>
        <n v="72.68"/>
        <n v="8.3"/>
        <n v="74.02"/>
        <n v="46.82"/>
        <n v="321.88"/>
        <n v="36.83"/>
        <n v="1.75"/>
        <n v="208.11"/>
        <n v="230.53"/>
        <n v="11.14"/>
        <n v="2.05"/>
        <n v="123.77"/>
        <n v="15.5"/>
        <n v="91.85"/>
        <n v="68.62"/>
        <n v="279.01"/>
        <n v="31.29"/>
        <n v="154.91"/>
        <n v="193.04"/>
        <n v="11.03"/>
        <n v="2.91"/>
        <n v="91.11"/>
        <n v="14.05"/>
        <n v="89.75"/>
        <n v="57.76"/>
        <n v="207.86"/>
        <n v="37.87"/>
        <n v="209.54"/>
        <n v="165.8"/>
        <n v="6.15"/>
        <n v="95.63"/>
        <n v="10.18"/>
        <n v="88.3"/>
        <n v="61.82"/>
        <n v="9.02"/>
        <n v="207.11"/>
        <n v="36.7"/>
        <n v="2.24"/>
        <n v="227.79"/>
        <n v="176.63"/>
        <n v="10.79"/>
        <n v="119.42"/>
        <n v="10.71"/>
        <n v="56.81"/>
        <n v="56.69"/>
        <n v="13.83"/>
        <n v="210.03"/>
        <n v="36.39"/>
        <n v="176.94"/>
        <n v="155.17"/>
        <n v="7.41"/>
        <n v="104.4"/>
        <n v="8.7"/>
        <n v="52.75"/>
        <n v="48"/>
        <n v="9.45"/>
        <n v="168.32"/>
        <n v="187.93"/>
        <n v="30.7"/>
        <n v="161.65"/>
        <n v="130.6"/>
        <n v="6.47"/>
        <n v="90.84"/>
        <n v="9.65"/>
        <n v="53.76"/>
        <n v="50.2"/>
        <n v="4.05"/>
        <n v="0.45"/>
        <n v="201.81"/>
        <n v="40.87"/>
        <n v="203.35"/>
        <n v="182.86"/>
        <n v="115.24"/>
        <n v="10.62"/>
        <n v="62.97"/>
        <n v="55.33"/>
        <n v="7.54"/>
        <n v="223.14"/>
        <n v="44.53"/>
        <n v="256.13"/>
        <n v="208.54"/>
        <n v="13.27"/>
        <n v="3.87"/>
        <n v="11.12"/>
        <n v="56.54"/>
        <n v="52.54"/>
        <n v="11.5"/>
        <n v="192.19"/>
        <n v="42.61"/>
        <n v="214.19"/>
        <n v="194.15"/>
        <n v="11.26"/>
        <n v="119.49"/>
        <n v="12.17"/>
        <n v="46.33"/>
        <n v="42.22"/>
        <n v="9.37"/>
        <n v="185.3"/>
        <n v="34.61"/>
        <n v="176.95"/>
        <n v="167.62"/>
        <n v="8.63"/>
        <n v="105.55"/>
        <n v="11.46"/>
        <n v="36.58"/>
        <n v="44.73"/>
        <n v="4.54"/>
        <n v="167.36"/>
        <n v="40.1"/>
        <n v="164.16"/>
        <n v="146.8"/>
        <n v="7.99"/>
        <n v="90.13"/>
        <n v="9.5"/>
        <n v="27.62"/>
        <n v="18.37"/>
        <n v="5.26"/>
        <n v="73.23"/>
        <n v="184.1"/>
        <n v="33.19"/>
        <n v="146.25"/>
        <n v="148.16"/>
        <n v="8.12"/>
        <n v="61.62"/>
        <n v="7.94"/>
        <n v="28.11"/>
        <n v="4.02"/>
        <n v="117.87"/>
        <n v="168.22"/>
        <n v="26.52"/>
        <n v="109.25"/>
        <n v="157.38"/>
        <n v="7.66"/>
        <n v="55.05"/>
        <n v="7.81"/>
        <n v="37.48"/>
        <n v="121.78"/>
        <n v="166.72"/>
        <n v="39.04"/>
        <n v="134.09"/>
        <n v="156.79"/>
        <n v="71.81"/>
        <n v="45.67"/>
        <n v="4.48"/>
        <n v="244.22"/>
        <n v="172.39"/>
        <n v="40.44"/>
        <n v="181.91"/>
        <n v="189.07"/>
        <n v="10.81"/>
        <n v="97.31"/>
        <n v="11.01"/>
        <n v="51.4"/>
        <n v="6.9"/>
        <n v="296.81"/>
        <n v="202.68"/>
        <n v="36.34"/>
        <n v="1.07"/>
        <n v="204.4"/>
        <n v="180.91"/>
        <n v="19.62"/>
        <n v="373.76"/>
        <n v="32.05"/>
        <n v="199.99"/>
        <n v="40.17"/>
        <n v="240.8"/>
        <n v="203.24"/>
        <n v="10.76"/>
        <n v="2.39"/>
        <n v="131.2"/>
        <n v="14.39"/>
        <n v="51.54"/>
        <n v="9.61"/>
        <n v="379.58"/>
        <n v="132.9"/>
        <n v="122.92"/>
        <n v="26.02"/>
        <n v="1.37"/>
        <n v="127.84"/>
        <n v="127.49"/>
        <n v="6.26"/>
        <n v="76.55"/>
        <n v="7.79"/>
        <n v="39.36"/>
        <n v="5.77"/>
        <n v="136.36"/>
        <n v="2.32"/>
        <n v="208.77"/>
        <n v="38.73"/>
        <n v="1.08"/>
        <n v="174.76"/>
        <n v="148.59"/>
        <n v="16.1"/>
        <n v="8.24"/>
        <n v="102.51"/>
        <n v="11.81"/>
        <n v="29.24"/>
        <n v="8.36"/>
        <n v="235.11"/>
        <n v="36.28"/>
        <n v="197.95"/>
        <n v="49.16"/>
        <n v="1.77"/>
        <n v="247.56"/>
        <n v="198.73"/>
        <n v="13.7"/>
        <n v="8.18"/>
        <n v="132.54"/>
        <n v="13.28"/>
        <n v="43.15"/>
        <n v="333.11"/>
        <n v="50.13"/>
        <n v="599.02"/>
        <n v="203.1"/>
        <n v="191.36"/>
        <n v="38.37"/>
        <n v="0.87"/>
        <n v="195.4"/>
        <n v="162.56"/>
        <n v="11.35"/>
        <n v="130.73"/>
        <n v="37.1"/>
        <n v="10.07"/>
        <n v="351.67"/>
        <n v="38.7"/>
        <n v="364.36"/>
        <n v="201.25"/>
        <n v="173.82"/>
        <n v="38.4"/>
        <n v="157.63"/>
        <n v="167.1"/>
        <n v="8.61"/>
        <n v="125.9"/>
        <n v="8.72"/>
        <n v="31.19"/>
        <n v="8.55"/>
        <n v="212.44"/>
        <n v="35.65"/>
        <n v="395.12"/>
        <n v="582.26"/>
        <n v="169.51"/>
        <n v="39.71"/>
        <n v="1.64"/>
        <n v="162.12"/>
        <n v="151.8"/>
        <n v="9.06"/>
        <n v="117.98"/>
        <n v="6.73"/>
        <n v="30.9"/>
        <n v="5.18"/>
        <n v="126.31"/>
        <n v="28.37"/>
        <n v="294.67"/>
        <n v="410.19"/>
        <n v="109.6"/>
        <n v="252.63"/>
        <n v="103.03"/>
        <n v="149.44"/>
        <n v="246.26"/>
        <n v="4.66"/>
        <n v="119.39"/>
        <n v="67.82"/>
        <n v="21.12"/>
        <n v="83.03"/>
        <n v="82.29"/>
        <n v="4.55"/>
        <n v="271.24"/>
        <n v="861.26"/>
        <n v="110.21"/>
        <n v="101.87"/>
        <n v="279.82"/>
        <n v="200.9"/>
        <n v="98.07"/>
        <n v="289.46"/>
        <n v="3.18"/>
        <n v="67.47"/>
        <n v="108.12"/>
        <n v="15.92"/>
        <n v="107.17"/>
        <n v="228.42"/>
        <n v="806.94"/>
        <n v="152.24"/>
        <n v="84.87"/>
        <n v="255.32"/>
        <n v="225.37"/>
        <n v="114.44"/>
        <n v="303.49"/>
        <n v="5.84"/>
        <n v="69.26"/>
        <n v="130.11"/>
        <n v="27.05"/>
        <n v="147.95"/>
        <n v="222.39"/>
        <n v="875.82"/>
        <n v="198.5"/>
        <n v="158.32"/>
        <n v="299.75"/>
        <n v="245.39"/>
        <n v="1.74"/>
        <n v="172.32"/>
        <n v="9.2"/>
        <n v="4.19"/>
        <n v="106.22"/>
        <n v="173.1"/>
        <n v="21.5"/>
        <n v="166.03"/>
        <n v="411.22"/>
        <n v="972.99"/>
        <n v="201.27"/>
        <n v="105.67"/>
        <n v="293.19"/>
        <n v="256.39"/>
        <n v="157.26"/>
        <n v="300.02"/>
        <n v="6.44"/>
        <n v="3.59"/>
        <n v="88.59"/>
        <n v="149.01"/>
        <n v="12.39"/>
        <n v="211.68"/>
        <n v="299.99"/>
        <n v="877.52"/>
        <n v="200.58"/>
        <n v="82.07"/>
        <n v="287.3"/>
        <n v="249.58"/>
        <n v="148.43"/>
        <n v="228.81"/>
        <n v="8.8"/>
        <n v="3.4"/>
        <n v="70.59"/>
        <n v="158"/>
        <n v="14.41"/>
        <n v="208.62"/>
        <n v="280.42"/>
        <n v="811.29"/>
        <n v="52.18"/>
        <n v="64.1"/>
        <n v="220.41"/>
        <n v="234.15"/>
        <n v="104.21"/>
        <n v="245.76"/>
        <n v="3.34"/>
        <n v="53.47"/>
        <n v="143.4"/>
        <n v="12.07"/>
        <n v="189.31"/>
        <n v="181.31"/>
        <n v="515.56"/>
        <n v="49.39"/>
        <n v="38.16"/>
        <n v="14.36"/>
        <n v="18.26"/>
        <n v="191.05"/>
        <n v="241.31"/>
        <n v="62.47"/>
        <n v="234.83"/>
        <n v="2.5"/>
        <n v="3.85"/>
        <n v="91.17"/>
        <n v="5.12"/>
        <n v="95.58"/>
        <n v="136.95"/>
        <n v="221.21"/>
        <n v="36.08"/>
        <n v="23.53"/>
        <n v="11.09"/>
        <n v="23.52"/>
        <n v="14.65"/>
        <n v="197.97"/>
        <n v="249.36"/>
        <n v="60.51"/>
        <n v="226.21"/>
        <n v="3.82"/>
        <n v="33"/>
        <n v="92.19"/>
        <n v="7.57"/>
        <n v="84.43"/>
        <n v="116.67"/>
        <n v="220.75"/>
        <n v="60.52"/>
        <n v="18.06"/>
        <n v="78.95"/>
        <n v="71.02"/>
        <n v="47.23"/>
        <n v="233.64"/>
        <n v="238.88"/>
        <n v="82.05"/>
        <n v="291.32"/>
        <n v="4.3"/>
        <n v="47.84"/>
        <n v="91.15"/>
        <n v="14.73"/>
        <n v="135.9"/>
        <n v="141.31"/>
        <n v="469.67"/>
        <n v="96.28"/>
        <n v="50.71"/>
        <n v="202.52"/>
        <n v="201.99"/>
        <n v="202.2"/>
        <n v="254.9"/>
        <n v="250.1"/>
        <n v="89.21"/>
        <n v="257.28"/>
        <n v="5.54"/>
        <n v="2.69"/>
        <n v="57.32"/>
        <n v="120.49"/>
        <n v="21.08"/>
        <n v="153.6"/>
        <n v="172.89"/>
        <n v="466.07"/>
        <n v="107.93"/>
        <n v="41.84"/>
        <n v="201.69"/>
        <n v="202.64"/>
        <n v="199.43"/>
        <n v="250.45"/>
        <n v="1.04"/>
        <n v="50.34"/>
        <n v="272.69"/>
        <n v="1.78"/>
        <n v="9.6"/>
        <n v="33.54"/>
        <n v="99.59"/>
        <n v="9.29"/>
        <n v="90.87"/>
        <n v="120.8"/>
        <n v="236.02"/>
        <n v="55.65"/>
        <n v="65.8"/>
        <n v="200.57"/>
        <n v="198.11"/>
        <n v="200.43"/>
        <n v="202.32"/>
        <n v="185.52"/>
        <n v="257.06"/>
        <n v="42.16"/>
        <n v="265.73"/>
        <n v="2.36"/>
        <n v="12.9"/>
        <n v="45.5"/>
        <n v="109.33"/>
        <n v="0.09"/>
        <n v="133.12"/>
        <n v="123.48"/>
        <n v="318.66"/>
        <n v="47.16"/>
        <n v="44.97"/>
        <n v="36.24"/>
        <n v="237.46"/>
        <n v="259.38"/>
        <n v="1.18"/>
        <n v="54.89"/>
        <n v="266.62"/>
        <n v="1.46"/>
        <n v="8.1"/>
        <n v="43.23"/>
        <n v="119.26"/>
        <n v="2.61"/>
        <n v="143.77"/>
        <n v="142.19"/>
        <n v="376.44"/>
        <n v="62.87"/>
        <n v="113.08"/>
        <n v="199.41"/>
        <n v="199.67"/>
        <n v="201.15"/>
        <n v="109.09"/>
        <n v="217.99"/>
        <n v="44.2"/>
        <n v="243.01"/>
        <n v="35.12"/>
        <n v="90.26"/>
        <n v="3.91"/>
        <n v="111.35"/>
        <n v="105.58"/>
        <n v="247.65"/>
        <n v="47.08"/>
        <n v="71.87"/>
        <n v="202.16"/>
        <n v="202.49"/>
        <n v="199.04"/>
        <n v="52.8"/>
        <n v="188.13"/>
        <n v="243.45"/>
        <n v="55.88"/>
        <n v="257.51"/>
        <n v="2.99"/>
        <n v="22.31"/>
        <n v="59.61"/>
        <n v="4.82"/>
        <n v="101.43"/>
        <n v="122.52"/>
        <n v="195.89"/>
        <n v="44.08"/>
        <n v="70.14"/>
        <n v="199.26"/>
        <n v="202.01"/>
        <n v="202.54"/>
        <n v="41.77"/>
        <n v="189.29"/>
        <n v="240.02"/>
        <n v="2.65"/>
        <n v="58.28"/>
        <n v="282.77"/>
        <n v="24.32"/>
        <n v="72.71"/>
        <n v="122.9"/>
        <n v="116.26"/>
        <n v="136.66"/>
        <n v="47.56"/>
        <n v="60.42"/>
        <n v="198.32"/>
        <n v="201.38"/>
        <n v="201.34"/>
        <n v="203.74"/>
        <n v="255.85"/>
        <n v="60.93"/>
        <n v="237.31"/>
        <n v="1.19"/>
        <n v="24"/>
        <n v="90.55"/>
        <n v="6.51"/>
        <n v="113.24"/>
        <n v="113.67"/>
        <n v="144.85"/>
        <n v="43.67"/>
        <n v="56.44"/>
        <n v="204.09"/>
        <n v="200.33"/>
        <n v="58.91"/>
        <n v="160.67"/>
        <n v="199.6"/>
        <n v="0.75"/>
        <n v="40.6"/>
        <n v="252.13"/>
        <n v="2.64"/>
        <n v="6"/>
        <n v="20.81"/>
        <n v="65.41"/>
        <n v="96.16"/>
        <n v="102.54"/>
        <n v="140.98"/>
        <n v="26.97"/>
        <n v="41.9"/>
        <n v="203.05"/>
        <n v="201.93"/>
        <n v="197.79"/>
        <n v="38.58"/>
        <n v="197.51"/>
        <n v="238.1"/>
        <n v="49.82"/>
        <n v="236.99"/>
        <n v="1.15"/>
        <n v="6.48"/>
        <n v="28.82"/>
        <n v="104.48"/>
        <n v="9.1"/>
        <n v="128.61"/>
        <n v="71.46"/>
        <n v="172.52"/>
        <n v="59.26"/>
        <n v="62.06"/>
        <n v="199.95"/>
        <n v="201"/>
        <n v="201.56"/>
        <n v="49.13"/>
        <n v="170.8"/>
        <n v="207.98"/>
        <n v="232.83"/>
        <n v="19.98"/>
        <n v="88.46"/>
        <n v="4.09"/>
        <n v="125.46"/>
        <n v="106.65"/>
        <n v="282.38"/>
        <n v="48.74"/>
        <n v="47.73"/>
        <n v="197.19"/>
        <n v="202.42"/>
        <n v="195.54"/>
        <n v="33.34"/>
        <n v="184.03"/>
        <n v="237.54"/>
        <n v="48.57"/>
        <n v="247.41"/>
        <n v="2.02"/>
        <n v="28.97"/>
        <n v="92.04"/>
        <n v="3.8"/>
        <n v="136.58"/>
        <n v="118.38"/>
        <n v="188.25"/>
        <n v="41.52"/>
        <n v="53.11"/>
        <n v="199.65"/>
        <n v="202.44"/>
        <n v="29.12"/>
        <n v="159.32"/>
        <n v="223.48"/>
        <n v="63.66"/>
        <n v="244.28"/>
        <n v="1.69"/>
        <n v="28.18"/>
        <n v="61.58"/>
        <n v="12.83"/>
        <n v="107.95"/>
        <n v="120.3"/>
        <n v="256.7"/>
        <n v="45.21"/>
        <n v="58.53"/>
        <n v="202.21"/>
        <n v="202.85"/>
        <n v="34.92"/>
        <n v="194.13"/>
        <n v="239.91"/>
        <n v="69.1"/>
        <n v="219.2"/>
        <n v="0.85"/>
        <n v="33.24"/>
        <n v="58.26"/>
        <n v="11.54"/>
        <n v="102.41"/>
        <n v="110.63"/>
        <n v="195.73"/>
        <n v="53.26"/>
        <n v="53.1"/>
        <n v="204.35"/>
        <n v="199.86"/>
        <n v="200.94"/>
        <n v="64.57"/>
        <n v="163.79"/>
        <n v="217.72"/>
        <n v="61.9"/>
        <n v="229.7"/>
        <n v="1.76"/>
        <n v="39.08"/>
        <n v="51.61"/>
        <n v="3.57"/>
        <n v="121.26"/>
        <n v="81.22"/>
        <n v="286.92"/>
        <n v="44.95"/>
        <n v="202.15"/>
        <n v="202.75"/>
        <n v="201.49"/>
        <n v="67.6"/>
        <n v="157.11"/>
        <n v="229.15"/>
        <n v="271.32"/>
        <n v="46.88"/>
        <n v="62.27"/>
        <n v="8.71"/>
        <n v="102.18"/>
        <n v="106.02"/>
        <n v="187.95"/>
        <n v="49.77"/>
        <n v="202.57"/>
        <n v="201.2"/>
        <n v="51.98"/>
        <n v="2.55"/>
        <n v="155.19"/>
        <n v="212.24"/>
        <n v="49.78"/>
        <n v="219.38"/>
        <n v="2.08"/>
        <n v="48.69"/>
        <n v="59.71"/>
        <n v="17.02"/>
        <n v="111.74"/>
        <n v="229.34"/>
        <n v="68.1"/>
        <n v="71.04"/>
        <n v="200.48"/>
        <n v="48.88"/>
        <n v="186.24"/>
        <n v="235.88"/>
        <n v="0.84"/>
        <n v="54.19"/>
        <n v="232.89"/>
        <n v="1.55"/>
        <n v="43.27"/>
        <n v="83.54"/>
        <n v="17.43"/>
        <n v="98.88"/>
        <n v="98.4"/>
        <n v="191.6"/>
        <n v="53.87"/>
        <n v="78.64"/>
        <n v="202.5"/>
        <n v="201.24"/>
        <n v="199.11"/>
        <n v="22.13"/>
        <n v="9.19"/>
        <n v="191.43"/>
        <n v="243.97"/>
        <n v="40.35"/>
        <n v="245.03"/>
        <n v="4.37"/>
        <n v="27.63"/>
        <n v="60.76"/>
        <n v="7.53"/>
        <n v="85.55"/>
        <n v="94.49"/>
        <n v="143.76"/>
        <n v="52.15"/>
        <n v="200.76"/>
        <n v="200.61"/>
        <n v="203.56"/>
        <n v="2.09"/>
        <n v="190.48"/>
        <n v="211.23"/>
        <n v="37.9"/>
        <n v="189.65"/>
        <n v="37.26"/>
        <n v="55.01"/>
        <n v="8.11"/>
        <n v="90.05"/>
        <n v="92.34"/>
        <n v="133.59"/>
        <n v="42.31"/>
        <n v="57.65"/>
        <n v="200.3"/>
        <n v="201.37"/>
        <n v="3.11"/>
        <n v="167.59"/>
        <n v="187.33"/>
        <n v="71.45"/>
        <n v="205.93"/>
        <n v="3.33"/>
        <n v="4.24"/>
        <n v="79.04"/>
        <n v="58.1"/>
        <n v="38.07"/>
        <n v="113.48"/>
        <n v="121.05"/>
        <n v="236.95"/>
        <n v="55.2"/>
        <n v="69.05"/>
        <n v="190.24"/>
        <n v="14.76"/>
        <n v="141.96"/>
        <n v="137.47"/>
        <n v="1.48"/>
        <n v="155.42"/>
        <n v="3.74"/>
        <n v="4.73"/>
        <n v="75.86"/>
        <n v="56.73"/>
        <n v="37.07"/>
        <n v="116.22"/>
        <n v="93"/>
        <n v="410"/>
        <n v="62.4"/>
        <n v="75.54"/>
        <n v="177.89"/>
        <n v="202.86"/>
        <n v="184.31"/>
        <n v="0.86"/>
        <n v="147.25"/>
        <n v="130.54"/>
        <n v="2.62"/>
        <n v="110.89"/>
        <n v="167.83"/>
        <n v="3.52"/>
        <n v="81.3"/>
        <n v="47.52"/>
        <n v="38.77"/>
        <n v="111.67"/>
        <n v="112.69"/>
        <n v="328.94"/>
        <n v="56.14"/>
        <n v="87.23"/>
        <n v="198.77"/>
        <s v="201.13"/>
        <s v="200.76"/>
        <m/>
      </sharedItems>
    </cacheField>
    <cacheField name="展现量" numFmtId="0">
      <sharedItems containsBlank="1" containsNumber="1" containsInteger="1" containsMixedTypes="1" count="1586">
        <n v="100546"/>
        <n v="54816"/>
        <n v="145"/>
        <n v="29549"/>
        <n v="31561"/>
        <n v="1131"/>
        <n v="1269"/>
        <n v="1634"/>
        <n v="853"/>
        <n v="16561"/>
        <n v="3518"/>
        <n v="18426"/>
        <n v="6240"/>
        <n v="35246"/>
        <n v="166525"/>
        <n v="619"/>
        <n v="672"/>
        <n v="1940"/>
        <n v="117592"/>
        <n v="23511"/>
        <n v="0"/>
        <n v="31287"/>
        <n v="36374"/>
        <n v="51132"/>
        <n v="3511"/>
        <n v="1574"/>
        <n v="82524"/>
        <n v="23569"/>
        <n v="8"/>
        <n v="40910"/>
        <n v="9420"/>
        <n v="47"/>
        <n v="77368"/>
        <n v="43237"/>
        <n v="58238"/>
        <n v="9988"/>
        <n v="127"/>
        <n v="33774"/>
        <n v="698"/>
        <n v="53548"/>
        <n v="44507"/>
        <n v="44990"/>
        <n v="10328"/>
        <n v="2408"/>
        <n v="36263"/>
        <n v="57659"/>
        <n v="29750"/>
        <n v="32011"/>
        <n v="43398"/>
        <n v="8802"/>
        <n v="822"/>
        <n v="74549"/>
        <n v="10087"/>
        <n v="52335"/>
        <n v="34010"/>
        <n v="42365"/>
        <n v="6826"/>
        <n v="682"/>
        <n v="70869"/>
        <n v="4564"/>
        <n v="63886"/>
        <n v="39223"/>
        <n v="41411"/>
        <n v="7887"/>
        <n v="736"/>
        <n v="42564"/>
        <n v="9872"/>
        <n v="41783"/>
        <n v="52473"/>
        <n v="32566"/>
        <n v="41661"/>
        <n v="9446"/>
        <n v="600"/>
        <n v="39699"/>
        <n v="4404"/>
        <n v="40051"/>
        <n v="12013"/>
        <n v="51037"/>
        <n v="28639"/>
        <n v="38805"/>
        <n v="12397"/>
        <n v="365"/>
        <n v="41321"/>
        <n v="40709"/>
        <n v="15123"/>
        <n v="20560"/>
        <n v="1045"/>
        <n v="75958"/>
        <n v="33190"/>
        <n v="38436"/>
        <n v="12396"/>
        <n v="335"/>
        <n v="39984"/>
        <n v="38616"/>
        <n v="15074"/>
        <n v="20562"/>
        <n v="5339"/>
        <n v="97927"/>
        <n v="32649"/>
        <n v="34762"/>
        <n v="13177"/>
        <n v="292"/>
        <n v="40373"/>
        <n v="35510"/>
        <n v="6114"/>
        <n v="17443"/>
        <n v="6451"/>
        <n v="9750"/>
        <n v="37077"/>
        <n v="16180"/>
        <n v="34482"/>
        <n v="11985"/>
        <n v="181"/>
        <n v="39477"/>
        <n v="34596"/>
        <n v="2753"/>
        <n v="15401"/>
        <n v="7908"/>
        <n v="12340"/>
        <n v="16889"/>
        <n v="35"/>
        <n v="944"/>
        <n v="4"/>
        <n v="13194"/>
        <n v="12935"/>
        <n v="1631"/>
        <n v="6849"/>
        <n v="14021"/>
        <n v="17803"/>
        <n v="962"/>
        <n v="14527"/>
        <n v="17736"/>
        <n v="1209"/>
        <n v="2936"/>
        <n v="13846"/>
        <n v="19285"/>
        <n v="836"/>
        <n v="14489"/>
        <n v="18607"/>
        <n v="1545"/>
        <n v="2295"/>
        <n v="14578"/>
        <n v="17776"/>
        <n v="657"/>
        <n v="13357"/>
        <n v="16448"/>
        <n v="1736"/>
        <n v="889"/>
        <n v="40439"/>
        <n v="30669"/>
        <n v="1981"/>
        <n v="472"/>
        <n v="20249"/>
        <n v="14303"/>
        <n v="1125"/>
        <n v="813"/>
        <n v="18"/>
        <n v="5212"/>
        <n v="7683"/>
        <n v="5281"/>
        <n v="27033"/>
        <n v="6167"/>
        <n v="496"/>
        <n v="22676"/>
        <n v="19421"/>
        <n v="22282"/>
        <n v="17289"/>
        <n v="99"/>
        <n v="84986"/>
        <n v="91838"/>
        <n v="29764"/>
        <n v="30198"/>
        <n v="13090"/>
        <n v="362"/>
        <n v="24148"/>
        <n v="18289"/>
        <n v="17671"/>
        <n v="17317"/>
        <n v="97363"/>
        <n v="1589"/>
        <n v="10553"/>
        <n v="506"/>
        <n v="33476"/>
        <n v="11375"/>
        <n v="256"/>
        <n v="23899"/>
        <n v="17923"/>
        <n v="23192"/>
        <n v="16277"/>
        <n v="93770"/>
        <n v="6220"/>
        <n v="1013"/>
        <n v="37625"/>
        <n v="13288"/>
        <n v="540"/>
        <n v="23874"/>
        <n v="22275"/>
        <n v="21278"/>
        <n v="17463"/>
        <n v="93951"/>
        <n v="5733"/>
        <n v="2374"/>
        <n v="39348"/>
        <n v="10912"/>
        <n v="444"/>
        <n v="22894"/>
        <n v="17924"/>
        <n v="22151"/>
        <n v="19297"/>
        <n v="52612"/>
        <n v="6463"/>
        <n v="2637"/>
        <n v="36296"/>
        <n v="9"/>
        <n v="17852"/>
        <n v="21381"/>
        <n v="33946"/>
        <n v="10414"/>
        <n v="449"/>
        <n v="23832"/>
        <n v="9507"/>
        <n v="22667"/>
        <n v="17994"/>
        <n v="61141"/>
        <n v="7096"/>
        <n v="43571"/>
        <n v="14020"/>
        <n v="24307"/>
        <n v="38372"/>
        <n v="10397"/>
        <n v="483"/>
        <n v="22838"/>
        <n v="14166"/>
        <n v="20976"/>
        <n v="17682"/>
        <n v="53464"/>
        <n v="6790"/>
        <n v="48813"/>
        <n v="13481"/>
        <n v="3044"/>
        <n v="55"/>
        <n v="34610"/>
        <n v="6719"/>
        <n v="275"/>
        <n v="21529"/>
        <n v="17173"/>
        <n v="13945"/>
        <n v="9585"/>
        <n v="16752"/>
        <n v="33"/>
        <n v="1"/>
        <n v="18941"/>
        <n v="11599"/>
        <n v="54068"/>
        <n v="30668"/>
        <n v="6653"/>
        <n v="312"/>
        <n v="19557"/>
        <n v="13429"/>
        <n v="11602"/>
        <n v="12194"/>
        <n v="7085"/>
        <n v="16211"/>
        <n v="15149"/>
        <n v="8444"/>
        <n v="19246"/>
        <n v="29336"/>
        <n v="8234"/>
        <n v="308"/>
        <n v="17385"/>
        <n v="11275"/>
        <n v="12011"/>
        <n v="10941"/>
        <n v="6150"/>
        <n v="14546"/>
        <n v="15245"/>
        <n v="32730"/>
        <n v="34431"/>
        <n v="10550"/>
        <n v="350"/>
        <n v="18870"/>
        <n v="11923"/>
        <n v="13721"/>
        <n v="10411"/>
        <n v="5420"/>
        <n v="16065"/>
        <n v="15992"/>
        <n v="30161"/>
        <n v="30114"/>
        <n v="14623"/>
        <n v="356"/>
        <n v="18771"/>
        <n v="12169"/>
        <n v="15795"/>
        <n v="10720"/>
        <n v="5742"/>
        <n v="14536"/>
        <n v="15405"/>
        <n v="25137"/>
        <n v="48994"/>
        <n v="666"/>
        <n v="2862"/>
        <n v="63"/>
        <n v="16259"/>
        <n v="6362"/>
        <n v="3165"/>
        <n v="5035"/>
        <n v="6262"/>
        <n v="3436"/>
        <n v="3772"/>
        <n v="3502"/>
        <n v="19091"/>
        <n v="11216"/>
        <n v="3985"/>
        <n v="65"/>
        <n v="2162"/>
        <n v="4544"/>
        <n v="43"/>
        <n v="18820"/>
        <n v="2504"/>
        <n v="35063"/>
        <n v="17312"/>
        <n v="305"/>
        <n v="14930"/>
        <n v="18202"/>
        <n v="34449"/>
        <n v="8357"/>
        <n v="30923"/>
        <n v="16640"/>
        <n v="320"/>
        <n v="15809"/>
        <n v="18663"/>
        <n v="33874"/>
        <n v="21658"/>
        <n v="16488"/>
        <n v="31072"/>
        <n v="14337"/>
        <n v="304"/>
        <n v="4838"/>
        <n v="17548"/>
        <n v="18550"/>
        <n v="14295"/>
        <n v="21680"/>
        <n v="21905"/>
        <n v="24990"/>
        <n v="13432"/>
        <n v="257"/>
        <n v="11196"/>
        <n v="18661"/>
        <n v="15193"/>
        <n v="17894"/>
        <n v="13026"/>
        <n v="41809"/>
        <n v="1544"/>
        <n v="59268"/>
        <n v="20983"/>
        <n v="5353"/>
        <n v="35069"/>
        <n v="15114"/>
        <n v="290"/>
        <n v="11186"/>
        <n v="20670"/>
        <n v="12254"/>
        <n v="21739"/>
        <n v="10318"/>
        <n v="51056"/>
        <n v="847"/>
        <n v="17963"/>
        <n v="13519"/>
        <n v="27864"/>
        <n v="30474"/>
        <n v="16900"/>
        <n v="219"/>
        <n v="11950"/>
        <n v="20228"/>
        <n v="13298"/>
        <n v="37059"/>
        <n v="8461"/>
        <n v="26649"/>
        <n v="245"/>
        <n v="11993"/>
        <n v="8016"/>
        <n v="14130"/>
        <n v="18431"/>
        <n v="22822"/>
        <n v="14645"/>
        <n v="212"/>
        <n v="10501"/>
        <n v="18008"/>
        <n v="8952"/>
        <n v="30606"/>
        <n v="7042"/>
        <n v="187"/>
        <n v="12991"/>
        <n v="6880"/>
        <n v="27087"/>
        <n v="24851"/>
        <n v="21336"/>
        <n v="14358"/>
        <n v="217"/>
        <n v="9684"/>
        <n v="16650"/>
        <n v="8187"/>
        <n v="26483"/>
        <n v="6786"/>
        <n v="211"/>
        <n v="9979"/>
        <n v="5843"/>
        <n v="30423"/>
        <n v="46257"/>
        <n v="23406"/>
        <n v="15290"/>
        <n v="258"/>
        <n v="11744"/>
        <n v="19617"/>
        <n v="5236"/>
        <n v="34112"/>
        <n v="8121"/>
        <n v="282"/>
        <n v="11232"/>
        <n v="6646"/>
        <n v="36129"/>
        <n v="49135"/>
        <n v="24781"/>
        <n v="13935"/>
        <n v="13079"/>
        <n v="30201"/>
        <n v="8530"/>
        <n v="281"/>
        <n v="11205"/>
        <n v="6559"/>
        <n v="29043"/>
        <n v="45737"/>
        <n v="22488"/>
        <n v="15047"/>
        <n v="276"/>
        <n v="11319"/>
        <n v="15863"/>
        <n v="26117"/>
        <n v="7896"/>
        <n v="235"/>
        <n v="11675"/>
        <n v="6071"/>
        <n v="17309"/>
        <n v="51080"/>
        <n v="21629"/>
        <n v="17147"/>
        <n v="273"/>
        <n v="14116"/>
        <n v="16075"/>
        <n v="26550"/>
        <n v="8239"/>
        <n v="226"/>
        <n v="13325"/>
        <n v="6309"/>
        <n v="9598"/>
        <n v="54018"/>
        <n v="19422"/>
        <n v="14760"/>
        <n v="284"/>
        <n v="17035"/>
        <n v="42999"/>
        <n v="7946"/>
        <n v="14081"/>
        <n v="5611"/>
        <n v="15499"/>
        <n v="133749"/>
        <n v="57397"/>
        <n v="16667"/>
        <n v="16066"/>
        <n v="457"/>
        <n v="14347"/>
        <n v="13866"/>
        <n v="21284"/>
        <n v="6320"/>
        <n v="199"/>
        <n v="10825"/>
        <n v="4448"/>
        <n v="11687"/>
        <n v="108803"/>
        <n v="29310"/>
        <n v="37302"/>
        <n v="15151"/>
        <n v="15740"/>
        <n v="751"/>
        <n v="13800"/>
        <n v="15297"/>
        <n v="11853"/>
        <n v="5434"/>
        <n v="159"/>
        <n v="8196"/>
        <n v="4054"/>
        <n v="8173"/>
        <n v="15474"/>
        <n v="61530"/>
        <n v="62158"/>
        <n v="19374"/>
        <n v="15432"/>
        <n v="803"/>
        <n v="16178"/>
        <n v="18479"/>
        <n v="20810"/>
        <n v="5775"/>
        <n v="210"/>
        <n v="9768"/>
        <n v="4991"/>
        <n v="8616"/>
        <n v="25670"/>
        <n v="99198"/>
        <n v="42829"/>
        <n v="16864"/>
        <n v="15003"/>
        <n v="665"/>
        <n v="16142"/>
        <n v="16803"/>
        <n v="16218"/>
        <n v="5668"/>
        <n v="9887"/>
        <n v="5096"/>
        <n v="6986"/>
        <n v="9594"/>
        <n v="46654"/>
        <n v="18997"/>
        <n v="15922"/>
        <n v="16572"/>
        <n v="500"/>
        <n v="18819"/>
        <n v="15303"/>
        <n v="20527"/>
        <n v="6106"/>
        <n v="247"/>
        <n v="11474"/>
        <n v="5635"/>
        <n v="23193"/>
        <n v="17965"/>
        <n v="13522"/>
        <n v="15791"/>
        <n v="425"/>
        <n v="16670"/>
        <n v="13451"/>
        <n v="11918"/>
        <n v="5122"/>
        <n v="221"/>
        <n v="10844"/>
        <n v="6956"/>
        <n v="19306"/>
        <n v="17040"/>
        <n v="13185"/>
        <n v="13327"/>
        <n v="468"/>
        <n v="15043"/>
        <n v="13171"/>
        <n v="9582"/>
        <n v="4030"/>
        <n v="233"/>
        <n v="8602"/>
        <n v="6315"/>
        <n v="26890"/>
        <n v="13798"/>
        <n v="14249"/>
        <n v="14904"/>
        <n v="528"/>
        <n v="13857"/>
        <n v="13123"/>
        <n v="5517"/>
        <n v="3441"/>
        <n v="140"/>
        <n v="7254"/>
        <n v="5149"/>
        <n v="23983"/>
        <n v="7301"/>
        <n v="14190"/>
        <n v="15083"/>
        <n v="517"/>
        <n v="12081"/>
        <n v="13583"/>
        <n v="3700"/>
        <n v="149"/>
        <n v="6629"/>
        <n v="5075"/>
        <n v="15264"/>
        <n v="14033"/>
        <n v="642"/>
        <n v="13934"/>
        <n v="13847"/>
        <n v="4261"/>
        <n v="146"/>
        <n v="7578"/>
        <n v="5355"/>
        <n v="14288"/>
        <n v="14291"/>
        <n v="711"/>
        <n v="15110"/>
        <n v="12662"/>
        <n v="4066"/>
        <n v="176"/>
        <n v="6833"/>
        <n v="5233"/>
        <n v="11543"/>
        <n v="13715"/>
        <n v="422"/>
        <n v="12759"/>
        <n v="10525"/>
        <n v="3400"/>
        <n v="128"/>
        <n v="6038"/>
        <n v="4109"/>
        <n v="14775"/>
        <n v="14973"/>
        <n v="387"/>
        <n v="10271"/>
        <n v="11226"/>
        <n v="3364"/>
        <n v="119"/>
        <n v="4917"/>
        <n v="3823"/>
        <n v="10769"/>
        <n v="12929"/>
        <n v="423"/>
        <n v="8758"/>
        <n v="11072"/>
        <n v="2630"/>
        <n v="100"/>
        <n v="4822"/>
        <n v="3386"/>
        <n v="9182"/>
        <n v="13537"/>
        <n v="225"/>
        <n v="9080"/>
        <n v="11061"/>
        <n v="2307"/>
        <n v="195"/>
        <n v="5014"/>
        <n v="2657"/>
        <n v="10188"/>
        <n v="13387"/>
        <n v="11834"/>
        <n v="12378"/>
        <n v="2335"/>
        <n v="178"/>
        <n v="4855"/>
        <n v="3070"/>
        <n v="10729"/>
        <n v="15399"/>
        <n v="357"/>
        <n v="12598"/>
        <n v="13141"/>
        <n v="2655"/>
        <n v="130"/>
        <n v="6163"/>
        <n v="3722"/>
        <n v="21668"/>
        <n v="9320"/>
        <n v="15517"/>
        <n v="255"/>
        <n v="9798"/>
        <n v="12151"/>
        <n v="2076"/>
        <n v="96"/>
        <n v="5550"/>
        <n v="2829"/>
        <n v="28984"/>
        <n v="8160"/>
        <n v="14408"/>
        <n v="7382"/>
        <n v="10115"/>
        <n v="1828"/>
        <n v="160"/>
        <n v="2712"/>
        <n v="30767"/>
        <n v="5812"/>
        <n v="13240"/>
        <n v="268"/>
        <n v="4681"/>
        <n v="9070"/>
        <n v="1387"/>
        <n v="2903"/>
        <n v="1912"/>
        <n v="39992"/>
        <n v="7492"/>
        <n v="3724"/>
        <n v="7695"/>
        <n v="13651"/>
        <n v="220"/>
        <n v="4921"/>
        <n v="8240"/>
        <n v="1377"/>
        <n v="115"/>
        <n v="3322"/>
        <n v="1989"/>
        <n v="24731"/>
        <n v="11125"/>
        <n v="2035"/>
        <n v="6193"/>
        <n v="12694"/>
        <n v="152"/>
        <n v="4532"/>
        <n v="7755"/>
        <n v="1109"/>
        <n v="80"/>
        <n v="3017"/>
        <n v="1620"/>
        <n v="23818"/>
        <n v="4821"/>
        <n v="3118"/>
        <n v="11887"/>
        <n v="139"/>
        <n v="4400"/>
        <n v="6962"/>
        <n v="41"/>
        <n v="2560"/>
        <n v="1632"/>
        <n v="27054"/>
        <n v="3202"/>
        <n v="6170"/>
        <n v="9749"/>
        <n v="12670"/>
        <n v="253"/>
        <n v="8157"/>
        <n v="10406"/>
        <n v="1823"/>
        <n v="71"/>
        <n v="4607"/>
        <n v="2544"/>
        <n v="31313"/>
        <n v="2905"/>
        <n v="14137"/>
        <n v="11251"/>
        <n v="14000"/>
        <n v="293"/>
        <n v="9286"/>
        <n v="12197"/>
        <n v="1864"/>
        <n v="77"/>
        <n v="4853"/>
        <n v="2817"/>
        <n v="26996"/>
        <n v="3252"/>
        <n v="11699"/>
        <n v="11824"/>
        <n v="13595"/>
        <n v="8198"/>
        <n v="11346"/>
        <n v="1820"/>
        <n v="4795"/>
        <n v="2768"/>
        <n v="25158"/>
        <n v="2677"/>
        <n v="2826"/>
        <n v="11650"/>
        <n v="11682"/>
        <n v="7458"/>
        <n v="11091"/>
        <n v="1795"/>
        <n v="60"/>
        <n v="4877"/>
        <n v="3268"/>
        <n v="24281"/>
        <n v="2089"/>
        <n v="12065"/>
        <n v="15204"/>
        <n v="216"/>
        <n v="6789"/>
        <n v="9529"/>
        <n v="1806"/>
        <n v="4309"/>
        <n v="3467"/>
        <n v="22905"/>
        <n v="6514"/>
        <n v="3851"/>
        <n v="9453"/>
        <n v="196"/>
        <n v="6098"/>
        <n v="9199"/>
        <n v="1116"/>
        <n v="89"/>
        <n v="3544"/>
        <n v="1874"/>
        <n v="8236"/>
        <n v="4291"/>
        <n v="4494"/>
        <n v="11032"/>
        <n v="1571"/>
        <n v="228"/>
        <n v="10612"/>
        <n v="880"/>
        <n v="4370"/>
        <n v="1196"/>
        <n v="3027"/>
        <n v="2430"/>
        <n v="15136"/>
        <n v="2137"/>
        <n v="366"/>
        <n v="14210"/>
        <n v="16138"/>
        <n v="1347"/>
        <n v="169"/>
        <n v="8927"/>
        <n v="2113"/>
        <n v="4345"/>
        <n v="2604"/>
        <n v="14929"/>
        <n v="2027"/>
        <n v="218"/>
        <n v="13892"/>
        <n v="14766"/>
        <n v="1231"/>
        <n v="167"/>
        <n v="7226"/>
        <n v="1682"/>
        <n v="5234"/>
        <n v="2918"/>
        <n v="11871"/>
        <n v="150"/>
        <n v="17988"/>
        <n v="13284"/>
        <n v="1277"/>
        <n v="208"/>
        <n v="7717"/>
        <n v="1724"/>
        <n v="4923"/>
        <n v="3447"/>
        <n v="1360"/>
        <n v="11260"/>
        <n v="2810"/>
        <n v="18806"/>
        <n v="13791"/>
        <n v="1258"/>
        <n v="192"/>
        <n v="10198"/>
        <n v="1758"/>
        <n v="2823"/>
        <n v="2463"/>
        <n v="1648"/>
        <n v="10741"/>
        <n v="2201"/>
        <n v="144"/>
        <n v="14543"/>
        <n v="11910"/>
        <n v="869"/>
        <n v="202"/>
        <n v="1126"/>
        <n v="1990"/>
        <n v="2013"/>
        <n v="923"/>
        <n v="11991"/>
        <n v="8220"/>
        <n v="2150"/>
        <n v="118"/>
        <n v="12407"/>
        <n v="11262"/>
        <n v="790"/>
        <n v="148"/>
        <n v="6535"/>
        <n v="967"/>
        <n v="2595"/>
        <n v="2226"/>
        <n v="611"/>
        <n v="132"/>
        <n v="10416"/>
        <n v="2047"/>
        <n v="15104"/>
        <n v="13973"/>
        <n v="1238"/>
        <n v="9002"/>
        <n v="1278"/>
        <n v="3538"/>
        <n v="2618"/>
        <n v="779"/>
        <n v="12711"/>
        <n v="3659"/>
        <n v="168"/>
        <n v="21457"/>
        <n v="18277"/>
        <n v="1784"/>
        <n v="11480"/>
        <n v="1884"/>
        <n v="2675"/>
        <n v="2798"/>
        <n v="1368"/>
        <n v="9886"/>
        <n v="3141"/>
        <n v="137"/>
        <n v="18168"/>
        <n v="14739"/>
        <n v="1381"/>
        <n v="231"/>
        <n v="9384"/>
        <n v="1424"/>
        <n v="1877"/>
        <n v="2127"/>
        <n v="1192"/>
        <n v="9170"/>
        <n v="2988"/>
        <n v="162"/>
        <n v="15512"/>
        <n v="12524"/>
        <n v="1187"/>
        <n v="200"/>
        <n v="8405"/>
        <n v="1204"/>
        <n v="1336"/>
        <n v="1440"/>
        <n v="934"/>
        <n v="8656"/>
        <n v="2780"/>
        <n v="156"/>
        <n v="13590"/>
        <n v="12180"/>
        <n v="1042"/>
        <n v="238"/>
        <n v="7298"/>
        <n v="1072"/>
        <n v="1174"/>
        <n v="714"/>
        <n v="877"/>
        <n v="2485"/>
        <n v="8058"/>
        <n v="2480"/>
        <n v="11489"/>
        <n v="10945"/>
        <n v="866"/>
        <n v="5247"/>
        <n v="996"/>
        <n v="1353"/>
        <n v="659"/>
        <n v="4222"/>
        <n v="7956"/>
        <n v="2253"/>
        <n v="110"/>
        <n v="9709"/>
        <n v="11571"/>
        <n v="720"/>
        <n v="194"/>
        <n v="4158"/>
        <n v="800"/>
        <n v="1508"/>
        <n v="545"/>
        <n v="3746"/>
        <n v="8337"/>
        <n v="2399"/>
        <n v="147"/>
        <n v="10442"/>
        <n v="12173"/>
        <n v="841"/>
        <n v="214"/>
        <n v="4732"/>
        <n v="1119"/>
        <n v="2078"/>
        <n v="668"/>
        <n v="9260"/>
        <n v="9829"/>
        <n v="3051"/>
        <n v="197"/>
        <n v="14260"/>
        <n v="15918"/>
        <n v="1274"/>
        <n v="7273"/>
        <n v="1559"/>
        <n v="1890"/>
        <n v="9930"/>
        <n v="16132"/>
        <n v="15211"/>
        <n v="1358"/>
        <n v="7999"/>
        <n v="1700"/>
        <n v="1770"/>
        <n v="1048"/>
        <n v="14555"/>
        <n v="3336"/>
        <n v="11497"/>
        <n v="3486"/>
        <n v="20066"/>
        <n v="16717"/>
        <n v="1608"/>
        <n v="206"/>
        <n v="9179"/>
        <n v="1999"/>
        <n v="2317"/>
        <n v="1413"/>
        <n v="14715"/>
        <n v="7533"/>
        <n v="6565"/>
        <n v="1985"/>
        <n v="116"/>
        <n v="10391"/>
        <n v="10557"/>
        <n v="721"/>
        <n v="173"/>
        <n v="5219"/>
        <n v="1436"/>
        <n v="4886"/>
        <n v="157"/>
        <n v="2754"/>
        <n v="13111"/>
        <n v="11215"/>
        <n v="1550"/>
        <n v="458"/>
        <n v="7289"/>
        <n v="1549"/>
        <n v="1219"/>
        <n v="829"/>
        <n v="9087"/>
        <n v="715"/>
        <n v="11229"/>
        <n v="3315"/>
        <n v="207"/>
        <n v="19042"/>
        <n v="15124"/>
        <n v="627"/>
        <n v="9512"/>
        <n v="1745"/>
        <n v="1522"/>
        <n v="1325"/>
        <n v="11475"/>
        <n v="1195"/>
        <n v="32017"/>
        <n v="20763"/>
        <n v="8769"/>
        <n v="3167"/>
        <n v="15119"/>
        <n v="13497"/>
        <n v="1490"/>
        <n v="327"/>
        <n v="1366"/>
        <n v="1008"/>
        <n v="1071"/>
        <n v="13145"/>
        <n v="1053"/>
        <n v="17793"/>
        <n v="26783"/>
        <n v="9064"/>
        <n v="2745"/>
        <n v="13371"/>
        <n v="12599"/>
        <n v="1286"/>
        <n v="8333"/>
        <n v="1194"/>
        <n v="1181"/>
        <n v="917"/>
        <n v="769"/>
        <n v="16576"/>
        <n v="25442"/>
        <n v="7855"/>
        <n v="2474"/>
        <n v="141"/>
        <n v="12569"/>
        <n v="11386"/>
        <n v="955"/>
        <n v="244"/>
        <n v="8362"/>
        <n v="958"/>
        <n v="1012"/>
        <n v="783"/>
        <n v="3523"/>
        <n v="12924"/>
        <n v="19543"/>
        <n v="7500"/>
        <n v="11348"/>
        <n v="5134"/>
        <n v="138"/>
        <n v="10804"/>
        <n v="13981"/>
        <n v="852"/>
        <n v="9130"/>
        <n v="4396"/>
        <n v="706"/>
        <n v="4302"/>
        <n v="1866"/>
        <n v="106"/>
        <n v="13168"/>
        <n v="37543"/>
        <n v="8683"/>
        <n v="10165"/>
        <n v="11616"/>
        <n v="7902"/>
        <n v="7507"/>
        <n v="13557"/>
        <n v="547"/>
        <n v="4477"/>
        <n v="4909"/>
        <n v="638"/>
        <n v="5505"/>
        <n v="9753"/>
        <n v="30621"/>
        <n v="7619"/>
        <n v="4156"/>
        <n v="11273"/>
        <n v="9716"/>
        <n v="7628"/>
        <n v="14348"/>
        <n v="678"/>
        <n v="4071"/>
        <n v="5957"/>
        <n v="732"/>
        <n v="7168"/>
        <n v="9531"/>
        <n v="35022"/>
        <n v="8499"/>
        <n v="8285"/>
        <n v="9656"/>
        <n v="215"/>
        <n v="11952"/>
        <n v="15824"/>
        <n v="970"/>
        <n v="6857"/>
        <n v="8508"/>
        <n v="798"/>
        <n v="7704"/>
        <n v="19228"/>
        <n v="41208"/>
        <n v="14529"/>
        <n v="5915"/>
        <n v="13454"/>
        <n v="10755"/>
        <n v="171"/>
        <n v="12346"/>
        <n v="15214"/>
        <n v="824"/>
        <n v="313"/>
        <n v="5819"/>
        <n v="7801"/>
        <n v="351"/>
        <n v="9430"/>
        <n v="13400"/>
        <n v="37188"/>
        <n v="17344"/>
        <n v="5595"/>
        <n v="12672"/>
        <n v="10408"/>
        <n v="123"/>
        <n v="11478"/>
        <n v="12147"/>
        <n v="804"/>
        <n v="246"/>
        <n v="5114"/>
        <n v="7783"/>
        <n v="371"/>
        <n v="10522"/>
        <n v="12041"/>
        <n v="33834"/>
        <n v="3032"/>
        <n v="3409"/>
        <n v="10009"/>
        <n v="10664"/>
        <n v="87"/>
        <n v="8215"/>
        <n v="12532"/>
        <n v="556"/>
        <n v="185"/>
        <n v="4248"/>
        <n v="6275"/>
        <n v="378"/>
        <n v="8065"/>
        <n v="8007"/>
        <n v="19112"/>
        <n v="3660"/>
        <n v="2682"/>
        <n v="1153"/>
        <n v="1397"/>
        <n v="9602"/>
        <n v="82"/>
        <n v="4833"/>
        <n v="12022"/>
        <n v="400"/>
        <n v="182"/>
        <n v="2656"/>
        <n v="4465"/>
        <n v="4550"/>
        <n v="4642"/>
        <n v="8739"/>
        <n v="2036"/>
        <n v="1191"/>
        <n v="713"/>
        <n v="1814"/>
        <n v="825"/>
        <n v="7982"/>
        <n v="10463"/>
        <n v="74"/>
        <n v="4720"/>
        <n v="11252"/>
        <n v="322"/>
        <n v="205"/>
        <n v="2679"/>
        <n v="4643"/>
        <n v="4253"/>
        <n v="4299"/>
        <n v="8590"/>
        <n v="3459"/>
        <n v="865"/>
        <n v="4142"/>
        <n v="3203"/>
        <n v="2062"/>
        <n v="9781"/>
        <n v="10638"/>
        <n v="6308"/>
        <n v="13394"/>
        <n v="510"/>
        <n v="436"/>
        <n v="5944"/>
        <n v="16804"/>
        <n v="4900"/>
        <n v="2641"/>
        <n v="6191"/>
        <n v="12383"/>
        <n v="6819"/>
        <n v="10280"/>
        <n v="9677"/>
        <n v="186"/>
        <n v="6651"/>
        <n v="12964"/>
        <n v="429"/>
        <n v="3623"/>
        <n v="5526"/>
        <n v="395"/>
        <n v="7339"/>
        <n v="5558"/>
        <n v="18310"/>
        <n v="7279"/>
        <n v="1742"/>
        <n v="12201"/>
        <n v="9292"/>
        <n v="7287"/>
        <n v="9379"/>
        <n v="105"/>
        <n v="4454"/>
        <n v="12272"/>
        <n v="243"/>
        <n v="2464"/>
        <n v="4563"/>
        <n v="250"/>
        <n v="4438"/>
        <n v="4340"/>
        <n v="8788"/>
        <n v="3123"/>
        <n v="2521"/>
        <n v="8707"/>
        <n v="9911"/>
        <n v="12441"/>
        <n v="13045"/>
        <n v="7608"/>
        <n v="9975"/>
        <n v="107"/>
        <n v="3866"/>
        <n v="11222"/>
        <n v="190"/>
        <n v="343"/>
        <n v="2457"/>
        <n v="4847"/>
        <n v="75"/>
        <n v="3893"/>
        <n v="11267"/>
        <n v="3117"/>
        <n v="4887"/>
        <n v="7014"/>
        <n v="2803"/>
        <n v="10872"/>
        <n v="13361"/>
        <n v="4407"/>
        <n v="8670"/>
        <n v="9851"/>
        <n v="4430"/>
        <n v="11806"/>
        <n v="310"/>
        <n v="2717"/>
        <n v="5295"/>
        <n v="6335"/>
        <n v="4086"/>
        <n v="15200"/>
        <n v="3696"/>
        <n v="4864"/>
        <n v="8275"/>
        <n v="11327"/>
        <n v="13355"/>
        <n v="9657"/>
        <n v="6460"/>
        <n v="8376"/>
        <n v="3417"/>
        <n v="10750"/>
        <n v="248"/>
        <n v="2304"/>
        <n v="3635"/>
        <n v="114"/>
        <n v="4656"/>
        <n v="4270"/>
        <n v="9675"/>
        <n v="2615"/>
        <n v="2751"/>
        <n v="10164"/>
        <n v="13523"/>
        <n v="3432"/>
        <n v="6803"/>
        <n v="8599"/>
        <n v="2892"/>
        <n v="11203"/>
        <n v="154"/>
        <n v="193"/>
        <n v="1680"/>
        <n v="2945"/>
        <n v="4361"/>
        <n v="3961"/>
        <n v="6856"/>
        <n v="2670"/>
        <n v="2971"/>
        <n v="10849"/>
        <n v="11737"/>
        <n v="1787"/>
        <n v="8166"/>
        <n v="9592"/>
        <n v="133"/>
        <n v="4134"/>
        <n v="13082"/>
        <n v="1514"/>
        <n v="3293"/>
        <n v="288"/>
        <n v="4829"/>
        <n v="3744"/>
        <n v="4879"/>
        <n v="2320"/>
        <n v="1983"/>
        <n v="7744"/>
        <n v="12870"/>
        <n v="11231"/>
        <n v="2178"/>
        <n v="8018"/>
        <n v="8697"/>
        <n v="83"/>
        <n v="4224"/>
        <n v="11424"/>
        <n v="165"/>
        <n v="285"/>
        <n v="1528"/>
        <n v="5316"/>
        <n v="4229"/>
        <n v="4696"/>
        <n v="1946"/>
        <n v="1503"/>
        <n v="6707"/>
        <n v="11178"/>
        <n v="4599"/>
        <n v="6855"/>
        <n v="7555"/>
        <n v="108"/>
        <n v="2771"/>
        <n v="11537"/>
        <n v="166"/>
        <n v="309"/>
        <n v="1367"/>
        <n v="3330"/>
        <n v="184"/>
        <n v="4069"/>
        <n v="3029"/>
        <n v="4357"/>
        <n v="2365"/>
        <n v="7652"/>
        <n v="11114"/>
        <n v="8661"/>
        <n v="2593"/>
        <n v="7722"/>
        <n v="8557"/>
        <n v="84"/>
        <n v="3405"/>
        <n v="11191"/>
        <n v="1860"/>
        <n v="295"/>
        <n v="4735"/>
        <n v="2830"/>
        <n v="6310"/>
        <n v="3419"/>
        <n v="2481"/>
        <n v="8046"/>
        <n v="9424"/>
        <n v="2794"/>
        <n v="7265"/>
        <n v="8885"/>
        <n v="78"/>
        <n v="3812"/>
        <n v="10779"/>
        <n v="174"/>
        <n v="1592"/>
        <n v="4419"/>
        <n v="5249"/>
        <n v="3565"/>
        <n v="2701"/>
        <n v="2184"/>
        <n v="9378"/>
        <n v="11542"/>
        <n v="9223"/>
        <n v="1696"/>
        <n v="7403"/>
        <n v="9415"/>
        <n v="92"/>
        <n v="4105"/>
        <n v="11112"/>
        <n v="179"/>
        <n v="1845"/>
        <n v="4395"/>
        <n v="189"/>
        <n v="5736"/>
        <n v="4977"/>
        <n v="6151"/>
        <n v="1873"/>
        <n v="1991"/>
        <n v="8249"/>
        <n v="10120"/>
        <n v="11106"/>
        <n v="1755"/>
        <n v="6389"/>
        <n v="9004"/>
        <n v="91"/>
        <n v="3846"/>
        <n v="10966"/>
        <n v="117"/>
        <n v="1832"/>
        <n v="270"/>
        <n v="4689"/>
        <n v="3003"/>
        <n v="7378"/>
        <n v="1520"/>
        <n v="7491"/>
        <n v="10613"/>
        <n v="9673"/>
        <n v="1925"/>
        <n v="7078"/>
        <n v="8627"/>
        <n v="10413"/>
        <n v="172"/>
        <n v="2309"/>
        <n v="2197"/>
        <n v="4405"/>
        <n v="3022"/>
        <n v="7850"/>
        <n v="2358"/>
        <n v="1540"/>
        <n v="11149"/>
        <n v="12369"/>
        <n v="11927"/>
        <n v="3460"/>
        <n v="6668"/>
        <n v="8289"/>
        <n v="103"/>
        <n v="4436"/>
        <n v="11645"/>
        <n v="2476"/>
        <n v="2152"/>
        <n v="175"/>
        <n v="4473"/>
        <n v="3040"/>
        <n v="10866"/>
        <n v="1599"/>
        <n v="2170"/>
        <n v="10792"/>
        <n v="11088"/>
        <n v="12898"/>
        <n v="4566"/>
        <n v="7473"/>
        <n v="8893"/>
        <n v="4046"/>
        <n v="12102"/>
        <n v="2760"/>
        <n v="2409"/>
        <n v="224"/>
        <n v="4175"/>
        <n v="3014"/>
        <n v="6690"/>
        <n v="3430"/>
        <n v="2321"/>
        <n v="10918"/>
        <n v="12723"/>
        <n v="11904"/>
        <n v="2911"/>
        <n v="6944"/>
        <n v="7535"/>
        <n v="3428"/>
        <n v="10968"/>
        <n v="88"/>
        <n v="2508"/>
        <n v="2506"/>
        <n v="296"/>
        <n v="4811"/>
        <n v="3053"/>
        <n v="7892"/>
        <n v="2776"/>
        <n v="2400"/>
        <n v="9442"/>
        <n v="10350"/>
        <n v="13672"/>
        <n v="2203"/>
        <n v="7451"/>
        <n v="9232"/>
        <n v="112"/>
        <n v="3762"/>
        <n v="11825"/>
        <n v="151"/>
        <n v="2691"/>
        <n v="3101"/>
        <n v="3993"/>
        <n v="3850"/>
        <n v="6725"/>
        <n v="2489"/>
        <n v="2341"/>
        <n v="10124"/>
        <n v="11173"/>
        <n v="11350"/>
        <n v="1819"/>
        <n v="854"/>
        <n v="7174"/>
        <n v="8094"/>
        <n v="94"/>
        <n v="2616"/>
        <n v="11471"/>
        <n v="2209"/>
        <n v="2664"/>
        <n v="3083"/>
        <n v="4210"/>
        <n v="2744"/>
        <n v="2366"/>
        <n v="8399"/>
        <n v="8817"/>
        <n v="7981"/>
        <n v="8798"/>
        <n v="2759"/>
        <n v="9954"/>
        <n v="191"/>
        <n v="2477"/>
        <n v="2702"/>
        <n v="4482"/>
        <n v="2938"/>
        <n v="3948"/>
        <n v="2325"/>
        <n v="7356"/>
        <n v="13999"/>
        <n v="8733"/>
        <n v="306"/>
        <n v="7393"/>
        <n v="7934"/>
        <n v="153"/>
        <n v="5751"/>
        <n v="10382"/>
        <n v="317"/>
        <n v="4374"/>
        <n v="2368"/>
        <n v="843"/>
        <n v="4559"/>
        <n v="4712"/>
        <n v="8347"/>
        <n v="2577"/>
        <n v="2525"/>
        <n v="12545"/>
        <n v="12767"/>
        <n v="1054"/>
        <n v="5729"/>
        <n v="5534"/>
        <n v="4275"/>
        <n v="8017"/>
        <n v="262"/>
        <n v="4314"/>
        <n v="2223"/>
        <n v="884"/>
        <n v="4819"/>
        <n v="2428"/>
        <n v="12708"/>
        <n v="2054"/>
        <n v="2811"/>
        <n v="12519"/>
        <n v="14637"/>
        <n v="13667"/>
        <n v="52"/>
        <n v="6326"/>
        <n v="5565"/>
        <n v="164"/>
        <n v="7308"/>
        <n v="8766"/>
        <n v="263"/>
        <n v="260"/>
        <n v="5401"/>
        <n v="2651"/>
        <n v="972"/>
        <n v="4528"/>
        <n v="10939"/>
        <n v="2897"/>
        <n v="3570"/>
        <n v="15312"/>
        <s v="14334"/>
        <s v="16394"/>
        <m/>
      </sharedItems>
    </cacheField>
    <cacheField name="点击量" numFmtId="0">
      <sharedItems containsBlank="1" containsNumber="1" containsInteger="1" containsMixedTypes="1" count="735">
        <n v="787"/>
        <n v="544"/>
        <n v="1"/>
        <n v="664"/>
        <n v="935"/>
        <n v="51"/>
        <n v="49"/>
        <n v="66"/>
        <n v="44"/>
        <n v="341"/>
        <n v="98"/>
        <n v="439"/>
        <n v="160"/>
        <n v="877"/>
        <n v="1753"/>
        <n v="4"/>
        <n v="37"/>
        <n v="1080"/>
        <n v="491"/>
        <n v="0"/>
        <n v="1003"/>
        <n v="1421"/>
        <n v="2368"/>
        <n v="327"/>
        <n v="28"/>
        <n v="3878"/>
        <n v="2459"/>
        <n v="1187"/>
        <n v="409"/>
        <n v="8"/>
        <n v="3002"/>
        <n v="4373"/>
        <n v="1665"/>
        <n v="299"/>
        <n v="15"/>
        <n v="1467"/>
        <n v="14"/>
        <n v="2220"/>
        <n v="4717"/>
        <n v="1275"/>
        <n v="326"/>
        <n v="75"/>
        <n v="1452"/>
        <n v="1030"/>
        <n v="1040"/>
        <n v="2953"/>
        <n v="1246"/>
        <n v="212"/>
        <n v="2922"/>
        <n v="171"/>
        <n v="2082"/>
        <n v="3530"/>
        <n v="1219"/>
        <n v="208"/>
        <n v="25"/>
        <n v="2913"/>
        <n v="146"/>
        <n v="2218"/>
        <n v="4009"/>
        <n v="1281"/>
        <n v="1735"/>
        <n v="1934"/>
        <n v="1839"/>
        <n v="3067"/>
        <n v="1223"/>
        <n v="314"/>
        <n v="26"/>
        <n v="1728"/>
        <n v="111"/>
        <n v="1799"/>
        <n v="448"/>
        <n v="1813"/>
        <n v="2366"/>
        <n v="1170"/>
        <n v="350"/>
        <n v="12"/>
        <n v="1700"/>
        <n v="1802"/>
        <n v="127"/>
        <n v="670"/>
        <n v="35"/>
        <n v="2634"/>
        <n v="2973"/>
        <n v="1161"/>
        <n v="339"/>
        <n v="24"/>
        <n v="1667"/>
        <n v="1779"/>
        <n v="159"/>
        <n v="749"/>
        <n v="190"/>
        <n v="3020"/>
        <n v="2744"/>
        <n v="1088"/>
        <n v="402"/>
        <n v="17"/>
        <n v="1660"/>
        <n v="1776"/>
        <n v="69"/>
        <n v="590"/>
        <n v="202"/>
        <n v="234"/>
        <n v="1407"/>
        <n v="1406"/>
        <n v="1092"/>
        <n v="338"/>
        <n v="11"/>
        <n v="1654"/>
        <n v="1789"/>
        <n v="47"/>
        <n v="510"/>
        <n v="186"/>
        <n v="489"/>
        <n v="597"/>
        <n v="36"/>
        <n v="716"/>
        <n v="466"/>
        <n v="50"/>
        <n v="122"/>
        <n v="531"/>
        <n v="577"/>
        <n v="43"/>
        <n v="725"/>
        <n v="669"/>
        <n v="525"/>
        <n v="573"/>
        <n v="748"/>
        <n v="680"/>
        <n v="58"/>
        <n v="64"/>
        <n v="534"/>
        <n v="596"/>
        <n v="27"/>
        <n v="720"/>
        <n v="647"/>
        <n v="63"/>
        <n v="20"/>
        <n v="1138"/>
        <n v="924"/>
        <n v="84"/>
        <n v="1072"/>
        <n v="522"/>
        <n v="19"/>
        <n v="277"/>
        <n v="386"/>
        <n v="141"/>
        <n v="859"/>
        <n v="203"/>
        <n v="1078"/>
        <n v="642"/>
        <n v="1085"/>
        <n v="894"/>
        <n v="2"/>
        <n v="2157"/>
        <n v="2308"/>
        <n v="381"/>
        <n v="944"/>
        <n v="362"/>
        <n v="23"/>
        <n v="1081"/>
        <n v="606"/>
        <n v="815"/>
        <n v="863"/>
        <n v="3031"/>
        <n v="34"/>
        <n v="165"/>
        <n v="18"/>
        <n v="1068"/>
        <n v="345"/>
        <n v="13"/>
        <n v="1083"/>
        <n v="624"/>
        <n v="1156"/>
        <n v="862"/>
        <n v="2963"/>
        <n v="123"/>
        <n v="1124"/>
        <n v="364"/>
        <n v="829"/>
        <n v="1094"/>
        <n v="854"/>
        <n v="2917"/>
        <n v="124"/>
        <n v="72"/>
        <n v="1110"/>
        <n v="1075"/>
        <n v="605"/>
        <n v="1077"/>
        <n v="855"/>
        <n v="1691"/>
        <n v="99"/>
        <n v="78"/>
        <n v="2031"/>
        <n v="575"/>
        <n v="392"/>
        <n v="1038"/>
        <n v="1089"/>
        <n v="334"/>
        <n v="1073"/>
        <n v="845"/>
        <n v="1871"/>
        <n v="131"/>
        <n v="2594"/>
        <n v="444"/>
        <n v="542"/>
        <n v="1047"/>
        <n v="324"/>
        <n v="497"/>
        <n v="1074"/>
        <n v="1602"/>
        <n v="2693"/>
        <n v="440"/>
        <n v="156"/>
        <n v="1048"/>
        <n v="246"/>
        <n v="872"/>
        <n v="792"/>
        <n v="478"/>
        <n v="462"/>
        <n v="805"/>
        <n v="561"/>
        <n v="530"/>
        <n v="1374"/>
        <n v="878"/>
        <n v="230"/>
        <n v="847"/>
        <n v="553"/>
        <n v="418"/>
        <n v="295"/>
        <n v="494"/>
        <n v="781"/>
        <n v="296"/>
        <n v="589"/>
        <n v="875"/>
        <n v="293"/>
        <n v="848"/>
        <n v="545"/>
        <n v="412"/>
        <n v="543"/>
        <n v="803"/>
        <n v="1020"/>
        <n v="960"/>
        <n v="357"/>
        <n v="843"/>
        <n v="550"/>
        <n v="471"/>
        <n v="537"/>
        <n v="286"/>
        <n v="846"/>
        <n v="969"/>
        <n v="557"/>
        <n v="458"/>
        <n v="826"/>
        <n v="817"/>
        <n v="1982"/>
        <n v="96"/>
        <n v="750"/>
        <n v="133"/>
        <n v="271"/>
        <n v="104"/>
        <n v="197"/>
        <n v="151"/>
        <n v="700"/>
        <n v="376"/>
        <n v="139"/>
        <n v="48"/>
        <n v="1024"/>
        <n v="585"/>
        <n v="464"/>
        <n v="588"/>
        <n v="1127"/>
        <n v="233"/>
        <n v="884"/>
        <n v="477"/>
        <n v="574"/>
        <n v="1035"/>
        <n v="741"/>
        <n v="359"/>
        <n v="986"/>
        <n v="415"/>
        <n v="147"/>
        <n v="541"/>
        <n v="560"/>
        <n v="578"/>
        <n v="503"/>
        <n v="850"/>
        <n v="735"/>
        <n v="425"/>
        <n v="349"/>
        <n v="549"/>
        <n v="488"/>
        <n v="707"/>
        <n v="317"/>
        <n v="1762"/>
        <n v="53"/>
        <n v="1495"/>
        <n v="475"/>
        <n v="110"/>
        <n v="1011"/>
        <n v="340"/>
        <n v="623"/>
        <n v="396"/>
        <n v="238"/>
        <n v="2608"/>
        <n v="30"/>
        <n v="506"/>
        <n v="620"/>
        <n v="841"/>
        <n v="446"/>
        <n v="21"/>
        <n v="379"/>
        <n v="1457"/>
        <n v="173"/>
        <n v="1547"/>
        <n v="358"/>
        <n v="172"/>
        <n v="405"/>
        <n v="1513"/>
        <n v="636"/>
        <n v="306"/>
        <n v="535"/>
        <n v="269"/>
        <n v="1129"/>
        <n v="185"/>
        <n v="152"/>
        <n v="1942"/>
        <n v="616"/>
        <n v="433"/>
        <n v="228"/>
        <n v="1008"/>
        <n v="155"/>
        <n v="120"/>
        <n v="915"/>
        <n v="3734"/>
        <n v="612"/>
        <n v="441"/>
        <n v="355"/>
        <n v="148"/>
        <n v="1309"/>
        <n v="170"/>
        <n v="403"/>
        <n v="1112"/>
        <n v="4361"/>
        <n v="678"/>
        <n v="424"/>
        <n v="368"/>
        <n v="500"/>
        <n v="1120"/>
        <n v="191"/>
        <n v="404"/>
        <n v="154"/>
        <n v="867"/>
        <n v="3926"/>
        <n v="438"/>
        <n v="463"/>
        <n v="997"/>
        <n v="187"/>
        <n v="378"/>
        <n v="108"/>
        <n v="4262"/>
        <n v="556"/>
        <n v="461"/>
        <n v="387"/>
        <n v="928"/>
        <n v="442"/>
        <n v="109"/>
        <n v="298"/>
        <n v="4656"/>
        <n v="437"/>
        <n v="427"/>
        <n v="407"/>
        <n v="1222"/>
        <n v="158"/>
        <n v="375"/>
        <n v="136"/>
        <n v="470"/>
        <n v="10776"/>
        <n v="1572"/>
        <n v="484"/>
        <n v="413"/>
        <n v="391"/>
        <n v="401"/>
        <n v="586"/>
        <n v="134"/>
        <n v="6"/>
        <n v="319"/>
        <n v="316"/>
        <n v="10085"/>
        <n v="2199"/>
        <n v="456"/>
        <n v="394"/>
        <n v="417"/>
        <n v="342"/>
        <n v="129"/>
        <n v="263"/>
        <n v="242"/>
        <n v="3476"/>
        <n v="1583"/>
        <n v="587"/>
        <n v="450"/>
        <n v="509"/>
        <n v="655"/>
        <n v="137"/>
        <n v="5"/>
        <n v="121"/>
        <n v="1191"/>
        <n v="6514"/>
        <n v="1344"/>
        <n v="495"/>
        <n v="10"/>
        <n v="421"/>
        <n v="467"/>
        <n v="465"/>
        <n v="135"/>
        <n v="7"/>
        <n v="305"/>
        <n v="138"/>
        <n v="224"/>
        <n v="385"/>
        <n v="3016"/>
        <n v="945"/>
        <n v="454"/>
        <n v="431"/>
        <n v="455"/>
        <n v="162"/>
        <n v="140"/>
        <n v="594"/>
        <n v="901"/>
        <n v="9"/>
        <n v="372"/>
        <n v="337"/>
        <n v="143"/>
        <n v="318"/>
        <n v="180"/>
        <n v="547"/>
        <n v="899"/>
        <n v="393"/>
        <n v="335"/>
        <n v="261"/>
        <n v="89"/>
        <n v="262"/>
        <n v="144"/>
        <n v="794"/>
        <n v="729"/>
        <n v="420"/>
        <n v="422"/>
        <n v="16"/>
        <n v="369"/>
        <n v="83"/>
        <n v="231"/>
        <n v="117"/>
        <n v="645"/>
        <n v="322"/>
        <n v="371"/>
        <n v="384"/>
        <n v="382"/>
        <n v="435"/>
        <n v="353"/>
        <n v="189"/>
        <n v="406"/>
        <n v="287"/>
        <n v="178"/>
        <n v="86"/>
        <n v="443"/>
        <n v="408"/>
        <n v="266"/>
        <n v="308"/>
        <n v="157"/>
        <n v="76"/>
        <n v="336"/>
        <n v="279"/>
        <n v="82"/>
        <n v="373"/>
        <n v="222"/>
        <n v="331"/>
        <n v="56"/>
        <n v="285"/>
        <n v="54"/>
        <n v="71"/>
        <n v="332"/>
        <n v="65"/>
        <n v="994"/>
        <n v="281"/>
        <n v="258"/>
        <n v="321"/>
        <n v="33"/>
        <n v="67"/>
        <n v="1879"/>
        <n v="282"/>
        <n v="397"/>
        <n v="204"/>
        <n v="40"/>
        <n v="55"/>
        <n v="1945"/>
        <n v="174"/>
        <n v="240"/>
        <n v="88"/>
        <n v="2416"/>
        <n v="209"/>
        <n v="74"/>
        <n v="399"/>
        <n v="226"/>
        <n v="114"/>
        <n v="52"/>
        <n v="1818"/>
        <n v="59"/>
        <n v="163"/>
        <n v="377"/>
        <n v="125"/>
        <n v="39"/>
        <n v="1486"/>
        <n v="90"/>
        <n v="1590"/>
        <n v="102"/>
        <n v="303"/>
        <n v="206"/>
        <n v="278"/>
        <n v="61"/>
        <n v="1948"/>
        <n v="115"/>
        <n v="380"/>
        <n v="283"/>
        <n v="346"/>
        <n v="169"/>
        <n v="1604"/>
        <n v="100"/>
        <n v="508"/>
        <n v="227"/>
        <n v="291"/>
        <n v="41"/>
        <n v="150"/>
        <n v="77"/>
        <n v="1422"/>
        <n v="97"/>
        <n v="328"/>
        <n v="3"/>
        <n v="181"/>
        <n v="91"/>
        <n v="1307"/>
        <n v="479"/>
        <n v="221"/>
        <n v="1165"/>
        <n v="309"/>
        <n v="251"/>
        <n v="29"/>
        <n v="483"/>
        <n v="229"/>
        <n v="198"/>
        <n v="175"/>
        <n v="103"/>
        <n v="611"/>
        <n v="457"/>
        <n v="245"/>
        <n v="513"/>
        <n v="38"/>
        <n v="219"/>
        <n v="253"/>
        <n v="22"/>
        <n v="496"/>
        <n v="276"/>
        <n v="347"/>
        <n v="241"/>
        <n v="329"/>
        <n v="70"/>
        <n v="292"/>
        <n v="210"/>
        <n v="94"/>
        <n v="445"/>
        <n v="419"/>
        <n v="259"/>
        <n v="434"/>
        <n v="101"/>
        <n v="493"/>
        <n v="153"/>
        <n v="132"/>
        <n v="468"/>
        <n v="280"/>
        <n v="81"/>
        <n v="243"/>
        <n v="73"/>
        <n v="95"/>
        <n v="207"/>
        <n v="323"/>
        <n v="315"/>
        <n v="142"/>
        <n v="232"/>
        <n v="297"/>
        <n v="236"/>
        <n v="311"/>
        <n v="87"/>
        <n v="164"/>
        <n v="106"/>
        <n v="398"/>
        <n v="432"/>
        <n v="218"/>
        <n v="628"/>
        <n v="255"/>
        <n v="116"/>
        <n v="868"/>
        <n v="294"/>
        <n v="130"/>
        <n v="824"/>
        <n v="325"/>
        <n v="220"/>
        <n v="80"/>
        <n v="270"/>
        <n v="482"/>
        <n v="113"/>
        <n v="540"/>
        <n v="452"/>
        <n v="864"/>
        <n v="751"/>
        <n v="423"/>
        <n v="710"/>
        <n v="896"/>
        <n v="85"/>
        <n v="348"/>
        <n v="31"/>
        <n v="1164"/>
        <n v="312"/>
        <n v="354"/>
        <n v="344"/>
        <n v="32"/>
        <n v="268"/>
        <n v="842"/>
        <n v="275"/>
        <n v="1582"/>
        <n v="214"/>
        <n v="1409"/>
        <n v="516"/>
        <n v="274"/>
        <n v="248"/>
        <n v="1588"/>
        <n v="235"/>
        <n v="460"/>
        <n v="239"/>
        <n v="1828"/>
        <n v="1294"/>
        <n v="343"/>
        <n v="184"/>
        <n v="1556"/>
        <n v="990"/>
        <n v="301"/>
        <n v="199"/>
        <n v="265"/>
        <n v="1415"/>
        <n v="177"/>
        <n v="252"/>
        <n v="866"/>
        <n v="45"/>
        <n v="264"/>
        <n v="107"/>
        <n v="119"/>
        <n v="300"/>
        <n v="79"/>
        <n v="367"/>
        <n v="68"/>
        <n v="289"/>
        <n v="176"/>
        <n v="168"/>
        <n v="179"/>
        <n v="786"/>
        <n v="302"/>
        <n v="193"/>
        <n v="216"/>
        <n v="524"/>
        <n v="118"/>
        <n v="784"/>
        <n v="570"/>
        <n v="260"/>
        <n v="92"/>
        <n v="527"/>
        <n v="770"/>
        <n v="740"/>
        <n v="161"/>
        <n v="629"/>
        <n v="149"/>
        <n v="753"/>
        <n v="201"/>
        <n v="256"/>
        <n v="795"/>
        <n v="771"/>
        <n v="250"/>
        <n v="333"/>
        <n v="608"/>
        <n v="675"/>
        <n v="57"/>
        <n v="284"/>
        <n v="849"/>
        <n v="649"/>
        <n v="827"/>
        <n v="237"/>
        <n v="754"/>
        <n v="257"/>
        <n v="313"/>
        <n v="708"/>
        <n v="105"/>
        <n v="617"/>
        <n v="775"/>
        <n v="166"/>
        <n v="598"/>
        <n v="46"/>
        <n v="416"/>
        <n v="778"/>
        <n v="145"/>
        <n v="60"/>
        <n v="614"/>
        <n v="844"/>
        <n v="688"/>
        <n v="486"/>
        <n v="626"/>
        <n v="200"/>
        <n v="272"/>
        <n v="93"/>
        <n v="858"/>
        <n v="695"/>
        <n v="112"/>
        <n v="766"/>
        <n v="825"/>
        <n v="307"/>
        <n v="788"/>
        <n v="789"/>
        <n v="247"/>
        <n v="799"/>
        <n v="383"/>
        <n v="711"/>
        <n v="816"/>
        <n v="984"/>
        <n v="167"/>
        <n v="699"/>
        <n v="1062"/>
        <n v="194"/>
        <s v="863"/>
        <s v="1129"/>
        <m/>
      </sharedItems>
    </cacheField>
    <cacheField name="点击率" numFmtId="0">
      <sharedItems containsBlank="1" containsNumber="1" containsMixedTypes="1" count="534">
        <n v="0.0078"/>
        <n v="0.0099"/>
        <n v="0.0069"/>
        <n v="0.0225"/>
        <n v="0.0296"/>
        <n v="0.0451"/>
        <n v="0.0386"/>
        <n v="0.0404"/>
        <n v="0.0516"/>
        <n v="0.0206"/>
        <n v="0.0279"/>
        <n v="0.0238"/>
        <n v="0.0256"/>
        <n v="0.0249"/>
        <n v="0.0105"/>
        <n v="0.0065"/>
        <n v="0.006"/>
        <n v="0.0191"/>
        <n v="0.0092"/>
        <n v="0.0209"/>
        <n v="0"/>
        <n v="0.0321"/>
        <n v="0.0391"/>
        <n v="0.0463"/>
        <n v="0.0931"/>
        <n v="0.0178"/>
        <n v="0.047"/>
        <n v="0.1043"/>
        <n v="0.029"/>
        <n v="0.0434"/>
        <n v="0.1702"/>
        <n v="0.0388"/>
        <n v="0.1011"/>
        <n v="0.0286"/>
        <n v="0.0299"/>
        <n v="0.1181"/>
        <n v="0.0201"/>
        <n v="0.0415"/>
        <n v="0.106"/>
        <n v="0.0283"/>
        <n v="0.0316"/>
        <n v="0.0311"/>
        <n v="0.04"/>
        <n v="0.0179"/>
        <n v="0.035"/>
        <n v="0.0922"/>
        <n v="0.0287"/>
        <n v="0.0241"/>
        <n v="0.045"/>
        <n v="0.0392"/>
        <n v="0.017"/>
        <n v="0.0398"/>
        <n v="0.1038"/>
        <n v="0.0288"/>
        <n v="0.0305"/>
        <n v="0.0367"/>
        <n v="0.0411"/>
        <n v="0.032"/>
        <n v="0.0347"/>
        <n v="0.1022"/>
        <n v="0.0309"/>
        <n v="0.0269"/>
        <n v="0.038"/>
        <n v="0.0408"/>
        <n v="0.0303"/>
        <n v="0.0942"/>
        <n v="0.0294"/>
        <n v="0.0332"/>
        <n v="0.0433"/>
        <n v="0.0435"/>
        <n v="0.0252"/>
        <n v="0.0449"/>
        <n v="0.0373"/>
        <n v="0.0355"/>
        <n v="0.0826"/>
        <n v="0.0302"/>
        <n v="0.0282"/>
        <n v="0.0329"/>
        <n v="0.0443"/>
        <n v="0.0084"/>
        <n v="0.0326"/>
        <n v="0.0335"/>
        <n v="0.0896"/>
        <n v="0.0273"/>
        <n v="0.0716"/>
        <n v="0.0417"/>
        <n v="0.0461"/>
        <n v="0.0364"/>
        <n v="0.0356"/>
        <n v="0.0308"/>
        <n v="0.084"/>
        <n v="0.0313"/>
        <n v="0.0582"/>
        <n v="0.05"/>
        <n v="0.0113"/>
        <n v="0.0338"/>
        <n v="0.024"/>
        <n v="0.0379"/>
        <n v="0.0869"/>
        <n v="0.0317"/>
        <n v="0.0608"/>
        <n v="0.0419"/>
        <n v="0.0517"/>
        <n v="0.0171"/>
        <n v="0.0331"/>
        <n v="0.0235"/>
        <n v="0.0396"/>
        <n v="0.0353"/>
        <n v="0.0381"/>
        <n v="0.0543"/>
        <n v="0.036"/>
        <n v="0.0307"/>
        <n v="0.0324"/>
        <n v="0.0447"/>
        <n v="0.0499"/>
        <n v="0.0377"/>
        <n v="0.0298"/>
        <n v="0.0174"/>
        <n v="0.0297"/>
        <n v="0.0365"/>
        <n v="0.0375"/>
        <n v="0.0366"/>
        <n v="0.0539"/>
        <n v="0.0393"/>
        <n v="0.0363"/>
        <n v="0.0281"/>
        <n v="0.0301"/>
        <n v="0.0424"/>
        <n v="0.053"/>
        <n v="0.0529"/>
        <n v="0.0418"/>
        <n v="0.0234"/>
        <n v="0.0531"/>
        <n v="0.0502"/>
        <n v="0.0267"/>
        <n v="0.0318"/>
        <n v="0.0504"/>
        <n v="0.0475"/>
        <n v="0.0487"/>
        <n v="0.0202"/>
        <n v="0.0254"/>
        <n v="0.0251"/>
        <n v="0.0128"/>
        <n v="0.0277"/>
        <n v="0.0635"/>
        <n v="0.0448"/>
        <n v="0.0498"/>
        <n v="0.0214"/>
        <n v="0.0156"/>
        <n v="0.0319"/>
        <n v="0.0508"/>
        <n v="0.0453"/>
        <n v="0.0348"/>
        <n v="0.0198"/>
        <n v="0.0274"/>
        <n v="0.0259"/>
        <n v="0.0452"/>
        <n v="0.0372"/>
        <n v="0.0514"/>
        <n v="0.0489"/>
        <n v="0.031"/>
        <n v="0.0216"/>
        <n v="0.0428"/>
        <n v="0.0486"/>
        <n v="0.0153"/>
        <n v="0.056"/>
        <n v="0.0322"/>
        <n v="0.0183"/>
        <n v="0.0306"/>
        <n v="0.0557"/>
        <n v="0.0457"/>
        <n v="0.0351"/>
        <n v="0.0473"/>
        <n v="0.0185"/>
        <n v="0.0595"/>
        <n v="0.0223"/>
        <n v="0.0312"/>
        <n v="0.0497"/>
        <n v="0.0478"/>
        <n v="0.0512"/>
        <n v="0.03"/>
        <n v="0.0187"/>
        <n v="0.0552"/>
        <n v="0.0182"/>
        <n v="0.0509"/>
        <n v="0.0405"/>
        <n v="0.0343"/>
        <n v="0.0482"/>
        <n v="0.0481"/>
        <n v="0.0346"/>
        <n v="0.0801"/>
        <n v="0.0412"/>
        <n v="0.0444"/>
        <n v="0.0416"/>
        <n v="0.0455"/>
        <n v="0.0488"/>
        <n v="0.0483"/>
        <n v="0.0496"/>
        <n v="0.0527"/>
        <n v="0.0429"/>
        <n v="0.0528"/>
        <n v="0.0304"/>
        <n v="0.0291"/>
        <n v="0.0336"/>
        <n v="0.0506"/>
        <n v="0.052"/>
        <n v="0.0515"/>
        <n v="0.0315"/>
        <n v="0.0536"/>
        <n v="0.0325"/>
        <n v="0.0195"/>
        <n v="0.0494"/>
        <n v="0.042"/>
        <n v="0.0465"/>
        <n v="0.0522"/>
        <n v="0.0431"/>
        <n v="0.0349"/>
        <n v="0.0192"/>
        <n v="0.0292"/>
        <n v="0.0323"/>
        <n v="0.0327"/>
        <n v="0.0438"/>
        <n v="0.0345"/>
        <n v="0.0342"/>
        <n v="0.0218"/>
        <n v="0.0289"/>
        <n v="0.0625"/>
        <n v="0.0232"/>
        <n v="0.07"/>
        <n v="0.0395"/>
        <n v="0.0243"/>
        <n v="0.0421"/>
        <n v="0.0226"/>
        <n v="0.0205"/>
        <n v="0.0414"/>
        <n v="0.0231"/>
        <n v="0.0511"/>
        <n v="0.0354"/>
        <n v="0.0242"/>
        <n v="0.0704"/>
        <n v="0.0276"/>
        <n v="0.0264"/>
        <n v="0.0959"/>
        <n v="0.0265"/>
        <n v="0.0285"/>
        <n v="0.0204"/>
        <n v="0.0581"/>
        <n v="0.0571"/>
        <n v="0.0215"/>
        <n v="0.0821"/>
        <n v="0.0708"/>
        <n v="0.0369"/>
        <n v="0.0263"/>
        <n v="0.1016"/>
        <n v="0.0221"/>
        <n v="0.0781"/>
        <n v="0.0599"/>
        <n v="0.0295"/>
        <n v="0.0278"/>
        <n v="0.0228"/>
        <n v="0.0521"/>
        <n v="0.0807"/>
        <n v="0.0261"/>
        <n v="0.0659"/>
        <n v="0.0384"/>
        <n v="0.0532"/>
        <n v="0.0359"/>
        <n v="0.022"/>
        <n v="0.0888"/>
        <n v="0.0623"/>
        <n v="0.0266"/>
        <n v="0.0371"/>
        <n v="0.0224"/>
        <n v="0.0925"/>
        <n v="0.0361"/>
        <n v="0.0858"/>
        <n v="0.0471"/>
        <n v="0.0382"/>
        <n v="0.0237"/>
        <n v="0.0596"/>
        <n v="0.0834"/>
        <n v="0.0257"/>
        <n v="0.0476"/>
        <n v="0.0245"/>
        <n v="0.0664"/>
        <n v="0.0173"/>
        <n v="0.0862"/>
        <n v="0.0423"/>
        <n v="0.0284"/>
        <n v="0.0199"/>
        <n v="0.0806"/>
        <n v="0.0275"/>
        <n v="0.0212"/>
        <n v="0.027"/>
        <n v="0.0927"/>
        <n v="0.0328"/>
        <n v="0.059"/>
        <n v="0.0565"/>
        <n v="0.0255"/>
        <n v="0.0464"/>
        <n v="0.0657"/>
        <n v="0.0314"/>
        <n v="0.015"/>
        <n v="0.0387"/>
        <n v="0.0271"/>
        <n v="0.0401"/>
        <n v="0.0646"/>
        <n v="0.026"/>
        <n v="0.0567"/>
        <n v="0.0248"/>
        <n v="0.0679"/>
        <n v="0.0293"/>
        <n v="0.0085"/>
        <n v="0.0272"/>
        <n v="0.0071"/>
        <n v="0.0227"/>
        <n v="0.0116"/>
        <n v="0.025"/>
        <n v="0.023"/>
        <n v="0.0258"/>
        <n v="0.0114"/>
        <n v="0.0047"/>
        <n v="0.028"/>
        <n v="0.0203"/>
        <n v="0.0155"/>
        <n v="0.0095"/>
        <n v="0.01"/>
        <n v="0.0244"/>
        <n v="0.0056"/>
        <n v="0.0168"/>
        <n v="0.0385"/>
        <n v="0.0459"/>
        <n v="0.0159"/>
        <n v="0.0648"/>
        <n v="0.0219"/>
        <n v="0.0562"/>
        <n v="0.0632"/>
        <n v="0.0604"/>
        <n v="0.0735"/>
        <n v="0.0624"/>
        <n v="0.0144"/>
        <n v="0.0189"/>
        <n v="0.0976"/>
        <n v="0.0352"/>
        <n v="0.0588"/>
        <n v="0.0253"/>
        <n v="0.0236"/>
        <n v="0.033"/>
        <n v="0.0622"/>
        <n v="0.0594"/>
        <n v="0.0141"/>
        <n v="0.0362"/>
        <n v="0.0538"/>
        <n v="0.0579"/>
        <n v="0.0246"/>
        <n v="0.0413"/>
        <n v="0.0474"/>
        <n v="0.0339"/>
        <n v="0.0337"/>
        <n v="0.0586"/>
        <n v="0.0534"/>
        <n v="0.0441"/>
        <n v="0.0376"/>
        <n v="0.0558"/>
        <n v="0.0426"/>
        <n v="0.0164"/>
        <n v="0.0564"/>
        <n v="0.0634"/>
        <n v="0.0344"/>
        <n v="0.0138"/>
        <n v="0.0333"/>
        <n v="0.0172"/>
        <n v="0.0729"/>
        <n v="0.0492"/>
        <n v="0.054"/>
        <n v="0.0358"/>
        <n v="0.0208"/>
        <n v="0.0262"/>
        <n v="0.0149"/>
        <n v="0.0628"/>
        <n v="0.0537"/>
        <n v="0.0341"/>
        <n v="0.0513"/>
        <n v="0.0229"/>
        <n v="0.0535"/>
        <n v="0.051"/>
        <n v="0.0207"/>
        <n v="0.0572"/>
        <n v="0.0472"/>
        <n v="0.039"/>
        <n v="0.0442"/>
        <n v="0.0546"/>
        <n v="0.066"/>
        <n v="0.0357"/>
        <n v="0.0064"/>
        <n v="0.0563"/>
        <n v="0.055"/>
        <n v="0.0389"/>
        <n v="0.0614"/>
        <n v="0.034"/>
        <n v="0.0533"/>
        <n v="0.0587"/>
        <n v="0.0239"/>
        <n v="0.0406"/>
        <n v="0.0655"/>
        <n v="0.0334"/>
        <n v="0.0561"/>
        <n v="0.0268"/>
        <n v="0.0553"/>
        <n v="0.0611"/>
        <n v="0.0574"/>
        <n v="0.0196"/>
        <n v="0.061"/>
        <n v="0.0744"/>
        <n v="0.037"/>
        <n v="0.0233"/>
        <n v="0.043"/>
        <n v="0.0559"/>
        <n v="0.0591"/>
        <n v="0.0507"/>
        <n v="0.0458"/>
        <n v="0.0397"/>
        <n v="0.0368"/>
        <n v="0.041"/>
        <n v="0.0603"/>
        <n v="0.0188"/>
        <n v="0.046"/>
        <n v="0.0677"/>
        <n v="0.0833"/>
        <n v="0.0853"/>
        <n v="0.0642"/>
        <n v="0.0891"/>
        <n v="0.0383"/>
        <n v="0.0728"/>
        <n v="0.0755"/>
        <n v="0.0217"/>
        <n v="0.0378"/>
        <n v="0.0661"/>
        <n v="0.0161"/>
        <n v="0.016"/>
        <n v="0.0714"/>
        <n v="0.0485"/>
        <n v="0.0427"/>
        <n v="0.0135"/>
        <n v="0.0693"/>
        <n v="0.0197"/>
        <n v="0.0468"/>
        <n v="0.0645"/>
        <n v="0.0987"/>
        <n v="0.0439"/>
        <n v="0.0247"/>
        <n v="0.1317"/>
        <n v="0.076"/>
        <n v="0.0446"/>
        <n v="0.063"/>
        <n v="0.0437"/>
        <n v="0.0374"/>
        <n v="0.1254"/>
        <n v="0.0133"/>
        <n v="0.018"/>
        <n v="0.0717"/>
        <n v="0.0554"/>
        <n v="0.0177"/>
        <n v="0.0871"/>
        <n v="0.0394"/>
        <n v="0.0678"/>
        <n v="0.0665"/>
        <n v="0.0184"/>
        <n v="0.0605"/>
        <n v="0.0702"/>
        <n v="0.0518"/>
        <n v="0.0445"/>
        <n v="0.0575"/>
        <n v="0.0578"/>
        <n v="0.012"/>
        <n v="0.074"/>
        <n v="0.0589"/>
        <n v="0.0542"/>
        <n v="0.0647"/>
        <n v="0.0118"/>
        <n v="0.0193"/>
        <n v="0.0936"/>
        <n v="0.058"/>
        <n v="0.0524"/>
        <n v="0.0658"/>
        <n v="0.0671"/>
        <n v="0.0436"/>
        <n v="0.0644"/>
        <n v="0.0742"/>
        <n v="0.0815"/>
        <n v="0.0733"/>
        <n v="0.0592"/>
        <n v="0.0746"/>
        <n v="0.0422"/>
        <n v="0.0551"/>
        <n v="0.0682"/>
        <n v="0.0577"/>
        <n v="0.0097"/>
        <n v="0.0724"/>
        <n v="0.067"/>
        <n v="0.0759"/>
        <n v="0.0157"/>
        <n v="0.0674"/>
        <n v="0.0584"/>
        <n v="0.013"/>
        <n v="0.0402"/>
        <n v="0.1014"/>
        <n v="0.0109"/>
        <n v="0.1127"/>
        <n v="0.044"/>
        <n v="0.0616"/>
        <n v="0.0705"/>
        <n v="0.0606"/>
        <n v="0.0154"/>
        <n v="0.0106"/>
        <n v="0.0838"/>
        <n v="0.0974"/>
        <n v="0.0697"/>
        <n v="0.0617"/>
        <n v="0.0769"/>
        <n v="0.0777"/>
        <n v="0.0842"/>
        <n v="0.0639"/>
        <n v="0.0732"/>
        <n v="0.0407"/>
        <n v="0.0856"/>
        <n v="0.0848"/>
        <n v="0.0662"/>
        <n v="0.0549"/>
        <n v="0.0462"/>
        <n v="0.0813"/>
        <s v="6.02%"/>
        <s v="6.89%"/>
        <m/>
      </sharedItems>
    </cacheField>
    <cacheField name="平均点击成本" numFmtId="0">
      <sharedItems containsBlank="1" containsNumber="1" containsMixedTypes="1" count="117">
        <n v="0.35"/>
        <n v="0.34"/>
        <n v="0.15"/>
        <n v="0.57"/>
        <n v="0.49"/>
        <n v="0.29"/>
        <n v="0.28"/>
        <n v="0.55"/>
        <n v="0.3"/>
        <n v="0.43"/>
        <n v="0.73"/>
        <n v="0.88"/>
        <n v="0.36"/>
        <n v="0.46"/>
        <n v="0.19"/>
        <n v="0.76"/>
        <n v="0.68"/>
        <n v="0"/>
        <n v="0.42"/>
        <n v="0.95"/>
        <n v="0.14"/>
        <n v="0.5"/>
        <n v="0.12"/>
        <n v="0.41"/>
        <n v="0.07"/>
        <n v="0.38"/>
        <n v="0.67"/>
        <n v="0.08"/>
        <n v="0.06"/>
        <n v="0.44"/>
        <n v="1.25"/>
        <n v="0.51"/>
        <n v="0.1"/>
        <n v="0.48"/>
        <n v="1.89"/>
        <n v="0.53"/>
        <n v="0.09"/>
        <n v="1.91"/>
        <n v="0.4"/>
        <n v="0.47"/>
        <n v="1.93"/>
        <n v="0.52"/>
        <n v="0.26"/>
        <n v="0.56"/>
        <n v="1.76"/>
        <n v="0.61"/>
        <n v="0.32"/>
        <n v="0.69"/>
        <n v="0.13"/>
        <n v="1.74"/>
        <n v="1.52"/>
        <n v="0.74"/>
        <n v="0.37"/>
        <n v="1.62"/>
        <n v="0.11"/>
        <n v="1.4"/>
        <n v="0.63"/>
        <n v="0.77"/>
        <n v="0.31"/>
        <n v="0.97"/>
        <n v="0.64"/>
        <n v="0.72"/>
        <n v="0.45"/>
        <n v="0.58"/>
        <n v="0.7"/>
        <n v="0.22"/>
        <n v="0.66"/>
        <n v="0.87"/>
        <n v="0.79"/>
        <n v="0.27"/>
        <n v="1.06"/>
        <n v="1.08"/>
        <n v="1.02"/>
        <n v="1"/>
        <n v="0.91"/>
        <n v="0.6"/>
        <n v="1.15"/>
        <n v="0.54"/>
        <n v="0.84"/>
        <n v="0.17"/>
        <n v="1.8"/>
        <n v="0.65"/>
        <n v="0.62"/>
        <n v="1.69"/>
        <n v="0.71"/>
        <n v="0.59"/>
        <n v="0.16"/>
        <n v="0.24"/>
        <n v="0.75"/>
        <n v="0.82"/>
        <n v="0.86"/>
        <n v="0.89"/>
        <n v="0.39"/>
        <n v="0.21"/>
        <n v="0.2"/>
        <n v="0.9"/>
        <n v="0.05"/>
        <n v="0.94"/>
        <n v="0.23"/>
        <n v="0.96"/>
        <n v="0.93"/>
        <n v="0.92"/>
        <n v="0.98"/>
        <n v="0.33"/>
        <n v="0.81"/>
        <n v="1.07"/>
        <n v="0.99"/>
        <n v="1.14"/>
        <n v="0.83"/>
        <n v="0.8"/>
        <n v="0.78"/>
        <n v="0.85"/>
        <n v="0.25"/>
        <n v="1.01"/>
        <s v="0.23"/>
        <s v="0.18"/>
        <m/>
      </sharedItems>
    </cacheField>
    <cacheField name="平均千次展示费用" numFmtId="0">
      <sharedItems containsBlank="1" containsNumber="1" containsMixedTypes="1" count="1252">
        <n v="2.73"/>
        <n v="3.39"/>
        <n v="1.03"/>
        <n v="12.86"/>
        <n v="14.55"/>
        <n v="13.06"/>
        <n v="11.04"/>
        <n v="11.75"/>
        <n v="14.67"/>
        <n v="11.41"/>
        <n v="8.33"/>
        <n v="10.15"/>
        <n v="7.79"/>
        <n v="18.17"/>
        <n v="9.22"/>
        <n v="2.34"/>
        <n v="2.74"/>
        <n v="3.54"/>
        <n v="6.96"/>
        <n v="14.25"/>
        <n v="0"/>
        <n v="13.55"/>
        <n v="13.85"/>
        <n v="19.62"/>
        <n v="88.32"/>
        <n v="2.41"/>
        <n v="23.47"/>
        <n v="12.61"/>
        <n v="8.66"/>
        <n v="17.78"/>
        <n v="51.06"/>
        <n v="22.06"/>
        <n v="7.01"/>
        <n v="11"/>
        <n v="20.09"/>
        <n v="35.43"/>
        <n v="15.07"/>
        <n v="1.56"/>
        <n v="20.54"/>
        <n v="6.82"/>
        <n v="12.51"/>
        <n v="39.42"/>
        <n v="9.3"/>
        <n v="14.02"/>
        <n v="5.42"/>
        <n v="17.93"/>
        <n v="9.42"/>
        <n v="13.65"/>
        <n v="45.59"/>
        <n v="13.43"/>
        <n v="13.58"/>
        <n v="5.92"/>
        <n v="21.28"/>
        <n v="8.88"/>
        <n v="13.74"/>
        <n v="58.06"/>
        <n v="10.76"/>
        <n v="14.33"/>
        <n v="12.75"/>
        <n v="17.26"/>
        <n v="7.73"/>
        <n v="14.61"/>
        <n v="52"/>
        <n v="11.17"/>
        <n v="14.3"/>
        <n v="15.62"/>
        <n v="12.11"/>
        <n v="19.52"/>
        <n v="9.26"/>
        <n v="14.08"/>
        <n v="58.42"/>
        <n v="12.87"/>
        <n v="15.35"/>
        <n v="15.47"/>
        <n v="12.64"/>
        <n v="12.08"/>
        <n v="24.39"/>
        <n v="10.56"/>
        <n v="15"/>
        <n v="49.1"/>
        <n v="9.18"/>
        <n v="14.87"/>
        <n v="3.18"/>
        <n v="11.21"/>
        <n v="50.98"/>
        <n v="25.82"/>
        <n v="41.69"/>
        <n v="21.07"/>
        <n v="15.38"/>
        <n v="13.07"/>
        <n v="4.54"/>
        <n v="12.37"/>
        <n v="57.58"/>
        <n v="20.53"/>
        <n v="9.25"/>
        <n v="16.38"/>
        <n v="42.83"/>
        <n v="17.19"/>
        <n v="15.13"/>
        <n v="14.18"/>
        <n v="7.15"/>
        <n v="11.45"/>
        <n v="24.06"/>
        <n v="7.48"/>
        <n v="27.65"/>
        <n v="10.95"/>
        <n v="16.27"/>
        <n v="27.23"/>
        <n v="18.23"/>
        <n v="15.5"/>
        <n v="14.54"/>
        <n v="11.01"/>
        <n v="11.55"/>
        <n v="8.25"/>
        <n v="24.29"/>
        <n v="17.87"/>
        <n v="20.57"/>
        <n v="11.1"/>
        <n v="15.4"/>
        <n v="12.26"/>
        <n v="14.76"/>
        <n v="6.14"/>
        <n v="16.74"/>
        <n v="12.82"/>
        <n v="12.97"/>
        <n v="13.28"/>
        <n v="7.37"/>
        <n v="21.91"/>
        <n v="11.95"/>
        <n v="14.28"/>
        <n v="12.29"/>
        <n v="17.73"/>
        <n v="13.39"/>
        <n v="20.63"/>
        <n v="17.11"/>
        <n v="12.12"/>
        <n v="15.12"/>
        <n v="13.27"/>
        <n v="18.63"/>
        <n v="12.65"/>
        <n v="19.74"/>
        <n v="14.79"/>
        <n v="15.06"/>
        <n v="21.46"/>
        <n v="12.07"/>
        <n v="11.94"/>
        <n v="15.88"/>
        <n v="17.55"/>
        <n v="16.19"/>
        <n v="28.61"/>
        <n v="14.38"/>
        <n v="16.96"/>
        <n v="12.83"/>
        <n v="17.57"/>
        <n v="11.31"/>
        <n v="20.16"/>
        <n v="19.07"/>
        <n v="5.68"/>
        <n v="16.05"/>
        <n v="26.88"/>
        <n v="18.81"/>
        <n v="12.56"/>
        <n v="18.94"/>
        <n v="17.63"/>
        <n v="20.65"/>
        <n v="7.89"/>
        <n v="16.5"/>
        <n v="15.32"/>
        <n v="16.65"/>
        <n v="32.72"/>
        <n v="15.2"/>
        <n v="20.25"/>
        <n v="13.03"/>
        <n v="18.71"/>
        <n v="21.35"/>
        <n v="20.18"/>
        <n v="20.95"/>
        <n v="15.22"/>
        <n v="27.37"/>
        <n v="7.54"/>
        <n v="12.79"/>
        <n v="19.1"/>
        <n v="14.37"/>
        <n v="17.38"/>
        <n v="21.53"/>
        <n v="13.75"/>
        <n v="24.86"/>
        <n v="12.68"/>
        <n v="13.29"/>
        <n v="20.41"/>
        <n v="13.68"/>
        <n v="15.73"/>
        <n v="19.41"/>
        <n v="17.59"/>
        <n v="15.84"/>
        <n v="8.31"/>
        <n v="9.47"/>
        <n v="5.07"/>
        <n v="15.92"/>
        <n v="25.39"/>
        <n v="16.7"/>
        <n v="20.46"/>
        <n v="13.36"/>
        <n v="16.87"/>
        <n v="18.42"/>
        <n v="19.65"/>
        <n v="6.93"/>
        <n v="14.46"/>
        <n v="28.39"/>
        <n v="14.91"/>
        <n v="13.34"/>
        <n v="24.28"/>
        <n v="14.39"/>
        <n v="17.29"/>
        <n v="18.26"/>
        <n v="20.24"/>
        <n v="4.55"/>
        <n v="9.82"/>
        <n v="25.96"/>
        <n v="3.09"/>
        <n v="16.32"/>
        <n v="19.78"/>
        <n v="15.27"/>
        <n v="14.5"/>
        <n v="13.16"/>
        <n v="23.73"/>
        <n v="17.35"/>
        <n v="10.44"/>
        <n v="27.64"/>
        <n v="45.78"/>
        <n v="15.68"/>
        <n v="19.16"/>
        <n v="23.97"/>
        <n v="15.59"/>
        <n v="11.53"/>
        <n v="23.46"/>
        <n v="12.47"/>
        <n v="14.6"/>
        <n v="10.84"/>
        <n v="32.11"/>
        <n v="59.22"/>
        <n v="21.64"/>
        <n v="15.67"/>
        <n v="19.48"/>
        <n v="13.64"/>
        <n v="17.88"/>
        <n v="13.46"/>
        <n v="22.78"/>
        <n v="16.85"/>
        <n v="10.75"/>
        <n v="30.31"/>
        <n v="21.83"/>
        <n v="14.77"/>
        <n v="16.34"/>
        <n v="21.05"/>
        <n v="14.53"/>
        <n v="18.97"/>
        <n v="31.68"/>
        <n v="22.83"/>
        <n v="15.14"/>
        <n v="19.69"/>
        <n v="15.17"/>
        <n v="16.33"/>
        <n v="21.17"/>
        <n v="14.47"/>
        <n v="17.89"/>
        <n v="11.34"/>
        <n v="31.27"/>
        <n v="22.89"/>
        <n v="6.29"/>
        <n v="10.35"/>
        <n v="20.32"/>
        <n v="19.05"/>
        <n v="17.6"/>
        <n v="14.15"/>
        <n v="25.78"/>
        <n v="15.78"/>
        <n v="37.71"/>
        <n v="29.44"/>
        <n v="4.51"/>
        <n v="16.79"/>
        <n v="20.7"/>
        <n v="9.23"/>
        <n v="14.41"/>
        <n v="12.41"/>
        <n v="18.53"/>
        <n v="4.61"/>
        <n v="15.3"/>
        <n v="20.44"/>
        <n v="16.72"/>
        <n v="11.5"/>
        <n v="22.91"/>
        <n v="9.97"/>
        <n v="14.99"/>
        <n v="12.94"/>
        <n v="24.13"/>
        <n v="11.64"/>
        <n v="23.03"/>
        <n v="20.84"/>
        <n v="7.32"/>
        <n v="18.14"/>
        <n v="23.6"/>
        <n v="18.75"/>
        <n v="14.42"/>
        <n v="23.04"/>
        <n v="28.06"/>
        <n v="8.64"/>
        <n v="14.57"/>
        <n v="27.34"/>
        <n v="21.01"/>
        <n v="13.71"/>
        <n v="13.01"/>
        <n v="16.28"/>
        <n v="22.95"/>
        <n v="9.16"/>
        <n v="12.02"/>
        <n v="10.21"/>
        <n v="10.24"/>
        <n v="8.1"/>
        <n v="3.07"/>
        <n v="13.05"/>
        <n v="25.88"/>
        <n v="12.24"/>
        <n v="13.45"/>
        <n v="12.96"/>
        <n v="16.64"/>
        <n v="8.62"/>
        <n v="9.86"/>
        <n v="10.22"/>
        <n v="11.61"/>
        <n v="8.72"/>
        <n v="8.76"/>
        <n v="8.53"/>
        <n v="12.21"/>
        <n v="23.07"/>
        <n v="28.77"/>
        <n v="11.56"/>
        <n v="22.55"/>
        <n v="7.36"/>
        <n v="12.13"/>
        <n v="16.16"/>
        <n v="12.76"/>
        <n v="7.49"/>
        <n v="11.98"/>
        <n v="16.43"/>
        <n v="12.8"/>
        <n v="26.77"/>
        <n v="21.23"/>
        <n v="12.71"/>
        <n v="15.55"/>
        <n v="22.05"/>
        <n v="10.12"/>
        <n v="29.52"/>
        <n v="13.96"/>
        <n v="8.17"/>
        <n v="11.65"/>
        <n v="12.52"/>
        <n v="13.11"/>
        <n v="27.15"/>
        <n v="17.14"/>
        <n v="13.42"/>
        <n v="13.04"/>
        <n v="22.61"/>
        <n v="8.67"/>
        <n v="15.31"/>
        <n v="14.73"/>
        <n v="7.46"/>
        <n v="11.86"/>
        <n v="6.77"/>
        <n v="11.71"/>
        <n v="24.67"/>
        <n v="19.77"/>
        <n v="13.48"/>
        <n v="14.32"/>
        <n v="22.68"/>
        <n v="7.68"/>
        <n v="15.43"/>
        <n v="15.94"/>
        <n v="7.8"/>
        <n v="6.48"/>
        <n v="12.23"/>
        <n v="27.05"/>
        <n v="18.66"/>
        <n v="12.78"/>
        <n v="11.51"/>
        <n v="22.17"/>
        <n v="8.45"/>
        <n v="27.19"/>
        <n v="15.69"/>
        <n v="12.03"/>
        <n v="6.7"/>
        <n v="25.52"/>
        <n v="14.13"/>
        <n v="12.53"/>
        <n v="23.5"/>
        <n v="8.91"/>
        <n v="17.79"/>
        <n v="14.12"/>
        <n v="6.49"/>
        <n v="13.18"/>
        <n v="11.62"/>
        <n v="14.29"/>
        <n v="12.7"/>
        <n v="13.26"/>
        <n v="20.74"/>
        <n v="9.03"/>
        <n v="19.6"/>
        <n v="14.58"/>
        <n v="6.33"/>
        <n v="14.06"/>
        <n v="5.72"/>
        <n v="13.23"/>
        <n v="26.59"/>
        <n v="11.68"/>
        <n v="17.07"/>
        <n v="7.47"/>
        <n v="16.3"/>
        <n v="8.84"/>
        <n v="13.08"/>
        <n v="3.78"/>
        <n v="5.25"/>
        <n v="13.38"/>
        <n v="24.1"/>
        <n v="9.19"/>
        <n v="12.35"/>
        <n v="7.81"/>
        <n v="9.05"/>
        <n v="8.81"/>
        <n v="12.42"/>
        <n v="4.64"/>
        <n v="9.17"/>
        <n v="15.18"/>
        <n v="24.65"/>
        <n v="5.19"/>
        <n v="17.3"/>
        <n v="6.98"/>
        <n v="14.1"/>
        <n v="9.89"/>
        <n v="13.32"/>
        <n v="3.81"/>
        <n v="14.96"/>
        <n v="26.19"/>
        <n v="5.21"/>
        <n v="12.99"/>
        <n v="12.16"/>
        <n v="19.21"/>
        <n v="8.63"/>
        <n v="7.14"/>
        <n v="13.53"/>
        <n v="13.69"/>
        <n v="11.06"/>
        <n v="5.06"/>
        <n v="7.07"/>
        <n v="26.8"/>
        <n v="12.44"/>
        <n v="17.27"/>
        <n v="8.8"/>
        <n v="10.55"/>
        <n v="9.29"/>
        <n v="14.48"/>
        <n v="11.84"/>
        <n v="6.73"/>
        <n v="13.88"/>
        <n v="6.6"/>
        <n v="11.79"/>
        <n v="16.98"/>
        <n v="9.58"/>
        <n v="17"/>
        <n v="11.57"/>
        <n v="9.07"/>
        <n v="15.03"/>
        <n v="24.61"/>
        <n v="6.35"/>
        <n v="11.92"/>
        <n v="12.33"/>
        <n v="10.31"/>
        <n v="20.36"/>
        <n v="12.95"/>
        <n v="10.48"/>
        <n v="17.08"/>
        <n v="29.31"/>
        <n v="2.56"/>
        <n v="12.18"/>
        <n v="17.75"/>
        <n v="8.22"/>
        <n v="9.01"/>
        <n v="13.37"/>
        <n v="9.44"/>
        <n v="15.34"/>
        <n v="26.18"/>
        <n v="9.09"/>
        <n v="12.48"/>
        <n v="21.09"/>
        <n v="9.2"/>
        <n v="2.14"/>
        <n v="14.09"/>
        <n v="15.95"/>
        <n v="14.82"/>
        <n v="15.28"/>
        <n v="25.87"/>
        <n v="3.48"/>
        <n v="12.54"/>
        <n v="12.04"/>
        <n v="13.15"/>
        <n v="9.95"/>
        <n v="28.23"/>
        <n v="5.14"/>
        <n v="8.54"/>
        <n v="13.72"/>
        <n v="10.41"/>
        <n v="15.61"/>
        <n v="27.11"/>
        <n v="8.02"/>
        <n v="12.34"/>
        <n v="8.87"/>
        <n v="2.44"/>
        <n v="11.82"/>
        <n v="10.27"/>
        <n v="16.76"/>
        <n v="28.5"/>
        <n v="1.37"/>
        <n v="12.3"/>
        <n v="7.85"/>
        <n v="7.58"/>
        <n v="13.12"/>
        <n v="8.3"/>
        <n v="15.53"/>
        <n v="25.72"/>
        <n v="4.65"/>
        <n v="11.83"/>
        <n v="10.01"/>
        <n v="7.64"/>
        <n v="16.51"/>
        <n v="28.73"/>
        <n v="2.84"/>
        <n v="11.13"/>
        <n v="9.76"/>
        <n v="3"/>
        <n v="14.43"/>
        <n v="16.42"/>
        <n v="26.01"/>
        <n v="9.33"/>
        <n v="10.88"/>
        <n v="13.7"/>
        <n v="9.02"/>
        <n v="7.18"/>
        <n v="14.19"/>
        <n v="9.75"/>
        <n v="13.79"/>
        <n v="28.98"/>
        <n v="1.93"/>
        <n v="10.85"/>
        <n v="12.77"/>
        <n v="8.38"/>
        <n v="1.69"/>
        <n v="15.87"/>
        <n v="5.01"/>
        <n v="11.91"/>
        <n v="8.39"/>
        <n v="9.85"/>
        <n v="15.51"/>
        <n v="24.83"/>
        <n v="9.41"/>
        <n v="11.52"/>
        <n v="5.54"/>
        <n v="12.5"/>
        <n v="9.36"/>
        <n v="17.39"/>
        <n v="18.01"/>
        <n v="26.49"/>
        <n v="10.17"/>
        <n v="12.74"/>
        <n v="11.54"/>
        <n v="16.75"/>
        <n v="8.46"/>
        <n v="16.25"/>
        <n v="15.77"/>
        <n v="27.98"/>
        <n v="7.84"/>
        <n v="7.93"/>
        <n v="13.2"/>
        <n v="8.77"/>
        <n v="12.59"/>
        <n v="9.65"/>
        <n v="11.19"/>
        <n v="16.81"/>
        <n v="28.16"/>
        <n v="13.98"/>
        <n v="14.7"/>
        <n v="9.8"/>
        <n v="14.36"/>
        <n v="29.08"/>
        <n v="9.87"/>
        <n v="12"/>
        <n v="9.79"/>
        <n v="8.58"/>
        <n v="21.14"/>
        <n v="14.04"/>
        <n v="23.54"/>
        <n v="14.35"/>
        <n v="29.68"/>
        <n v="4.32"/>
        <n v="13.62"/>
        <n v="8.51"/>
        <n v="6.3"/>
        <n v="29.27"/>
        <n v="15.23"/>
        <n v="5.51"/>
        <n v="18.59"/>
        <n v="15.29"/>
        <n v="21.41"/>
        <n v="30.56"/>
        <n v="9.49"/>
        <n v="11.49"/>
        <n v="7.43"/>
        <n v="16.12"/>
        <n v="17.92"/>
        <n v="16.6"/>
        <n v="28.6"/>
        <n v="8.19"/>
        <n v="6.84"/>
        <n v="14.81"/>
        <n v="11.99"/>
        <n v="17.06"/>
        <n v="28.64"/>
        <n v="9.31"/>
        <n v="12.6"/>
        <n v="7.88"/>
        <n v="4.23"/>
        <n v="13.87"/>
        <n v="10.94"/>
        <n v="19.84"/>
        <n v="26.72"/>
        <n v="17.15"/>
        <n v="33.61"/>
        <n v="12.28"/>
        <n v="6.75"/>
        <n v="20.68"/>
        <n v="25.03"/>
        <n v="25.41"/>
        <n v="14.52"/>
        <n v="10.74"/>
        <n v="8.95"/>
        <n v="17.91"/>
        <n v="21.99"/>
        <n v="24.79"/>
        <n v="11.7"/>
        <n v="19.06"/>
        <n v="27.36"/>
        <n v="4.59"/>
        <n v="11.78"/>
        <n v="8.57"/>
        <n v="10.11"/>
        <n v="10.23"/>
        <n v="27.28"/>
        <n v="27.88"/>
        <n v="12.85"/>
        <n v="21.52"/>
        <n v="14.84"/>
        <n v="9.21"/>
        <n v="5.04"/>
        <n v="16.63"/>
        <n v="6.94"/>
        <n v="24.45"/>
        <n v="19.27"/>
        <n v="21.27"/>
        <n v="17.23"/>
        <n v="4.78"/>
        <n v="14.65"/>
        <n v="8.27"/>
        <n v="13.86"/>
        <n v="7.34"/>
        <n v="26.35"/>
        <n v="18.69"/>
        <n v="15.44"/>
        <n v="4.13"/>
        <n v="11.15"/>
        <n v="8.96"/>
        <n v="17.43"/>
        <n v="8.35"/>
        <n v="19.79"/>
        <n v="17.51"/>
        <n v="10"/>
        <n v="4.82"/>
        <n v="12.39"/>
        <n v="5.9"/>
        <n v="17.94"/>
        <n v="6.63"/>
        <n v="18.39"/>
        <n v="15.45"/>
        <n v="12.81"/>
        <n v="21.56"/>
        <n v="6.09"/>
        <n v="20.12"/>
        <n v="23.02"/>
        <n v="19.55"/>
        <n v="16.53"/>
        <n v="6.25"/>
        <n v="12.17"/>
        <n v="4.46"/>
        <n v="14.83"/>
        <n v="26.51"/>
        <n v="23.85"/>
        <n v="22.86"/>
        <n v="7.63"/>
        <n v="11.6"/>
        <n v="13.9"/>
        <n v="9.98"/>
        <n v="20.72"/>
        <n v="3.41"/>
        <n v="19.38"/>
        <n v="19.97"/>
        <n v="10.07"/>
        <n v="13.09"/>
        <n v="8.89"/>
        <n v="15.93"/>
        <n v="17.8"/>
        <n v="21.13"/>
        <n v="9.68"/>
        <n v="7.44"/>
        <n v="18.78"/>
        <n v="8.41"/>
        <n v="19.44"/>
        <n v="13.57"/>
        <n v="13.17"/>
        <n v="8.15"/>
        <n v="11.69"/>
        <n v="12.73"/>
        <n v="8.55"/>
        <n v="24.68"/>
        <n v="19.85"/>
        <n v="7.86"/>
        <n v="20.21"/>
        <n v="11.58"/>
        <n v="5.56"/>
        <n v="7.27"/>
        <n v="9.52"/>
        <n v="27.38"/>
        <n v="31.06"/>
        <n v="4.86"/>
        <n v="19.33"/>
        <n v="1.92"/>
        <n v="12.05"/>
        <n v="7.67"/>
        <n v="8.86"/>
        <n v="23.53"/>
        <n v="25.73"/>
        <n v="6"/>
        <n v="29.47"/>
        <n v="22.85"/>
        <n v="13.54"/>
        <n v="9.38"/>
        <n v="9.63"/>
        <n v="11.74"/>
        <n v="7.97"/>
        <n v="20.78"/>
        <n v="6.1"/>
        <n v="27.92"/>
        <n v="11.77"/>
        <n v="5.45"/>
        <n v="11.25"/>
        <n v="13.6"/>
        <n v="10.64"/>
        <n v="15.46"/>
        <n v="13.24"/>
        <n v="24.85"/>
        <n v="32.51"/>
        <n v="20"/>
        <n v="10.2"/>
        <n v="12.84"/>
        <n v="12.88"/>
        <n v="8.16"/>
        <n v="21.98"/>
        <n v="6.71"/>
        <n v="26.37"/>
        <n v="17.54"/>
        <n v="13.25"/>
        <n v="11.88"/>
        <n v="8.49"/>
        <n v="7.06"/>
        <n v="27.2"/>
        <n v="29.89"/>
        <n v="21.32"/>
        <n v="6.69"/>
        <n v="12.67"/>
        <n v="11.89"/>
        <n v="8.44"/>
        <n v="28.36"/>
        <n v="9.53"/>
        <n v="25.68"/>
        <n v="9.61"/>
        <n v="15.91"/>
        <n v="7.2"/>
        <n v="22.24"/>
        <n v="6.8"/>
        <n v="25.8"/>
        <n v="17.64"/>
        <n v="18.72"/>
        <n v="11.81"/>
        <n v="8.68"/>
        <n v="27.41"/>
        <n v="8.59"/>
        <n v="27.91"/>
        <n v="14.78"/>
        <n v="18.4"/>
        <n v="7.77"/>
        <n v="13.33"/>
        <n v="10.39"/>
        <n v="17.99"/>
        <n v="7.62"/>
        <n v="23.99"/>
        <n v="10.08"/>
        <n v="50.74"/>
        <n v="13"/>
        <n v="13.14"/>
        <n v="7.3"/>
        <n v="13.93"/>
        <n v="7.61"/>
        <n v="28.35"/>
        <n v="5.66"/>
        <n v="29.03"/>
        <n v="41.95"/>
        <n v="9.78"/>
        <n v="21.82"/>
        <n v="5.58"/>
        <n v="12.92"/>
        <n v="11.93"/>
        <n v="15.64"/>
        <n v="8.05"/>
        <n v="36.81"/>
        <n v="9.4"/>
        <n v="26.75"/>
        <n v="36.75"/>
        <n v="20.48"/>
        <n v="7.51"/>
        <n v="19.18"/>
        <n v="13.99"/>
        <n v="2.08"/>
        <n v="12.89"/>
        <n v="15.11"/>
        <n v="26.41"/>
        <n v="9.32"/>
        <n v="31.93"/>
        <n v="46.36"/>
        <n v="23.84"/>
        <n v="21.58"/>
        <n v="11.63"/>
        <n v="12.9"/>
        <n v="14.11"/>
        <n v="7.03"/>
        <n v="30.53"/>
        <n v="6.62"/>
        <n v="35.85"/>
        <n v="52.54"/>
        <n v="22.8"/>
        <n v="20.99"/>
        <n v="22.26"/>
        <n v="20.07"/>
        <n v="10.87"/>
        <n v="13.83"/>
        <n v="17.61"/>
        <n v="5.47"/>
        <n v="16.29"/>
        <n v="29.92"/>
        <n v="19.3"/>
        <n v="44.1"/>
        <n v="42.92"/>
        <n v="20.6"/>
        <n v="22.94"/>
        <n v="12.69"/>
        <n v="10.02"/>
        <n v="24.09"/>
        <n v="25.42"/>
        <n v="5.81"/>
        <n v="22.02"/>
        <n v="24.95"/>
        <n v="19.47"/>
        <n v="23.42"/>
        <n v="19.98"/>
        <n v="20.42"/>
        <n v="22.65"/>
        <n v="23.2"/>
        <n v="21.15"/>
        <n v="8.61"/>
        <n v="7.69"/>
        <n v="17.01"/>
        <n v="21.84"/>
        <n v="36.95"/>
        <n v="20.64"/>
        <n v="23.33"/>
        <n v="25.01"/>
        <n v="23.36"/>
        <n v="19.11"/>
        <n v="21.74"/>
        <n v="8.09"/>
        <n v="19.15"/>
        <n v="9.48"/>
        <n v="19.22"/>
        <n v="15.49"/>
        <n v="20.35"/>
        <n v="26.94"/>
        <n v="21.55"/>
        <n v="21.39"/>
        <n v="23.61"/>
        <n v="17.86"/>
        <n v="21.79"/>
        <n v="8.48"/>
        <n v="19.72"/>
        <n v="7.82"/>
        <n v="11.47"/>
        <n v="35.3"/>
        <n v="22.45"/>
        <n v="22.39"/>
        <n v="22.67"/>
        <n v="23.98"/>
        <n v="12.93"/>
        <n v="18.84"/>
        <n v="13.82"/>
        <n v="13.8"/>
        <n v="20.3"/>
        <n v="38.84"/>
        <n v="19.83"/>
        <n v="23.29"/>
        <n v="17.21"/>
        <n v="18.8"/>
        <n v="21.96"/>
        <n v="10.34"/>
        <n v="19.61"/>
        <n v="6.01"/>
        <n v="11.35"/>
        <n v="22.64"/>
        <n v="26.98"/>
        <n v="13.49"/>
        <n v="14.23"/>
        <n v="12.45"/>
        <n v="24.18"/>
        <n v="25.13"/>
        <n v="19.53"/>
        <n v="29.5"/>
        <n v="25.31"/>
        <n v="17.72"/>
        <n v="19.76"/>
        <n v="17.76"/>
        <n v="24.8"/>
        <n v="23.83"/>
        <n v="4.05"/>
        <n v="20.1"/>
        <n v="5.85"/>
        <n v="12.32"/>
        <n v="19.86"/>
        <n v="37.48"/>
        <n v="27.14"/>
        <n v="25.7"/>
        <n v="17.5"/>
        <n v="20.88"/>
        <n v="22.9"/>
        <n v="23.89"/>
        <n v="22.46"/>
        <n v="8.18"/>
        <n v="21.75"/>
        <n v="8.43"/>
        <n v="15.72"/>
        <n v="17.37"/>
        <n v="33.78"/>
        <n v="22.03"/>
        <n v="23.77"/>
        <n v="27.95"/>
        <n v="19.2"/>
        <n v="32.71"/>
        <n v="16.31"/>
        <n v="29.65"/>
        <n v="25.84"/>
        <n v="19.35"/>
        <n v="13.41"/>
        <n v="12.91"/>
        <n v="16.11"/>
        <n v="15.82"/>
        <n v="21.8"/>
        <n v="53.37"/>
        <n v="20.93"/>
        <n v="31.11"/>
        <n v="25.45"/>
        <n v="24.02"/>
        <n v="13.95"/>
        <n v="25.09"/>
        <n v="26.7"/>
        <n v="9.9"/>
        <n v="11.3"/>
        <n v="22.22"/>
        <n v="7.33"/>
        <n v="39.51"/>
        <n v="13.61"/>
        <n v="37.16"/>
        <n v="27.83"/>
        <n v="26.86"/>
        <n v="17.82"/>
        <n v="26.1"/>
        <n v="19.99"/>
        <n v="24.38"/>
        <n v="25.77"/>
        <n v="10.91"/>
        <n v="23.68"/>
        <n v="37.61"/>
        <n v="18.52"/>
        <n v="22.56"/>
        <n v="1.2"/>
        <n v="25.99"/>
        <n v="31.72"/>
        <n v="28.28"/>
        <n v="28.49"/>
        <n v="16.04"/>
        <n v="18.51"/>
        <n v="27.39"/>
        <n v="26.33"/>
        <n v="22.58"/>
        <n v="26.13"/>
        <n v="22.52"/>
        <n v="22.69"/>
        <n v="34.8"/>
        <n v="24.77"/>
        <n v="23.25"/>
        <n v="23.66"/>
        <n v="26.03"/>
        <n v="18.15"/>
        <n v="15.24"/>
        <n v="34.3"/>
        <n v="23.92"/>
        <n v="24.73"/>
        <n v="25.6"/>
        <n v="18"/>
        <n v="19.89"/>
        <n v="14.97"/>
        <n v="14.27"/>
        <n v="28.31"/>
        <n v="19.32"/>
        <n v="22.99"/>
        <n v="26.05"/>
        <n v="23.26"/>
        <n v="30.93"/>
        <n v="28.57"/>
        <n v="18.37"/>
        <n v="14.4"/>
        <n v="23.37"/>
        <n v="23.18"/>
        <n v="25.02"/>
        <n v="19.92"/>
        <n v="21.62"/>
        <n v="19.43"/>
        <n v="16.06"/>
        <n v="22.08"/>
        <n v="24.69"/>
        <n v="31.05"/>
        <n v="28.01"/>
        <n v="20.5"/>
        <n v="30.47"/>
        <n v="25.61"/>
        <n v="15.65"/>
        <n v="18.1"/>
        <n v="29.42"/>
        <n v="3.61"/>
        <n v="20.77"/>
        <n v="7.21"/>
        <n v="15.71"/>
        <n v="22.29"/>
        <n v="21.3"/>
        <n v="30.85"/>
        <n v="22.44"/>
        <n v="37.55"/>
        <n v="30.43"/>
        <n v="19.59"/>
        <n v="23.44"/>
        <n v="26.42"/>
        <n v="21.85"/>
        <n v="15.9"/>
        <n v="19.42"/>
        <n v="19.64"/>
        <n v="29.35"/>
        <n v="23.63"/>
        <n v="33.85"/>
        <n v="32.36"/>
        <n v="11.4"/>
        <n v="35.15"/>
        <n v="26.54"/>
        <n v="22.84"/>
        <n v="14.88"/>
        <n v="25.58"/>
        <n v="10.71"/>
        <n v="14.63"/>
        <n v="21.18"/>
        <n v="5.96"/>
        <n v="27.57"/>
        <n v="27.16"/>
        <n v="25.25"/>
        <n v="17.33"/>
        <n v="18.22"/>
        <n v="17.58"/>
        <n v="23.51"/>
        <n v="23.41"/>
        <n v="21.6"/>
        <n v="8.56"/>
        <n v="12.55"/>
        <n v="20.02"/>
        <n v="28.21"/>
        <n v="23.9"/>
        <n v="29.63"/>
        <n v="18.05"/>
        <n v="21.03"/>
        <n v="21.2"/>
        <n v="19.66"/>
        <n v="25.23"/>
        <n v="22.27"/>
        <n v="12.62"/>
        <n v="15.7"/>
        <n v="20.94"/>
        <n v="20.11"/>
        <n v="23.81"/>
        <n v="23.79"/>
        <n v="30.6"/>
        <n v="26.68"/>
        <n v="24.2"/>
        <n v="16.59"/>
        <n v="24.94"/>
        <n v="24.82"/>
        <n v="16.55"/>
        <n v="22.28"/>
        <n v="14.44"/>
        <n v="9.59"/>
        <n v="47.52"/>
        <n v="40.06"/>
        <n v="34.79"/>
        <n v="23.65"/>
        <n v="38.51"/>
        <n v="26.5"/>
        <n v="20.97"/>
        <n v="27.43"/>
        <n v="27.81"/>
        <n v="6.59"/>
        <n v="16.68"/>
        <n v="3.49"/>
        <n v="26.52"/>
        <n v="43.06"/>
        <n v="36.61"/>
        <n v="24.93"/>
        <n v="22.59"/>
        <n v="34.48"/>
        <n v="18.33"/>
        <n v="24.56"/>
        <n v="26.27"/>
        <n v="2.91"/>
        <n v="19.73"/>
        <n v="8.71"/>
        <n v="20.4"/>
        <n v="28.11"/>
        <n v="25.5"/>
        <n v="18.73"/>
        <n v="18.29"/>
        <n v="21.02"/>
        <n v="4.36"/>
        <n v="22.42"/>
        <n v="16.99"/>
        <n v="25.85"/>
        <n v="38.88"/>
        <n v="24.47"/>
        <n v="35.18"/>
        <n v="28.09"/>
        <n v="14.51"/>
        <n v="31.89"/>
        <n v="18.55"/>
        <n v="15.81"/>
        <n v="8.28"/>
        <n v="22.35"/>
        <n v="28.17"/>
        <n v="11.32"/>
        <n v="57.5"/>
        <n v="23.23"/>
        <n v="35.9"/>
        <n v="29.06"/>
        <n v="24.53"/>
        <n v="29.6"/>
        <n v="21.45"/>
        <n v="19.37"/>
        <n v="18.25"/>
        <n v="5.83"/>
        <n v="25"/>
        <n v="25.55"/>
        <n v="7.5"/>
        <n v="7.95"/>
        <n v="16.08"/>
        <n v="61.37"/>
        <n v="24.76"/>
        <n v="25.56"/>
        <n v="33.59"/>
        <n v="30.14"/>
        <n v="3.19"/>
        <n v="15.42"/>
        <n v="21.36"/>
        <n v="24.41"/>
        <n v="22.81"/>
        <n v="48.9"/>
        <n v="30.65"/>
        <n v="34.15"/>
        <n v="19.01"/>
        <n v="30.38"/>
        <n v="23.09"/>
        <n v="15.83"/>
        <n v="23.87"/>
        <n v="24.01"/>
        <n v="10.89"/>
        <n v="16.4"/>
        <n v="15.04"/>
        <n v="47.99"/>
        <n v="31.43"/>
        <n v="33.84"/>
        <n v="23.06"/>
        <n v="10.16"/>
        <n v="10.5"/>
        <n v="21.97"/>
        <n v="18.07"/>
        <n v="24.54"/>
        <n v="45.16"/>
        <n v="24.89"/>
        <n v="25.69"/>
        <n v="21.42"/>
        <n v="27.35"/>
        <n v="15.16"/>
        <n v="15.79"/>
        <n v="14.93"/>
        <n v="14"/>
        <n v="24.78"/>
        <n v="24.84"/>
        <n v="18.89"/>
        <n v="19.39"/>
        <n v="25.29"/>
        <n v="41.93"/>
        <n v="24.12"/>
        <n v="38.3"/>
        <n v="32.26"/>
        <n v="26.87"/>
        <n v="14.21"/>
        <n v="16.54"/>
        <n v="23.28"/>
        <n v="15.98"/>
        <n v="15.05"/>
        <n v="39.89"/>
        <n v="24.66"/>
        <n v="36.55"/>
        <n v="30.07"/>
        <n v="24.43"/>
        <n v="12.98"/>
        <s v="14.03"/>
        <s v="12.25"/>
        <m/>
      </sharedItems>
    </cacheField>
    <cacheField name="点赞" numFmtId="0">
      <sharedItems containsBlank="1" containsNumber="1" containsInteger="1" containsMixedTypes="1" count="91">
        <n v="6"/>
        <n v="17"/>
        <n v="0"/>
        <n v="39"/>
        <n v="14"/>
        <n v="1"/>
        <n v="20"/>
        <n v="11"/>
        <n v="10"/>
        <n v="29"/>
        <n v="42"/>
        <n v="92"/>
        <n v="37"/>
        <n v="2"/>
        <n v="167"/>
        <n v="66"/>
        <n v="173"/>
        <n v="77"/>
        <n v="21"/>
        <n v="12"/>
        <n v="103"/>
        <n v="63"/>
        <n v="16"/>
        <n v="3"/>
        <n v="40"/>
        <n v="82"/>
        <n v="4"/>
        <n v="28"/>
        <n v="78"/>
        <n v="62"/>
        <n v="5"/>
        <n v="26"/>
        <n v="95"/>
        <n v="67"/>
        <n v="-1"/>
        <n v="68"/>
        <n v="9"/>
        <n v="18"/>
        <n v="114"/>
        <n v="61"/>
        <n v="7"/>
        <n v="23"/>
        <n v="8"/>
        <n v="121"/>
        <n v="50"/>
        <n v="24"/>
        <n v="30"/>
        <n v="112"/>
        <n v="56"/>
        <n v="15"/>
        <n v="65"/>
        <n v="34"/>
        <n v="54"/>
        <n v="79"/>
        <n v="101"/>
        <n v="19"/>
        <n v="111"/>
        <n v="106"/>
        <n v="13"/>
        <n v="72"/>
        <n v="43"/>
        <n v="73"/>
        <n v="51"/>
        <n v="58"/>
        <n v="265"/>
        <n v="53"/>
        <n v="25"/>
        <n v="44"/>
        <n v="46"/>
        <n v="22"/>
        <n v="35"/>
        <n v="27"/>
        <n v="32"/>
        <n v="74"/>
        <n v="81"/>
        <n v="38"/>
        <n v="36"/>
        <n v="85"/>
        <n v="45"/>
        <n v="48"/>
        <n v="33"/>
        <n v="47"/>
        <n v="31"/>
        <n v="76"/>
        <n v="102"/>
        <n v="80"/>
        <n v="70"/>
        <n v="57"/>
        <s v="10"/>
        <s v="14"/>
        <m/>
      </sharedItems>
    </cacheField>
    <cacheField name="评论" numFmtId="0">
      <sharedItems containsBlank="1" containsNumber="1" containsInteger="1" containsMixedTypes="1" count="14">
        <n v="0"/>
        <n v="2"/>
        <n v="4"/>
        <n v="1"/>
        <n v="3"/>
        <n v="5"/>
        <n v="7"/>
        <n v="14"/>
        <n v="17"/>
        <n v="16"/>
        <n v="9"/>
        <s v="0"/>
        <s v="1"/>
        <m/>
      </sharedItems>
    </cacheField>
    <cacheField name="收藏" numFmtId="0">
      <sharedItems containsBlank="1" containsNumber="1" containsInteger="1" containsMixedTypes="1" count="85">
        <n v="0"/>
        <n v="3"/>
        <n v="1"/>
        <n v="2"/>
        <n v="5"/>
        <n v="53"/>
        <n v="42"/>
        <n v="85"/>
        <n v="32"/>
        <n v="182"/>
        <n v="38"/>
        <n v="13"/>
        <n v="4"/>
        <n v="168"/>
        <n v="45"/>
        <n v="15"/>
        <n v="127"/>
        <n v="49"/>
        <n v="6"/>
        <n v="28"/>
        <n v="59"/>
        <n v="56"/>
        <n v="12"/>
        <n v="11"/>
        <n v="97"/>
        <n v="62"/>
        <n v="9"/>
        <n v="100"/>
        <n v="35"/>
        <n v="-1"/>
        <n v="10"/>
        <n v="14"/>
        <n v="8"/>
        <n v="80"/>
        <n v="90"/>
        <n v="7"/>
        <n v="118"/>
        <n v="36"/>
        <n v="18"/>
        <n v="120"/>
        <n v="16"/>
        <n v="64"/>
        <n v="19"/>
        <n v="22"/>
        <n v="26"/>
        <n v="60"/>
        <n v="67"/>
        <n v="57"/>
        <n v="113"/>
        <n v="96"/>
        <n v="101"/>
        <n v="69"/>
        <n v="72"/>
        <n v="27"/>
        <n v="187"/>
        <n v="20"/>
        <n v="43"/>
        <n v="21"/>
        <n v="51"/>
        <n v="37"/>
        <n v="34"/>
        <n v="24"/>
        <n v="52"/>
        <n v="55"/>
        <n v="71"/>
        <n v="66"/>
        <n v="114"/>
        <n v="54"/>
        <n v="23"/>
        <n v="44"/>
        <n v="46"/>
        <n v="25"/>
        <n v="17"/>
        <n v="29"/>
        <n v="39"/>
        <n v="31"/>
        <n v="48"/>
        <n v="33"/>
        <n v="75"/>
        <n v="50"/>
        <n v="41"/>
        <n v="30"/>
        <s v="7"/>
        <s v="12"/>
        <m/>
      </sharedItems>
    </cacheField>
    <cacheField name="关注" numFmtId="0">
      <sharedItems containsBlank="1" containsNumber="1" containsInteger="1" containsMixedTypes="1" count="19">
        <n v="2"/>
        <n v="4"/>
        <n v="0"/>
        <n v="3"/>
        <n v="9"/>
        <n v="1"/>
        <n v="5"/>
        <n v="15"/>
        <n v="11"/>
        <n v="7"/>
        <n v="10"/>
        <n v="8"/>
        <n v="12"/>
        <n v="6"/>
        <n v="-1"/>
        <n v="17"/>
        <s v="0"/>
        <s v="1"/>
        <m/>
      </sharedItems>
    </cacheField>
    <cacheField name="分享" numFmtId="0">
      <sharedItems containsBlank="1" containsNumber="1" containsInteger="1" containsMixedTypes="1" count="19">
        <n v="0"/>
        <n v="1"/>
        <n v="8"/>
        <n v="2"/>
        <n v="4"/>
        <n v="6"/>
        <n v="3"/>
        <n v="7"/>
        <n v="5"/>
        <n v="35"/>
        <n v="44"/>
        <n v="23"/>
        <n v="9"/>
        <n v="33"/>
        <n v="36"/>
        <n v="98"/>
        <n v="51"/>
        <s v="0"/>
        <m/>
      </sharedItems>
    </cacheField>
    <cacheField name="互动量" numFmtId="0">
      <sharedItems containsBlank="1" containsNumber="1" containsInteger="1" containsMixedTypes="1" count="130">
        <n v="8"/>
        <n v="26"/>
        <n v="0"/>
        <n v="46"/>
        <n v="19"/>
        <n v="1"/>
        <n v="32"/>
        <n v="28"/>
        <n v="4"/>
        <n v="17"/>
        <n v="45"/>
        <n v="12"/>
        <n v="7"/>
        <n v="93"/>
        <n v="92"/>
        <n v="191"/>
        <n v="72"/>
        <n v="5"/>
        <n v="375"/>
        <n v="114"/>
        <n v="31"/>
        <n v="6"/>
        <n v="3"/>
        <n v="363"/>
        <n v="133"/>
        <n v="42"/>
        <n v="16"/>
        <n v="247"/>
        <n v="131"/>
        <n v="30"/>
        <n v="2"/>
        <n v="24"/>
        <n v="70"/>
        <n v="104"/>
        <n v="153"/>
        <n v="9"/>
        <n v="25"/>
        <n v="181"/>
        <n v="202"/>
        <n v="111"/>
        <n v="41"/>
        <n v="-1"/>
        <n v="27"/>
        <n v="22"/>
        <n v="162"/>
        <n v="120"/>
        <n v="13"/>
        <n v="210"/>
        <n v="11"/>
        <n v="34"/>
        <n v="255"/>
        <n v="33"/>
        <n v="21"/>
        <n v="50"/>
        <n v="257"/>
        <n v="29"/>
        <n v="139"/>
        <n v="52"/>
        <n v="15"/>
        <n v="37"/>
        <n v="10"/>
        <n v="18"/>
        <n v="14"/>
        <n v="57"/>
        <n v="125"/>
        <n v="155"/>
        <n v="145"/>
        <n v="229"/>
        <n v="20"/>
        <n v="215"/>
        <n v="221"/>
        <n v="152"/>
        <n v="136"/>
        <n v="91"/>
        <n v="475"/>
        <n v="43"/>
        <n v="103"/>
        <n v="55"/>
        <n v="100"/>
        <n v="23"/>
        <n v="94"/>
        <n v="48"/>
        <n v="84"/>
        <n v="58"/>
        <n v="49"/>
        <n v="129"/>
        <n v="75"/>
        <n v="60"/>
        <n v="80"/>
        <n v="76"/>
        <n v="44"/>
        <n v="54"/>
        <n v="36"/>
        <n v="143"/>
        <n v="130"/>
        <n v="59"/>
        <n v="127"/>
        <n v="74"/>
        <n v="138"/>
        <n v="161"/>
        <n v="62"/>
        <n v="51"/>
        <n v="150"/>
        <n v="65"/>
        <n v="47"/>
        <n v="77"/>
        <n v="38"/>
        <n v="85"/>
        <n v="67"/>
        <n v="309"/>
        <n v="73"/>
        <n v="158"/>
        <n v="83"/>
        <n v="66"/>
        <n v="90"/>
        <n v="86"/>
        <n v="87"/>
        <n v="68"/>
        <n v="64"/>
        <n v="40"/>
        <n v="71"/>
        <n v="69"/>
        <n v="78"/>
        <n v="185"/>
        <n v="137"/>
        <n v="123"/>
        <n v="82"/>
        <s v="17"/>
        <s v="28"/>
        <m/>
      </sharedItems>
    </cacheField>
    <cacheField name="平均互动成本" numFmtId="0">
      <sharedItems containsBlank="1" containsNumber="1" containsMixedTypes="1" count="1137">
        <n v="34.34"/>
        <n v="7.14"/>
        <n v="0"/>
        <n v="8.26"/>
        <n v="24.18"/>
        <n v="14.77"/>
        <n v="19.2"/>
        <n v="5.91"/>
        <n v="29.31"/>
        <n v="6.68"/>
        <n v="12.16"/>
        <n v="37.67"/>
        <n v="34.12"/>
        <n v="68.17"/>
        <n v="47.87"/>
        <n v="4.56"/>
        <n v="5.48"/>
        <n v="5.25"/>
        <n v="4.31"/>
        <n v="0.76"/>
        <n v="5.16"/>
        <n v="2.61"/>
        <n v="11.42"/>
        <n v="27.92"/>
        <n v="0.8"/>
        <n v="4.7"/>
        <n v="2.28"/>
        <n v="15.25"/>
        <n v="40.13"/>
        <n v="31.8"/>
        <n v="1.09"/>
        <n v="4.45"/>
        <n v="2.32"/>
        <n v="18.76"/>
        <n v="81.42"/>
        <n v="11.2"/>
        <n v="21.18"/>
        <n v="4.47"/>
        <n v="5.13"/>
        <n v="1.97"/>
        <n v="18.52"/>
        <n v="44.58"/>
        <n v="11.04"/>
        <n v="22.49"/>
        <n v="2.39"/>
        <n v="6.15"/>
        <n v="2.3"/>
        <n v="18.78"/>
        <n v="49.54"/>
        <n v="22.57"/>
        <n v="8.31"/>
        <n v="5.46"/>
        <n v="2.73"/>
        <n v="14.76"/>
        <n v="136.7"/>
        <n v="19.64"/>
        <n v="5.71"/>
        <n v="23.01"/>
        <n v="6.32"/>
        <n v="2.51"/>
        <n v="23.47"/>
        <n v="78.84"/>
        <n v="3.86"/>
        <n v="23.44"/>
        <n v="5.24"/>
        <n v="16.87"/>
        <n v="12.1"/>
        <n v="5.93"/>
        <n v="2.91"/>
        <n v="24.26"/>
        <n v="55.34"/>
        <n v="14.97"/>
        <n v="48.04"/>
        <n v="14.4"/>
        <n v="8.88"/>
        <n v="7.69"/>
        <n v="3.28"/>
        <n v="26.34"/>
        <n v="258.4"/>
        <n v="18.64"/>
        <n v="15.29"/>
        <n v="22.8"/>
        <n v="12.11"/>
        <n v="7.82"/>
        <n v="19.63"/>
        <n v="70.54"/>
        <n v="5.02"/>
        <n v="21.06"/>
        <n v="23.97"/>
        <n v="43.71"/>
        <n v="16.64"/>
        <n v="4.57"/>
        <n v="18.23"/>
        <n v="7.38"/>
        <n v="3.41"/>
        <n v="35.06"/>
        <n v="36.26"/>
        <n v="20.4"/>
        <n v="22.87"/>
        <n v="15.16"/>
        <n v="11.86"/>
        <n v="13.05"/>
        <n v="8.1"/>
        <n v="25.16"/>
        <n v="26.44"/>
        <n v="4.01"/>
        <n v="6"/>
        <n v="7.1"/>
        <n v="29.81"/>
        <n v="29.1"/>
        <n v="12.78"/>
        <n v="8.03"/>
        <n v="21.63"/>
        <n v="6.74"/>
        <n v="21.15"/>
        <n v="9.99"/>
        <n v="7.66"/>
        <n v="10.89"/>
        <n v="27.4"/>
        <n v="4.39"/>
        <n v="5.28"/>
        <n v="21.73"/>
        <n v="18.36"/>
        <n v="13.64"/>
        <n v="11.25"/>
        <n v="6.39"/>
        <n v="30.24"/>
        <n v="19.9"/>
        <n v="7.11"/>
        <n v="14.52"/>
        <n v="20.27"/>
        <n v="4.83"/>
        <n v="62.25"/>
        <n v="24.4"/>
        <n v="5.79"/>
        <n v="29.18"/>
        <n v="44.1"/>
        <n v="20.25"/>
        <n v="25.34"/>
        <n v="15.89"/>
        <n v="21.69"/>
        <n v="11.06"/>
        <n v="12.08"/>
        <n v="14.08"/>
        <n v="20.2"/>
        <n v="175.91"/>
        <n v="20.22"/>
        <n v="20.38"/>
        <n v="13.13"/>
        <n v="21.81"/>
        <n v="8.78"/>
        <n v="12.54"/>
        <n v="24.87"/>
        <n v="7.75"/>
        <n v="16.89"/>
        <n v="46.52"/>
        <n v="16.93"/>
        <n v="11.62"/>
        <n v="15.23"/>
        <n v="9.31"/>
        <n v="17.93"/>
        <n v="27.26"/>
        <n v="45.47"/>
        <n v="13.87"/>
        <n v="42.54"/>
        <n v="21.84"/>
        <n v="37.94"/>
        <n v="9.08"/>
        <n v="8.23"/>
        <n v="32.64"/>
        <n v="21.57"/>
        <n v="54.26"/>
        <n v="16.9"/>
        <n v="14.63"/>
        <n v="27.6"/>
        <n v="7.04"/>
        <n v="16.24"/>
        <n v="10.44"/>
        <n v="2.9"/>
        <n v="10.84"/>
        <n v="17.44"/>
        <n v="132.18"/>
        <n v="27.79"/>
        <n v="15.14"/>
        <n v="20.24"/>
        <n v="7.41"/>
        <n v="15.49"/>
        <n v="2.17"/>
        <n v="7.33"/>
        <n v="9.21"/>
        <n v="27.75"/>
        <n v="42.17"/>
        <n v="1.8"/>
        <n v="23.43"/>
        <n v="57.32"/>
        <n v="30.18"/>
        <n v="21.83"/>
        <n v="7.18"/>
        <n v="10.57"/>
        <n v="2.44"/>
        <n v="13.24"/>
        <n v="20.18"/>
        <n v="26.57"/>
        <n v="4.2"/>
        <n v="34.68"/>
        <n v="20.54"/>
        <n v="47.28"/>
        <n v="21.45"/>
        <n v="17.1"/>
        <n v="16.47"/>
        <n v="8.67"/>
        <n v="5.21"/>
        <n v="28.28"/>
        <n v="42.48"/>
        <n v="20.33"/>
        <n v="25.8"/>
        <n v="22.68"/>
        <n v="9.5"/>
        <n v="34.49"/>
        <n v="15.97"/>
        <n v="11.31"/>
        <n v="4.86"/>
        <n v="9.69"/>
        <n v="32.83"/>
        <n v="22.92"/>
        <n v="19.42"/>
        <n v="21.65"/>
        <n v="17.27"/>
        <n v="15.63"/>
        <n v="8.4"/>
        <n v="7.15"/>
        <n v="22.11"/>
        <n v="28.19"/>
        <n v="2.25"/>
        <n v="44.04"/>
        <n v="13.91"/>
        <n v="32.09"/>
        <n v="75.62"/>
        <n v="12.86"/>
        <n v="9.74"/>
        <n v="18.24"/>
        <n v="18"/>
        <n v="19.16"/>
        <n v="16.98"/>
        <n v="22.29"/>
        <n v="25.85"/>
        <n v="34.23"/>
        <n v="23.55"/>
        <n v="10.04"/>
        <n v="6.85"/>
        <n v="5.31"/>
        <n v="6.89"/>
        <n v="11.63"/>
        <n v="23.84"/>
        <n v="45.02"/>
        <n v="27.2"/>
        <n v="13.38"/>
        <n v="14.12"/>
        <n v="12.42"/>
        <n v="10.16"/>
        <n v="10.31"/>
        <n v="4.53"/>
        <n v="26.9"/>
        <n v="16.5"/>
        <n v="31.16"/>
        <n v="28.2"/>
        <n v="7.12"/>
        <n v="5.78"/>
        <n v="31.56"/>
        <n v="39.32"/>
        <n v="5.1"/>
        <n v="150.46"/>
        <n v="16.1"/>
        <n v="6.12"/>
        <n v="3.47"/>
        <n v="25.76"/>
        <n v="61.68"/>
        <n v="54.32"/>
        <n v="6.05"/>
        <n v="6.02"/>
        <n v="17.25"/>
        <n v="31.31"/>
        <n v="84.58"/>
        <n v="5.01"/>
        <n v="31.24"/>
        <n v="14.51"/>
        <n v="31.07"/>
        <n v="61.2"/>
        <n v="76.77"/>
        <n v="48.57"/>
        <n v="8.25"/>
        <n v="5.4"/>
        <n v="39.79"/>
        <n v="7.88"/>
        <n v="13.49"/>
        <n v="21.25"/>
        <n v="4.11"/>
        <n v="30.52"/>
        <n v="27.94"/>
        <n v="30.1"/>
        <n v="22.32"/>
        <n v="6.58"/>
        <n v="5.52"/>
        <n v="29.63"/>
        <n v="9.33"/>
        <n v="8.66"/>
        <n v="12.26"/>
        <n v="16.83"/>
        <n v="4.69"/>
        <n v="21.88"/>
        <n v="35.44"/>
        <n v="17.26"/>
        <n v="15.82"/>
        <n v="5.84"/>
        <n v="15.57"/>
        <n v="9.8"/>
        <n v="38.24"/>
        <n v="15.01"/>
        <n v="23.29"/>
        <n v="43.56"/>
        <n v="4.5"/>
        <n v="66.72"/>
        <n v="17.83"/>
        <n v="5.19"/>
        <n v="17.81"/>
        <n v="30.23"/>
        <n v="18.74"/>
        <n v="5.35"/>
        <n v="20.75"/>
        <n v="39.95"/>
        <n v="43.31"/>
        <n v="21.66"/>
        <n v="43.42"/>
        <n v="4.92"/>
        <n v="4.72"/>
        <n v="14.7"/>
        <n v="16.33"/>
        <n v="8.72"/>
        <n v="4.88"/>
        <n v="8.7"/>
        <n v="15.22"/>
        <n v="62.86"/>
        <n v="31.66"/>
        <n v="83.08"/>
        <n v="10.71"/>
        <n v="5.6"/>
        <n v="12.48"/>
        <n v="89.54"/>
        <n v="12.97"/>
        <n v="5.47"/>
        <n v="12.74"/>
        <n v="25.25"/>
        <n v="34.26"/>
        <n v="41.79"/>
        <n v="21.67"/>
        <n v="4.16"/>
        <n v="24.02"/>
        <n v="21.98"/>
        <n v="18.47"/>
        <n v="5.63"/>
        <n v="8.51"/>
        <n v="27.53"/>
        <n v="42.67"/>
        <n v="154.49"/>
        <n v="19.87"/>
        <n v="4.42"/>
        <n v="14.07"/>
        <n v="11.77"/>
        <n v="39.42"/>
        <n v="20.94"/>
        <n v="43.9"/>
        <n v="22.41"/>
        <n v="19.38"/>
        <n v="4.59"/>
        <n v="10.63"/>
        <n v="21.58"/>
        <n v="4.65"/>
        <n v="14.72"/>
        <n v="15.12"/>
        <n v="26.16"/>
        <n v="39.38"/>
        <n v="14.53"/>
        <n v="4.89"/>
        <n v="9.9"/>
        <n v="16.53"/>
        <n v="3.98"/>
        <n v="9.92"/>
        <n v="4.63"/>
        <n v="44.61"/>
        <n v="48.41"/>
        <n v="24.7"/>
        <n v="3.83"/>
        <n v="28.05"/>
        <n v="19.6"/>
        <n v="3.09"/>
        <n v="8.41"/>
        <n v="6.49"/>
        <n v="20.91"/>
        <n v="35.27"/>
        <n v="46.73"/>
        <n v="20.61"/>
        <n v="4.02"/>
        <n v="23.94"/>
        <n v="23.11"/>
        <n v="20.04"/>
        <n v="4.03"/>
        <n v="5.17"/>
        <n v="2.6"/>
        <n v="26.35"/>
        <n v="33.68"/>
        <n v="23.35"/>
        <n v="24.96"/>
        <n v="44.06"/>
        <n v="43.1"/>
        <n v="4.24"/>
        <n v="1.62"/>
        <n v="2.42"/>
        <n v="31.91"/>
        <n v="50.27"/>
        <n v="187.34"/>
        <n v="41.82"/>
        <n v="3.84"/>
        <n v="24.94"/>
        <n v="1.91"/>
        <n v="33.84"/>
        <n v="9.47"/>
        <n v="3.49"/>
        <n v="5.68"/>
        <n v="1.99"/>
        <n v="3.58"/>
        <n v="27.63"/>
        <n v="30.75"/>
        <n v="23.22"/>
        <n v="30.08"/>
        <n v="5.2"/>
        <n v="58.51"/>
        <n v="44.26"/>
        <n v="2.82"/>
        <n v="32.67"/>
        <n v="97.17"/>
        <n v="2.7"/>
        <n v="24.84"/>
        <n v="27.65"/>
        <n v="5.43"/>
        <n v="52.81"/>
        <n v="15.61"/>
        <n v="24.29"/>
        <n v="3.01"/>
        <n v="31.53"/>
        <n v="55.81"/>
        <n v="1.2"/>
        <n v="26.18"/>
        <n v="75.72"/>
        <n v="3.7"/>
        <n v="23"/>
        <n v="11.93"/>
        <n v="3.53"/>
        <n v="26.02"/>
        <n v="48.78"/>
        <n v="28.83"/>
        <n v="24.42"/>
        <n v="4.85"/>
        <n v="15.83"/>
        <n v="25.55"/>
        <n v="47.38"/>
        <n v="2.46"/>
        <n v="43.37"/>
        <n v="27.87"/>
        <n v="30.29"/>
        <n v="9.53"/>
        <n v="11.48"/>
        <n v="25.24"/>
        <n v="39.62"/>
        <n v="35.41"/>
        <n v="24.2"/>
        <n v="7.28"/>
        <n v="34.65"/>
        <n v="18.58"/>
        <n v="27.89"/>
        <n v="25.83"/>
        <n v="1.9"/>
        <n v="186.5"/>
        <n v="18.03"/>
        <n v="0.11"/>
        <n v="40.38"/>
        <n v="38.7"/>
        <n v="24.43"/>
        <n v="32.61"/>
        <n v="43.17"/>
        <n v="26.68"/>
        <n v="0.48"/>
        <n v="79.21"/>
        <n v="34.1"/>
        <n v="45.9"/>
        <n v="42.79"/>
        <n v="121.48"/>
        <n v="23.06"/>
        <n v="33.69"/>
        <n v="23.08"/>
        <n v="74.3"/>
        <n v="16.25"/>
        <n v="25.78"/>
        <n v="12.83"/>
        <n v="69.59"/>
        <n v="10.49"/>
        <n v="37.69"/>
        <n v="70.43"/>
        <n v="24.69"/>
        <n v="37.88"/>
        <n v="20.8"/>
        <n v="1.4"/>
        <n v="23.71"/>
        <n v="25.91"/>
        <n v="20.07"/>
        <n v="48.49"/>
        <n v="18.34"/>
        <n v="39.51"/>
        <n v="19.57"/>
        <n v="25.74"/>
        <n v="24.33"/>
        <n v="200.28"/>
        <n v="37.5"/>
        <n v="14.95"/>
        <n v="8.82"/>
        <n v="24.09"/>
        <n v="42.8"/>
        <n v="2.4"/>
        <n v="117.91"/>
        <n v="69.98"/>
        <n v="26.48"/>
        <n v="7.87"/>
        <n v="146.94"/>
        <n v="42.41"/>
        <n v="94.07"/>
        <n v="29.17"/>
        <n v="7.65"/>
        <n v="8.06"/>
        <n v="45.82"/>
        <n v="15.44"/>
        <n v="20.71"/>
        <n v="26.32"/>
        <n v="38.31"/>
        <n v="3.81"/>
        <n v="6.95"/>
        <n v="43.12"/>
        <n v="38.44"/>
        <n v="1.49"/>
        <n v="68.79"/>
        <n v="103.08"/>
        <n v="11.69"/>
        <n v="4.36"/>
        <n v="3.65"/>
        <n v="29.06"/>
        <n v="46.14"/>
        <n v="54.39"/>
        <n v="25.31"/>
        <n v="3.17"/>
        <n v="52.47"/>
        <n v="14.84"/>
        <n v="10.07"/>
        <n v="9.18"/>
        <n v="79.63"/>
        <n v="39.2"/>
        <n v="59.91"/>
        <n v="29.61"/>
        <n v="6.99"/>
        <n v="38.98"/>
        <n v="9"/>
        <n v="9.14"/>
        <n v="49.84"/>
        <n v="29.79"/>
        <n v="40.41"/>
        <n v="9.89"/>
        <n v="3.06"/>
        <n v="6.3"/>
        <n v="37.34"/>
        <n v="33.36"/>
        <n v="31.76"/>
        <n v="50.96"/>
        <n v="12.75"/>
        <n v="71.89"/>
        <n v="12.55"/>
        <n v="28.81"/>
        <n v="27.81"/>
        <n v="17.21"/>
        <n v="18.17"/>
        <n v="14.35"/>
        <n v="11.08"/>
        <n v="13.14"/>
        <n v="6.88"/>
        <n v="2.8"/>
        <n v="24.98"/>
        <n v="56.1"/>
        <n v="45.8"/>
        <n v="20.31"/>
        <n v="36.57"/>
        <n v="11.68"/>
        <n v="2.49"/>
        <n v="118.26"/>
        <n v="32.2"/>
        <n v="24.64"/>
        <n v="25.58"/>
        <n v="25.72"/>
        <n v="10.28"/>
        <n v="5.57"/>
        <n v="6.43"/>
        <n v="60.06"/>
        <n v="34.87"/>
        <n v="35.92"/>
        <n v="19.26"/>
        <n v="9.56"/>
        <n v="5.98"/>
        <n v="7.22"/>
        <n v="39.57"/>
        <n v="23.32"/>
        <n v="41.59"/>
        <n v="33.23"/>
        <n v="72.68"/>
        <n v="9.25"/>
        <n v="3.12"/>
        <n v="32.19"/>
        <n v="29.73"/>
        <n v="28.82"/>
        <n v="24.75"/>
        <n v="5.72"/>
        <n v="34.88"/>
        <n v="19.36"/>
        <n v="48.26"/>
        <n v="45.56"/>
        <n v="14.05"/>
        <n v="4.44"/>
        <n v="25.98"/>
        <n v="34.92"/>
        <n v="33.16"/>
        <n v="47.82"/>
        <n v="41.42"/>
        <n v="18.35"/>
        <n v="75.93"/>
        <n v="58.88"/>
        <n v="4.14"/>
        <n v="39.81"/>
        <n v="8.12"/>
        <n v="13.83"/>
        <n v="35.01"/>
        <n v="36.39"/>
        <n v="25.28"/>
        <n v="11.94"/>
        <n v="34.8"/>
        <n v="8.79"/>
        <n v="4.8"/>
        <n v="12.95"/>
        <n v="62.64"/>
        <n v="0.9"/>
        <n v="26.94"/>
        <n v="65.3"/>
        <n v="6.72"/>
        <n v="6.28"/>
        <n v="33.64"/>
        <n v="40.87"/>
        <n v="40.67"/>
        <n v="60.95"/>
        <n v="23.05"/>
        <n v="4.61"/>
        <n v="24.79"/>
        <n v="44.53"/>
        <n v="32.02"/>
        <n v="6.64"/>
        <n v="16.13"/>
        <n v="7.51"/>
        <n v="64.06"/>
        <n v="21.3"/>
        <n v="35.7"/>
        <n v="27.74"/>
        <n v="11.26"/>
        <n v="59.74"/>
        <n v="12.17"/>
        <n v="11.58"/>
        <n v="10.56"/>
        <n v="61.77"/>
        <n v="34.61"/>
        <n v="44.24"/>
        <n v="55.87"/>
        <n v="105.55"/>
        <n v="12.19"/>
        <n v="7.45"/>
        <n v="82.08"/>
        <n v="146.8"/>
        <n v="22.53"/>
        <n v="4.6"/>
        <n v="5.23"/>
        <n v="20.46"/>
        <n v="73.12"/>
        <n v="21.17"/>
        <n v="12.32"/>
        <n v="28.11"/>
        <n v="4.37"/>
        <n v="56.07"/>
        <n v="54.62"/>
        <n v="39.34"/>
        <n v="11.01"/>
        <n v="3.2"/>
        <n v="41.68"/>
        <n v="19.52"/>
        <n v="67.04"/>
        <n v="52.26"/>
        <n v="6.86"/>
        <n v="1.5"/>
        <n v="71.81"/>
        <n v="9.13"/>
        <n v="40.44"/>
        <n v="20.21"/>
        <n v="47.27"/>
        <n v="10.81"/>
        <n v="97.31"/>
        <n v="4.28"/>
        <n v="6.9"/>
        <n v="4.18"/>
        <n v="33.78"/>
        <n v="40.88"/>
        <n v="60.3"/>
        <n v="9.81"/>
        <n v="8.37"/>
        <n v="3.59"/>
        <n v="1.6"/>
        <n v="40"/>
        <n v="40.17"/>
        <n v="25.4"/>
        <n v="4.52"/>
        <n v="30.73"/>
        <n v="42.61"/>
        <n v="42.5"/>
        <n v="25.52"/>
        <n v="6.56"/>
        <n v="3.1"/>
        <n v="16.06"/>
        <n v="38.73"/>
        <n v="34.95"/>
        <n v="24.76"/>
        <n v="8.24"/>
        <n v="51.26"/>
        <n v="7.31"/>
        <n v="3.67"/>
        <n v="9.07"/>
        <n v="21.99"/>
        <n v="49.16"/>
        <n v="82.52"/>
        <n v="49.68"/>
        <n v="8.18"/>
        <n v="22.09"/>
        <n v="4.79"/>
        <n v="25.06"/>
        <n v="9.22"/>
        <n v="11.95"/>
        <n v="47.84"/>
        <n v="48.85"/>
        <n v="54.19"/>
        <n v="32.68"/>
        <n v="18.55"/>
        <n v="3.78"/>
        <n v="7.74"/>
        <n v="8.68"/>
        <n v="22.36"/>
        <n v="24.83"/>
        <n v="33.42"/>
        <n v="8.61"/>
        <n v="62.95"/>
        <n v="7.8"/>
        <n v="7.13"/>
        <n v="9.88"/>
        <n v="7.46"/>
        <n v="24.22"/>
        <n v="19.86"/>
        <n v="40.53"/>
        <n v="37.95"/>
        <n v="23.6"/>
        <n v="10.3"/>
        <n v="28.37"/>
        <n v="6.03"/>
        <n v="4.22"/>
        <n v="126.32"/>
        <n v="51.52"/>
        <n v="49.81"/>
        <n v="82.09"/>
        <n v="3.6"/>
        <n v="39.8"/>
        <n v="21.12"/>
        <n v="27.68"/>
        <n v="4.55"/>
        <n v="9.04"/>
        <n v="6.48"/>
        <n v="5.8"/>
        <n v="4.43"/>
        <n v="69.96"/>
        <n v="100.45"/>
        <n v="98.07"/>
        <n v="36.18"/>
        <n v="1.59"/>
        <n v="33.74"/>
        <n v="108.12"/>
        <n v="15.92"/>
        <n v="107.17"/>
        <n v="7.25"/>
        <n v="5.3"/>
        <n v="255.32"/>
        <n v="28.61"/>
        <n v="151.74"/>
        <n v="69.26"/>
        <n v="65.06"/>
        <n v="27.05"/>
        <n v="147.95"/>
        <n v="7.94"/>
        <n v="6.35"/>
        <n v="6.62"/>
        <n v="33.31"/>
        <n v="49.08"/>
        <n v="101.01"/>
        <n v="26.56"/>
        <n v="86.55"/>
        <n v="21.5"/>
        <n v="10.03"/>
        <n v="5.26"/>
        <n v="15.48"/>
        <n v="58.64"/>
        <n v="42.73"/>
        <n v="157.26"/>
        <n v="50"/>
        <n v="6.44"/>
        <n v="44.3"/>
        <n v="12.39"/>
        <n v="211.68"/>
        <n v="12"/>
        <n v="6.7"/>
        <n v="8.02"/>
        <n v="5.86"/>
        <n v="57.46"/>
        <n v="148.43"/>
        <n v="57.2"/>
        <n v="35.3"/>
        <n v="52.67"/>
        <n v="7.2"/>
        <n v="52.16"/>
        <n v="10.02"/>
        <n v="5.92"/>
        <n v="9.16"/>
        <n v="73.47"/>
        <n v="58.54"/>
        <n v="26.05"/>
        <n v="49.15"/>
        <n v="28.68"/>
        <n v="6.04"/>
        <n v="63.1"/>
        <n v="9.54"/>
        <n v="4.19"/>
        <n v="12.72"/>
        <n v="63.68"/>
        <n v="62.47"/>
        <n v="29.35"/>
        <n v="20.56"/>
        <n v="45.58"/>
        <n v="95.58"/>
        <n v="6.01"/>
        <n v="5.88"/>
        <n v="11.09"/>
        <n v="7.84"/>
        <n v="14.65"/>
        <n v="49.49"/>
        <n v="49.87"/>
        <n v="30.26"/>
        <n v="32.32"/>
        <n v="3.82"/>
        <n v="11"/>
        <n v="92.19"/>
        <n v="42.22"/>
        <n v="8.33"/>
        <n v="7.56"/>
        <n v="18.06"/>
        <n v="23.67"/>
        <n v="233.64"/>
        <n v="41.02"/>
        <n v="58.26"/>
        <n v="4.3"/>
        <n v="23.92"/>
        <n v="30.38"/>
        <n v="14.73"/>
        <n v="135.9"/>
        <n v="9.42"/>
        <n v="5.87"/>
        <n v="7.24"/>
        <n v="8.44"/>
        <n v="10.11"/>
        <n v="127.45"/>
        <n v="83.37"/>
        <n v="89.21"/>
        <n v="36.75"/>
        <n v="120.49"/>
        <n v="10.54"/>
        <n v="15.72"/>
        <n v="5.42"/>
        <n v="10.46"/>
        <n v="33.77"/>
        <n v="12.46"/>
        <n v="30.48"/>
        <n v="62.61"/>
        <n v="25.17"/>
        <n v="90.9"/>
        <n v="9.6"/>
        <n v="33.2"/>
        <n v="4.64"/>
        <n v="45.44"/>
        <n v="6.21"/>
        <n v="7.95"/>
        <n v="16.51"/>
        <n v="18.22"/>
        <n v="185.52"/>
        <n v="85.69"/>
        <n v="44.29"/>
        <n v="22.75"/>
        <n v="36.44"/>
        <n v="6.5"/>
        <n v="6.93"/>
        <n v="6.45"/>
        <n v="22.48"/>
        <n v="9.15"/>
        <n v="36.24"/>
        <n v="79.15"/>
        <n v="86.46"/>
        <n v="27.44"/>
        <n v="66.66"/>
        <n v="21.62"/>
        <n v="59.63"/>
        <n v="14.22"/>
        <n v="12.56"/>
        <n v="19.97"/>
        <n v="8.38"/>
        <n v="54.54"/>
        <n v="76.42"/>
        <n v="72.66"/>
        <n v="121.5"/>
        <n v="17.56"/>
        <n v="1.96"/>
        <n v="8.98"/>
        <n v="7.78"/>
        <n v="18.41"/>
        <n v="6.42"/>
        <n v="52.8"/>
        <n v="47.03"/>
        <n v="81.15"/>
        <n v="18.63"/>
        <n v="36.79"/>
        <n v="50.72"/>
        <n v="15.32"/>
        <n v="5.44"/>
        <n v="14.69"/>
        <n v="4.68"/>
        <n v="9.96"/>
        <n v="4.94"/>
        <n v="94.64"/>
        <n v="120.01"/>
        <n v="19.43"/>
        <n v="141.38"/>
        <n v="72.71"/>
        <n v="3.56"/>
        <n v="8.04"/>
        <n v="6.79"/>
        <n v="6.61"/>
        <n v="67.13"/>
        <n v="8.75"/>
        <n v="33.96"/>
        <n v="127.92"/>
        <n v="47.46"/>
        <n v="37.75"/>
        <n v="5.36"/>
        <n v="6.24"/>
        <n v="8.16"/>
        <n v="20.03"/>
        <n v="6.29"/>
        <n v="58.91"/>
        <n v="53.56"/>
        <n v="199.6"/>
        <n v="40.6"/>
        <n v="42.02"/>
        <n v="65.41"/>
        <n v="32.05"/>
        <n v="6.41"/>
        <n v="7.81"/>
        <n v="28.85"/>
        <n v="5.82"/>
        <n v="32.92"/>
        <n v="238.1"/>
        <n v="16.61"/>
        <n v="47.4"/>
        <n v="9.1"/>
        <n v="32.15"/>
        <n v="8.93"/>
        <n v="5.75"/>
        <n v="42.7"/>
        <n v="103.99"/>
        <n v="116.42"/>
        <n v="88.46"/>
        <n v="125.46"/>
        <n v="11.85"/>
        <n v="6.57"/>
        <n v="10.38"/>
        <n v="33.34"/>
        <n v="92.02"/>
        <n v="79.18"/>
        <n v="123.7"/>
        <n v="28.97"/>
        <n v="92.04"/>
        <n v="45.53"/>
        <n v="7.4"/>
        <n v="6.92"/>
        <n v="13.28"/>
        <n v="10.51"/>
        <n v="10.65"/>
        <n v="5.95"/>
        <n v="79.66"/>
        <n v="44.7"/>
        <n v="21.22"/>
        <n v="40.71"/>
        <n v="35.98"/>
        <n v="10.94"/>
        <n v="11.3"/>
        <n v="9.76"/>
        <n v="12.64"/>
        <n v="38.83"/>
        <n v="79.97"/>
        <n v="34.55"/>
        <n v="54.8"/>
        <n v="33.24"/>
        <n v="11.54"/>
        <n v="51.2"/>
        <n v="8.85"/>
        <n v="11.35"/>
        <n v="7.73"/>
        <n v="21.52"/>
        <n v="163.79"/>
        <n v="54.43"/>
        <n v="76.57"/>
        <n v="39.08"/>
        <n v="60.63"/>
        <n v="6.25"/>
        <n v="5.53"/>
        <n v="9.19"/>
        <n v="78.56"/>
        <n v="38.19"/>
        <n v="30.95"/>
        <n v="45.22"/>
        <n v="102.18"/>
        <n v="9.64"/>
        <n v="4.98"/>
        <n v="12.34"/>
        <n v="25.15"/>
        <n v="25.99"/>
        <n v="0.85"/>
        <n v="38.8"/>
        <n v="73.13"/>
        <n v="29.86"/>
        <n v="17.02"/>
        <n v="7.17"/>
        <n v="6.19"/>
        <n v="14.32"/>
        <n v="8.05"/>
        <n v="24.44"/>
        <n v="2.57"/>
        <n v="26.21"/>
        <n v="46.58"/>
        <n v="0.6"/>
        <n v="21.64"/>
        <n v="27.85"/>
        <n v="49.44"/>
        <n v="4.46"/>
        <n v="6.73"/>
        <n v="6.55"/>
        <n v="13.42"/>
        <n v="63.81"/>
        <n v="81.32"/>
        <n v="13.45"/>
        <n v="81.68"/>
        <n v="13.82"/>
        <n v="7.53"/>
        <n v="12.22"/>
        <n v="9.45"/>
        <n v="5.32"/>
        <n v="4.74"/>
        <n v="7.19"/>
        <n v="4.73"/>
        <n v="1.04"/>
        <n v="95.24"/>
        <n v="70.41"/>
        <n v="18.95"/>
        <n v="189.65"/>
        <n v="9.32"/>
        <n v="55.01"/>
        <n v="8.11"/>
        <n v="6.16"/>
        <n v="4.77"/>
        <n v="21.16"/>
        <n v="11.53"/>
        <n v="8.01"/>
        <n v="15.52"/>
        <n v="6.94"/>
        <n v="167.59"/>
        <n v="62.44"/>
        <n v="20.59"/>
        <n v="3.33"/>
        <n v="13.17"/>
        <n v="19.37"/>
        <n v="9.52"/>
        <n v="6.37"/>
        <n v="4.84"/>
        <n v="7.67"/>
        <n v="20.16"/>
        <n v="6.69"/>
        <n v="35.49"/>
        <n v="68.74"/>
        <n v="80.75"/>
        <n v="51.81"/>
        <n v="15.17"/>
        <n v="9.3"/>
        <n v="5"/>
        <n v="8.89"/>
        <n v="28.98"/>
        <n v="6.36"/>
        <n v="29.45"/>
        <n v="65.27"/>
        <n v="2.62"/>
        <n v="27.72"/>
        <n v="18.65"/>
        <n v="3.9"/>
        <n v="3.52"/>
        <n v="23.76"/>
        <n v="3.54"/>
        <n v="7.36"/>
        <s v="11.83"/>
        <s v="7.17"/>
        <m/>
      </sharedItems>
    </cacheField>
    <cacheField name="行动按钮点击量" numFmtId="0">
      <sharedItems containsBlank="1" containsNumber="1" containsInteger="1" containsMixedTypes="1" count="15">
        <n v="9"/>
        <n v="14"/>
        <n v="0"/>
        <n v="6"/>
        <n v="3"/>
        <n v="1"/>
        <n v="2"/>
        <n v="4"/>
        <n v="7"/>
        <n v="16"/>
        <n v="5"/>
        <n v="12"/>
        <n v="8"/>
        <s v="0"/>
        <m/>
      </sharedItems>
    </cacheField>
    <cacheField name="行动按钮点击率" numFmtId="0">
      <sharedItems containsBlank="1" containsNumber="1" containsMixedTypes="1" count="23">
        <n v="0.0114"/>
        <n v="0.0257"/>
        <n v="0"/>
        <n v="0.009"/>
        <n v="0.0096"/>
        <n v="0.0588"/>
        <n v="0.0204"/>
        <n v="0.0455"/>
        <n v="0.0117"/>
        <n v="0.0091"/>
        <n v="0.0188"/>
        <n v="0.008"/>
        <n v="0.0028"/>
        <n v="0.0102"/>
        <n v="0.0513"/>
        <n v="0.043"/>
        <n v="0.08"/>
        <n v="0.0517"/>
        <n v="0.0794"/>
        <n v="0.0213"/>
        <n v="0.0006"/>
        <s v="0.0%"/>
        <m/>
      </sharedItems>
    </cacheField>
    <cacheField name="截图" numFmtId="0">
      <sharedItems containsBlank="1" containsNumber="1" containsInteger="1" containsMixedTypes="1" count="30">
        <n v="0"/>
        <n v="1"/>
        <n v="11"/>
        <n v="15"/>
        <n v="23"/>
        <n v="4"/>
        <n v="20"/>
        <n v="8"/>
        <n v="2"/>
        <n v="26"/>
        <n v="10"/>
        <n v="6"/>
        <n v="30"/>
        <n v="5"/>
        <n v="7"/>
        <n v="12"/>
        <n v="3"/>
        <n v="16"/>
        <n v="21"/>
        <n v="31"/>
        <n v="14"/>
        <n v="9"/>
        <n v="27"/>
        <n v="13"/>
        <n v="39"/>
        <n v="19"/>
        <n v="18"/>
        <s v="1"/>
        <s v="3"/>
        <m/>
      </sharedItems>
    </cacheField>
    <cacheField name="保存图片" numFmtId="0">
      <sharedItems containsBlank="1" containsNumber="1" containsInteger="1" containsMixedTypes="1" count="29">
        <n v="1"/>
        <n v="0"/>
        <n v="5"/>
        <n v="3"/>
        <n v="21"/>
        <n v="15"/>
        <n v="23"/>
        <n v="2"/>
        <n v="20"/>
        <n v="12"/>
        <n v="10"/>
        <n v="9"/>
        <n v="6"/>
        <n v="8"/>
        <n v="7"/>
        <n v="17"/>
        <n v="13"/>
        <n v="4"/>
        <n v="11"/>
        <n v="22"/>
        <n v="18"/>
        <n v="19"/>
        <n v="16"/>
        <n v="29"/>
        <n v="56"/>
        <n v="138"/>
        <n v="53"/>
        <s v="0"/>
        <m/>
      </sharedItems>
    </cacheField>
    <cacheField name="加入购物车次数" numFmtId="0">
      <sharedItems containsBlank="1" containsNumber="1" containsInteger="1" containsMixedTypes="1" count="5">
        <n v="0"/>
        <s v="-"/>
        <n v="1"/>
        <n v="2"/>
        <m/>
      </sharedItems>
    </cacheField>
    <cacheField name="立即购买次数" numFmtId="0">
      <sharedItems containsBlank="1" containsNumber="1" containsInteger="1" containsMixedTypes="1" count="3">
        <n v="0"/>
        <s v="-"/>
        <m/>
      </sharedItems>
    </cacheField>
    <cacheField name="下单订单数" numFmtId="0">
      <sharedItems containsBlank="1" containsNumber="1" containsInteger="1" containsMixedTypes="1" count="3">
        <n v="0"/>
        <s v="-"/>
        <m/>
      </sharedItems>
    </cacheField>
    <cacheField name="成交订单数" numFmtId="0">
      <sharedItems containsBlank="1" containsNumber="1" containsInteger="1" containsMixedTypes="1" count="3">
        <n v="0"/>
        <s v="-"/>
        <m/>
      </sharedItems>
    </cacheField>
    <cacheField name="点击转化率" numFmtId="0">
      <sharedItems containsBlank="1" containsNumber="1" containsInteger="1" containsMixedTypes="1" count="3">
        <n v="0"/>
        <s v="-"/>
        <m/>
      </sharedItems>
    </cacheField>
    <cacheField name="rGMV" numFmtId="0">
      <sharedItems containsBlank="1" containsNumber="1" containsInteger="1" containsMixedTypes="1" count="3">
        <n v="0"/>
        <s v="-"/>
        <m/>
      </sharedItems>
    </cacheField>
    <cacheField name="投入产出比" numFmtId="0">
      <sharedItems containsBlank="1" containsNumber="1" containsInteger="1" containsMixedTypes="1" count="3">
        <n v="0"/>
        <s v="-"/>
        <m/>
      </sharedItems>
    </cacheField>
    <cacheField name="进店访问量" numFmtId="0">
      <sharedItems containsBlank="1" containsNumber="1" containsInteger="1" containsMixedTypes="1" count="6">
        <n v="14"/>
        <s v="-"/>
        <n v="0"/>
        <n v="11"/>
        <n v="6"/>
        <m/>
      </sharedItems>
    </cacheField>
    <cacheField name="表单数" numFmtId="0">
      <sharedItems containsBlank="1" containsNumber="1" containsInteger="1" containsMixedTypes="1" count="3">
        <n v="0"/>
        <s v="0"/>
        <m/>
      </sharedItems>
    </cacheField>
    <cacheField name="平均表单收集成本" numFmtId="0">
      <sharedItems containsBlank="1" containsNumber="1" containsInteger="1" containsMixedTypes="1" count="3">
        <n v="0"/>
        <s v="0.0"/>
        <m/>
      </sharedItems>
    </cacheField>
    <cacheField name="落地页访问量" numFmtId="0">
      <sharedItems containsBlank="1" containsNumber="1" containsInteger="1" containsMixedTypes="1" count="3">
        <n v="0"/>
        <s v="0"/>
        <m/>
      </sharedItems>
    </cacheField>
    <cacheField name="表单按钮曝光量" numFmtId="0">
      <sharedItems containsBlank="1" containsNumber="1" containsInteger="1" containsMixedTypes="1" count="3">
        <n v="0"/>
        <s v="0"/>
        <m/>
      </sharedItems>
    </cacheField>
    <cacheField name="有效表单数" numFmtId="0">
      <sharedItems containsBlank="1" containsNumber="1" containsInteger="1" containsMixedTypes="1" count="3">
        <n v="0"/>
        <s v="0"/>
        <m/>
      </sharedItems>
    </cacheField>
    <cacheField name="有效表单平均成本" numFmtId="0">
      <sharedItems containsBlank="1" containsNumber="1" containsInteger="1" containsMixedTypes="1" count="3">
        <n v="0"/>
        <s v="0.0"/>
        <m/>
      </sharedItems>
    </cacheField>
    <cacheField name="表单转化率" numFmtId="0">
      <sharedItems containsBlank="1" containsNumber="1" containsInteger="1" containsMixedTypes="1" count="3">
        <n v="0"/>
        <s v="0.0%"/>
        <m/>
      </sharedItems>
    </cacheField>
    <cacheField name="私信咨询人数" numFmtId="0">
      <sharedItems containsBlank="1" containsNumber="1" containsInteger="1" containsMixedTypes="1" count="4">
        <n v="0"/>
        <n v="1"/>
        <s v="0"/>
        <m/>
      </sharedItems>
    </cacheField>
    <cacheField name="私信咨询条数" numFmtId="0">
      <sharedItems containsBlank="1" containsNumber="1" containsInteger="1" containsMixedTypes="1" count="5">
        <n v="0"/>
        <n v="2"/>
        <n v="1"/>
        <s v="0"/>
        <m/>
      </sharedItems>
    </cacheField>
    <cacheField name="私信咨询数" numFmtId="0">
      <sharedItems containsBlank="1" containsNumber="1" containsInteger="1" containsMixedTypes="1" count="4">
        <n v="0"/>
        <n v="1"/>
        <s v="0"/>
        <m/>
      </sharedItems>
    </cacheField>
    <cacheField name="私信开口数" numFmtId="0">
      <sharedItems containsBlank="1" containsNumber="1" containsInteger="1" containsMixedTypes="1" count="4">
        <n v="0"/>
        <n v="1"/>
        <s v="0"/>
        <m/>
      </sharedItems>
    </cacheField>
    <cacheField name="私信咨询成本" numFmtId="0">
      <sharedItems containsBlank="1" containsNumber="1" containsMixedTypes="1" count="17">
        <n v="0"/>
        <n v="459.36"/>
        <n v="1003.25"/>
        <n v="1012.16"/>
        <n v="582.21"/>
        <n v="273.65"/>
        <n v="5.7"/>
        <n v="391.14"/>
        <n v="395.08"/>
        <n v="3.6"/>
        <n v="1.2"/>
        <n v="875.82"/>
        <n v="65.8"/>
        <n v="244.28"/>
        <n v="37.26"/>
        <s v="0.0"/>
        <m/>
      </sharedItems>
    </cacheField>
    <cacheField name="私信开口成本" numFmtId="0">
      <sharedItems containsBlank="1" containsNumber="1" containsMixedTypes="1" count="17">
        <n v="0"/>
        <n v="459.36"/>
        <n v="1003.25"/>
        <n v="1012.16"/>
        <n v="582.21"/>
        <n v="273.65"/>
        <n v="5.7"/>
        <n v="391.14"/>
        <n v="395.08"/>
        <n v="3.6"/>
        <n v="1.2"/>
        <n v="875.82"/>
        <n v="65.8"/>
        <n v="244.28"/>
        <n v="37.26"/>
        <s v="0.0"/>
        <m/>
      </sharedItems>
    </cacheField>
    <cacheField name="笔记标题" numFmtId="0">
      <sharedItems containsBlank="1" count="36">
        <e v="#N/A"/>
        <s v="新品发布｜如期而至"/>
        <s v="圆湘琴"/>
        <s v="Peach酱"/>
        <s v="曲奇奶青去冰三分甜"/>
        <s v="都爱桃子"/>
        <s v="求求别再无效坐月子！广禾堂这个月子汤🐂🍺"/>
        <s v="栗栗Ann"/>
        <s v="张二喜"/>
        <s v="女友痛经！我可以做什么？还不快点@男朋友"/>
        <s v="车车耶斯"/>
        <s v="如果姨妈分等级，你是哪一级👇🥹"/>
        <s v="西米是个小可爱"/>
        <s v="坐月子的刘亦菲，请查收专属你秋天的第一杯“咖啡”"/>
        <s v="绿不油"/>
        <s v="锦鲤小姐姐"/>
        <s v="安利给全世界的痛经女孩！"/>
        <s v="42天的月子注意事项，看这一篇就够啦！"/>
        <s v="一只慕"/>
        <s v="是你拐"/>
        <s v="大雷芸"/>
        <s v="我还可以再瘦点吗"/>
        <s v="应对产后脱发 | 这些是关键！"/>
        <s v="我学会了和产后焦虑和解"/>
        <s v="好书推荐 | 送给焦虑、迷茫的你"/>
        <s v="小产调养干货大总结"/>
        <s v="月子饮食8大原则你吃对了吗"/>
        <s v="木木酱"/>
        <s v="苏Su超级爱吃甜品呀"/>
        <s v="可可奈"/>
        <s v="你一定要知道的开奶救星"/>
        <s v="是麦子吖~"/>
        <s v="小茹来杯冰美式"/>
        <s v="官方首发! 保姆级双十一攻略，这样买最省钱"/>
        <s v="央妈力推，宝藏育儿记录片，妈妈必看_x000a_分享四部值得一看的纪录片，部部封神‼️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私信咨询人数" databaseField="0"/>
    <cacheField name="开口成本" numFmtId="0" formula="消费/私信开口数" databaseField="0"/>
    <cacheField name="互动成本" numFmtId="0" formula="消费/互动量" databaseField="0"/>
    <cacheField name="私信率" numFmtId="0" formula="私信咨询人数/点击量" databaseField="0"/>
    <cacheField name="互动率" numFmtId="0" formula="互动量/点击量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4.441412037" refreshedBy="12131" recordCount="1800">
  <cacheSource type="worksheet">
    <worksheetSource ref="A1:AD99845" sheet="日报数据源"/>
  </cacheSource>
  <cacheFields count="38">
    <cacheField name="时间" numFmtId="0">
      <sharedItems containsBlank="1" count="154"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m/>
        <s v="2022-08-03" u="1"/>
        <s v="2022-10-06" u="1"/>
        <s v="2022-10-07" u="1"/>
        <s v="2022-11-19" u="1"/>
        <s v="2022-11-28" u="1"/>
      </sharedItems>
    </cacheField>
    <cacheField name="创意名称" numFmtId="0">
      <sharedItems containsBlank="1" count="51">
        <s v="产品种草_创意_20220701_1"/>
        <s v="产品种草_创意_20220704_1"/>
        <s v="产品种草_创意_20220705_1"/>
        <s v="产品种草_创意_20220706_1"/>
        <s v="产品种草_创意_20220710_1"/>
        <s v="产品种草_创意_20220711_1"/>
        <s v="产品种草_创意_20220712_1"/>
        <s v="产品种草_创意_20220713_1"/>
        <s v="产品种草_创意_20220714_1"/>
        <s v="产品种草_创意_20220716_1"/>
        <s v="产品种草_创意_20220710_1_复制220524"/>
        <s v="产品种草_创意_20220710_1_复制220756"/>
        <s v="商品销量_创意_20220720_1"/>
        <s v="产品种草_创意_20220701_1_复制111328"/>
        <s v="产品种草_创意_20220701_1_复制114356"/>
        <s v="产品种草_创意_20220721_1"/>
        <s v="产品种草_创意_20220722_1"/>
        <s v="产品种草_创意_20220724_1"/>
        <s v="产品种草_创意_20220725_1"/>
        <s v="产品种草_创意_20220727_1"/>
        <s v="产品种草_创意_20220729_1"/>
        <s v="产品种草_创意_20220801_1"/>
        <s v="产品种草_创意_20220805_1"/>
        <s v="产品种草_创意_20220705_1_复制124233"/>
        <s v="产品种草_创意_20220808_1"/>
        <s v="产品种草_创意_20220809_1"/>
        <s v="产品种草_创意_20220705_1_复制120439"/>
        <s v="产品种草_创意_20220810_1"/>
        <s v="产品种草_创意_20220816_1"/>
        <s v="产品种草_创意_20220819_1"/>
        <s v="产品种草_创意_20220820_1"/>
        <s v="产品种草_创意_20220904_1"/>
        <s v="产品种草_创意_20220907_1"/>
        <s v="产品种草_创意_20220915_1"/>
        <s v="产品种草_创意_20220705_1_复制140324"/>
        <s v="产品种草_创意_20220922_1"/>
        <s v="产品种草_创意_20220907_1_复制105827"/>
        <s v="产品种草_创意_20221003_1"/>
        <s v="产品种草_创意_20221008_1"/>
        <s v="产品种草_创意_20221008_1_复制090315"/>
        <s v="产品种草_创意_20221009_1"/>
        <s v="产品种草_创意_20220907_1_复制103201"/>
        <s v="产品种草_创意_20221012_1"/>
        <s v="产品种草_创意_20221018_1"/>
        <s v="产品种草_创意_20221019_1"/>
        <s v="产品种草_创意_20221020_1"/>
        <s v="产品种草_创意_20221021_1"/>
        <s v="产品种草_创意_20221024_1"/>
        <s v="产品种草_创意_20221107_1"/>
        <s v="62bec02a0000000004006257"/>
        <m/>
      </sharedItems>
    </cacheField>
    <cacheField name="创意ID" numFmtId="0">
      <sharedItems containsString="0" containsBlank="1" containsNumber="1" containsInteger="1" minValue="16522092" maxValue="25395570" count="60">
        <n v="16522092"/>
        <n v="16594582"/>
        <n v="16642222"/>
        <n v="16642794"/>
        <n v="16642894"/>
        <n v="16668149"/>
        <n v="16700773"/>
        <n v="16815233"/>
        <n v="16851432"/>
        <n v="16889282"/>
        <n v="16955713"/>
        <n v="16985747"/>
        <n v="17055909"/>
        <n v="17251619"/>
        <n v="17251685"/>
        <n v="17251769"/>
        <n v="17264506"/>
        <n v="17267133"/>
        <n v="17267151"/>
        <n v="17334480"/>
        <n v="17390179"/>
        <n v="17419696"/>
        <n v="17434808"/>
        <n v="17549557"/>
        <n v="17610437"/>
        <n v="17758514"/>
        <n v="17949158"/>
        <n v="17994331"/>
        <n v="18045707"/>
        <n v="18062841"/>
        <n v="18063010"/>
        <n v="18063089"/>
        <n v="18091605"/>
        <n v="18139774"/>
        <n v="18366636"/>
        <n v="18495633"/>
        <n v="18547124"/>
        <n v="19153892"/>
        <n v="19286290"/>
        <n v="19286362"/>
        <n v="19646950"/>
        <n v="19868929"/>
        <n v="19976387"/>
        <n v="20299815"/>
        <n v="20594552"/>
        <n v="20783758"/>
        <n v="20800058"/>
        <n v="20808528"/>
        <n v="20930624"/>
        <n v="21020843"/>
        <n v="21038669"/>
        <n v="21399553"/>
        <n v="21495214"/>
        <n v="21495333"/>
        <n v="21579972"/>
        <n v="21705266"/>
        <n v="21902004"/>
        <n v="22927460"/>
        <n v="25395570"/>
        <m/>
      </sharedItems>
    </cacheField>
    <cacheField name="广告类型" numFmtId="0">
      <sharedItems containsBlank="1" count="3">
        <s v="信息流广告"/>
        <s v="搜索广告"/>
        <m/>
      </sharedItems>
    </cacheField>
    <cacheField name="笔记ID" numFmtId="0">
      <sharedItems containsBlank="1" count="34">
        <s v="62bec02a0000000004006257"/>
        <s v="62bd2f270000000001029acd"/>
        <s v="62c2a598000000000a000331"/>
        <s v="62ce772d000000000f0021f7"/>
        <s v="62cfc7a300000000010261e7"/>
        <s v="62d0e81f0000000021035ab1"/>
        <s v="62d166bc0000000011010644"/>
        <s v="62dbd268000000001b026b3a"/>
        <s v="62da68d9000000001200c93d"/>
        <s v="62e79c7e000000002302a638"/>
        <s v="62eb77820000000016039021"/>
        <s v="62f0b5be000000001b025a27"/>
        <s v="62f214e60000000009004723"/>
        <s v="62f36e28000000000900760e"/>
        <s v="62fb51b900000000140374e4"/>
        <s v="62ff3a94000000001902bad3"/>
        <s v="62fe2030000000001e00a950"/>
        <s v="6311aaa7000000001303947b"/>
        <s v="63115183000000001101242f"/>
        <s v="63169e3c000000000900dc23"/>
        <s v="6322c745000000000801be73"/>
        <s v="632acbdf0000000009032af1"/>
        <s v="633aa3cc000000001c00e52b"/>
        <s v="63367e6f000000001d01b821"/>
        <s v="6345276b000000000b013235"/>
        <s v="634675e5000000000602e492"/>
        <s v="634cca9b000000000703a847"/>
        <s v="634e7c140000000008014b56"/>
        <s v="634f84ba0000000007035ee3"/>
        <s v="6350da180000000006029fc5"/>
        <s v="6352610d00000000140248c1"/>
        <s v="6356771e000000001400fa23"/>
        <s v="6364c8c10000000006028fac"/>
        <m/>
      </sharedItems>
    </cacheField>
    <cacheField name="单元名称" numFmtId="0">
      <sharedItems containsBlank="1" count="59">
        <s v="0701-种草-信息流-园湘琴-月之精华"/>
        <s v="0704-种草-信息流-Peach酱-月之精华"/>
        <s v="0705-种草-搜索-园湘琴-月之精华-产后词包"/>
        <s v="0705-种草-搜索-园湘琴-月之精华-类目词-"/>
        <s v="0705-种草-搜索-园湘琴-月之精华-品牌词"/>
        <s v="7.6-种草-搜索-Peach酱-月之精华-产后词"/>
        <s v="产品种草_单元_20220706_224119"/>
        <s v="7.1-种草-搜索-Peach酱-月之精华-月子词"/>
        <s v="7.11-种草-搜索-园湘琴-月之精华-功效词"/>
        <s v="7.12-种草-信息流-园湘琴-月之精华-互动"/>
        <s v="7.13-种草-信息流-都爱桃子"/>
        <s v="7.14-种草-信息流-都爱桃子-官号"/>
        <s v="7.16-种草-信息流-栗栗Ann"/>
        <s v="0720-种草-搜索-Peach酱-月子餐词包"/>
        <s v="0720-种草-搜索-Peach酱-月子中心词包"/>
        <s v="0720-商销-信息流-张二喜"/>
        <s v="0721-种草-信息流-园湘琴-月之精华"/>
        <s v="0721-种草-信息流-张二喜-月之精华-点击"/>
        <s v="0722-种草-信息流-栗栗-月之精华-点击"/>
        <s v="0725-种草-信息流- 女友痛经"/>
        <s v="0725-种草-搜索-园湘琴-月之精华-月子词包"/>
        <s v="0725-种草-信息流-车车耶斯-点击"/>
        <s v="0727-种草-信息流-园湘琴-月之精华-自动"/>
        <s v="0729-种草-信息流-园湘琴-月之精华-互动点击"/>
        <s v="0801-种草-信息流- 心如刀割算什么-点击"/>
        <s v="0805-种草-信息流-西米-月之精华-互动点击"/>
        <s v="0807-种草-搜索-园湘琴-月之精华-待产词"/>
        <s v="0808-种草-信息流- 坐月子的刘亦菲-月之精华"/>
        <s v="0705-种草-搜索-园湘琴-月之精华-品牌词_复制115945"/>
        <s v="7.11-种草-搜索-园湘琴-月之精华-功效词_复制120300"/>
        <s v="0807-种草-搜索-园湘琴-月之精华-待产词_复制120439"/>
        <s v="0809-种草-信息流-绿不油-月之精华-互动"/>
        <s v="0810-种草-信息流-锦鲤小姐姐-月之精华"/>
        <s v="0816-种草-信息流-痛经女孩-点击"/>
        <s v="0819-种草-信息流- 42天的月子注意事项"/>
        <s v="0820-种草-信息流-一只慕-点击"/>
        <s v="0904-种草-信息流- 冤种闺蜜-点击"/>
        <s v="产品种草_单元_20220907_115227"/>
        <s v="0907-种草-信息流-我还可以再瘦点吗-点击"/>
        <s v="0915-种草-信息流-应对产后脱发"/>
        <s v="0920-种草-搜索-西米-月之精华-月子餐词包"/>
        <s v="0922-种草-信息流-产后焦虑和解"/>
        <s v="产品种草_单元_20220907_115227_复制105827"/>
        <s v="1003-种草-信息流- 好书推荐 | 送给焦虑"/>
        <s v="1008-种草-信息流-圆湘琴"/>
        <s v="1009-种草-信息流-圆湘琴"/>
        <s v="1009-种草-信息流-调养干货大总结"/>
        <s v="产品种草_单元_20220907_115227_复制103201"/>
        <s v="1012-种草-信息流- 月子饮食8大原则"/>
        <s v="1012-种草-信息流-木木酱"/>
        <s v="1018-种草-信息流-苏Su"/>
        <s v="1019-种草-信息流-可可奈"/>
        <s v="1019-种草-信息流-开奶救星"/>
        <s v="1020-种草-信息流-是麦子吖~"/>
        <s v="1021-种草-信息流- 小茹来杯冰美式"/>
        <s v="1021-种草-信息流- 保姆级双十一攻略"/>
        <s v="1107-种草-信息流- 央妈力推"/>
        <s v="1208-抢位-圆湘琴-月之精华-首位"/>
        <m/>
      </sharedItems>
    </cacheField>
    <cacheField name="单元ID" numFmtId="0">
      <sharedItems containsString="0" containsBlank="1" containsNumber="1" containsInteger="1" minValue="3218015" maxValue="6910502" count="59">
        <n v="3218015"/>
        <n v="3225892"/>
        <n v="3233847"/>
        <n v="3233955"/>
        <n v="3233979"/>
        <n v="3237281"/>
        <n v="3242499"/>
        <n v="3259502"/>
        <n v="3264185"/>
        <n v="3269765"/>
        <n v="3280760"/>
        <n v="3285767"/>
        <n v="3295828"/>
        <n v="3321485"/>
        <n v="3321501"/>
        <n v="3321520"/>
        <n v="3324780"/>
        <n v="3325256"/>
        <n v="3335952"/>
        <n v="3342438"/>
        <n v="3345513"/>
        <n v="3348268"/>
        <n v="3364065"/>
        <n v="3384715"/>
        <n v="3450615"/>
        <n v="3532508"/>
        <n v="3555881"/>
        <n v="3581224"/>
        <n v="3590010"/>
        <n v="3590089"/>
        <n v="3590129"/>
        <n v="3603407"/>
        <n v="3624880"/>
        <n v="3734397"/>
        <n v="3794773"/>
        <n v="3820882"/>
        <n v="4107361"/>
        <n v="4167658"/>
        <n v="4167690"/>
        <n v="4333087"/>
        <n v="4439660"/>
        <n v="4488094"/>
        <n v="4655703"/>
        <n v="4808554"/>
        <n v="4915415"/>
        <n v="4924835"/>
        <n v="4928963"/>
        <n v="4989047"/>
        <n v="5030586"/>
        <n v="5038347"/>
        <n v="5211391"/>
        <n v="5254218"/>
        <n v="5254250"/>
        <n v="5291454"/>
        <n v="5346081"/>
        <n v="5439828"/>
        <n v="5934461"/>
        <n v="6910502"/>
        <m/>
      </sharedItems>
    </cacheField>
    <cacheField name="计划名称" numFmtId="0">
      <sharedItems containsBlank="1" count="59">
        <s v="0702-种草-信息流-园湘琴-月之精华-点击"/>
        <s v="0704-种草-信息流-Peach酱-月之精华"/>
        <s v="0705-种草-搜索-园湘琴-月之精华-产后词包"/>
        <s v="0705-种草-搜索-园湘琴-月之精华-类目词-"/>
        <s v="0705-种草-搜索-园湘琴-月之精华-品牌词"/>
        <s v="7.6-种草-搜索-Peach酱-月之精华-产后词"/>
        <s v="7.6-种草-信息流-曲奇奶青-点击"/>
        <s v="7.1-种草-搜索-Peach酱-月之精华-月子词"/>
        <s v="7.11-种草-搜索-园湘琴-月之精华-功效词"/>
        <s v="7.12-种草-信息流-园湘琴-月之精华-互动"/>
        <s v="7.13-种草-信息流-都爱桃子"/>
        <s v="7.14-种草-信息流-都爱桃子-官号"/>
        <s v="7.16-种草-信息流-栗栗Ann"/>
        <s v="0720-种草-搜索-Peach酱-月子餐词包"/>
        <s v="0720-种草-搜索-Peach酱-月子中心词包"/>
        <s v="0720-商销-信息流-张二喜"/>
        <s v="0721-种草-信息流-园湘琴-月之精华-点击"/>
        <s v="0721-种草-信息流-张二喜-月之精华-点击"/>
        <s v="0722-种草-信息流-栗栗-月之精华-点击"/>
        <s v="0725-种草-信息流- 女友痛经"/>
        <s v="0725-种草-搜索-园湘琴-月之精华-月子词包"/>
        <s v="0725-种草-信息流-车车耶斯-点击"/>
        <s v="0727-种草-信息流-园湘琴-月之精华-互动"/>
        <s v="0729-种草-信息流-园湘琴-月之精华-互动点击"/>
        <s v="0801-种草-信息流- 心如刀割算什么-点击"/>
        <s v="0805-种草-信息流-西米-月之精华-互动点击"/>
        <s v="0807-种草-搜索-园湘琴-月之精华-待产词"/>
        <s v="0808-种草-信息流- 坐月子的刘亦菲-月之精华"/>
        <s v="0809-种草-搜索-西米-月之精华-品牌词"/>
        <s v="0809-种草-搜索-西米-月之精华-功效词"/>
        <s v="0809-种草-搜索-西米-月之精华-待产词"/>
        <s v="0809-种草-信息流-绿不油-月之精华-互动"/>
        <s v="0810-种草-信息流-锦鲤小姐姐-月之精华"/>
        <s v="0816-种草-信息流-痛经女孩-点击"/>
        <s v="0819-种草-信息流- 42天的月子注意事项"/>
        <s v="0820-种草-信息流-一只慕-点击"/>
        <s v="0904-种草-信息流- 冤种闺蜜-点击"/>
        <s v="0905-种草-信息流-大雷芸-点击"/>
        <s v="0907-种草-信息流-我还可以再瘦点吗-点击"/>
        <s v="0915-种草-信息流-应对产后脱发"/>
        <s v="0920-种草-搜索-西米-月之精华-月子餐词包"/>
        <s v="0922-种草-信息流-产后焦虑和解"/>
        <s v="0928-种草-信息流-大雷芸-点击"/>
        <s v="1003-种草-信息流- 好书推荐 | 送给焦虑"/>
        <s v="1008-种草-信息流-圆湘琴-智能定向"/>
        <s v="1009-种草-信息流-圆湘琴"/>
        <s v="1009-种草-信息流-调养干货大总结"/>
        <s v="1011-种草-信息流-大雷芸-通投"/>
        <s v="1012-种草-信息流- 月子饮食8大原则"/>
        <s v="1012-种草-信息流-木木酱"/>
        <s v="1018-种草-信息流-苏Su"/>
        <s v="1019-种草-信息流-可可奈"/>
        <s v="1019-种草-信息流-开奶救星"/>
        <s v="1020-种草-信息流-是麦子吖"/>
        <s v="1021-种草-信息流- 小茹来杯冰美式"/>
        <s v="1021-种草-信息流- 保姆级双十一攻略"/>
        <s v="1107-种草-信息流- 央妈力推"/>
        <s v="1208-抢位-圆湘琴-月之精华-首位"/>
        <m/>
      </sharedItems>
    </cacheField>
    <cacheField name="计划ID" numFmtId="0">
      <sharedItems containsString="0" containsBlank="1" containsNumber="1" containsInteger="1" minValue="2602593" maxValue="5707854" count="59">
        <n v="2602593"/>
        <n v="2610950"/>
        <n v="2619163"/>
        <n v="2619293"/>
        <n v="2619310"/>
        <n v="2622499"/>
        <n v="2628090"/>
        <n v="2646555"/>
        <n v="2651960"/>
        <n v="2657888"/>
        <n v="2669025"/>
        <n v="2673697"/>
        <n v="2683824"/>
        <n v="2710195"/>
        <n v="2710202"/>
        <n v="2710210"/>
        <n v="2712155"/>
        <n v="2712612"/>
        <n v="2723454"/>
        <n v="2730183"/>
        <n v="2733316"/>
        <n v="2736186"/>
        <n v="2752294"/>
        <n v="2771224"/>
        <n v="2836558"/>
        <n v="2918034"/>
        <n v="2940876"/>
        <n v="2966473"/>
        <n v="2975201"/>
        <n v="2975278"/>
        <n v="2975322"/>
        <n v="2988916"/>
        <n v="3009948"/>
        <n v="3119693"/>
        <n v="3179957"/>
        <n v="3205885"/>
        <n v="3489735"/>
        <n v="3505260"/>
        <n v="3550573"/>
        <n v="3709132"/>
        <n v="3806955"/>
        <n v="3849154"/>
        <n v="3980592"/>
        <n v="4093356"/>
        <n v="4173991"/>
        <n v="4180685"/>
        <n v="4183830"/>
        <n v="4228648"/>
        <n v="4259404"/>
        <n v="4265435"/>
        <n v="4393763"/>
        <n v="4426644"/>
        <n v="4426687"/>
        <n v="4455685"/>
        <n v="4497501"/>
        <n v="4568189"/>
        <n v="4945257"/>
        <n v="5707854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2475.16" count="1616">
        <n v="1707.1"/>
        <n v="303.09"/>
        <n v="640.68"/>
        <n v="200.67"/>
        <n v="4.5"/>
        <n v="508.87"/>
        <n v="1.09"/>
        <n v="1099.64"/>
        <n v="303.57"/>
        <n v="562.77"/>
        <n v="407.08"/>
        <n v="22.39"/>
        <n v="508.34"/>
        <n v="312.6"/>
        <n v="533.31"/>
        <n v="301.66"/>
        <n v="592.49"/>
        <n v="401.24"/>
        <n v="11.04"/>
        <n v="1012.16"/>
        <n v="59.74"/>
        <n v="1113.64"/>
        <n v="301.93"/>
        <n v="582.21"/>
        <n v="396.33"/>
        <n v="7.34"/>
        <n v="1015.81"/>
        <n v="58.18"/>
        <n v="1102.83"/>
        <n v="303.25"/>
        <n v="605.01"/>
        <n v="410.09"/>
        <n v="8.22"/>
        <n v="608.86"/>
        <n v="154.24"/>
        <n v="506.13"/>
        <n v="1024.32"/>
        <n v="301.63"/>
        <n v="586.67"/>
        <n v="551.85"/>
        <n v="7.72"/>
        <n v="609.46"/>
        <n v="68.13"/>
        <n v="506.2"/>
        <n v="145.16"/>
        <n v="1244.56"/>
        <n v="302.29"/>
        <n v="582.13"/>
        <n v="608.7"/>
        <n v="3.35"/>
        <n v="614.52"/>
        <n v="509.1"/>
        <n v="230.46"/>
        <n v="53.27"/>
        <n v="1960.88"/>
        <n v="304.72"/>
        <n v="579.37"/>
        <n v="516.8"/>
        <n v="7.06"/>
        <n v="615.14"/>
        <n v="504.68"/>
        <n v="254.34"/>
        <n v="307.43"/>
        <n v="2010.63"/>
        <n v="302.11"/>
        <n v="569.35"/>
        <n v="564.34"/>
        <n v="5.02"/>
        <n v="610.83"/>
        <n v="503.43"/>
        <n v="199.66"/>
        <n v="155.22"/>
        <n v="72.91"/>
        <n v="1025.31"/>
        <n v="177.14"/>
        <n v="561.03"/>
        <n v="326.35"/>
        <n v="3.3"/>
        <n v="611.99"/>
        <n v="503.04"/>
        <n v="177.93"/>
        <n v="65.24"/>
        <n v="299.76"/>
        <n v="301.87"/>
        <n v="0.72"/>
        <n v="10.48"/>
        <n v="203.14"/>
        <n v="158.64"/>
        <n v="24.07"/>
        <n v="42.03"/>
        <n v="298.36"/>
        <n v="298.07"/>
        <n v="12.33"/>
        <n v="203.71"/>
        <n v="230"/>
        <n v="16.06"/>
        <n v="21.63"/>
        <n v="303.36"/>
        <n v="296.1"/>
        <n v="9.99"/>
        <n v="206.92"/>
        <n v="228.73"/>
        <n v="27.4"/>
        <n v="30.72"/>
        <n v="300.76"/>
        <n v="304.21"/>
        <n v="7.96"/>
        <n v="201.97"/>
        <n v="218.25"/>
        <n v="32.35"/>
        <n v="11.25"/>
        <n v="798.2"/>
        <n v="453.63"/>
        <n v="39.79"/>
        <n v="7.11"/>
        <n v="304.97"/>
        <n v="182.4"/>
        <n v="24.14"/>
        <n v="9.81"/>
        <n v="62.25"/>
        <n v="122.01"/>
        <n v="92.67"/>
        <n v="437.75"/>
        <n v="176.41"/>
        <n v="7.13"/>
        <n v="303.69"/>
        <n v="329.4"/>
        <n v="285.94"/>
        <n v="303.71"/>
        <n v="1.12"/>
        <n v="1713.66"/>
        <n v="1751.22"/>
        <n v="168.96"/>
        <n v="484.8"/>
        <n v="351.82"/>
        <n v="6.81"/>
        <n v="303.24"/>
        <n v="346.38"/>
        <n v="223.29"/>
        <n v="305.3"/>
        <n v="2010.35"/>
        <n v="12.54"/>
        <n v="174.08"/>
        <n v="7.75"/>
        <n v="557.43"/>
        <n v="372.14"/>
        <n v="3.89"/>
        <n v="304.83"/>
        <n v="362.86"/>
        <n v="302.1"/>
        <n v="304.53"/>
        <n v="2001.67"/>
        <n v="125.52"/>
        <n v="21.22"/>
        <n v="572.52"/>
        <n v="363.75"/>
        <n v="4.07"/>
        <n v="305.24"/>
        <n v="425.38"/>
        <n v="305.79"/>
        <n v="303.53"/>
        <n v="2005.6"/>
        <n v="123.42"/>
        <n v="32.64"/>
        <n v="560.84"/>
        <n v="271.28"/>
        <n v="5.63"/>
        <n v="304.23"/>
        <n v="365.78"/>
        <n v="303.02"/>
        <n v="303.58"/>
        <n v="1021.24"/>
        <n v="113.69"/>
        <n v="41.78"/>
        <n v="301.67"/>
        <n v="169.02"/>
        <n v="108.41"/>
        <n v="540.51"/>
        <n v="264.36"/>
        <n v="7.5"/>
        <n v="305.71"/>
        <n v="194.51"/>
        <n v="302.74"/>
        <n v="303.63"/>
        <n v="1125.99"/>
        <n v="139.41"/>
        <n v="301.79"/>
        <n v="132.02"/>
        <n v="165.83"/>
        <n v="555.01"/>
        <n v="295.16"/>
        <n v="7.2"/>
        <n v="304.59"/>
        <n v="343.95"/>
        <n v="301.84"/>
        <n v="305.65"/>
        <n v="976.27"/>
        <n v="137.41"/>
        <n v="222.29"/>
        <n v="132.39"/>
        <n v="79.02"/>
        <n v="0.17"/>
        <n v="564.96"/>
        <n v="132.87"/>
        <n v="4.2"/>
        <n v="312.11"/>
        <n v="225.97"/>
        <n v="330.93"/>
        <n v="128.68"/>
        <n v="290.66"/>
        <n v="197.7"/>
        <n v="320.62"/>
        <n v="2475.16"/>
        <n v="480.76"/>
        <n v="127.45"/>
        <n v="7.48"/>
        <n v="304.93"/>
        <n v="154.82"/>
        <n v="272.17"/>
        <n v="152.07"/>
        <n v="103.47"/>
        <n v="175.69"/>
        <n v="486.4"/>
        <n v="500.09"/>
        <n v="416.53"/>
        <n v="459.6"/>
        <n v="160.42"/>
        <n v="310.77"/>
        <n v="151.75"/>
        <n v="273.65"/>
        <n v="151.57"/>
        <n v="103.6"/>
        <n v="156.31"/>
        <n v="462.1"/>
        <n v="714.57"/>
        <n v="508.62"/>
        <n v="197.35"/>
        <n v="308.31"/>
        <n v="153.02"/>
        <n v="288.84"/>
        <n v="151.24"/>
        <n v="102.84"/>
        <n v="180.03"/>
        <n v="506.6"/>
        <n v="688.65"/>
        <n v="456.02"/>
        <n v="287.97"/>
        <n v="5.4"/>
        <n v="306.51"/>
        <n v="152.84"/>
        <n v="334.38"/>
        <n v="155.1"/>
        <n v="102.7"/>
        <n v="164.87"/>
        <n v="481.72"/>
        <n v="575.46"/>
        <n v="308.02"/>
        <n v="6.89"/>
        <n v="58.17"/>
        <n v="1.2"/>
        <n v="286.09"/>
        <n v="90.04"/>
        <n v="81.6"/>
        <n v="66.88"/>
        <n v="98.84"/>
        <n v="37.25"/>
        <n v="142.26"/>
        <n v="103.09"/>
        <n v="86.04"/>
        <n v="188.32"/>
        <n v="82.5"/>
        <n v="0.6"/>
        <n v="31.16"/>
        <n v="56.41"/>
        <n v="348.75"/>
        <n v="11.55"/>
        <n v="536.45"/>
        <n v="353.84"/>
        <n v="5.1"/>
        <n v="300.93"/>
        <n v="209.26"/>
        <n v="789.1"/>
        <n v="83.29"/>
        <n v="463.61"/>
        <n v="308.41"/>
        <n v="4.14"/>
        <n v="381.54"/>
        <n v="217.29"/>
        <n v="780.1"/>
        <n v="451.39"/>
        <n v="120.77"/>
        <n v="563.53"/>
        <n v="338.32"/>
        <n v="5.7"/>
        <n v="69.77"/>
        <n v="233"/>
        <n v="427.41"/>
        <n v="401.16"/>
        <n v="187.41"/>
        <n v="319.13"/>
        <n v="341.81"/>
        <n v="367.19"/>
        <n v="153.54"/>
        <n v="242.83"/>
        <n v="247.39"/>
        <n v="410.58"/>
        <n v="119.37"/>
        <n v="502.43"/>
        <n v="15.77"/>
        <n v="607.08"/>
        <n v="170.02"/>
        <n v="16.43"/>
        <n v="457.77"/>
        <n v="391.14"/>
        <n v="3.55"/>
        <n v="150.49"/>
        <n v="267.79"/>
        <n v="203.92"/>
        <n v="464.06"/>
        <n v="88.9"/>
        <n v="503.61"/>
        <n v="8.66"/>
        <n v="208.49"/>
        <n v="117.82"/>
        <n v="244.12"/>
        <n v="4.12"/>
        <n v="371.95"/>
        <n v="389.83"/>
        <n v="6.3"/>
        <n v="138.1"/>
        <n v="253.12"/>
        <n v="194.28"/>
        <n v="835.79"/>
        <n v="62.29"/>
        <n v="323.33"/>
        <n v="3.96"/>
        <n v="152.98"/>
        <n v="60.05"/>
        <n v="169.27"/>
        <n v="302.79"/>
        <n v="292.01"/>
        <n v="392.07"/>
        <n v="133.44"/>
        <n v="231.76"/>
        <n v="139.2"/>
        <n v="674.84"/>
        <n v="71.23"/>
        <n v="5.52"/>
        <n v="181.39"/>
        <n v="56.21"/>
        <n v="315.65"/>
        <n v="311.23"/>
        <n v="279.68"/>
        <n v="389.75"/>
        <n v="3.72"/>
        <n v="129.97"/>
        <n v="217.12"/>
        <n v="118.08"/>
        <n v="598.87"/>
        <n v="58.82"/>
        <n v="3.23"/>
        <n v="146.99"/>
        <n v="43.58"/>
        <n v="360.79"/>
        <n v="313.17"/>
        <n v="273.97"/>
        <n v="377.19"/>
        <n v="158.3"/>
        <n v="249.25"/>
        <n v="75"/>
        <n v="773.49"/>
        <n v="62.39"/>
        <n v="4.35"/>
        <n v="179.09"/>
        <n v="51.87"/>
        <n v="437.86"/>
        <n v="318.58"/>
        <n v="303.05"/>
        <n v="376.88"/>
        <n v="5.69"/>
        <n v="167.17"/>
        <n v="216.69"/>
        <n v="669.66"/>
        <n v="72.06"/>
        <n v="7.64"/>
        <n v="175.8"/>
        <n v="55.4"/>
        <n v="349.33"/>
        <n v="306.3"/>
        <n v="275.34"/>
        <n v="384.03"/>
        <n v="3.9"/>
        <n v="154.49"/>
        <n v="198.69"/>
        <n v="613.87"/>
        <n v="70.36"/>
        <n v="4.18"/>
        <n v="164.83"/>
        <n v="39.42"/>
        <n v="228.05"/>
        <n v="313.4"/>
        <n v="251.3"/>
        <n v="395.08"/>
        <n v="179.28"/>
        <n v="213.18"/>
        <n v="550.66"/>
        <n v="74.4"/>
        <n v="4.43"/>
        <n v="194.23"/>
        <n v="39.94"/>
        <n v="134.91"/>
        <n v="309.14"/>
        <n v="257"/>
        <n v="392.42"/>
        <n v="3.6"/>
        <n v="196.9"/>
        <n v="174.31"/>
        <n v="733.97"/>
        <n v="59.39"/>
        <n v="4.97"/>
        <n v="162.41"/>
        <n v="49.59"/>
        <n v="202.78"/>
        <n v="505.96"/>
        <n v="301.23"/>
        <n v="223.03"/>
        <n v="387.25"/>
        <n v="177.22"/>
        <n v="172.93"/>
        <n v="356.19"/>
        <n v="49.35"/>
        <n v="1.8"/>
        <n v="140.25"/>
        <n v="39.19"/>
        <n v="145.13"/>
        <n v="504.82"/>
        <n v="268.77"/>
        <n v="499.6"/>
        <n v="230.03"/>
        <n v="387.98"/>
        <n v="186.93"/>
        <n v="185.53"/>
        <n v="205"/>
        <n v="47.87"/>
        <n v="1.11"/>
        <n v="115.55"/>
        <n v="40.08"/>
        <n v="108.87"/>
        <n v="196.55"/>
        <n v="498.38"/>
        <n v="236.87"/>
        <n v="289.87"/>
        <n v="404.16"/>
        <n v="210.15"/>
        <n v="224.67"/>
        <n v="399.78"/>
        <n v="49.85"/>
        <n v="1.5"/>
        <n v="132.17"/>
        <n v="43.1"/>
        <n v="117.96"/>
        <n v="284.03"/>
        <n v="501.74"/>
        <n v="302.64"/>
        <n v="255.26"/>
        <n v="402.14"/>
        <n v="3"/>
        <n v="187.34"/>
        <n v="209.08"/>
        <n v="280.05"/>
        <n v="49.89"/>
        <n v="1.91"/>
        <n v="135.36"/>
        <n v="47.35"/>
        <n v="101.13"/>
        <n v="113.62"/>
        <n v="313.81"/>
        <n v="296.82"/>
        <n v="221.05"/>
        <n v="399.81"/>
        <n v="208.95"/>
        <n v="180.45"/>
        <n v="348.54"/>
        <n v="58.51"/>
        <n v="132.77"/>
        <n v="51.11"/>
        <n v="348.68"/>
        <n v="253.93"/>
        <n v="196.02"/>
        <n v="388.69"/>
        <n v="2.7"/>
        <n v="198.76"/>
        <n v="165.9"/>
        <n v="200.85"/>
        <n v="52.81"/>
        <n v="140.46"/>
        <n v="72.88"/>
        <n v="329.67"/>
        <n v="262.03"/>
        <n v="220.7"/>
        <n v="390.67"/>
        <n v="183.23"/>
        <n v="151.44"/>
        <n v="170.12"/>
        <n v="33.13"/>
        <n v="2.1"/>
        <n v="115.02"/>
        <n v="59.63"/>
        <n v="474.2"/>
        <n v="211.6"/>
        <n v="208.13"/>
        <n v="390.21"/>
        <n v="4.8"/>
        <n v="172.96"/>
        <n v="170.96"/>
        <n v="116.33"/>
        <n v="31.66"/>
        <n v="0.3"/>
        <n v="102.21"/>
        <n v="47.38"/>
        <n v="382.6"/>
        <n v="108.17"/>
        <n v="216.87"/>
        <n v="390.24"/>
        <n v="151.46"/>
        <n v="163.53"/>
        <n v="38.13"/>
        <n v="1.96"/>
        <n v="80.36"/>
        <n v="50.49"/>
        <n v="261.63"/>
        <n v="396.22"/>
        <n v="177.03"/>
        <n v="169.4"/>
        <n v="36.38"/>
        <n v="103.96"/>
        <n v="55.74"/>
        <n v="223.09"/>
        <n v="387.38"/>
        <n v="186.5"/>
        <n v="36.06"/>
        <n v="0.43"/>
        <n v="80.75"/>
        <n v="53.74"/>
        <n v="193.48"/>
        <n v="390.89"/>
        <n v="0.58"/>
        <n v="130.44"/>
        <n v="129.5"/>
        <n v="26.68"/>
        <n v="0.97"/>
        <n v="79.21"/>
        <n v="34.1"/>
        <n v="229.5"/>
        <n v="385.14"/>
        <n v="121.48"/>
        <n v="138.38"/>
        <n v="33.69"/>
        <n v="69.24"/>
        <n v="29.22"/>
        <n v="177.78"/>
        <n v="371.48"/>
        <n v="97.49"/>
        <n v="128.92"/>
        <n v="25.66"/>
        <n v="69.59"/>
        <n v="31.46"/>
        <n v="150.77"/>
        <n v="352.13"/>
        <n v="98.77"/>
        <n v="151.54"/>
        <n v="20.8"/>
        <n v="1.4"/>
        <n v="71.14"/>
        <n v="25.91"/>
        <n v="140.52"/>
        <n v="387.89"/>
        <n v="0.56"/>
        <n v="128.37"/>
        <n v="158.05"/>
        <n v="19.57"/>
        <n v="70.42"/>
        <n v="25.74"/>
        <n v="170.3"/>
        <n v="400.56"/>
        <n v="1.79"/>
        <n v="150"/>
        <n v="163.02"/>
        <n v="22.28"/>
        <n v="1.28"/>
        <n v="74.73"/>
        <n v="34.19"/>
        <n v="441.24"/>
        <n v="144.52"/>
        <n v="385.23"/>
        <n v="2.4"/>
        <n v="117.91"/>
        <n v="139.96"/>
        <n v="11.51"/>
        <n v="71.43"/>
        <n v="26.48"/>
        <n v="503.9"/>
        <n v="146.94"/>
        <n v="381.66"/>
        <n v="2.97"/>
        <n v="94.07"/>
        <n v="116.68"/>
        <n v="15.22"/>
        <n v="2.68"/>
        <n v="64"/>
        <n v="22.94"/>
        <n v="499.98"/>
        <n v="91.63"/>
        <n v="370.48"/>
        <n v="62.13"/>
        <n v="105.28"/>
        <n v="11"/>
        <n v="38.31"/>
        <n v="16.76"/>
        <n v="503.67"/>
        <n v="72.31"/>
        <n v="41.68"/>
        <n v="129.37"/>
        <n v="384.4"/>
        <n v="1.49"/>
        <n v="68.79"/>
        <n v="103.08"/>
        <n v="12.85"/>
        <n v="1.06"/>
        <n v="48.83"/>
        <n v="21.57"/>
        <n v="502.65"/>
        <n v="109.01"/>
        <n v="29.23"/>
        <n v="87.17"/>
        <n v="369.12"/>
        <n v="54.39"/>
        <n v="75.94"/>
        <n v="9.51"/>
        <n v="1.1"/>
        <n v="52.47"/>
        <n v="14.84"/>
        <n v="503.51"/>
        <n v="67.71"/>
        <n v="73.4"/>
        <n v="79.63"/>
        <n v="352.78"/>
        <n v="59.91"/>
        <n v="59.22"/>
        <n v="6.99"/>
        <n v="38.98"/>
        <n v="9"/>
        <n v="502.85"/>
        <n v="48.96"/>
        <n v="132.11"/>
        <n v="149.51"/>
        <n v="387.24"/>
        <n v="93.69"/>
        <n v="121.24"/>
        <n v="13.54"/>
        <n v="65.07"/>
        <n v="21.65"/>
        <n v="504.61"/>
        <n v="52.07"/>
        <n v="270.84"/>
        <n v="186.72"/>
        <n v="400.33"/>
        <n v="127.05"/>
        <n v="152.87"/>
        <n v="12.75"/>
        <n v="71.89"/>
        <n v="33.78"/>
        <n v="501.88"/>
        <n v="49.87"/>
        <n v="238.22"/>
        <n v="201.67"/>
        <n v="389.38"/>
        <n v="103.27"/>
        <n v="127.16"/>
        <n v="14.35"/>
        <n v="66.51"/>
        <n v="30.27"/>
        <n v="499.13"/>
        <n v="41.3"/>
        <n v="75.51"/>
        <n v="199.8"/>
        <n v="392.67"/>
        <n v="91.61"/>
        <n v="142.14"/>
        <n v="12.11"/>
        <n v="0.9"/>
        <n v="78.6"/>
        <n v="36.57"/>
        <n v="502.23"/>
        <n v="52.29"/>
        <n v="236.52"/>
        <n v="386.36"/>
        <n v="98.58"/>
        <n v="102.33"/>
        <n v="16.17"/>
        <n v="77.17"/>
        <n v="41.13"/>
        <n v="503.62"/>
        <n v="161.46"/>
        <n v="45.04"/>
        <n v="180.18"/>
        <n v="383.62"/>
        <n v="71.84"/>
        <n v="115.53"/>
        <n v="9.56"/>
        <n v="47.78"/>
        <n v="19.18"/>
        <n v="224.68"/>
        <n v="119.64"/>
        <n v="57.75"/>
        <n v="237.41"/>
        <n v="23.32"/>
        <n v="124.78"/>
        <n v="132.92"/>
        <n v="5"/>
        <n v="72.68"/>
        <n v="8.3"/>
        <n v="74.02"/>
        <n v="46.82"/>
        <n v="321.88"/>
        <n v="36.83"/>
        <n v="1.75"/>
        <n v="208.11"/>
        <n v="230.53"/>
        <n v="11.14"/>
        <n v="2.05"/>
        <n v="123.77"/>
        <n v="15.5"/>
        <n v="91.85"/>
        <n v="68.62"/>
        <n v="279.01"/>
        <n v="31.29"/>
        <n v="154.91"/>
        <n v="193.04"/>
        <n v="11.03"/>
        <n v="2.91"/>
        <n v="91.11"/>
        <n v="14.05"/>
        <n v="89.75"/>
        <n v="57.76"/>
        <n v="207.86"/>
        <n v="37.87"/>
        <n v="209.54"/>
        <n v="165.8"/>
        <n v="6.15"/>
        <n v="95.63"/>
        <n v="10.18"/>
        <n v="88.3"/>
        <n v="61.82"/>
        <n v="9.02"/>
        <n v="207.11"/>
        <n v="36.7"/>
        <n v="2.24"/>
        <n v="227.79"/>
        <n v="176.63"/>
        <n v="10.79"/>
        <n v="119.42"/>
        <n v="10.71"/>
        <n v="56.81"/>
        <n v="56.69"/>
        <n v="13.83"/>
        <n v="210.03"/>
        <n v="36.39"/>
        <n v="176.94"/>
        <n v="155.17"/>
        <n v="7.41"/>
        <n v="104.4"/>
        <n v="8.7"/>
        <n v="52.75"/>
        <n v="48"/>
        <n v="9.45"/>
        <n v="168.32"/>
        <n v="187.93"/>
        <n v="30.7"/>
        <n v="161.65"/>
        <n v="130.6"/>
        <n v="6.47"/>
        <n v="90.84"/>
        <n v="9.65"/>
        <n v="53.76"/>
        <n v="50.2"/>
        <n v="4.05"/>
        <n v="0.45"/>
        <n v="201.81"/>
        <n v="40.87"/>
        <n v="203.35"/>
        <n v="182.86"/>
        <n v="115.24"/>
        <n v="10.62"/>
        <n v="62.97"/>
        <n v="55.33"/>
        <n v="7.54"/>
        <n v="223.14"/>
        <n v="44.53"/>
        <n v="256.13"/>
        <n v="208.54"/>
        <n v="13.27"/>
        <n v="3.87"/>
        <n v="11.12"/>
        <n v="56.54"/>
        <n v="52.54"/>
        <n v="11.5"/>
        <n v="192.19"/>
        <n v="42.61"/>
        <n v="214.19"/>
        <n v="194.15"/>
        <n v="11.26"/>
        <n v="119.49"/>
        <n v="12.17"/>
        <n v="46.33"/>
        <n v="42.22"/>
        <n v="9.37"/>
        <n v="185.3"/>
        <n v="34.61"/>
        <n v="176.95"/>
        <n v="167.62"/>
        <n v="8.63"/>
        <n v="105.55"/>
        <n v="11.46"/>
        <n v="36.58"/>
        <n v="44.73"/>
        <n v="4.54"/>
        <n v="167.36"/>
        <n v="40.1"/>
        <n v="164.16"/>
        <n v="146.8"/>
        <n v="7.99"/>
        <n v="90.13"/>
        <n v="9.5"/>
        <n v="27.62"/>
        <n v="18.37"/>
        <n v="5.26"/>
        <n v="73.23"/>
        <n v="184.1"/>
        <n v="33.19"/>
        <n v="146.25"/>
        <n v="148.16"/>
        <n v="8.12"/>
        <n v="61.62"/>
        <n v="7.94"/>
        <n v="28.11"/>
        <n v="4.02"/>
        <n v="117.87"/>
        <n v="168.22"/>
        <n v="26.52"/>
        <n v="109.25"/>
        <n v="157.38"/>
        <n v="7.66"/>
        <n v="55.05"/>
        <n v="7.81"/>
        <n v="37.48"/>
        <n v="121.78"/>
        <n v="166.72"/>
        <n v="39.04"/>
        <n v="134.09"/>
        <n v="156.79"/>
        <n v="6.86"/>
        <n v="71.81"/>
        <n v="45.67"/>
        <n v="4.48"/>
        <n v="244.22"/>
        <n v="172.39"/>
        <n v="40.44"/>
        <n v="181.91"/>
        <n v="189.07"/>
        <n v="10.81"/>
        <n v="97.31"/>
        <n v="11.01"/>
        <n v="51.4"/>
        <n v="6.9"/>
        <n v="296.81"/>
        <n v="202.68"/>
        <n v="36.34"/>
        <n v="1.07"/>
        <n v="204.4"/>
        <n v="180.91"/>
        <n v="19.62"/>
        <n v="373.76"/>
        <n v="32.05"/>
        <n v="199.99"/>
        <n v="40.17"/>
        <n v="240.8"/>
        <n v="203.24"/>
        <n v="10.76"/>
        <n v="2.39"/>
        <n v="131.2"/>
        <n v="14.39"/>
        <n v="51.54"/>
        <n v="9.61"/>
        <n v="379.58"/>
        <n v="132.9"/>
        <n v="122.92"/>
        <n v="26.02"/>
        <n v="1.37"/>
        <n v="127.84"/>
        <n v="127.49"/>
        <n v="6.26"/>
        <n v="76.55"/>
        <n v="7.79"/>
        <n v="39.36"/>
        <n v="5.77"/>
        <n v="136.36"/>
        <n v="2.32"/>
        <n v="208.77"/>
        <n v="38.73"/>
        <n v="1.08"/>
        <n v="174.76"/>
        <n v="148.59"/>
        <n v="16.1"/>
        <n v="8.24"/>
        <n v="102.51"/>
        <n v="11.81"/>
        <n v="29.24"/>
        <n v="8.36"/>
        <n v="235.11"/>
        <n v="36.28"/>
        <n v="197.95"/>
        <n v="49.16"/>
        <n v="1.77"/>
        <n v="247.56"/>
        <n v="198.73"/>
        <n v="13.7"/>
        <n v="8.18"/>
        <n v="132.54"/>
        <n v="13.28"/>
        <n v="43.15"/>
        <n v="333.11"/>
        <n v="50.13"/>
        <n v="599.02"/>
        <n v="203.1"/>
        <n v="191.36"/>
        <n v="38.37"/>
        <n v="0.87"/>
        <n v="195.4"/>
        <n v="162.56"/>
        <n v="11.35"/>
        <n v="130.73"/>
        <n v="37.1"/>
        <n v="10.07"/>
        <n v="351.67"/>
        <n v="38.7"/>
        <n v="364.36"/>
        <n v="201.25"/>
        <n v="173.82"/>
        <n v="38.4"/>
        <n v="157.63"/>
        <n v="167.1"/>
        <n v="8.61"/>
        <n v="125.9"/>
        <n v="8.72"/>
        <n v="31.19"/>
        <n v="8.55"/>
        <n v="212.44"/>
        <n v="35.65"/>
        <n v="395.12"/>
        <n v="582.26"/>
        <n v="169.51"/>
        <n v="39.71"/>
        <n v="1.64"/>
        <n v="162.12"/>
        <n v="151.8"/>
        <n v="9.06"/>
        <n v="117.98"/>
        <n v="6.73"/>
        <n v="30.9"/>
        <n v="5.18"/>
        <n v="126.31"/>
        <n v="28.37"/>
        <n v="294.67"/>
        <n v="410.19"/>
        <n v="109.6"/>
        <n v="252.63"/>
        <n v="103.03"/>
        <n v="149.44"/>
        <n v="246.26"/>
        <n v="4.66"/>
        <n v="119.39"/>
        <n v="67.82"/>
        <n v="21.12"/>
        <n v="83.03"/>
        <n v="82.29"/>
        <n v="4.55"/>
        <n v="271.24"/>
        <n v="861.26"/>
        <n v="110.21"/>
        <n v="101.87"/>
        <n v="279.82"/>
        <n v="200.9"/>
        <n v="98.07"/>
        <n v="289.46"/>
        <n v="3.18"/>
        <n v="67.47"/>
        <n v="108.12"/>
        <n v="15.92"/>
        <n v="107.17"/>
        <n v="228.42"/>
        <n v="806.94"/>
        <n v="152.24"/>
        <n v="84.87"/>
        <n v="255.32"/>
        <n v="225.37"/>
        <n v="114.44"/>
        <n v="303.49"/>
        <n v="5.84"/>
        <n v="69.26"/>
        <n v="130.11"/>
        <n v="27.05"/>
        <n v="147.95"/>
        <n v="222.39"/>
        <n v="875.82"/>
        <n v="198.5"/>
        <n v="158.32"/>
        <n v="299.75"/>
        <n v="245.39"/>
        <n v="1.74"/>
        <n v="172.32"/>
        <n v="9.2"/>
        <n v="4.19"/>
        <n v="106.22"/>
        <n v="173.1"/>
        <n v="21.5"/>
        <n v="166.03"/>
        <n v="411.22"/>
        <n v="972.99"/>
        <n v="201.27"/>
        <n v="105.67"/>
        <n v="293.19"/>
        <n v="256.39"/>
        <n v="1.45"/>
        <n v="157.26"/>
        <n v="300.02"/>
        <n v="6.44"/>
        <n v="3.59"/>
        <n v="88.59"/>
        <n v="149.01"/>
        <n v="12.39"/>
        <n v="211.68"/>
        <n v="299.99"/>
        <n v="877.52"/>
        <n v="200.58"/>
        <n v="82.07"/>
        <n v="287.3"/>
        <n v="249.58"/>
        <n v="148.43"/>
        <n v="228.81"/>
        <n v="8.8"/>
        <n v="3.4"/>
        <n v="70.59"/>
        <n v="158"/>
        <n v="14.41"/>
        <n v="208.62"/>
        <n v="280.42"/>
        <n v="811.29"/>
        <n v="52.18"/>
        <n v="64.1"/>
        <n v="220.41"/>
        <n v="234.15"/>
        <n v="104.21"/>
        <n v="245.76"/>
        <n v="3.34"/>
        <n v="53.47"/>
        <n v="143.4"/>
        <n v="12.07"/>
        <n v="189.31"/>
        <n v="181.31"/>
        <n v="515.56"/>
        <n v="49.39"/>
        <n v="38.16"/>
        <n v="14.36"/>
        <n v="18.26"/>
        <n v="191.05"/>
        <n v="241.31"/>
        <n v="62.47"/>
        <n v="234.83"/>
        <n v="2.5"/>
        <n v="3.85"/>
        <n v="91.17"/>
        <n v="5.12"/>
        <n v="95.58"/>
        <n v="136.95"/>
        <n v="221.21"/>
        <n v="36.08"/>
        <n v="23.53"/>
        <n v="11.09"/>
        <n v="23.52"/>
        <n v="14.65"/>
        <n v="197.97"/>
        <n v="249.36"/>
        <n v="60.51"/>
        <n v="226.21"/>
        <n v="3.82"/>
        <n v="33"/>
        <n v="92.19"/>
        <n v="7.57"/>
        <n v="84.43"/>
        <n v="116.67"/>
        <n v="220.75"/>
        <n v="60.52"/>
        <n v="18.06"/>
        <n v="78.95"/>
        <n v="71.02"/>
        <n v="47.23"/>
        <n v="233.64"/>
        <n v="238.88"/>
        <n v="82.05"/>
        <n v="291.32"/>
        <n v="4.3"/>
        <n v="47.84"/>
        <n v="91.15"/>
        <n v="14.73"/>
        <n v="135.9"/>
        <n v="141.31"/>
        <n v="469.67"/>
        <n v="96.28"/>
        <n v="50.71"/>
        <n v="202.52"/>
        <n v="201.99"/>
        <n v="202.2"/>
        <n v="254.9"/>
        <n v="250.1"/>
        <n v="89.21"/>
        <n v="257.28"/>
        <n v="5.54"/>
        <n v="2.69"/>
        <n v="57.32"/>
        <n v="120.49"/>
        <n v="21.08"/>
        <n v="153.6"/>
        <n v="172.89"/>
        <n v="466.07"/>
        <n v="107.93"/>
        <n v="41.84"/>
        <n v="201.69"/>
        <n v="202.64"/>
        <n v="199.43"/>
        <n v="250.45"/>
        <n v="1.04"/>
        <n v="50.34"/>
        <n v="272.69"/>
        <n v="1.78"/>
        <n v="9.6"/>
        <n v="33.54"/>
        <n v="99.59"/>
        <n v="9.29"/>
        <n v="90.87"/>
        <n v="120.8"/>
        <n v="236.02"/>
        <n v="55.65"/>
        <n v="65.8"/>
        <n v="200.57"/>
        <n v="198.11"/>
        <n v="200.43"/>
        <n v="202.32"/>
        <n v="185.52"/>
        <n v="257.06"/>
        <n v="42.16"/>
        <n v="265.73"/>
        <n v="2.36"/>
        <n v="12.9"/>
        <n v="45.5"/>
        <n v="109.33"/>
        <n v="0.09"/>
        <n v="133.12"/>
        <n v="123.48"/>
        <n v="318.66"/>
        <n v="47.16"/>
        <n v="44.97"/>
        <n v="36.24"/>
        <n v="237.46"/>
        <n v="259.38"/>
        <n v="1.18"/>
        <n v="54.89"/>
        <n v="266.62"/>
        <n v="1.46"/>
        <n v="8.1"/>
        <n v="43.23"/>
        <n v="119.26"/>
        <n v="2.61"/>
        <n v="143.77"/>
        <n v="142.19"/>
        <n v="376.44"/>
        <n v="62.87"/>
        <n v="113.08"/>
        <n v="199.41"/>
        <n v="199.67"/>
        <n v="201.15"/>
        <n v="109.09"/>
        <n v="217.99"/>
        <n v="44.2"/>
        <n v="243.01"/>
        <n v="35.12"/>
        <n v="90.26"/>
        <n v="3.91"/>
        <n v="111.35"/>
        <n v="105.58"/>
        <n v="247.65"/>
        <n v="47.08"/>
        <n v="71.87"/>
        <n v="202.16"/>
        <n v="202.49"/>
        <n v="199.04"/>
        <n v="52.8"/>
        <n v="188.13"/>
        <n v="243.45"/>
        <n v="55.88"/>
        <n v="257.51"/>
        <n v="2.99"/>
        <n v="22.31"/>
        <n v="59.61"/>
        <n v="4.82"/>
        <n v="101.43"/>
        <n v="122.52"/>
        <n v="195.89"/>
        <n v="44.08"/>
        <n v="70.14"/>
        <n v="199.26"/>
        <n v="202.01"/>
        <n v="202.54"/>
        <n v="41.77"/>
        <n v="189.29"/>
        <n v="240.02"/>
        <n v="2.65"/>
        <n v="58.28"/>
        <n v="282.77"/>
        <n v="24.32"/>
        <n v="72.71"/>
        <n v="122.9"/>
        <n v="116.26"/>
        <n v="136.66"/>
        <n v="47.56"/>
        <n v="60.42"/>
        <n v="198.32"/>
        <n v="201.38"/>
        <n v="201.34"/>
        <n v="203.74"/>
        <n v="255.85"/>
        <n v="60.93"/>
        <n v="237.31"/>
        <n v="1.19"/>
        <n v="24"/>
        <n v="90.55"/>
        <n v="6.51"/>
        <n v="113.24"/>
        <n v="113.67"/>
        <n v="144.85"/>
        <n v="43.67"/>
        <n v="56.44"/>
        <n v="204.09"/>
        <n v="200.33"/>
        <n v="58.91"/>
        <n v="160.67"/>
        <n v="199.6"/>
        <n v="0.75"/>
        <n v="40.6"/>
        <n v="252.13"/>
        <n v="2.64"/>
        <n v="6"/>
        <n v="20.81"/>
        <n v="65.41"/>
        <n v="96.16"/>
        <n v="102.54"/>
        <n v="140.98"/>
        <n v="26.97"/>
        <n v="41.9"/>
        <n v="203.05"/>
        <n v="201.93"/>
        <n v="197.79"/>
        <n v="38.58"/>
        <n v="197.51"/>
        <n v="238.1"/>
        <n v="49.82"/>
        <n v="236.99"/>
        <n v="1.15"/>
        <n v="6.48"/>
        <n v="28.82"/>
        <n v="104.48"/>
        <n v="9.1"/>
        <n v="128.61"/>
        <n v="71.46"/>
        <n v="172.52"/>
        <n v="59.26"/>
        <n v="62.06"/>
        <n v="199.95"/>
        <n v="201"/>
        <n v="201.56"/>
        <n v="49.13"/>
        <n v="170.8"/>
        <n v="207.98"/>
        <n v="232.83"/>
        <n v="19.98"/>
        <n v="88.46"/>
        <n v="4.09"/>
        <n v="125.46"/>
        <n v="106.65"/>
        <n v="282.38"/>
        <n v="48.74"/>
        <n v="47.73"/>
        <n v="197.19"/>
        <n v="202.42"/>
        <n v="195.54"/>
        <n v="33.34"/>
        <n v="184.03"/>
        <n v="237.54"/>
        <n v="48.57"/>
        <n v="247.41"/>
        <n v="2.02"/>
        <n v="28.97"/>
        <n v="92.04"/>
        <n v="3.8"/>
        <n v="136.58"/>
        <n v="118.38"/>
        <n v="188.25"/>
        <n v="41.52"/>
        <n v="53.11"/>
        <n v="199.65"/>
        <n v="202.44"/>
        <n v="29.12"/>
        <n v="159.32"/>
        <n v="223.48"/>
        <n v="63.66"/>
        <n v="244.28"/>
        <n v="1.69"/>
        <n v="28.18"/>
        <n v="61.58"/>
        <n v="12.83"/>
        <n v="107.95"/>
        <n v="120.3"/>
        <n v="256.7"/>
        <n v="45.21"/>
        <n v="58.53"/>
        <n v="202.21"/>
        <n v="202.85"/>
        <n v="34.92"/>
        <n v="194.13"/>
        <n v="239.91"/>
        <n v="69.1"/>
        <n v="219.2"/>
        <n v="0.85"/>
        <n v="33.24"/>
        <n v="58.26"/>
        <n v="11.54"/>
        <n v="102.41"/>
        <n v="110.63"/>
        <n v="195.73"/>
        <n v="53.26"/>
        <n v="53.1"/>
        <n v="204.35"/>
        <n v="199.86"/>
        <n v="200.94"/>
        <n v="64.57"/>
        <n v="163.79"/>
        <n v="217.72"/>
        <n v="61.9"/>
        <n v="229.7"/>
        <n v="1.76"/>
        <n v="39.08"/>
        <n v="51.61"/>
        <n v="3.57"/>
        <n v="121.26"/>
        <n v="81.22"/>
        <n v="286.92"/>
        <n v="44.95"/>
        <n v="202.15"/>
        <n v="202.75"/>
        <n v="201.49"/>
        <n v="67.6"/>
        <n v="157.11"/>
        <n v="229.15"/>
        <n v="271.32"/>
        <n v="46.88"/>
        <n v="62.27"/>
        <n v="8.71"/>
        <n v="102.18"/>
        <n v="106.02"/>
        <n v="187.95"/>
        <n v="49.77"/>
        <n v="202.57"/>
        <n v="201.2"/>
        <n v="51.98"/>
        <n v="2.55"/>
        <n v="155.19"/>
        <n v="212.24"/>
        <n v="49.78"/>
        <n v="219.38"/>
        <n v="2.08"/>
        <n v="48.69"/>
        <n v="59.71"/>
        <n v="17.02"/>
        <n v="111.74"/>
        <n v="229.34"/>
        <n v="68.1"/>
        <n v="71.04"/>
        <n v="200.48"/>
        <n v="48.88"/>
        <n v="186.24"/>
        <n v="235.88"/>
        <n v="0.84"/>
        <n v="54.19"/>
        <n v="232.89"/>
        <n v="1.55"/>
        <n v="43.27"/>
        <n v="83.54"/>
        <n v="17.43"/>
        <n v="98.88"/>
        <n v="98.4"/>
        <n v="191.6"/>
        <n v="53.87"/>
        <n v="78.64"/>
        <n v="202.5"/>
        <n v="201.24"/>
        <n v="199.11"/>
        <n v="22.13"/>
        <n v="9.19"/>
        <n v="191.43"/>
        <n v="243.97"/>
        <n v="40.35"/>
        <n v="245.03"/>
        <n v="4.37"/>
        <n v="27.63"/>
        <n v="60.76"/>
        <n v="7.53"/>
        <n v="85.55"/>
        <n v="94.49"/>
        <n v="143.76"/>
        <n v="52.15"/>
        <n v="200.76"/>
        <n v="200.61"/>
        <n v="203.56"/>
        <n v="2.09"/>
        <n v="190.48"/>
        <n v="211.23"/>
        <n v="37.9"/>
        <n v="189.65"/>
        <n v="37.26"/>
        <n v="55.01"/>
        <n v="8.11"/>
        <n v="90.05"/>
        <n v="92.34"/>
        <n v="133.59"/>
        <n v="42.31"/>
        <n v="57.65"/>
        <n v="200.3"/>
        <n v="201.37"/>
        <n v="3.11"/>
        <n v="167.59"/>
        <n v="187.33"/>
        <n v="71.45"/>
        <n v="205.93"/>
        <n v="3.33"/>
        <n v="4.24"/>
        <n v="79.04"/>
        <n v="58.1"/>
        <n v="38.07"/>
        <n v="113.48"/>
        <n v="121.05"/>
        <n v="236.95"/>
        <n v="55.2"/>
        <n v="69.05"/>
        <n v="190.24"/>
        <n v="14.76"/>
        <n v="141.96"/>
        <n v="137.47"/>
        <n v="1.48"/>
        <n v="155.42"/>
        <n v="3.74"/>
        <n v="4.73"/>
        <n v="75.86"/>
        <n v="56.73"/>
        <n v="37.07"/>
        <n v="116.22"/>
        <n v="93"/>
        <n v="410"/>
        <n v="62.4"/>
        <n v="75.54"/>
        <n v="177.89"/>
        <n v="202.86"/>
        <n v="184.31"/>
        <n v="0.86"/>
        <n v="147.25"/>
        <n v="130.54"/>
        <n v="2.62"/>
        <n v="110.89"/>
        <n v="167.83"/>
        <n v="3.52"/>
        <n v="81.3"/>
        <n v="47.52"/>
        <n v="38.77"/>
        <n v="111.67"/>
        <n v="112.69"/>
        <n v="328.94"/>
        <n v="56.14"/>
        <n v="87.23"/>
        <n v="198.77"/>
        <n v="201.13"/>
        <n v="1"/>
        <n v="8.27"/>
        <n v="1.87"/>
        <n v="2.84"/>
        <n v="22.71"/>
        <n v="1.14"/>
        <n v="0.2"/>
        <n v="8.95"/>
        <n v="7.56"/>
        <n v="532.52"/>
        <n v="246.83"/>
        <n v="3.54"/>
        <n v="268.31"/>
        <n v="277.34"/>
        <n v="17.09"/>
        <n v="9.24"/>
        <n v="169.35"/>
        <n v="8.69"/>
        <n v="276.7"/>
        <n v="182.3"/>
        <n v="66.65"/>
        <n v="103.42"/>
        <n v="158.1"/>
        <n v="33.6"/>
        <n v="17.39"/>
        <n v="40.21"/>
        <n v="58.36"/>
        <n v="156.83"/>
        <n v="96.31"/>
        <n v="60.69"/>
        <n v="1.71"/>
        <n v="78.57"/>
        <n v="68.24"/>
        <n v="99.5"/>
        <n v="30.97"/>
        <n v="136.8"/>
        <n v="33.63"/>
        <n v="110.02"/>
        <n v="29.45"/>
        <n v="45.42"/>
        <n v="114.24"/>
        <n v="32.61"/>
        <n v="114.71"/>
        <n v="44.77"/>
        <n v="90.96"/>
        <n v="27.69"/>
        <n v="143.28"/>
        <n v="41.22"/>
        <n v="0"/>
        <n v="73.89"/>
        <n v="21.72"/>
        <n v="102.37"/>
        <n v="28.67"/>
        <n v="41.99"/>
        <n v="215.86"/>
        <n v="12.81"/>
        <n v="87.92"/>
        <n v="66.24"/>
        <n v="14.66"/>
        <n v="21.21"/>
        <n v="338.16"/>
        <n v="2.89"/>
        <n v="137.13"/>
        <n v="41.2"/>
        <n v="28.19"/>
        <n v="368.47"/>
        <n v="121.72"/>
        <n v="36.75"/>
        <n v="10.6"/>
        <n v="30.52"/>
        <n v="350.96"/>
        <n v="5.05"/>
        <n v="176.89"/>
        <n v="37.52"/>
        <n v="10.67"/>
        <n v="5.39"/>
        <n v="19.25"/>
        <n v="357.8"/>
        <n v="107.3"/>
        <n v="33.47"/>
        <n v="8.59"/>
        <n v="40.01"/>
        <n v="363.26"/>
        <n v="2.67"/>
        <n v="226.62"/>
        <n v="52.88"/>
        <n v="12.61"/>
        <n v="14.98"/>
        <n v="32.57"/>
        <n v="349.41"/>
        <n v="4.13"/>
        <n v="173.37"/>
        <n v="49.71"/>
        <n v="14.11"/>
        <n v="340.4"/>
        <n v="2.06"/>
        <n v="152.53"/>
        <n v="40.98"/>
        <n v="14.6"/>
        <n v="24.26"/>
        <n v="353.96"/>
        <n v="155.9"/>
        <n v="35.96"/>
        <n v="14.91"/>
        <n v="29.48"/>
        <n v="343.3"/>
        <n v="163.72"/>
        <n v="37.36"/>
        <n v="16.89"/>
        <n v="25.61"/>
        <n v="334.3"/>
        <n v="1.43"/>
        <n v="137.82"/>
        <n v="42.19"/>
        <n v="16.56"/>
        <n v="6.49"/>
        <m/>
      </sharedItems>
    </cacheField>
    <cacheField name="展现量" numFmtId="0">
      <sharedItems containsString="0" containsBlank="1" containsNumber="1" containsInteger="1" minValue="0" maxValue="133749" count="1671">
        <n v="77368"/>
        <n v="43237"/>
        <n v="58238"/>
        <n v="9988"/>
        <n v="127"/>
        <n v="33774"/>
        <n v="698"/>
        <n v="53548"/>
        <n v="44507"/>
        <n v="44990"/>
        <n v="10328"/>
        <n v="2408"/>
        <n v="36263"/>
        <n v="57659"/>
        <n v="29750"/>
        <n v="32011"/>
        <n v="43398"/>
        <n v="8802"/>
        <n v="822"/>
        <n v="74549"/>
        <n v="10087"/>
        <n v="52335"/>
        <n v="34010"/>
        <n v="42365"/>
        <n v="6826"/>
        <n v="682"/>
        <n v="70869"/>
        <n v="4564"/>
        <n v="63886"/>
        <n v="39223"/>
        <n v="41411"/>
        <n v="7887"/>
        <n v="736"/>
        <n v="42564"/>
        <n v="9872"/>
        <n v="41783"/>
        <n v="52473"/>
        <n v="32566"/>
        <n v="41661"/>
        <n v="9446"/>
        <n v="600"/>
        <n v="39699"/>
        <n v="4404"/>
        <n v="40051"/>
        <n v="12013"/>
        <n v="51037"/>
        <n v="28639"/>
        <n v="38805"/>
        <n v="12397"/>
        <n v="365"/>
        <n v="41321"/>
        <n v="40709"/>
        <n v="20560"/>
        <n v="1045"/>
        <n v="75958"/>
        <n v="33190"/>
        <n v="38436"/>
        <n v="12396"/>
        <n v="335"/>
        <n v="39984"/>
        <n v="38616"/>
        <n v="20562"/>
        <n v="5339"/>
        <n v="97927"/>
        <n v="32649"/>
        <n v="34762"/>
        <n v="13177"/>
        <n v="292"/>
        <n v="40373"/>
        <n v="35510"/>
        <n v="17443"/>
        <n v="6451"/>
        <n v="9750"/>
        <n v="37077"/>
        <n v="16180"/>
        <n v="34482"/>
        <n v="11985"/>
        <n v="181"/>
        <n v="39477"/>
        <n v="34596"/>
        <n v="15401"/>
        <n v="7908"/>
        <n v="12340"/>
        <n v="16889"/>
        <n v="35"/>
        <n v="944"/>
        <n v="13194"/>
        <n v="12935"/>
        <n v="1631"/>
        <n v="6849"/>
        <n v="14021"/>
        <n v="17803"/>
        <n v="962"/>
        <n v="14527"/>
        <n v="17736"/>
        <n v="1209"/>
        <n v="2936"/>
        <n v="13846"/>
        <n v="19285"/>
        <n v="836"/>
        <n v="14489"/>
        <n v="18607"/>
        <n v="1545"/>
        <n v="2295"/>
        <n v="14578"/>
        <n v="17776"/>
        <n v="657"/>
        <n v="13357"/>
        <n v="16448"/>
        <n v="1736"/>
        <n v="889"/>
        <n v="40439"/>
        <n v="30669"/>
        <n v="1981"/>
        <n v="472"/>
        <n v="20249"/>
        <n v="14303"/>
        <n v="1125"/>
        <n v="813"/>
        <n v="5212"/>
        <n v="7683"/>
        <n v="5281"/>
        <n v="27033"/>
        <n v="6167"/>
        <n v="496"/>
        <n v="22676"/>
        <n v="19421"/>
        <n v="22282"/>
        <n v="17289"/>
        <n v="99"/>
        <n v="84986"/>
        <n v="91838"/>
        <n v="29764"/>
        <n v="30198"/>
        <n v="13090"/>
        <n v="362"/>
        <n v="24148"/>
        <n v="18289"/>
        <n v="17671"/>
        <n v="17317"/>
        <n v="97363"/>
        <n v="1589"/>
        <n v="10553"/>
        <n v="506"/>
        <n v="33476"/>
        <n v="11375"/>
        <n v="256"/>
        <n v="23899"/>
        <n v="17923"/>
        <n v="23192"/>
        <n v="16277"/>
        <n v="93770"/>
        <n v="6220"/>
        <n v="1013"/>
        <n v="37625"/>
        <n v="13288"/>
        <n v="540"/>
        <n v="23874"/>
        <n v="22275"/>
        <n v="21278"/>
        <n v="17463"/>
        <n v="93951"/>
        <n v="5733"/>
        <n v="2374"/>
        <n v="39348"/>
        <n v="10912"/>
        <n v="444"/>
        <n v="22894"/>
        <n v="17924"/>
        <n v="22151"/>
        <n v="19297"/>
        <n v="52612"/>
        <n v="6463"/>
        <n v="2637"/>
        <n v="36296"/>
        <n v="17852"/>
        <n v="21381"/>
        <n v="33946"/>
        <n v="10414"/>
        <n v="449"/>
        <n v="23832"/>
        <n v="9507"/>
        <n v="22667"/>
        <n v="17994"/>
        <n v="61141"/>
        <n v="7096"/>
        <n v="43571"/>
        <n v="14020"/>
        <n v="24307"/>
        <n v="38372"/>
        <n v="10397"/>
        <n v="483"/>
        <n v="22838"/>
        <n v="14166"/>
        <n v="20976"/>
        <n v="17682"/>
        <n v="53464"/>
        <n v="6790"/>
        <n v="48813"/>
        <n v="13481"/>
        <n v="3044"/>
        <n v="55"/>
        <n v="34610"/>
        <n v="6719"/>
        <n v="275"/>
        <n v="21529"/>
        <n v="17173"/>
        <n v="13945"/>
        <n v="9585"/>
        <n v="16752"/>
        <n v="18941"/>
        <n v="11599"/>
        <n v="54068"/>
        <n v="30668"/>
        <n v="6653"/>
        <n v="312"/>
        <n v="19557"/>
        <n v="13429"/>
        <n v="11602"/>
        <n v="12194"/>
        <n v="7085"/>
        <n v="16211"/>
        <n v="15149"/>
        <n v="8444"/>
        <n v="19246"/>
        <n v="29336"/>
        <n v="8234"/>
        <n v="308"/>
        <n v="17385"/>
        <n v="11275"/>
        <n v="12011"/>
        <n v="10941"/>
        <n v="6150"/>
        <n v="14546"/>
        <n v="15245"/>
        <n v="32730"/>
        <n v="34431"/>
        <n v="10550"/>
        <n v="350"/>
        <n v="18870"/>
        <n v="11923"/>
        <n v="13721"/>
        <n v="10411"/>
        <n v="5420"/>
        <n v="16065"/>
        <n v="15992"/>
        <n v="30161"/>
        <n v="30114"/>
        <n v="14623"/>
        <n v="356"/>
        <n v="18771"/>
        <n v="12169"/>
        <n v="15795"/>
        <n v="10720"/>
        <n v="5742"/>
        <n v="14536"/>
        <n v="15405"/>
        <n v="25137"/>
        <n v="48994"/>
        <n v="666"/>
        <n v="2862"/>
        <n v="63"/>
        <n v="16259"/>
        <n v="6362"/>
        <n v="3165"/>
        <n v="5035"/>
        <n v="6262"/>
        <n v="3436"/>
        <n v="3772"/>
        <n v="3502"/>
        <n v="19091"/>
        <n v="11216"/>
        <n v="3985"/>
        <n v="65"/>
        <n v="2162"/>
        <n v="4544"/>
        <n v="18820"/>
        <n v="2504"/>
        <n v="35063"/>
        <n v="17312"/>
        <n v="305"/>
        <n v="14930"/>
        <n v="18202"/>
        <n v="34449"/>
        <n v="8357"/>
        <n v="30923"/>
        <n v="16640"/>
        <n v="320"/>
        <n v="15809"/>
        <n v="18663"/>
        <n v="33874"/>
        <n v="21658"/>
        <n v="16488"/>
        <n v="31072"/>
        <n v="14337"/>
        <n v="304"/>
        <n v="4838"/>
        <n v="17548"/>
        <n v="18550"/>
        <n v="14295"/>
        <n v="21680"/>
        <n v="21905"/>
        <n v="24990"/>
        <n v="13432"/>
        <n v="257"/>
        <n v="11196"/>
        <n v="18661"/>
        <n v="15193"/>
        <n v="17894"/>
        <n v="13026"/>
        <n v="41809"/>
        <n v="1544"/>
        <n v="59268"/>
        <n v="20983"/>
        <n v="5353"/>
        <n v="35069"/>
        <n v="15114"/>
        <n v="290"/>
        <n v="11186"/>
        <n v="20670"/>
        <n v="12254"/>
        <n v="21739"/>
        <n v="10318"/>
        <n v="51056"/>
        <n v="847"/>
        <n v="17963"/>
        <n v="13519"/>
        <n v="27864"/>
        <n v="30474"/>
        <n v="16900"/>
        <n v="219"/>
        <n v="11950"/>
        <n v="20228"/>
        <n v="13298"/>
        <n v="37059"/>
        <n v="8461"/>
        <n v="26649"/>
        <n v="245"/>
        <n v="11993"/>
        <n v="8016"/>
        <n v="14130"/>
        <n v="18431"/>
        <n v="22822"/>
        <n v="14645"/>
        <n v="212"/>
        <n v="10501"/>
        <n v="18008"/>
        <n v="8952"/>
        <n v="30606"/>
        <n v="7042"/>
        <n v="187"/>
        <n v="12991"/>
        <n v="6880"/>
        <n v="27087"/>
        <n v="24851"/>
        <n v="21336"/>
        <n v="14358"/>
        <n v="217"/>
        <n v="9684"/>
        <n v="16650"/>
        <n v="8187"/>
        <n v="26483"/>
        <n v="6786"/>
        <n v="211"/>
        <n v="9979"/>
        <n v="5843"/>
        <n v="30423"/>
        <n v="46257"/>
        <n v="23406"/>
        <n v="15290"/>
        <n v="258"/>
        <n v="11744"/>
        <n v="19617"/>
        <n v="5236"/>
        <n v="34112"/>
        <n v="8121"/>
        <n v="282"/>
        <n v="11232"/>
        <n v="6646"/>
        <n v="36129"/>
        <n v="49135"/>
        <n v="24781"/>
        <n v="13935"/>
        <n v="13079"/>
        <n v="30201"/>
        <n v="8530"/>
        <n v="281"/>
        <n v="11205"/>
        <n v="6559"/>
        <n v="29043"/>
        <n v="45737"/>
        <n v="22488"/>
        <n v="15047"/>
        <n v="276"/>
        <n v="11319"/>
        <n v="15863"/>
        <n v="26117"/>
        <n v="7896"/>
        <n v="235"/>
        <n v="11675"/>
        <n v="6071"/>
        <n v="17309"/>
        <n v="51080"/>
        <n v="21629"/>
        <n v="17147"/>
        <n v="273"/>
        <n v="14116"/>
        <n v="16075"/>
        <n v="26550"/>
        <n v="8239"/>
        <n v="226"/>
        <n v="13325"/>
        <n v="6309"/>
        <n v="9598"/>
        <n v="54018"/>
        <n v="19422"/>
        <n v="14760"/>
        <n v="284"/>
        <n v="17035"/>
        <n v="42999"/>
        <n v="7946"/>
        <n v="14081"/>
        <n v="5611"/>
        <n v="15499"/>
        <n v="133749"/>
        <n v="57397"/>
        <n v="16667"/>
        <n v="16066"/>
        <n v="457"/>
        <n v="14347"/>
        <n v="13866"/>
        <n v="21284"/>
        <n v="6320"/>
        <n v="199"/>
        <n v="10825"/>
        <n v="4448"/>
        <n v="11687"/>
        <n v="108803"/>
        <n v="29310"/>
        <n v="37302"/>
        <n v="15151"/>
        <n v="15740"/>
        <n v="751"/>
        <n v="13800"/>
        <n v="15297"/>
        <n v="11853"/>
        <n v="5434"/>
        <n v="159"/>
        <n v="8196"/>
        <n v="4054"/>
        <n v="8173"/>
        <n v="15474"/>
        <n v="61530"/>
        <n v="62158"/>
        <n v="19374"/>
        <n v="15432"/>
        <n v="803"/>
        <n v="16178"/>
        <n v="18479"/>
        <n v="20810"/>
        <n v="5775"/>
        <n v="210"/>
        <n v="9768"/>
        <n v="4991"/>
        <n v="8616"/>
        <n v="25670"/>
        <n v="99198"/>
        <n v="42829"/>
        <n v="16864"/>
        <n v="15003"/>
        <n v="665"/>
        <n v="16142"/>
        <n v="16803"/>
        <n v="16218"/>
        <n v="5668"/>
        <n v="9887"/>
        <n v="5096"/>
        <n v="6986"/>
        <n v="9594"/>
        <n v="46654"/>
        <n v="18997"/>
        <n v="15922"/>
        <n v="16572"/>
        <n v="500"/>
        <n v="18819"/>
        <n v="15303"/>
        <n v="20527"/>
        <n v="6106"/>
        <n v="247"/>
        <n v="11474"/>
        <n v="5635"/>
        <n v="23193"/>
        <n v="17965"/>
        <n v="13522"/>
        <n v="15791"/>
        <n v="425"/>
        <n v="16670"/>
        <n v="13451"/>
        <n v="11918"/>
        <n v="5122"/>
        <n v="221"/>
        <n v="10844"/>
        <n v="6956"/>
        <n v="19306"/>
        <n v="17040"/>
        <n v="13185"/>
        <n v="13327"/>
        <n v="468"/>
        <n v="15043"/>
        <n v="13171"/>
        <n v="9582"/>
        <n v="4030"/>
        <n v="233"/>
        <n v="8602"/>
        <n v="6315"/>
        <n v="26890"/>
        <n v="13798"/>
        <n v="14249"/>
        <n v="14904"/>
        <n v="528"/>
        <n v="13857"/>
        <n v="13123"/>
        <n v="5517"/>
        <n v="3441"/>
        <n v="140"/>
        <n v="7254"/>
        <n v="5149"/>
        <n v="23983"/>
        <n v="7301"/>
        <n v="14190"/>
        <n v="15083"/>
        <n v="517"/>
        <n v="12081"/>
        <n v="13583"/>
        <n v="3700"/>
        <n v="149"/>
        <n v="6629"/>
        <n v="5075"/>
        <n v="15264"/>
        <n v="14033"/>
        <n v="642"/>
        <n v="13934"/>
        <n v="13847"/>
        <n v="4261"/>
        <n v="146"/>
        <n v="7578"/>
        <n v="5355"/>
        <n v="14288"/>
        <n v="14291"/>
        <n v="711"/>
        <n v="15110"/>
        <n v="12662"/>
        <n v="4066"/>
        <n v="176"/>
        <n v="6833"/>
        <n v="5233"/>
        <n v="11543"/>
        <n v="13715"/>
        <n v="422"/>
        <n v="12759"/>
        <n v="10525"/>
        <n v="3400"/>
        <n v="128"/>
        <n v="6038"/>
        <n v="4109"/>
        <n v="14775"/>
        <n v="14973"/>
        <n v="387"/>
        <n v="10271"/>
        <n v="11226"/>
        <n v="3364"/>
        <n v="4917"/>
        <n v="3823"/>
        <n v="10769"/>
        <n v="12929"/>
        <n v="423"/>
        <n v="8758"/>
        <n v="11072"/>
        <n v="2630"/>
        <n v="100"/>
        <n v="4822"/>
        <n v="3386"/>
        <n v="9182"/>
        <n v="13537"/>
        <n v="225"/>
        <n v="9080"/>
        <n v="11061"/>
        <n v="2307"/>
        <n v="195"/>
        <n v="5014"/>
        <n v="2657"/>
        <n v="10188"/>
        <n v="13387"/>
        <n v="11834"/>
        <n v="12378"/>
        <n v="2335"/>
        <n v="178"/>
        <n v="4855"/>
        <n v="3070"/>
        <n v="10729"/>
        <n v="15399"/>
        <n v="357"/>
        <n v="12598"/>
        <n v="13141"/>
        <n v="2655"/>
        <n v="130"/>
        <n v="6163"/>
        <n v="3722"/>
        <n v="21668"/>
        <n v="9320"/>
        <n v="15517"/>
        <n v="255"/>
        <n v="9798"/>
        <n v="12151"/>
        <n v="2076"/>
        <n v="96"/>
        <n v="5550"/>
        <n v="2829"/>
        <n v="28984"/>
        <n v="8160"/>
        <n v="14408"/>
        <n v="7382"/>
        <n v="10115"/>
        <n v="1828"/>
        <n v="160"/>
        <n v="2712"/>
        <n v="30767"/>
        <n v="5812"/>
        <n v="13240"/>
        <n v="268"/>
        <n v="4681"/>
        <n v="9070"/>
        <n v="1387"/>
        <n v="2903"/>
        <n v="1912"/>
        <n v="39992"/>
        <n v="7492"/>
        <n v="3724"/>
        <n v="7695"/>
        <n v="13651"/>
        <n v="220"/>
        <n v="4921"/>
        <n v="8240"/>
        <n v="1377"/>
        <n v="115"/>
        <n v="3322"/>
        <n v="1989"/>
        <n v="24731"/>
        <n v="11125"/>
        <n v="2035"/>
        <n v="6193"/>
        <n v="12694"/>
        <n v="152"/>
        <n v="4532"/>
        <n v="7755"/>
        <n v="1109"/>
        <n v="80"/>
        <n v="3017"/>
        <n v="1620"/>
        <n v="23818"/>
        <n v="4821"/>
        <n v="3118"/>
        <n v="11887"/>
        <n v="139"/>
        <n v="4400"/>
        <n v="6962"/>
        <n v="41"/>
        <n v="2560"/>
        <n v="1632"/>
        <n v="27054"/>
        <n v="3202"/>
        <n v="6170"/>
        <n v="9749"/>
        <n v="12670"/>
        <n v="253"/>
        <n v="8157"/>
        <n v="10406"/>
        <n v="1823"/>
        <n v="4607"/>
        <n v="2544"/>
        <n v="31313"/>
        <n v="2905"/>
        <n v="14137"/>
        <n v="11251"/>
        <n v="14000"/>
        <n v="293"/>
        <n v="9286"/>
        <n v="12197"/>
        <n v="1864"/>
        <n v="4853"/>
        <n v="2817"/>
        <n v="26996"/>
        <n v="3252"/>
        <n v="11699"/>
        <n v="11824"/>
        <n v="13595"/>
        <n v="8198"/>
        <n v="11346"/>
        <n v="1820"/>
        <n v="71"/>
        <n v="4795"/>
        <n v="2768"/>
        <n v="25158"/>
        <n v="2677"/>
        <n v="2826"/>
        <n v="11650"/>
        <n v="11682"/>
        <n v="7458"/>
        <n v="11091"/>
        <n v="1795"/>
        <n v="60"/>
        <n v="4877"/>
        <n v="3268"/>
        <n v="24281"/>
        <n v="2089"/>
        <n v="12065"/>
        <n v="15204"/>
        <n v="216"/>
        <n v="6789"/>
        <n v="9529"/>
        <n v="1806"/>
        <n v="4309"/>
        <n v="3467"/>
        <n v="22905"/>
        <n v="6514"/>
        <n v="3851"/>
        <n v="9453"/>
        <n v="196"/>
        <n v="6098"/>
        <n v="9199"/>
        <n v="1116"/>
        <n v="89"/>
        <n v="3544"/>
        <n v="1874"/>
        <n v="8236"/>
        <n v="4291"/>
        <n v="4494"/>
        <n v="11032"/>
        <n v="1571"/>
        <n v="228"/>
        <n v="10612"/>
        <n v="880"/>
        <n v="119"/>
        <n v="4370"/>
        <n v="1196"/>
        <n v="3027"/>
        <n v="2430"/>
        <n v="15136"/>
        <n v="2137"/>
        <n v="366"/>
        <n v="14210"/>
        <n v="16138"/>
        <n v="1347"/>
        <n v="169"/>
        <n v="8927"/>
        <n v="2113"/>
        <n v="4345"/>
        <n v="2604"/>
        <n v="14929"/>
        <n v="2027"/>
        <n v="218"/>
        <n v="13892"/>
        <n v="14766"/>
        <n v="1231"/>
        <n v="167"/>
        <n v="7226"/>
        <n v="1682"/>
        <n v="5234"/>
        <n v="2918"/>
        <n v="11871"/>
        <n v="150"/>
        <n v="17988"/>
        <n v="13284"/>
        <n v="1277"/>
        <n v="208"/>
        <n v="7717"/>
        <n v="1724"/>
        <n v="4923"/>
        <n v="3447"/>
        <n v="1360"/>
        <n v="11260"/>
        <n v="2810"/>
        <n v="145"/>
        <n v="18806"/>
        <n v="13791"/>
        <n v="1258"/>
        <n v="192"/>
        <n v="10198"/>
        <n v="1758"/>
        <n v="2823"/>
        <n v="2463"/>
        <n v="1648"/>
        <n v="10741"/>
        <n v="2201"/>
        <n v="144"/>
        <n v="14543"/>
        <n v="11910"/>
        <n v="869"/>
        <n v="202"/>
        <n v="1126"/>
        <n v="1990"/>
        <n v="2013"/>
        <n v="923"/>
        <n v="11991"/>
        <n v="8220"/>
        <n v="2150"/>
        <n v="118"/>
        <n v="12407"/>
        <n v="11262"/>
        <n v="790"/>
        <n v="148"/>
        <n v="6535"/>
        <n v="967"/>
        <n v="2595"/>
        <n v="2226"/>
        <n v="611"/>
        <n v="132"/>
        <n v="10416"/>
        <n v="2047"/>
        <n v="15104"/>
        <n v="13973"/>
        <n v="1238"/>
        <n v="9002"/>
        <n v="1278"/>
        <n v="3538"/>
        <n v="2618"/>
        <n v="779"/>
        <n v="12711"/>
        <n v="3659"/>
        <n v="168"/>
        <n v="21457"/>
        <n v="18277"/>
        <n v="1784"/>
        <n v="11480"/>
        <n v="1884"/>
        <n v="2675"/>
        <n v="2798"/>
        <n v="1368"/>
        <n v="9886"/>
        <n v="3141"/>
        <n v="137"/>
        <n v="18168"/>
        <n v="14739"/>
        <n v="1381"/>
        <n v="231"/>
        <n v="9384"/>
        <n v="1424"/>
        <n v="1877"/>
        <n v="2127"/>
        <n v="1192"/>
        <n v="9170"/>
        <n v="2988"/>
        <n v="162"/>
        <n v="15512"/>
        <n v="12524"/>
        <n v="1187"/>
        <n v="200"/>
        <n v="8405"/>
        <n v="1204"/>
        <n v="1336"/>
        <n v="1440"/>
        <n v="934"/>
        <n v="8656"/>
        <n v="2780"/>
        <n v="156"/>
        <n v="13590"/>
        <n v="12180"/>
        <n v="1042"/>
        <n v="238"/>
        <n v="7298"/>
        <n v="1072"/>
        <n v="1174"/>
        <n v="714"/>
        <n v="877"/>
        <n v="2485"/>
        <n v="8058"/>
        <n v="2480"/>
        <n v="11489"/>
        <n v="10945"/>
        <n v="866"/>
        <n v="5247"/>
        <n v="996"/>
        <n v="1353"/>
        <n v="659"/>
        <n v="4222"/>
        <n v="7956"/>
        <n v="2253"/>
        <n v="110"/>
        <n v="9709"/>
        <n v="11571"/>
        <n v="720"/>
        <n v="194"/>
        <n v="4158"/>
        <n v="800"/>
        <n v="1508"/>
        <n v="545"/>
        <n v="3746"/>
        <n v="8337"/>
        <n v="2399"/>
        <n v="147"/>
        <n v="10442"/>
        <n v="12173"/>
        <n v="841"/>
        <n v="214"/>
        <n v="4732"/>
        <n v="1119"/>
        <n v="2078"/>
        <n v="668"/>
        <n v="9260"/>
        <n v="9829"/>
        <n v="3051"/>
        <n v="197"/>
        <n v="14260"/>
        <n v="15918"/>
        <n v="1274"/>
        <n v="7273"/>
        <n v="1559"/>
        <n v="1890"/>
        <n v="9930"/>
        <n v="16132"/>
        <n v="15211"/>
        <n v="1358"/>
        <n v="7999"/>
        <n v="1700"/>
        <n v="1770"/>
        <n v="1048"/>
        <n v="14555"/>
        <n v="3336"/>
        <n v="11497"/>
        <n v="3486"/>
        <n v="20066"/>
        <n v="16717"/>
        <n v="1608"/>
        <n v="206"/>
        <n v="9179"/>
        <n v="1999"/>
        <n v="2317"/>
        <n v="1413"/>
        <n v="14715"/>
        <n v="7533"/>
        <n v="6565"/>
        <n v="1985"/>
        <n v="116"/>
        <n v="10391"/>
        <n v="10557"/>
        <n v="721"/>
        <n v="173"/>
        <n v="5219"/>
        <n v="1436"/>
        <n v="672"/>
        <n v="4886"/>
        <n v="157"/>
        <n v="2754"/>
        <n v="13111"/>
        <n v="11215"/>
        <n v="1550"/>
        <n v="458"/>
        <n v="7289"/>
        <n v="1549"/>
        <n v="1219"/>
        <n v="829"/>
        <n v="9087"/>
        <n v="715"/>
        <n v="11229"/>
        <n v="3315"/>
        <n v="207"/>
        <n v="19042"/>
        <n v="15124"/>
        <n v="627"/>
        <n v="9512"/>
        <n v="1745"/>
        <n v="1522"/>
        <n v="1325"/>
        <n v="11475"/>
        <n v="1195"/>
        <n v="32017"/>
        <n v="20763"/>
        <n v="8769"/>
        <n v="3167"/>
        <n v="15119"/>
        <n v="13497"/>
        <n v="1490"/>
        <n v="327"/>
        <n v="1366"/>
        <n v="1008"/>
        <n v="1071"/>
        <n v="13145"/>
        <n v="1053"/>
        <n v="17793"/>
        <n v="26783"/>
        <n v="9064"/>
        <n v="2745"/>
        <n v="13371"/>
        <n v="12599"/>
        <n v="1286"/>
        <n v="8333"/>
        <n v="1194"/>
        <n v="1181"/>
        <n v="917"/>
        <n v="769"/>
        <n v="16576"/>
        <n v="25442"/>
        <n v="7855"/>
        <n v="2474"/>
        <n v="141"/>
        <n v="12569"/>
        <n v="11386"/>
        <n v="955"/>
        <n v="244"/>
        <n v="8362"/>
        <n v="958"/>
        <n v="1012"/>
        <n v="783"/>
        <n v="3523"/>
        <n v="12924"/>
        <n v="19543"/>
        <n v="7500"/>
        <n v="11348"/>
        <n v="5134"/>
        <n v="138"/>
        <n v="10804"/>
        <n v="13981"/>
        <n v="852"/>
        <n v="9130"/>
        <n v="4396"/>
        <n v="706"/>
        <n v="4302"/>
        <n v="1866"/>
        <n v="106"/>
        <n v="13168"/>
        <n v="37543"/>
        <n v="8683"/>
        <n v="10165"/>
        <n v="11616"/>
        <n v="7902"/>
        <n v="7507"/>
        <n v="13557"/>
        <n v="547"/>
        <n v="4477"/>
        <n v="4909"/>
        <n v="638"/>
        <n v="5505"/>
        <n v="9753"/>
        <n v="30621"/>
        <n v="7619"/>
        <n v="4156"/>
        <n v="11273"/>
        <n v="9716"/>
        <n v="7628"/>
        <n v="14348"/>
        <n v="678"/>
        <n v="4071"/>
        <n v="5957"/>
        <n v="732"/>
        <n v="7168"/>
        <n v="9531"/>
        <n v="35022"/>
        <n v="8499"/>
        <n v="8285"/>
        <n v="9656"/>
        <n v="215"/>
        <n v="11952"/>
        <n v="15824"/>
        <n v="970"/>
        <n v="6857"/>
        <n v="8508"/>
        <n v="798"/>
        <n v="7704"/>
        <n v="19228"/>
        <n v="41208"/>
        <n v="14529"/>
        <n v="5915"/>
        <n v="13454"/>
        <n v="10755"/>
        <n v="171"/>
        <n v="12346"/>
        <n v="15214"/>
        <n v="824"/>
        <n v="313"/>
        <n v="5819"/>
        <n v="7801"/>
        <n v="351"/>
        <n v="9430"/>
        <n v="13400"/>
        <n v="37188"/>
        <n v="17344"/>
        <n v="5595"/>
        <n v="12672"/>
        <n v="10408"/>
        <n v="123"/>
        <n v="11478"/>
        <n v="12147"/>
        <n v="804"/>
        <n v="246"/>
        <n v="5114"/>
        <n v="7783"/>
        <n v="371"/>
        <n v="10522"/>
        <n v="12041"/>
        <n v="33834"/>
        <n v="3032"/>
        <n v="3409"/>
        <n v="10009"/>
        <n v="10664"/>
        <n v="87"/>
        <n v="8215"/>
        <n v="12532"/>
        <n v="556"/>
        <n v="185"/>
        <n v="4248"/>
        <n v="6275"/>
        <n v="378"/>
        <n v="8065"/>
        <n v="8007"/>
        <n v="19112"/>
        <n v="3660"/>
        <n v="2682"/>
        <n v="1153"/>
        <n v="1397"/>
        <n v="9602"/>
        <n v="82"/>
        <n v="4833"/>
        <n v="12022"/>
        <n v="400"/>
        <n v="182"/>
        <n v="2656"/>
        <n v="4465"/>
        <n v="4550"/>
        <n v="4642"/>
        <n v="8739"/>
        <n v="2036"/>
        <n v="1191"/>
        <n v="713"/>
        <n v="1814"/>
        <n v="825"/>
        <n v="7982"/>
        <n v="10463"/>
        <n v="74"/>
        <n v="4720"/>
        <n v="11252"/>
        <n v="322"/>
        <n v="205"/>
        <n v="2679"/>
        <n v="4643"/>
        <n v="4253"/>
        <n v="4299"/>
        <n v="8590"/>
        <n v="3459"/>
        <n v="865"/>
        <n v="4142"/>
        <n v="3203"/>
        <n v="2062"/>
        <n v="9781"/>
        <n v="10638"/>
        <n v="6308"/>
        <n v="13394"/>
        <n v="510"/>
        <n v="436"/>
        <n v="5944"/>
        <n v="16804"/>
        <n v="4900"/>
        <n v="2641"/>
        <n v="6191"/>
        <n v="12383"/>
        <n v="6819"/>
        <n v="10280"/>
        <n v="9677"/>
        <n v="186"/>
        <n v="6651"/>
        <n v="12964"/>
        <n v="429"/>
        <n v="3623"/>
        <n v="5526"/>
        <n v="395"/>
        <n v="7339"/>
        <n v="5558"/>
        <n v="18310"/>
        <n v="7279"/>
        <n v="1742"/>
        <n v="12201"/>
        <n v="9292"/>
        <n v="7287"/>
        <n v="9379"/>
        <n v="105"/>
        <n v="4454"/>
        <n v="12272"/>
        <n v="243"/>
        <n v="2464"/>
        <n v="4563"/>
        <n v="250"/>
        <n v="4438"/>
        <n v="4340"/>
        <n v="8788"/>
        <n v="3123"/>
        <n v="2521"/>
        <n v="8707"/>
        <n v="9911"/>
        <n v="12441"/>
        <n v="13045"/>
        <n v="7608"/>
        <n v="9975"/>
        <n v="107"/>
        <n v="3866"/>
        <n v="11222"/>
        <n v="190"/>
        <n v="343"/>
        <n v="2457"/>
        <n v="4847"/>
        <n v="75"/>
        <n v="3893"/>
        <n v="11267"/>
        <n v="3117"/>
        <n v="4887"/>
        <n v="7014"/>
        <n v="2803"/>
        <n v="10872"/>
        <n v="13361"/>
        <n v="4407"/>
        <n v="8670"/>
        <n v="9851"/>
        <n v="4430"/>
        <n v="11806"/>
        <n v="310"/>
        <n v="2717"/>
        <n v="5295"/>
        <n v="6335"/>
        <n v="4086"/>
        <n v="15200"/>
        <n v="3696"/>
        <n v="4864"/>
        <n v="8275"/>
        <n v="11327"/>
        <n v="13355"/>
        <n v="9657"/>
        <n v="6460"/>
        <n v="8376"/>
        <n v="3417"/>
        <n v="10750"/>
        <n v="248"/>
        <n v="2304"/>
        <n v="3635"/>
        <n v="114"/>
        <n v="4656"/>
        <n v="4270"/>
        <n v="9675"/>
        <n v="2615"/>
        <n v="2751"/>
        <n v="10164"/>
        <n v="13523"/>
        <n v="3432"/>
        <n v="6803"/>
        <n v="8599"/>
        <n v="2892"/>
        <n v="11203"/>
        <n v="154"/>
        <n v="193"/>
        <n v="1680"/>
        <n v="2945"/>
        <n v="4361"/>
        <n v="3961"/>
        <n v="6856"/>
        <n v="2670"/>
        <n v="2971"/>
        <n v="10849"/>
        <n v="11737"/>
        <n v="1787"/>
        <n v="8166"/>
        <n v="9592"/>
        <n v="133"/>
        <n v="4134"/>
        <n v="13082"/>
        <n v="1514"/>
        <n v="3293"/>
        <n v="288"/>
        <n v="4829"/>
        <n v="3744"/>
        <n v="4879"/>
        <n v="2320"/>
        <n v="1983"/>
        <n v="7744"/>
        <n v="12870"/>
        <n v="11231"/>
        <n v="2178"/>
        <n v="8018"/>
        <n v="8697"/>
        <n v="83"/>
        <n v="4224"/>
        <n v="11424"/>
        <n v="165"/>
        <n v="285"/>
        <n v="1528"/>
        <n v="5316"/>
        <n v="4229"/>
        <n v="4696"/>
        <n v="1946"/>
        <n v="1503"/>
        <n v="6707"/>
        <n v="11178"/>
        <n v="4599"/>
        <n v="6855"/>
        <n v="7555"/>
        <n v="108"/>
        <n v="2771"/>
        <n v="11537"/>
        <n v="166"/>
        <n v="309"/>
        <n v="1367"/>
        <n v="3330"/>
        <n v="184"/>
        <n v="4069"/>
        <n v="3029"/>
        <n v="4357"/>
        <n v="2365"/>
        <n v="7652"/>
        <n v="11114"/>
        <n v="8661"/>
        <n v="2593"/>
        <n v="7722"/>
        <n v="8557"/>
        <n v="84"/>
        <n v="3405"/>
        <n v="11191"/>
        <n v="1860"/>
        <n v="295"/>
        <n v="4735"/>
        <n v="2830"/>
        <n v="6310"/>
        <n v="3419"/>
        <n v="2481"/>
        <n v="8046"/>
        <n v="9424"/>
        <n v="2794"/>
        <n v="7265"/>
        <n v="8885"/>
        <n v="78"/>
        <n v="3812"/>
        <n v="10779"/>
        <n v="174"/>
        <n v="1592"/>
        <n v="4419"/>
        <n v="5249"/>
        <n v="3565"/>
        <n v="2701"/>
        <n v="2184"/>
        <n v="9378"/>
        <n v="11542"/>
        <n v="9223"/>
        <n v="1696"/>
        <n v="7403"/>
        <n v="9415"/>
        <n v="92"/>
        <n v="4105"/>
        <n v="11112"/>
        <n v="179"/>
        <n v="1845"/>
        <n v="4395"/>
        <n v="189"/>
        <n v="5736"/>
        <n v="4977"/>
        <n v="6151"/>
        <n v="1873"/>
        <n v="1991"/>
        <n v="8249"/>
        <n v="10120"/>
        <n v="11106"/>
        <n v="1755"/>
        <n v="6389"/>
        <n v="9004"/>
        <n v="91"/>
        <n v="3846"/>
        <n v="10966"/>
        <n v="117"/>
        <n v="1832"/>
        <n v="270"/>
        <n v="4689"/>
        <n v="3003"/>
        <n v="7378"/>
        <n v="1520"/>
        <n v="7491"/>
        <n v="10613"/>
        <n v="9673"/>
        <n v="1925"/>
        <n v="7078"/>
        <n v="8627"/>
        <n v="10413"/>
        <n v="172"/>
        <n v="2309"/>
        <n v="2197"/>
        <n v="4405"/>
        <n v="3022"/>
        <n v="7850"/>
        <n v="2358"/>
        <n v="1540"/>
        <n v="11149"/>
        <n v="12369"/>
        <n v="11927"/>
        <n v="3460"/>
        <n v="6668"/>
        <n v="8289"/>
        <n v="103"/>
        <n v="4436"/>
        <n v="11645"/>
        <n v="2476"/>
        <n v="2152"/>
        <n v="175"/>
        <n v="4473"/>
        <n v="3040"/>
        <n v="10866"/>
        <n v="1599"/>
        <n v="2170"/>
        <n v="10792"/>
        <n v="11088"/>
        <n v="12898"/>
        <n v="4566"/>
        <n v="7473"/>
        <n v="8893"/>
        <n v="4046"/>
        <n v="12102"/>
        <n v="2760"/>
        <n v="2409"/>
        <n v="224"/>
        <n v="4175"/>
        <n v="3014"/>
        <n v="6690"/>
        <n v="3430"/>
        <n v="2321"/>
        <n v="10918"/>
        <n v="12723"/>
        <n v="11904"/>
        <n v="2911"/>
        <n v="6944"/>
        <n v="7535"/>
        <n v="3428"/>
        <n v="10968"/>
        <n v="88"/>
        <n v="2508"/>
        <n v="2506"/>
        <n v="296"/>
        <n v="4811"/>
        <n v="3053"/>
        <n v="7892"/>
        <n v="2776"/>
        <n v="2400"/>
        <n v="9442"/>
        <n v="10350"/>
        <n v="13672"/>
        <n v="2203"/>
        <n v="7451"/>
        <n v="9232"/>
        <n v="112"/>
        <n v="3762"/>
        <n v="11825"/>
        <n v="151"/>
        <n v="2691"/>
        <n v="3101"/>
        <n v="3993"/>
        <n v="3850"/>
        <n v="6725"/>
        <n v="2489"/>
        <n v="2341"/>
        <n v="10124"/>
        <n v="11173"/>
        <n v="11350"/>
        <n v="1819"/>
        <n v="854"/>
        <n v="7174"/>
        <n v="8094"/>
        <n v="94"/>
        <n v="2616"/>
        <n v="11471"/>
        <n v="2209"/>
        <n v="2664"/>
        <n v="3083"/>
        <n v="4210"/>
        <n v="2744"/>
        <n v="2366"/>
        <n v="8399"/>
        <n v="8817"/>
        <n v="7981"/>
        <n v="8798"/>
        <n v="2759"/>
        <n v="9954"/>
        <n v="191"/>
        <n v="2477"/>
        <n v="2702"/>
        <n v="4482"/>
        <n v="2938"/>
        <n v="3948"/>
        <n v="2325"/>
        <n v="7356"/>
        <n v="13999"/>
        <n v="8733"/>
        <n v="306"/>
        <n v="7393"/>
        <n v="7934"/>
        <n v="153"/>
        <n v="5751"/>
        <n v="10382"/>
        <n v="317"/>
        <n v="4374"/>
        <n v="2368"/>
        <n v="843"/>
        <n v="4559"/>
        <n v="4712"/>
        <n v="8347"/>
        <n v="2577"/>
        <n v="2525"/>
        <n v="12545"/>
        <n v="12767"/>
        <n v="1054"/>
        <n v="5729"/>
        <n v="5534"/>
        <n v="4275"/>
        <n v="8017"/>
        <n v="262"/>
        <n v="4314"/>
        <n v="2223"/>
        <n v="884"/>
        <n v="4819"/>
        <n v="2428"/>
        <n v="12708"/>
        <n v="2054"/>
        <n v="2811"/>
        <n v="12519"/>
        <n v="14637"/>
        <n v="13667"/>
        <n v="52"/>
        <n v="6326"/>
        <n v="5565"/>
        <n v="164"/>
        <n v="7308"/>
        <n v="8766"/>
        <n v="263"/>
        <n v="260"/>
        <n v="5401"/>
        <n v="2651"/>
        <n v="972"/>
        <n v="4528"/>
        <n v="10939"/>
        <n v="2897"/>
        <n v="3570"/>
        <n v="15312"/>
        <n v="14334"/>
        <n v="16394"/>
        <n v="79"/>
        <n v="46"/>
        <n v="345"/>
        <n v="8"/>
        <n v="25"/>
        <n v="62"/>
        <n v="203"/>
        <n v="1122"/>
        <n v="155"/>
        <n v="539"/>
        <n v="640"/>
        <n v="582"/>
        <n v="33025"/>
        <n v="9495"/>
        <n v="19484"/>
        <n v="24769"/>
        <n v="1847"/>
        <n v="1457"/>
        <n v="16682"/>
        <n v="4398"/>
        <n v="234"/>
        <n v="14240"/>
        <n v="6330"/>
        <n v="2490"/>
        <n v="222"/>
        <n v="7348"/>
        <n v="11882"/>
        <n v="3717"/>
        <n v="1332"/>
        <n v="1642"/>
        <n v="3512"/>
        <n v="5858"/>
        <n v="5959"/>
        <n v="2819"/>
        <n v="161"/>
        <n v="5390"/>
        <n v="5056"/>
        <n v="808"/>
        <n v="3359"/>
        <n v="13102"/>
        <n v="3265"/>
        <n v="9944"/>
        <n v="2800"/>
        <n v="11855"/>
        <n v="4059"/>
        <n v="9822"/>
        <n v="2977"/>
        <n v="11160"/>
        <n v="4129"/>
        <n v="7537"/>
        <n v="2737"/>
        <n v="13052"/>
        <n v="4140"/>
        <n v="0"/>
        <n v="6679"/>
        <n v="2177"/>
        <n v="10063"/>
        <n v="2743"/>
        <n v="3829"/>
        <n v="7529"/>
        <n v="1214"/>
        <n v="5201"/>
        <n v="6675"/>
        <n v="1662"/>
        <n v="2265"/>
        <n v="12840"/>
        <n v="410"/>
        <n v="8442"/>
        <n v="4453"/>
        <n v="1136"/>
        <n v="18"/>
        <n v="2446"/>
        <n v="13500"/>
        <n v="384"/>
        <n v="7574"/>
        <n v="3952"/>
        <n v="21"/>
        <n v="3142"/>
        <n v="13618"/>
        <n v="459"/>
        <n v="10795"/>
        <n v="4610"/>
        <n v="1280"/>
        <n v="32"/>
        <n v="1911"/>
        <n v="13311"/>
        <n v="349"/>
        <n v="7080"/>
        <n v="3580"/>
        <n v="964"/>
        <n v="14"/>
        <n v="3991"/>
        <n v="14773"/>
        <n v="514"/>
        <n v="15988"/>
        <n v="5175"/>
        <n v="1526"/>
        <n v="3066"/>
        <n v="15847"/>
        <n v="467"/>
        <n v="11545"/>
        <n v="4904"/>
        <n v="1586"/>
        <n v="66"/>
        <n v="2959"/>
        <n v="14621"/>
        <n v="328"/>
        <n v="10465"/>
        <n v="4221"/>
        <n v="1652"/>
        <n v="14670"/>
        <n v="9596"/>
        <n v="4052"/>
        <n v="1357"/>
        <n v="31"/>
        <n v="2809"/>
        <n v="13751"/>
        <n v="303"/>
        <n v="10823"/>
        <n v="4019"/>
        <n v="1463"/>
        <n v="2703"/>
        <n v="13565"/>
        <n v="266"/>
        <n v="9524"/>
        <n v="4024"/>
        <m/>
      </sharedItems>
    </cacheField>
    <cacheField name="点击量" numFmtId="0">
      <sharedItems containsString="0" containsBlank="1" containsNumber="1" containsInteger="1" minValue="0" maxValue="10776" count="731">
        <n v="3002"/>
        <n v="4373"/>
        <n v="1665"/>
        <n v="299"/>
        <n v="15"/>
        <n v="1467"/>
        <n v="14"/>
        <n v="2220"/>
        <n v="4717"/>
        <n v="1275"/>
        <n v="326"/>
        <n v="75"/>
        <n v="1452"/>
        <n v="1030"/>
        <n v="1040"/>
        <n v="2953"/>
        <n v="1246"/>
        <n v="212"/>
        <n v="37"/>
        <n v="2922"/>
        <n v="171"/>
        <n v="2082"/>
        <n v="3530"/>
        <n v="1219"/>
        <n v="208"/>
        <n v="25"/>
        <n v="2913"/>
        <n v="146"/>
        <n v="2218"/>
        <n v="4009"/>
        <n v="1281"/>
        <n v="28"/>
        <n v="1735"/>
        <n v="1934"/>
        <n v="1839"/>
        <n v="3067"/>
        <n v="1223"/>
        <n v="314"/>
        <n v="26"/>
        <n v="1728"/>
        <n v="111"/>
        <n v="1799"/>
        <n v="448"/>
        <n v="1813"/>
        <n v="2366"/>
        <n v="1170"/>
        <n v="350"/>
        <n v="12"/>
        <n v="1700"/>
        <n v="1802"/>
        <n v="670"/>
        <n v="35"/>
        <n v="2634"/>
        <n v="2973"/>
        <n v="1161"/>
        <n v="339"/>
        <n v="24"/>
        <n v="1667"/>
        <n v="1779"/>
        <n v="749"/>
        <n v="190"/>
        <n v="3020"/>
        <n v="2744"/>
        <n v="1088"/>
        <n v="402"/>
        <n v="17"/>
        <n v="1660"/>
        <n v="1776"/>
        <n v="590"/>
        <n v="202"/>
        <n v="234"/>
        <n v="1407"/>
        <n v="1406"/>
        <n v="1092"/>
        <n v="338"/>
        <n v="11"/>
        <n v="1654"/>
        <n v="1789"/>
        <n v="510"/>
        <n v="186"/>
        <n v="489"/>
        <n v="597"/>
        <n v="1"/>
        <n v="36"/>
        <n v="716"/>
        <n v="466"/>
        <n v="50"/>
        <n v="122"/>
        <n v="531"/>
        <n v="577"/>
        <n v="43"/>
        <n v="725"/>
        <n v="669"/>
        <n v="51"/>
        <n v="525"/>
        <n v="573"/>
        <n v="748"/>
        <n v="680"/>
        <n v="58"/>
        <n v="64"/>
        <n v="534"/>
        <n v="596"/>
        <n v="27"/>
        <n v="720"/>
        <n v="647"/>
        <n v="63"/>
        <n v="20"/>
        <n v="1138"/>
        <n v="924"/>
        <n v="84"/>
        <n v="1072"/>
        <n v="522"/>
        <n v="47"/>
        <n v="19"/>
        <n v="277"/>
        <n v="386"/>
        <n v="141"/>
        <n v="859"/>
        <n v="203"/>
        <n v="1078"/>
        <n v="642"/>
        <n v="1085"/>
        <n v="894"/>
        <n v="2"/>
        <n v="2157"/>
        <n v="2308"/>
        <n v="381"/>
        <n v="944"/>
        <n v="362"/>
        <n v="23"/>
        <n v="1081"/>
        <n v="606"/>
        <n v="815"/>
        <n v="863"/>
        <n v="3031"/>
        <n v="34"/>
        <n v="165"/>
        <n v="18"/>
        <n v="1068"/>
        <n v="345"/>
        <n v="13"/>
        <n v="1083"/>
        <n v="624"/>
        <n v="1156"/>
        <n v="862"/>
        <n v="2963"/>
        <n v="123"/>
        <n v="44"/>
        <n v="1124"/>
        <n v="364"/>
        <n v="1080"/>
        <n v="829"/>
        <n v="1094"/>
        <n v="854"/>
        <n v="2917"/>
        <n v="124"/>
        <n v="72"/>
        <n v="1110"/>
        <n v="1075"/>
        <n v="605"/>
        <n v="1077"/>
        <n v="855"/>
        <n v="1691"/>
        <n v="99"/>
        <n v="78"/>
        <n v="2031"/>
        <n v="575"/>
        <n v="392"/>
        <n v="1038"/>
        <n v="1089"/>
        <n v="334"/>
        <n v="1073"/>
        <n v="845"/>
        <n v="1871"/>
        <n v="131"/>
        <n v="2594"/>
        <n v="444"/>
        <n v="542"/>
        <n v="1047"/>
        <n v="324"/>
        <n v="497"/>
        <n v="1074"/>
        <n v="1602"/>
        <n v="127"/>
        <n v="2693"/>
        <n v="440"/>
        <n v="156"/>
        <n v="1048"/>
        <n v="246"/>
        <n v="872"/>
        <n v="792"/>
        <n v="478"/>
        <n v="462"/>
        <n v="805"/>
        <n v="561"/>
        <n v="530"/>
        <n v="1374"/>
        <n v="878"/>
        <n v="230"/>
        <n v="847"/>
        <n v="553"/>
        <n v="418"/>
        <n v="295"/>
        <n v="494"/>
        <n v="781"/>
        <n v="296"/>
        <n v="589"/>
        <n v="875"/>
        <n v="293"/>
        <n v="848"/>
        <n v="545"/>
        <n v="412"/>
        <n v="543"/>
        <n v="803"/>
        <n v="1020"/>
        <n v="960"/>
        <n v="357"/>
        <n v="843"/>
        <n v="550"/>
        <n v="471"/>
        <n v="537"/>
        <n v="286"/>
        <n v="846"/>
        <n v="969"/>
        <n v="491"/>
        <n v="544"/>
        <n v="557"/>
        <n v="458"/>
        <n v="826"/>
        <n v="817"/>
        <n v="1982"/>
        <n v="96"/>
        <n v="4"/>
        <n v="750"/>
        <n v="133"/>
        <n v="271"/>
        <n v="104"/>
        <n v="197"/>
        <n v="151"/>
        <n v="700"/>
        <n v="376"/>
        <n v="139"/>
        <n v="66"/>
        <n v="48"/>
        <n v="1024"/>
        <n v="585"/>
        <n v="464"/>
        <n v="588"/>
        <n v="1127"/>
        <n v="233"/>
        <n v="884"/>
        <n v="477"/>
        <n v="574"/>
        <n v="1035"/>
        <n v="741"/>
        <n v="359"/>
        <n v="986"/>
        <n v="415"/>
        <n v="147"/>
        <n v="541"/>
        <n v="560"/>
        <n v="578"/>
        <n v="503"/>
        <n v="850"/>
        <n v="735"/>
        <n v="425"/>
        <n v="349"/>
        <n v="549"/>
        <n v="488"/>
        <n v="707"/>
        <n v="317"/>
        <n v="1762"/>
        <n v="53"/>
        <n v="1495"/>
        <n v="475"/>
        <n v="110"/>
        <n v="1011"/>
        <n v="439"/>
        <n v="340"/>
        <n v="623"/>
        <n v="396"/>
        <n v="238"/>
        <n v="2608"/>
        <n v="30"/>
        <n v="506"/>
        <n v="327"/>
        <n v="620"/>
        <n v="841"/>
        <n v="446"/>
        <n v="21"/>
        <n v="379"/>
        <n v="1457"/>
        <n v="173"/>
        <n v="1547"/>
        <n v="358"/>
        <n v="172"/>
        <n v="405"/>
        <n v="1513"/>
        <n v="636"/>
        <n v="306"/>
        <n v="535"/>
        <n v="269"/>
        <n v="1129"/>
        <n v="185"/>
        <n v="152"/>
        <n v="787"/>
        <n v="1942"/>
        <n v="616"/>
        <n v="433"/>
        <n v="228"/>
        <n v="1008"/>
        <n v="155"/>
        <n v="120"/>
        <n v="915"/>
        <n v="3734"/>
        <n v="612"/>
        <n v="441"/>
        <n v="355"/>
        <n v="148"/>
        <n v="1309"/>
        <n v="170"/>
        <n v="403"/>
        <n v="1112"/>
        <n v="4361"/>
        <n v="678"/>
        <n v="424"/>
        <n v="368"/>
        <n v="500"/>
        <n v="1120"/>
        <n v="191"/>
        <n v="404"/>
        <n v="154"/>
        <n v="867"/>
        <n v="3926"/>
        <n v="438"/>
        <n v="341"/>
        <n v="463"/>
        <n v="997"/>
        <n v="187"/>
        <n v="378"/>
        <n v="108"/>
        <n v="4262"/>
        <n v="556"/>
        <n v="461"/>
        <n v="387"/>
        <n v="928"/>
        <n v="442"/>
        <n v="109"/>
        <n v="298"/>
        <n v="4656"/>
        <n v="437"/>
        <n v="427"/>
        <n v="407"/>
        <n v="1222"/>
        <n v="158"/>
        <n v="375"/>
        <n v="136"/>
        <n v="470"/>
        <n v="10776"/>
        <n v="1572"/>
        <n v="484"/>
        <n v="413"/>
        <n v="391"/>
        <n v="401"/>
        <n v="586"/>
        <n v="134"/>
        <n v="6"/>
        <n v="319"/>
        <n v="316"/>
        <n v="10085"/>
        <n v="2199"/>
        <n v="456"/>
        <n v="394"/>
        <n v="417"/>
        <n v="342"/>
        <n v="129"/>
        <n v="263"/>
        <n v="242"/>
        <n v="3476"/>
        <n v="1583"/>
        <n v="587"/>
        <n v="450"/>
        <n v="509"/>
        <n v="655"/>
        <n v="137"/>
        <n v="5"/>
        <n v="121"/>
        <n v="1191"/>
        <n v="6514"/>
        <n v="1344"/>
        <n v="495"/>
        <n v="10"/>
        <n v="421"/>
        <n v="467"/>
        <n v="465"/>
        <n v="135"/>
        <n v="7"/>
        <n v="305"/>
        <n v="138"/>
        <n v="224"/>
        <n v="385"/>
        <n v="3016"/>
        <n v="945"/>
        <n v="454"/>
        <n v="431"/>
        <n v="455"/>
        <n v="162"/>
        <n v="140"/>
        <n v="594"/>
        <n v="901"/>
        <n v="9"/>
        <n v="372"/>
        <n v="337"/>
        <n v="143"/>
        <n v="318"/>
        <n v="180"/>
        <n v="547"/>
        <n v="899"/>
        <n v="409"/>
        <n v="393"/>
        <n v="335"/>
        <n v="261"/>
        <n v="89"/>
        <n v="262"/>
        <n v="144"/>
        <n v="794"/>
        <n v="729"/>
        <n v="420"/>
        <n v="422"/>
        <n v="16"/>
        <n v="369"/>
        <n v="83"/>
        <n v="231"/>
        <n v="117"/>
        <n v="645"/>
        <n v="322"/>
        <n v="371"/>
        <n v="98"/>
        <n v="384"/>
        <n v="382"/>
        <n v="435"/>
        <n v="353"/>
        <n v="189"/>
        <n v="406"/>
        <n v="287"/>
        <n v="69"/>
        <n v="178"/>
        <n v="86"/>
        <n v="443"/>
        <n v="408"/>
        <n v="266"/>
        <n v="308"/>
        <n v="157"/>
        <n v="76"/>
        <n v="336"/>
        <n v="279"/>
        <n v="82"/>
        <n v="373"/>
        <n v="222"/>
        <n v="331"/>
        <n v="56"/>
        <n v="285"/>
        <n v="54"/>
        <n v="71"/>
        <n v="332"/>
        <n v="65"/>
        <n v="994"/>
        <n v="281"/>
        <n v="8"/>
        <n v="258"/>
        <n v="321"/>
        <n v="33"/>
        <n v="160"/>
        <n v="67"/>
        <n v="1879"/>
        <n v="282"/>
        <n v="397"/>
        <n v="204"/>
        <n v="40"/>
        <n v="55"/>
        <n v="1945"/>
        <n v="174"/>
        <n v="240"/>
        <n v="88"/>
        <n v="2416"/>
        <n v="209"/>
        <n v="74"/>
        <n v="399"/>
        <n v="226"/>
        <n v="114"/>
        <n v="52"/>
        <n v="1818"/>
        <n v="59"/>
        <n v="163"/>
        <n v="377"/>
        <n v="125"/>
        <n v="39"/>
        <n v="1486"/>
        <n v="90"/>
        <n v="1590"/>
        <n v="102"/>
        <n v="303"/>
        <n v="206"/>
        <n v="278"/>
        <n v="61"/>
        <n v="1948"/>
        <n v="115"/>
        <n v="380"/>
        <n v="283"/>
        <n v="346"/>
        <n v="169"/>
        <n v="1604"/>
        <n v="100"/>
        <n v="508"/>
        <n v="227"/>
        <n v="291"/>
        <n v="41"/>
        <n v="150"/>
        <n v="77"/>
        <n v="1422"/>
        <n v="97"/>
        <n v="328"/>
        <n v="3"/>
        <n v="181"/>
        <n v="91"/>
        <n v="1307"/>
        <n v="479"/>
        <n v="221"/>
        <n v="1165"/>
        <n v="309"/>
        <n v="251"/>
        <n v="29"/>
        <n v="483"/>
        <n v="229"/>
        <n v="198"/>
        <n v="175"/>
        <n v="103"/>
        <n v="611"/>
        <n v="457"/>
        <n v="245"/>
        <n v="513"/>
        <n v="38"/>
        <n v="219"/>
        <n v="49"/>
        <n v="253"/>
        <n v="22"/>
        <n v="496"/>
        <n v="276"/>
        <n v="347"/>
        <n v="241"/>
        <n v="329"/>
        <n v="70"/>
        <n v="292"/>
        <n v="210"/>
        <n v="94"/>
        <n v="445"/>
        <n v="419"/>
        <n v="259"/>
        <n v="434"/>
        <n v="101"/>
        <n v="493"/>
        <n v="153"/>
        <n v="132"/>
        <n v="468"/>
        <n v="280"/>
        <n v="81"/>
        <n v="243"/>
        <n v="73"/>
        <n v="95"/>
        <n v="207"/>
        <n v="323"/>
        <n v="315"/>
        <n v="142"/>
        <n v="232"/>
        <n v="297"/>
        <n v="236"/>
        <n v="311"/>
        <n v="87"/>
        <n v="164"/>
        <n v="106"/>
        <n v="398"/>
        <n v="432"/>
        <n v="218"/>
        <n v="628"/>
        <n v="255"/>
        <n v="116"/>
        <n v="868"/>
        <n v="294"/>
        <n v="130"/>
        <n v="824"/>
        <n v="325"/>
        <n v="220"/>
        <n v="80"/>
        <n v="270"/>
        <n v="482"/>
        <n v="113"/>
        <n v="540"/>
        <n v="452"/>
        <n v="864"/>
        <n v="751"/>
        <n v="423"/>
        <n v="710"/>
        <n v="896"/>
        <n v="85"/>
        <n v="348"/>
        <n v="31"/>
        <n v="1164"/>
        <n v="312"/>
        <n v="354"/>
        <n v="344"/>
        <n v="32"/>
        <n v="268"/>
        <n v="842"/>
        <n v="275"/>
        <n v="1582"/>
        <n v="159"/>
        <n v="214"/>
        <n v="1409"/>
        <n v="516"/>
        <n v="274"/>
        <n v="248"/>
        <n v="1588"/>
        <n v="235"/>
        <n v="460"/>
        <n v="239"/>
        <n v="1828"/>
        <n v="1294"/>
        <n v="343"/>
        <n v="184"/>
        <n v="1556"/>
        <n v="990"/>
        <n v="301"/>
        <n v="199"/>
        <n v="265"/>
        <n v="1415"/>
        <n v="177"/>
        <n v="252"/>
        <n v="866"/>
        <n v="45"/>
        <n v="264"/>
        <n v="107"/>
        <n v="119"/>
        <n v="300"/>
        <n v="79"/>
        <n v="367"/>
        <n v="68"/>
        <n v="289"/>
        <n v="176"/>
        <n v="168"/>
        <n v="179"/>
        <n v="786"/>
        <n v="302"/>
        <n v="193"/>
        <n v="216"/>
        <n v="524"/>
        <n v="118"/>
        <n v="784"/>
        <n v="570"/>
        <n v="260"/>
        <n v="92"/>
        <n v="527"/>
        <n v="770"/>
        <n v="740"/>
        <n v="161"/>
        <n v="629"/>
        <n v="149"/>
        <n v="753"/>
        <n v="201"/>
        <n v="256"/>
        <n v="795"/>
        <n v="771"/>
        <n v="250"/>
        <n v="333"/>
        <n v="608"/>
        <n v="675"/>
        <n v="57"/>
        <n v="284"/>
        <n v="849"/>
        <n v="649"/>
        <n v="827"/>
        <n v="237"/>
        <n v="754"/>
        <n v="257"/>
        <n v="313"/>
        <n v="708"/>
        <n v="105"/>
        <n v="617"/>
        <n v="775"/>
        <n v="166"/>
        <n v="598"/>
        <n v="46"/>
        <n v="416"/>
        <n v="778"/>
        <n v="145"/>
        <n v="60"/>
        <n v="614"/>
        <n v="844"/>
        <n v="688"/>
        <n v="486"/>
        <n v="626"/>
        <n v="200"/>
        <n v="272"/>
        <n v="93"/>
        <n v="858"/>
        <n v="695"/>
        <n v="112"/>
        <n v="766"/>
        <n v="825"/>
        <n v="307"/>
        <n v="788"/>
        <n v="789"/>
        <n v="247"/>
        <n v="799"/>
        <n v="383"/>
        <n v="711"/>
        <n v="816"/>
        <n v="984"/>
        <n v="167"/>
        <n v="699"/>
        <n v="1062"/>
        <n v="194"/>
        <n v="974"/>
        <n v="414"/>
        <n v="188"/>
        <n v="390"/>
        <n v="0"/>
        <n v="502"/>
        <n v="436"/>
        <n v="126"/>
        <n v="304"/>
        <m/>
      </sharedItems>
    </cacheField>
    <cacheField name="点击率" numFmtId="0">
      <sharedItems containsString="0" containsBlank="1" containsNumber="1" minValue="0" maxValue="0.1317" count="530">
        <n v="0.0388"/>
        <n v="0.1011"/>
        <n v="0.0286"/>
        <n v="0.0299"/>
        <n v="0.1181"/>
        <n v="0.0434"/>
        <n v="0.0201"/>
        <n v="0.0415"/>
        <n v="0.106"/>
        <n v="0.0283"/>
        <n v="0.0316"/>
        <n v="0.0311"/>
        <n v="0.04"/>
        <n v="0.0179"/>
        <n v="0.035"/>
        <n v="0.0922"/>
        <n v="0.0287"/>
        <n v="0.0241"/>
        <n v="0.045"/>
        <n v="0.0392"/>
        <n v="0.017"/>
        <n v="0.0398"/>
        <n v="0.1038"/>
        <n v="0.0288"/>
        <n v="0.0305"/>
        <n v="0.0367"/>
        <n v="0.0411"/>
        <n v="0.032"/>
        <n v="0.0347"/>
        <n v="0.1022"/>
        <n v="0.0309"/>
        <n v="0.0269"/>
        <n v="0.038"/>
        <n v="0.0408"/>
        <n v="0.0303"/>
        <n v="0.0463"/>
        <n v="0.0942"/>
        <n v="0.0294"/>
        <n v="0.0332"/>
        <n v="0.0433"/>
        <n v="0.0435"/>
        <n v="0.0252"/>
        <n v="0.0449"/>
        <n v="0.0373"/>
        <n v="0.0355"/>
        <n v="0.0826"/>
        <n v="0.0302"/>
        <n v="0.0282"/>
        <n v="0.0329"/>
        <n v="0.0443"/>
        <n v="0.0326"/>
        <n v="0.0335"/>
        <n v="0.0896"/>
        <n v="0.0273"/>
        <n v="0.0716"/>
        <n v="0.0417"/>
        <n v="0.0461"/>
        <n v="0.0364"/>
        <n v="0.0356"/>
        <n v="0.0308"/>
        <n v="0.084"/>
        <n v="0.0313"/>
        <n v="0.0582"/>
        <n v="0.05"/>
        <n v="0.0338"/>
        <n v="0.024"/>
        <n v="0.0379"/>
        <n v="0.0869"/>
        <n v="0.0317"/>
        <n v="0.0608"/>
        <n v="0.0419"/>
        <n v="0.0517"/>
        <n v="0.0331"/>
        <n v="0.0235"/>
        <n v="0.0396"/>
        <n v="0.0353"/>
        <n v="0.0381"/>
        <n v="0.0543"/>
        <n v="0.036"/>
        <n v="0.0307"/>
        <n v="0.0178"/>
        <n v="0.0324"/>
        <n v="0.0447"/>
        <n v="0.0499"/>
        <n v="0.0377"/>
        <n v="0.0298"/>
        <n v="0.0174"/>
        <n v="0.0297"/>
        <n v="0.0516"/>
        <n v="0.0365"/>
        <n v="0.0375"/>
        <n v="0.0279"/>
        <n v="0.0366"/>
        <n v="0.0539"/>
        <n v="0.0393"/>
        <n v="0.0363"/>
        <n v="0.0225"/>
        <n v="0.0281"/>
        <n v="0.0301"/>
        <n v="0.0424"/>
        <n v="0.053"/>
        <n v="0.0529"/>
        <n v="0.0418"/>
        <n v="0.0234"/>
        <n v="0.0531"/>
        <n v="0.0502"/>
        <n v="0.0267"/>
        <n v="0.0318"/>
        <n v="0.0504"/>
        <n v="0.0475"/>
        <n v="0.0487"/>
        <n v="0.0202"/>
        <n v="0.0254"/>
        <n v="0.0251"/>
        <n v="0.0128"/>
        <n v="0.0277"/>
        <n v="0.0635"/>
        <n v="0.0448"/>
        <n v="0.0498"/>
        <n v="0.0214"/>
        <n v="0.0156"/>
        <n v="0.0319"/>
        <n v="0.0508"/>
        <n v="0.0453"/>
        <n v="0.0348"/>
        <n v="0.0198"/>
        <n v="0.0274"/>
        <n v="0.0259"/>
        <n v="0.0452"/>
        <n v="0.0372"/>
        <n v="0.0514"/>
        <n v="0.0489"/>
        <n v="0.031"/>
        <n v="0.0216"/>
        <n v="0.0428"/>
        <n v="0.047"/>
        <n v="0.0486"/>
        <n v="0.0321"/>
        <n v="0.0153"/>
        <n v="0.0296"/>
        <n v="0.056"/>
        <n v="0.0322"/>
        <n v="0.0183"/>
        <n v="0.0306"/>
        <n v="0.0557"/>
        <n v="0.0457"/>
        <n v="0.0351"/>
        <n v="0.0473"/>
        <n v="0.0185"/>
        <n v="0.0595"/>
        <n v="0.0223"/>
        <n v="0.0312"/>
        <n v="0.0497"/>
        <n v="0.0478"/>
        <n v="0.0512"/>
        <n v="0.03"/>
        <n v="0.0187"/>
        <n v="0.0552"/>
        <n v="0.0182"/>
        <n v="0.0509"/>
        <n v="0.0405"/>
        <n v="0.0343"/>
        <n v="0.0482"/>
        <n v="0.0481"/>
        <n v="0.0346"/>
        <n v="0.0801"/>
        <n v="0.0412"/>
        <n v="0.0444"/>
        <n v="0.0416"/>
        <n v="0.0455"/>
        <n v="0.0488"/>
        <n v="0.0483"/>
        <n v="0.0496"/>
        <n v="0.0527"/>
        <n v="0.0429"/>
        <n v="0.0528"/>
        <n v="0.0304"/>
        <n v="0.0291"/>
        <n v="0.0336"/>
        <n v="0.0506"/>
        <n v="0.052"/>
        <n v="0.0515"/>
        <n v="0.0315"/>
        <n v="0.0536"/>
        <n v="0.0325"/>
        <n v="0.0195"/>
        <n v="0.0494"/>
        <n v="0.042"/>
        <n v="0.0465"/>
        <n v="0.0522"/>
        <n v="0.0431"/>
        <n v="0.0349"/>
        <n v="0.0192"/>
        <n v="0.0292"/>
        <n v="0.0323"/>
        <n v="0.0327"/>
        <n v="0.0438"/>
        <n v="0.0345"/>
        <n v="0.0342"/>
        <n v="0.0218"/>
        <n v="0.0289"/>
        <n v="0.0625"/>
        <n v="0.0404"/>
        <n v="0.0232"/>
        <n v="0.07"/>
        <n v="0.0395"/>
        <n v="0.0243"/>
        <n v="0.0421"/>
        <n v="0.0226"/>
        <n v="0.0205"/>
        <n v="0.029"/>
        <n v="0.0414"/>
        <n v="0.0231"/>
        <n v="0.0511"/>
        <n v="0.0354"/>
        <n v="0.0242"/>
        <n v="0.0704"/>
        <n v="0.0276"/>
        <n v="0.0264"/>
        <n v="0.0959"/>
        <n v="0.0265"/>
        <n v="0.0285"/>
        <n v="0.0204"/>
        <n v="0.0581"/>
        <n v="0.0571"/>
        <n v="0.0215"/>
        <n v="0.0821"/>
        <n v="0.0708"/>
        <n v="0.0369"/>
        <n v="0.0263"/>
        <n v="0.1016"/>
        <n v="0.0221"/>
        <n v="0.0781"/>
        <n v="0.0599"/>
        <n v="0.0295"/>
        <n v="0.0278"/>
        <n v="0.0228"/>
        <n v="0.0521"/>
        <n v="0.0807"/>
        <n v="0.0261"/>
        <n v="0.0659"/>
        <n v="0.0384"/>
        <n v="0.0209"/>
        <n v="0.0532"/>
        <n v="0.0359"/>
        <n v="0.022"/>
        <n v="0.0888"/>
        <n v="0.0623"/>
        <n v="0.0266"/>
        <n v="0.0371"/>
        <n v="0.0224"/>
        <n v="0.0925"/>
        <n v="0.0361"/>
        <n v="0.0858"/>
        <n v="0.0471"/>
        <n v="0.0382"/>
        <n v="0.0237"/>
        <n v="0.0596"/>
        <n v="0.0834"/>
        <n v="0.0257"/>
        <n v="0.0476"/>
        <n v="0.0245"/>
        <n v="0.0664"/>
        <n v="0.0173"/>
        <n v="0.0862"/>
        <n v="0.0423"/>
        <n v="0.0284"/>
        <n v="0.0199"/>
        <n v="0.0806"/>
        <n v="0.0275"/>
        <n v="0.0212"/>
        <n v="0.027"/>
        <n v="0.0927"/>
        <n v="0.0328"/>
        <n v="0.059"/>
        <n v="0.0565"/>
        <n v="0.0255"/>
        <n v="0.0238"/>
        <n v="0.0464"/>
        <n v="0.0657"/>
        <n v="0.0314"/>
        <n v="0.015"/>
        <n v="0.0387"/>
        <n v="0.0271"/>
        <n v="0.0401"/>
        <n v="0.0646"/>
        <n v="0.026"/>
        <n v="0.0567"/>
        <n v="0.0248"/>
        <n v="0.0256"/>
        <n v="0.0679"/>
        <n v="0.0293"/>
        <n v="0.0085"/>
        <n v="0.0272"/>
        <n v="0.0071"/>
        <n v="0.0227"/>
        <n v="0.0116"/>
        <n v="0.025"/>
        <n v="0.0171"/>
        <n v="0.023"/>
        <n v="0.0258"/>
        <n v="0.0114"/>
        <n v="0.0047"/>
        <n v="0.028"/>
        <n v="0.0203"/>
        <n v="0.0155"/>
        <n v="0.0095"/>
        <n v="0.01"/>
        <n v="0.0244"/>
        <n v="0.0069"/>
        <n v="0.0056"/>
        <n v="0.0168"/>
        <n v="0.0385"/>
        <n v="0.0459"/>
        <n v="0.0159"/>
        <n v="0.0648"/>
        <n v="0.0219"/>
        <n v="0.0562"/>
        <n v="0.0632"/>
        <n v="0.0604"/>
        <n v="0.0735"/>
        <n v="0.0624"/>
        <n v="0.0144"/>
        <n v="0.0189"/>
        <n v="0.0976"/>
        <n v="0.0352"/>
        <n v="0.0588"/>
        <n v="0.0253"/>
        <n v="0.0236"/>
        <n v="0.033"/>
        <n v="0.0622"/>
        <n v="0.0594"/>
        <n v="0.0141"/>
        <n v="0.0362"/>
        <n v="0.0538"/>
        <n v="0.0579"/>
        <n v="0.0246"/>
        <n v="0.0413"/>
        <n v="0.0474"/>
        <n v="0.0339"/>
        <n v="0.0337"/>
        <n v="0.0586"/>
        <n v="0.0534"/>
        <n v="0.0441"/>
        <n v="0.0376"/>
        <n v="0.0558"/>
        <n v="0.0426"/>
        <n v="0.0164"/>
        <n v="0.0564"/>
        <n v="0.0634"/>
        <n v="0.0344"/>
        <n v="0.0138"/>
        <n v="0.0333"/>
        <n v="0.0172"/>
        <n v="0.0729"/>
        <n v="0.0492"/>
        <n v="0.054"/>
        <n v="0.0358"/>
        <n v="0.0208"/>
        <n v="0.0262"/>
        <n v="0.0149"/>
        <n v="0.0628"/>
        <n v="0.0537"/>
        <n v="0.0341"/>
        <n v="0.0513"/>
        <n v="0.0229"/>
        <n v="0.0535"/>
        <n v="0.051"/>
        <n v="0.0207"/>
        <n v="0.0572"/>
        <n v="0.0472"/>
        <n v="0.039"/>
        <n v="0.0442"/>
        <n v="0.0546"/>
        <n v="0.066"/>
        <n v="0.0357"/>
        <n v="0.0064"/>
        <n v="0.0563"/>
        <n v="0.055"/>
        <n v="0.0389"/>
        <n v="0.0614"/>
        <n v="0.034"/>
        <n v="0.0533"/>
        <n v="0.0587"/>
        <n v="0.0239"/>
        <n v="0.0406"/>
        <n v="0.0655"/>
        <n v="0.0334"/>
        <n v="0.0561"/>
        <n v="0.0268"/>
        <n v="0.0553"/>
        <n v="0.0611"/>
        <n v="0.0574"/>
        <n v="0.0196"/>
        <n v="0.061"/>
        <n v="0.0744"/>
        <n v="0.037"/>
        <n v="0.0233"/>
        <n v="0.043"/>
        <n v="0.0559"/>
        <n v="0.0591"/>
        <n v="0.0507"/>
        <n v="0.0458"/>
        <n v="0.0397"/>
        <n v="0.0368"/>
        <n v="0.041"/>
        <n v="0.0603"/>
        <n v="0.0188"/>
        <n v="0.046"/>
        <n v="0.0677"/>
        <n v="0.0833"/>
        <n v="0.0853"/>
        <n v="0.0642"/>
        <n v="0.0891"/>
        <n v="0.0383"/>
        <n v="0.0206"/>
        <n v="0.0728"/>
        <n v="0.0755"/>
        <n v="0.0217"/>
        <n v="0.0378"/>
        <n v="0.0661"/>
        <n v="0.0161"/>
        <n v="0.016"/>
        <n v="0.0714"/>
        <n v="0.0485"/>
        <n v="0.0427"/>
        <n v="0.0135"/>
        <n v="0.0693"/>
        <n v="0.0197"/>
        <n v="0.0468"/>
        <n v="0.0645"/>
        <n v="0.0987"/>
        <n v="0.0439"/>
        <n v="0.0247"/>
        <n v="0.1317"/>
        <n v="0.076"/>
        <n v="0.0446"/>
        <n v="0.063"/>
        <n v="0.0437"/>
        <n v="0.0374"/>
        <n v="0.1254"/>
        <n v="0.0133"/>
        <n v="0.018"/>
        <n v="0.0717"/>
        <n v="0.0554"/>
        <n v="0.0177"/>
        <n v="0.0871"/>
        <n v="0.0394"/>
        <n v="0.0678"/>
        <n v="0.0665"/>
        <n v="0.0184"/>
        <n v="0.0605"/>
        <n v="0.0702"/>
        <n v="0.0518"/>
        <n v="0.0445"/>
        <n v="0.0575"/>
        <n v="0.0578"/>
        <n v="0.012"/>
        <n v="0.074"/>
        <n v="0.0589"/>
        <n v="0.0542"/>
        <n v="0.0647"/>
        <n v="0.0118"/>
        <n v="0.0193"/>
        <n v="0.0936"/>
        <n v="0.058"/>
        <n v="0.0524"/>
        <n v="0.0658"/>
        <n v="0.0671"/>
        <n v="0.0436"/>
        <n v="0.0644"/>
        <n v="0.0742"/>
        <n v="0.0815"/>
        <n v="0.0733"/>
        <n v="0.0592"/>
        <n v="0.0746"/>
        <n v="0.0422"/>
        <n v="0.0551"/>
        <n v="0.0682"/>
        <n v="0.0577"/>
        <n v="0.0097"/>
        <n v="0.0724"/>
        <n v="0.067"/>
        <n v="0.0759"/>
        <n v="0.0157"/>
        <n v="0.0674"/>
        <n v="0.0584"/>
        <n v="0.013"/>
        <n v="0.0402"/>
        <n v="0.1014"/>
        <n v="0.0109"/>
        <n v="0.1127"/>
        <n v="0.044"/>
        <n v="0.0616"/>
        <n v="0.0705"/>
        <n v="0.0606"/>
        <n v="0.0154"/>
        <n v="0.0106"/>
        <n v="0.0838"/>
        <n v="0.0974"/>
        <n v="0.0697"/>
        <n v="0.0617"/>
        <n v="0.0769"/>
        <n v="0.0777"/>
        <n v="0.0842"/>
        <n v="0.0639"/>
        <n v="0.0732"/>
        <n v="0.0407"/>
        <n v="0.0856"/>
        <n v="0.0848"/>
        <n v="0.0662"/>
        <n v="0.0549"/>
        <n v="0.0462"/>
        <n v="0.0813"/>
        <n v="0.0602"/>
        <n v="0.0689"/>
        <n v="0.0127"/>
        <n v="0.125"/>
        <n v="0.08"/>
        <n v="0.0148"/>
        <n v="0.0129"/>
        <n v="0.0519"/>
        <n v="0.0213"/>
        <n v="0.1026"/>
        <n v="0.0386"/>
        <n v="0"/>
        <n v="0.0152"/>
        <n v="0.0165"/>
        <n v="0.0403"/>
        <m/>
      </sharedItems>
    </cacheField>
    <cacheField name="平均点击成本" numFmtId="0">
      <sharedItems containsString="0" containsBlank="1" containsNumber="1" minValue="0" maxValue="6.49" count="120">
        <n v="0.57"/>
        <n v="0.07"/>
        <n v="0.38"/>
        <n v="0.67"/>
        <n v="0.3"/>
        <n v="0.35"/>
        <n v="0.08"/>
        <n v="0.5"/>
        <n v="0.06"/>
        <n v="0.44"/>
        <n v="1.25"/>
        <n v="0.51"/>
        <n v="0.1"/>
        <n v="0.48"/>
        <n v="1.89"/>
        <n v="0.53"/>
        <n v="0.09"/>
        <n v="1.91"/>
        <n v="0.29"/>
        <n v="0.4"/>
        <n v="0.47"/>
        <n v="1.93"/>
        <n v="0.52"/>
        <n v="0.26"/>
        <n v="0.56"/>
        <n v="1.76"/>
        <n v="0.61"/>
        <n v="0.28"/>
        <n v="0.32"/>
        <n v="0.69"/>
        <n v="0.13"/>
        <n v="1.74"/>
        <n v="0.36"/>
        <n v="0.34"/>
        <n v="1.52"/>
        <n v="0.74"/>
        <n v="0.37"/>
        <n v="1.62"/>
        <n v="0.11"/>
        <n v="1.4"/>
        <n v="0.77"/>
        <n v="0.31"/>
        <n v="0.73"/>
        <n v="0.97"/>
        <n v="0.72"/>
        <n v="0.45"/>
        <n v="0.42"/>
        <n v="0.58"/>
        <n v="0.7"/>
        <n v="0.49"/>
        <n v="0.22"/>
        <n v="0.66"/>
        <n v="0.87"/>
        <n v="0.79"/>
        <n v="0.76"/>
        <n v="0.27"/>
        <n v="1.06"/>
        <n v="0.43"/>
        <n v="1.08"/>
        <n v="0.68"/>
        <n v="1.02"/>
        <n v="1"/>
        <n v="0.91"/>
        <n v="0.6"/>
        <n v="1.15"/>
        <n v="0.54"/>
        <n v="0.15"/>
        <n v="0.84"/>
        <n v="0.12"/>
        <n v="0.17"/>
        <n v="1.8"/>
        <n v="0.55"/>
        <n v="0.65"/>
        <n v="0.62"/>
        <n v="1.69"/>
        <n v="0.71"/>
        <n v="0.59"/>
        <n v="0.64"/>
        <n v="0.16"/>
        <n v="0.63"/>
        <n v="0.24"/>
        <n v="0.75"/>
        <n v="0.82"/>
        <n v="0.86"/>
        <n v="0.41"/>
        <n v="0.89"/>
        <n v="0.19"/>
        <n v="0.39"/>
        <n v="0.21"/>
        <n v="0.2"/>
        <n v="0.46"/>
        <n v="0.9"/>
        <n v="0.88"/>
        <n v="0.05"/>
        <n v="0.94"/>
        <n v="0.23"/>
        <n v="0.96"/>
        <n v="0.14"/>
        <n v="0.93"/>
        <n v="0.92"/>
        <n v="0.95"/>
        <n v="0.98"/>
        <n v="0.33"/>
        <n v="0.81"/>
        <n v="1.07"/>
        <n v="0.99"/>
        <n v="1.14"/>
        <n v="0.83"/>
        <n v="0.8"/>
        <n v="0.78"/>
        <n v="0.85"/>
        <n v="0.25"/>
        <n v="1.01"/>
        <n v="0.18"/>
        <n v="0"/>
        <n v="5.39"/>
        <n v="4.99"/>
        <n v="4.82"/>
        <n v="6.49"/>
        <m/>
      </sharedItems>
    </cacheField>
    <cacheField name="平均千次展示费用" numFmtId="0">
      <sharedItems containsString="0" containsBlank="1" containsNumber="1" minValue="0" maxValue="309.05" count="1297">
        <n v="22.06"/>
        <n v="7.01"/>
        <n v="11"/>
        <n v="20.09"/>
        <n v="35.43"/>
        <n v="15.07"/>
        <n v="1.56"/>
        <n v="20.54"/>
        <n v="6.82"/>
        <n v="12.51"/>
        <n v="39.42"/>
        <n v="9.3"/>
        <n v="14.02"/>
        <n v="5.42"/>
        <n v="17.93"/>
        <n v="9.42"/>
        <n v="13.65"/>
        <n v="45.59"/>
        <n v="13.43"/>
        <n v="13.58"/>
        <n v="5.92"/>
        <n v="21.28"/>
        <n v="8.88"/>
        <n v="13.74"/>
        <n v="58.06"/>
        <n v="10.76"/>
        <n v="14.33"/>
        <n v="12.75"/>
        <n v="17.26"/>
        <n v="7.73"/>
        <n v="14.61"/>
        <n v="52"/>
        <n v="11.17"/>
        <n v="14.3"/>
        <n v="15.62"/>
        <n v="12.11"/>
        <n v="19.52"/>
        <n v="9.26"/>
        <n v="14.08"/>
        <n v="58.42"/>
        <n v="12.87"/>
        <n v="15.35"/>
        <n v="15.47"/>
        <n v="12.64"/>
        <n v="12.08"/>
        <n v="24.39"/>
        <n v="10.56"/>
        <n v="15"/>
        <n v="49.1"/>
        <n v="9.18"/>
        <n v="14.87"/>
        <n v="11.21"/>
        <n v="50.98"/>
        <n v="25.82"/>
        <n v="41.69"/>
        <n v="21.07"/>
        <n v="15.38"/>
        <n v="13.07"/>
        <n v="12.37"/>
        <n v="57.58"/>
        <n v="20.53"/>
        <n v="9.25"/>
        <n v="16.38"/>
        <n v="42.83"/>
        <n v="17.19"/>
        <n v="15.13"/>
        <n v="14.18"/>
        <n v="11.45"/>
        <n v="24.06"/>
        <n v="7.48"/>
        <n v="27.65"/>
        <n v="10.95"/>
        <n v="16.27"/>
        <n v="27.23"/>
        <n v="18.23"/>
        <n v="15.5"/>
        <n v="14.54"/>
        <n v="11.55"/>
        <n v="8.25"/>
        <n v="24.29"/>
        <n v="17.87"/>
        <n v="20.57"/>
        <n v="11.1"/>
        <n v="15.4"/>
        <n v="12.26"/>
        <n v="14.76"/>
        <n v="6.14"/>
        <n v="16.74"/>
        <n v="12.82"/>
        <n v="12.97"/>
        <n v="13.28"/>
        <n v="7.37"/>
        <n v="21.91"/>
        <n v="11.95"/>
        <n v="14.28"/>
        <n v="12.29"/>
        <n v="17.73"/>
        <n v="13.39"/>
        <n v="20.63"/>
        <n v="17.11"/>
        <n v="12.12"/>
        <n v="15.12"/>
        <n v="13.27"/>
        <n v="18.63"/>
        <n v="12.65"/>
        <n v="19.74"/>
        <n v="14.79"/>
        <n v="15.06"/>
        <n v="21.46"/>
        <n v="12.07"/>
        <n v="11.94"/>
        <n v="15.88"/>
        <n v="17.55"/>
        <n v="16.19"/>
        <n v="28.61"/>
        <n v="14.38"/>
        <n v="16.96"/>
        <n v="12.83"/>
        <n v="17.57"/>
        <n v="11.31"/>
        <n v="20.16"/>
        <n v="19.07"/>
        <n v="5.68"/>
        <n v="16.05"/>
        <n v="26.88"/>
        <n v="18.81"/>
        <n v="12.56"/>
        <n v="18.94"/>
        <n v="17.63"/>
        <n v="20.65"/>
        <n v="7.89"/>
        <n v="16.5"/>
        <n v="15.32"/>
        <n v="16.65"/>
        <n v="32.72"/>
        <n v="15.2"/>
        <n v="20.25"/>
        <n v="13.03"/>
        <n v="18.71"/>
        <n v="21.35"/>
        <n v="20.18"/>
        <n v="20.95"/>
        <n v="15.22"/>
        <n v="27.37"/>
        <n v="7.54"/>
        <n v="12.79"/>
        <n v="19.1"/>
        <n v="14.37"/>
        <n v="17.38"/>
        <n v="21.53"/>
        <n v="13.75"/>
        <n v="14.25"/>
        <n v="24.86"/>
        <n v="12.68"/>
        <n v="13.29"/>
        <n v="20.41"/>
        <n v="13.68"/>
        <n v="15.73"/>
        <n v="19.41"/>
        <n v="17.59"/>
        <n v="15.84"/>
        <n v="8.31"/>
        <n v="9.47"/>
        <n v="5.07"/>
        <n v="15.92"/>
        <n v="25.39"/>
        <n v="16.7"/>
        <n v="20.46"/>
        <n v="13.36"/>
        <n v="16.87"/>
        <n v="18.42"/>
        <n v="19.65"/>
        <n v="6.93"/>
        <n v="14.46"/>
        <n v="28.39"/>
        <n v="14.91"/>
        <n v="13.34"/>
        <n v="24.28"/>
        <n v="14.39"/>
        <n v="17.29"/>
        <n v="18.26"/>
        <n v="20.24"/>
        <n v="4.55"/>
        <n v="9.82"/>
        <n v="25.96"/>
        <n v="3.09"/>
        <n v="16.32"/>
        <n v="19.78"/>
        <n v="15.27"/>
        <n v="14.5"/>
        <n v="13.16"/>
        <n v="23.73"/>
        <n v="17.35"/>
        <n v="10.44"/>
        <n v="27.64"/>
        <n v="45.78"/>
        <n v="15.68"/>
        <n v="19.16"/>
        <n v="23.97"/>
        <n v="15.59"/>
        <n v="11.53"/>
        <n v="23.46"/>
        <n v="12.47"/>
        <n v="14.6"/>
        <n v="10.84"/>
        <n v="32.11"/>
        <n v="59.22"/>
        <n v="21.64"/>
        <n v="15.67"/>
        <n v="19.48"/>
        <n v="13.64"/>
        <n v="17.88"/>
        <n v="13.46"/>
        <n v="22.78"/>
        <n v="13.85"/>
        <n v="16.85"/>
        <n v="10.75"/>
        <n v="30.31"/>
        <n v="21.83"/>
        <n v="14.77"/>
        <n v="12.86"/>
        <n v="16.34"/>
        <n v="21.05"/>
        <n v="14.53"/>
        <n v="18.97"/>
        <n v="31.68"/>
        <n v="22.83"/>
        <n v="15.14"/>
        <n v="19.69"/>
        <n v="15.17"/>
        <n v="16.33"/>
        <n v="21.17"/>
        <n v="14.47"/>
        <n v="17.89"/>
        <n v="11.34"/>
        <n v="31.27"/>
        <n v="22.89"/>
        <n v="6.29"/>
        <n v="10.35"/>
        <n v="20.32"/>
        <n v="19.05"/>
        <n v="17.6"/>
        <n v="14.15"/>
        <n v="25.78"/>
        <n v="15.78"/>
        <n v="37.71"/>
        <n v="29.44"/>
        <n v="4.51"/>
        <n v="16.79"/>
        <n v="20.7"/>
        <n v="9.23"/>
        <n v="14.41"/>
        <n v="12.41"/>
        <n v="18.53"/>
        <n v="4.61"/>
        <n v="15.3"/>
        <n v="20.44"/>
        <n v="16.72"/>
        <n v="11.5"/>
        <n v="22.91"/>
        <n v="9.97"/>
        <n v="14.99"/>
        <n v="12.94"/>
        <n v="24.13"/>
        <n v="11.64"/>
        <n v="23.03"/>
        <n v="20.84"/>
        <n v="7.32"/>
        <n v="18.14"/>
        <n v="23.6"/>
        <n v="18.75"/>
        <n v="14.42"/>
        <n v="23.04"/>
        <n v="28.06"/>
        <n v="8.64"/>
        <n v="14.57"/>
        <n v="27.34"/>
        <n v="21.01"/>
        <n v="13.71"/>
        <n v="13.01"/>
        <n v="16.28"/>
        <n v="22.95"/>
        <n v="9.16"/>
        <n v="12.02"/>
        <n v="10.21"/>
        <n v="10.24"/>
        <n v="8.1"/>
        <n v="3.07"/>
        <n v="13.05"/>
        <n v="25.88"/>
        <n v="12.24"/>
        <n v="13.45"/>
        <n v="12.96"/>
        <n v="16.64"/>
        <n v="8.62"/>
        <n v="9.86"/>
        <n v="10.22"/>
        <n v="11.61"/>
        <n v="8.72"/>
        <n v="8.76"/>
        <n v="8.53"/>
        <n v="12.21"/>
        <n v="23.07"/>
        <n v="28.77"/>
        <n v="11.56"/>
        <n v="22.55"/>
        <n v="7.36"/>
        <n v="12.13"/>
        <n v="16.16"/>
        <n v="12.76"/>
        <n v="7.49"/>
        <n v="11.98"/>
        <n v="16.43"/>
        <n v="12.8"/>
        <n v="26.77"/>
        <n v="21.23"/>
        <n v="12.71"/>
        <n v="15.55"/>
        <n v="22.05"/>
        <n v="10.12"/>
        <n v="29.52"/>
        <n v="13.96"/>
        <n v="8.17"/>
        <n v="11.65"/>
        <n v="12.52"/>
        <n v="13.11"/>
        <n v="27.15"/>
        <n v="17.14"/>
        <n v="13.42"/>
        <n v="13.04"/>
        <n v="22.61"/>
        <n v="8.67"/>
        <n v="15.31"/>
        <n v="14.73"/>
        <n v="7.46"/>
        <n v="11.86"/>
        <n v="6.77"/>
        <n v="11.71"/>
        <n v="24.67"/>
        <n v="19.77"/>
        <n v="13.48"/>
        <n v="14.32"/>
        <n v="22.68"/>
        <n v="7.68"/>
        <n v="15.43"/>
        <n v="15.94"/>
        <n v="7.8"/>
        <n v="6.48"/>
        <n v="12.23"/>
        <n v="27.05"/>
        <n v="18.66"/>
        <n v="12.78"/>
        <n v="11.51"/>
        <n v="22.17"/>
        <n v="8.45"/>
        <n v="27.19"/>
        <n v="15.69"/>
        <n v="12.03"/>
        <n v="6.7"/>
        <n v="25.52"/>
        <n v="14.13"/>
        <n v="12.53"/>
        <n v="23.5"/>
        <n v="8.91"/>
        <n v="17.79"/>
        <n v="14.12"/>
        <n v="6.49"/>
        <n v="13.18"/>
        <n v="11.62"/>
        <n v="14.29"/>
        <n v="12.7"/>
        <n v="13.26"/>
        <n v="20.74"/>
        <n v="9.03"/>
        <n v="19.6"/>
        <n v="14.58"/>
        <n v="6.33"/>
        <n v="14.06"/>
        <n v="5.72"/>
        <n v="13.23"/>
        <n v="26.59"/>
        <n v="11.68"/>
        <n v="17.07"/>
        <n v="7.47"/>
        <n v="16.3"/>
        <n v="8.84"/>
        <n v="13.08"/>
        <n v="3.78"/>
        <n v="5.25"/>
        <n v="13.38"/>
        <n v="24.1"/>
        <n v="9.19"/>
        <n v="12.35"/>
        <n v="7.81"/>
        <n v="9.05"/>
        <n v="8.81"/>
        <n v="12.42"/>
        <n v="4.64"/>
        <n v="9.17"/>
        <n v="15.18"/>
        <n v="24.65"/>
        <n v="5.19"/>
        <n v="13.55"/>
        <n v="17.3"/>
        <n v="6.98"/>
        <n v="14.1"/>
        <n v="9.89"/>
        <n v="13.32"/>
        <n v="3.81"/>
        <n v="14.96"/>
        <n v="26.19"/>
        <n v="5.21"/>
        <n v="12.99"/>
        <n v="12.16"/>
        <n v="19.21"/>
        <n v="8.63"/>
        <n v="7.14"/>
        <n v="13.53"/>
        <n v="13.69"/>
        <n v="11.06"/>
        <n v="5.06"/>
        <n v="7.07"/>
        <n v="26.8"/>
        <n v="12.44"/>
        <n v="17.27"/>
        <n v="8.8"/>
        <n v="10.55"/>
        <n v="9.29"/>
        <n v="14.48"/>
        <n v="11.84"/>
        <n v="6.73"/>
        <n v="13.88"/>
        <n v="6.6"/>
        <n v="11.79"/>
        <n v="16.98"/>
        <n v="9.58"/>
        <n v="17"/>
        <n v="11.57"/>
        <n v="9.07"/>
        <n v="15.03"/>
        <n v="24.61"/>
        <n v="6.35"/>
        <n v="11.92"/>
        <n v="12.33"/>
        <n v="10.31"/>
        <n v="20.36"/>
        <n v="12.95"/>
        <n v="10.48"/>
        <n v="17.08"/>
        <n v="29.31"/>
        <n v="2.56"/>
        <n v="12.18"/>
        <n v="17.75"/>
        <n v="8.22"/>
        <n v="9.01"/>
        <n v="13.37"/>
        <n v="9.44"/>
        <n v="15.34"/>
        <n v="26.18"/>
        <n v="9.09"/>
        <n v="12.48"/>
        <n v="21.09"/>
        <n v="9.2"/>
        <n v="2.14"/>
        <n v="14.09"/>
        <n v="15.95"/>
        <n v="14.82"/>
        <n v="15.28"/>
        <n v="25.87"/>
        <n v="3.48"/>
        <n v="12.54"/>
        <n v="12.04"/>
        <n v="13.15"/>
        <n v="9.95"/>
        <n v="28.23"/>
        <n v="5.14"/>
        <n v="8.54"/>
        <n v="13.72"/>
        <n v="10.41"/>
        <n v="15.61"/>
        <n v="27.11"/>
        <n v="8.02"/>
        <n v="12.34"/>
        <n v="8.87"/>
        <n v="2.44"/>
        <n v="11.82"/>
        <n v="10.27"/>
        <n v="16.76"/>
        <n v="28.5"/>
        <n v="1.37"/>
        <n v="12.3"/>
        <n v="7.85"/>
        <n v="7.58"/>
        <n v="13.12"/>
        <n v="8.3"/>
        <n v="15.53"/>
        <n v="25.72"/>
        <n v="4.65"/>
        <n v="11.83"/>
        <n v="10.01"/>
        <n v="7.64"/>
        <n v="16.51"/>
        <n v="28.73"/>
        <n v="2.84"/>
        <n v="11.13"/>
        <n v="9.76"/>
        <n v="3"/>
        <n v="14.43"/>
        <n v="16.42"/>
        <n v="26.01"/>
        <n v="9.33"/>
        <n v="10.88"/>
        <n v="13.7"/>
        <n v="9.02"/>
        <n v="7.18"/>
        <n v="14.19"/>
        <n v="9.75"/>
        <n v="13.79"/>
        <n v="28.98"/>
        <n v="1.93"/>
        <n v="10.85"/>
        <n v="12.77"/>
        <n v="8.38"/>
        <n v="1.69"/>
        <n v="15.87"/>
        <n v="5.01"/>
        <n v="11.91"/>
        <n v="8.39"/>
        <n v="9.85"/>
        <n v="15.51"/>
        <n v="24.83"/>
        <n v="9.41"/>
        <n v="11.52"/>
        <n v="5.54"/>
        <n v="12.5"/>
        <n v="9.36"/>
        <n v="17.39"/>
        <n v="18.01"/>
        <n v="26.49"/>
        <n v="10.17"/>
        <n v="12.74"/>
        <n v="11.54"/>
        <n v="8.33"/>
        <n v="16.75"/>
        <n v="8.46"/>
        <n v="16.25"/>
        <n v="15.77"/>
        <n v="27.98"/>
        <n v="7.84"/>
        <n v="7.93"/>
        <n v="13.2"/>
        <n v="8.77"/>
        <n v="12.59"/>
        <n v="9.65"/>
        <n v="11.19"/>
        <n v="16.81"/>
        <n v="28.16"/>
        <n v="13.98"/>
        <n v="9.22"/>
        <n v="14.7"/>
        <n v="9.8"/>
        <n v="14.36"/>
        <n v="29.08"/>
        <n v="9.87"/>
        <n v="12"/>
        <n v="9.79"/>
        <n v="8.58"/>
        <n v="21.14"/>
        <n v="14.04"/>
        <n v="23.54"/>
        <n v="14.35"/>
        <n v="29.68"/>
        <n v="4.32"/>
        <n v="13.62"/>
        <n v="8.51"/>
        <n v="6.3"/>
        <n v="29.27"/>
        <n v="15.23"/>
        <n v="5.51"/>
        <n v="18.59"/>
        <n v="15.29"/>
        <n v="21.41"/>
        <n v="30.56"/>
        <n v="9.49"/>
        <n v="11.49"/>
        <n v="7.43"/>
        <n v="16.12"/>
        <n v="17.92"/>
        <n v="16.6"/>
        <n v="28.6"/>
        <n v="8.19"/>
        <n v="6.84"/>
        <n v="14.81"/>
        <n v="11.99"/>
        <n v="17.06"/>
        <n v="28.64"/>
        <n v="9.31"/>
        <n v="12.6"/>
        <n v="7.88"/>
        <n v="4.23"/>
        <n v="13.87"/>
        <n v="10.94"/>
        <n v="19.84"/>
        <n v="26.72"/>
        <n v="17.15"/>
        <n v="33.61"/>
        <n v="12.28"/>
        <n v="6.75"/>
        <n v="20.68"/>
        <n v="25.03"/>
        <n v="25.41"/>
        <n v="14.52"/>
        <n v="10.74"/>
        <n v="8.95"/>
        <n v="17.91"/>
        <n v="21.99"/>
        <n v="24.79"/>
        <n v="11.7"/>
        <n v="19.06"/>
        <n v="27.36"/>
        <n v="4.59"/>
        <n v="11.78"/>
        <n v="8.57"/>
        <n v="10.11"/>
        <n v="10.23"/>
        <n v="27.28"/>
        <n v="27.88"/>
        <n v="12.85"/>
        <n v="21.52"/>
        <n v="14.84"/>
        <n v="9.21"/>
        <n v="5.04"/>
        <n v="16.63"/>
        <n v="6.94"/>
        <n v="24.45"/>
        <n v="19.27"/>
        <n v="21.27"/>
        <n v="17.23"/>
        <n v="4.78"/>
        <n v="14.65"/>
        <n v="8.27"/>
        <n v="13.86"/>
        <n v="7.34"/>
        <n v="26.35"/>
        <n v="18.69"/>
        <n v="15.44"/>
        <n v="4.13"/>
        <n v="11.15"/>
        <n v="8.96"/>
        <n v="17.43"/>
        <n v="12.61"/>
        <n v="8.35"/>
        <n v="19.79"/>
        <n v="17.51"/>
        <n v="10"/>
        <n v="4.82"/>
        <n v="12.39"/>
        <n v="5.9"/>
        <n v="17.94"/>
        <n v="6.63"/>
        <n v="18.39"/>
        <n v="13.06"/>
        <n v="15.45"/>
        <n v="12.81"/>
        <n v="21.56"/>
        <n v="6.09"/>
        <n v="20.12"/>
        <n v="23.02"/>
        <n v="19.55"/>
        <n v="16.53"/>
        <n v="6.25"/>
        <n v="12.17"/>
        <n v="4.46"/>
        <n v="14.83"/>
        <n v="26.51"/>
        <n v="23.85"/>
        <n v="22.86"/>
        <n v="7.63"/>
        <n v="11.6"/>
        <n v="13.9"/>
        <n v="9.98"/>
        <n v="20.72"/>
        <n v="3.41"/>
        <n v="19.38"/>
        <n v="19.97"/>
        <n v="10.07"/>
        <n v="13.09"/>
        <n v="8.89"/>
        <n v="15.93"/>
        <n v="17.8"/>
        <n v="21.13"/>
        <n v="9.68"/>
        <n v="11.41"/>
        <n v="7.44"/>
        <n v="18.78"/>
        <n v="8.41"/>
        <n v="19.44"/>
        <n v="13.57"/>
        <n v="13.17"/>
        <n v="8.15"/>
        <n v="11.69"/>
        <n v="12.73"/>
        <n v="8.55"/>
        <n v="24.68"/>
        <n v="19.85"/>
        <n v="7.86"/>
        <n v="20.21"/>
        <n v="11.58"/>
        <n v="5.56"/>
        <n v="7.27"/>
        <n v="9.52"/>
        <n v="27.38"/>
        <n v="31.06"/>
        <n v="4.86"/>
        <n v="19.33"/>
        <n v="1.92"/>
        <n v="12.05"/>
        <n v="7.67"/>
        <n v="8.86"/>
        <n v="23.53"/>
        <n v="25.73"/>
        <n v="6"/>
        <n v="29.47"/>
        <n v="22.85"/>
        <n v="13.54"/>
        <n v="9.38"/>
        <n v="9.63"/>
        <n v="11.74"/>
        <n v="7.97"/>
        <n v="20.78"/>
        <n v="6.1"/>
        <n v="27.92"/>
        <n v="11.77"/>
        <n v="5.45"/>
        <n v="11.25"/>
        <n v="13.6"/>
        <n v="10.64"/>
        <n v="15.46"/>
        <n v="13.24"/>
        <n v="24.85"/>
        <n v="32.51"/>
        <n v="20"/>
        <n v="10.2"/>
        <n v="12.84"/>
        <n v="12.88"/>
        <n v="8.16"/>
        <n v="21.98"/>
        <n v="6.71"/>
        <n v="26.37"/>
        <n v="17.54"/>
        <n v="13.25"/>
        <n v="11.88"/>
        <n v="8.49"/>
        <n v="7.06"/>
        <n v="27.2"/>
        <n v="29.89"/>
        <n v="21.32"/>
        <n v="6.69"/>
        <n v="12.67"/>
        <n v="11.89"/>
        <n v="8.44"/>
        <n v="28.36"/>
        <n v="9.53"/>
        <n v="25.68"/>
        <n v="9.61"/>
        <n v="15.91"/>
        <n v="7.2"/>
        <n v="22.24"/>
        <n v="6.8"/>
        <n v="25.8"/>
        <n v="17.64"/>
        <n v="18.72"/>
        <n v="11.81"/>
        <n v="8.68"/>
        <n v="14.67"/>
        <n v="27.41"/>
        <n v="8.59"/>
        <n v="27.91"/>
        <n v="14.78"/>
        <n v="18.4"/>
        <n v="7.77"/>
        <n v="13.33"/>
        <n v="10.39"/>
        <n v="17.99"/>
        <n v="7.62"/>
        <n v="23.99"/>
        <n v="10.08"/>
        <n v="50.74"/>
        <n v="13"/>
        <n v="13.14"/>
        <n v="7.3"/>
        <n v="13.93"/>
        <n v="7.61"/>
        <n v="28.35"/>
        <n v="5.66"/>
        <n v="29.03"/>
        <n v="41.95"/>
        <n v="9.78"/>
        <n v="21.82"/>
        <n v="5.58"/>
        <n v="12.92"/>
        <n v="11.93"/>
        <n v="15.64"/>
        <n v="8.05"/>
        <n v="36.81"/>
        <n v="9.4"/>
        <n v="26.75"/>
        <n v="36.75"/>
        <n v="20.48"/>
        <n v="7.51"/>
        <n v="19.18"/>
        <n v="13.99"/>
        <n v="2.08"/>
        <n v="12.89"/>
        <n v="15.11"/>
        <n v="26.41"/>
        <n v="9.32"/>
        <n v="31.93"/>
        <n v="46.36"/>
        <n v="23.84"/>
        <n v="21.58"/>
        <n v="11.63"/>
        <n v="12.9"/>
        <n v="14.11"/>
        <n v="7.03"/>
        <n v="30.53"/>
        <n v="6.62"/>
        <n v="35.85"/>
        <n v="52.54"/>
        <n v="22.8"/>
        <n v="20.99"/>
        <n v="22.26"/>
        <n v="20.07"/>
        <n v="10.87"/>
        <n v="13.83"/>
        <n v="17.61"/>
        <n v="5.47"/>
        <n v="16.29"/>
        <n v="29.92"/>
        <n v="19.3"/>
        <n v="44.1"/>
        <n v="42.92"/>
        <n v="20.6"/>
        <n v="22.94"/>
        <n v="12.69"/>
        <n v="10.02"/>
        <n v="24.09"/>
        <n v="25.42"/>
        <n v="5.81"/>
        <n v="22.02"/>
        <n v="24.95"/>
        <n v="19.47"/>
        <n v="23.42"/>
        <n v="19.98"/>
        <n v="20.42"/>
        <n v="22.65"/>
        <n v="23.2"/>
        <n v="21.15"/>
        <n v="8.61"/>
        <n v="7.69"/>
        <n v="17.01"/>
        <n v="21.84"/>
        <n v="36.95"/>
        <n v="20.64"/>
        <n v="23.33"/>
        <n v="25.01"/>
        <n v="23.36"/>
        <n v="19.11"/>
        <n v="21.74"/>
        <n v="8.09"/>
        <n v="19.15"/>
        <n v="9.48"/>
        <n v="19.22"/>
        <n v="15.49"/>
        <n v="20.35"/>
        <n v="26.94"/>
        <n v="21.55"/>
        <n v="21.39"/>
        <n v="23.61"/>
        <n v="17.86"/>
        <n v="21.79"/>
        <n v="8.48"/>
        <n v="19.72"/>
        <n v="7.82"/>
        <n v="11.47"/>
        <n v="35.3"/>
        <n v="22.45"/>
        <n v="22.39"/>
        <n v="22.67"/>
        <n v="23.98"/>
        <n v="12.93"/>
        <n v="18.84"/>
        <n v="13.82"/>
        <n v="13.8"/>
        <n v="20.3"/>
        <n v="38.84"/>
        <n v="19.83"/>
        <n v="23.29"/>
        <n v="17.21"/>
        <n v="18.8"/>
        <n v="21.96"/>
        <n v="10.34"/>
        <n v="19.61"/>
        <n v="6.01"/>
        <n v="11.35"/>
        <n v="23.47"/>
        <n v="22.64"/>
        <n v="26.98"/>
        <n v="13.49"/>
        <n v="14.23"/>
        <n v="12.45"/>
        <n v="24.18"/>
        <n v="25.13"/>
        <n v="19.53"/>
        <n v="29.5"/>
        <n v="25.31"/>
        <n v="17.72"/>
        <n v="19.76"/>
        <n v="17.76"/>
        <n v="24.8"/>
        <n v="23.83"/>
        <n v="4.05"/>
        <n v="20.1"/>
        <n v="5.85"/>
        <n v="12.32"/>
        <n v="19.86"/>
        <n v="37.48"/>
        <n v="27.14"/>
        <n v="25.7"/>
        <n v="17.5"/>
        <n v="20.88"/>
        <n v="22.9"/>
        <n v="23.89"/>
        <n v="22.46"/>
        <n v="8.18"/>
        <n v="21.75"/>
        <n v="8.43"/>
        <n v="15.72"/>
        <n v="17.37"/>
        <n v="33.78"/>
        <n v="22.03"/>
        <n v="23.77"/>
        <n v="27.95"/>
        <n v="19.2"/>
        <n v="32.71"/>
        <n v="16.31"/>
        <n v="29.65"/>
        <n v="25.84"/>
        <n v="19.35"/>
        <n v="13.41"/>
        <n v="12.91"/>
        <n v="16.11"/>
        <n v="15.82"/>
        <n v="21.8"/>
        <n v="53.37"/>
        <n v="20.93"/>
        <n v="31.11"/>
        <n v="25.45"/>
        <n v="24.02"/>
        <n v="13.95"/>
        <n v="25.09"/>
        <n v="26.7"/>
        <n v="9.9"/>
        <n v="11.3"/>
        <n v="22.22"/>
        <n v="7.33"/>
        <n v="39.51"/>
        <n v="13.61"/>
        <n v="37.16"/>
        <n v="27.83"/>
        <n v="26.86"/>
        <n v="17.82"/>
        <n v="26.1"/>
        <n v="19.99"/>
        <n v="24.38"/>
        <n v="25.77"/>
        <n v="10.91"/>
        <n v="23.68"/>
        <n v="37.61"/>
        <n v="18.52"/>
        <n v="22.56"/>
        <n v="1.2"/>
        <n v="25.99"/>
        <n v="31.72"/>
        <n v="28.28"/>
        <n v="28.49"/>
        <n v="16.04"/>
        <n v="18.51"/>
        <n v="27.39"/>
        <n v="26.33"/>
        <n v="22.58"/>
        <n v="26.13"/>
        <n v="22.52"/>
        <n v="22.69"/>
        <n v="34.8"/>
        <n v="24.77"/>
        <n v="23.25"/>
        <n v="23.66"/>
        <n v="26.03"/>
        <n v="18.15"/>
        <n v="15.24"/>
        <n v="34.3"/>
        <n v="23.92"/>
        <n v="24.73"/>
        <n v="25.6"/>
        <n v="18"/>
        <n v="19.89"/>
        <n v="14.97"/>
        <n v="14.27"/>
        <n v="28.31"/>
        <n v="19.32"/>
        <n v="22.99"/>
        <n v="26.05"/>
        <n v="23.26"/>
        <n v="30.93"/>
        <n v="28.57"/>
        <n v="18.37"/>
        <n v="14.4"/>
        <n v="23.37"/>
        <n v="23.18"/>
        <n v="25.02"/>
        <n v="19.92"/>
        <n v="21.62"/>
        <n v="19.43"/>
        <n v="16.06"/>
        <n v="22.08"/>
        <n v="24.69"/>
        <n v="31.05"/>
        <n v="28.01"/>
        <n v="20.5"/>
        <n v="30.47"/>
        <n v="25.61"/>
        <n v="15.65"/>
        <n v="18.1"/>
        <n v="29.42"/>
        <n v="3.61"/>
        <n v="20.77"/>
        <n v="7.21"/>
        <n v="15.71"/>
        <n v="22.29"/>
        <n v="21.3"/>
        <n v="30.85"/>
        <n v="22.44"/>
        <n v="37.55"/>
        <n v="30.43"/>
        <n v="19.59"/>
        <n v="23.44"/>
        <n v="26.42"/>
        <n v="21.85"/>
        <n v="15.9"/>
        <n v="19.42"/>
        <n v="19.64"/>
        <n v="29.35"/>
        <n v="23.63"/>
        <n v="33.85"/>
        <n v="32.36"/>
        <n v="11.4"/>
        <n v="35.15"/>
        <n v="26.54"/>
        <n v="18.17"/>
        <n v="22.84"/>
        <n v="14.88"/>
        <n v="25.58"/>
        <n v="10.71"/>
        <n v="14.63"/>
        <n v="21.18"/>
        <n v="5.96"/>
        <n v="27.57"/>
        <n v="27.16"/>
        <n v="25.25"/>
        <n v="17.33"/>
        <n v="18.22"/>
        <n v="17.58"/>
        <n v="23.51"/>
        <n v="23.41"/>
        <n v="21.6"/>
        <n v="8.56"/>
        <n v="12.55"/>
        <n v="20.02"/>
        <n v="28.21"/>
        <n v="23.9"/>
        <n v="29.63"/>
        <n v="18.05"/>
        <n v="21.03"/>
        <n v="21.2"/>
        <n v="19.66"/>
        <n v="25.23"/>
        <n v="22.27"/>
        <n v="12.62"/>
        <n v="15.7"/>
        <n v="20.94"/>
        <n v="20.11"/>
        <n v="23.81"/>
        <n v="23.79"/>
        <n v="30.6"/>
        <n v="26.68"/>
        <n v="24.2"/>
        <n v="16.59"/>
        <n v="24.94"/>
        <n v="24.82"/>
        <n v="16.55"/>
        <n v="22.28"/>
        <n v="14.44"/>
        <n v="9.59"/>
        <n v="47.52"/>
        <n v="40.06"/>
        <n v="34.79"/>
        <n v="23.65"/>
        <n v="38.51"/>
        <n v="26.5"/>
        <n v="20.97"/>
        <n v="27.43"/>
        <n v="27.81"/>
        <n v="6.59"/>
        <n v="16.68"/>
        <n v="3.49"/>
        <n v="26.52"/>
        <n v="43.06"/>
        <n v="36.61"/>
        <n v="24.93"/>
        <n v="22.59"/>
        <n v="34.48"/>
        <n v="18.33"/>
        <n v="24.56"/>
        <n v="26.27"/>
        <n v="2.91"/>
        <n v="19.73"/>
        <n v="8.71"/>
        <n v="20.4"/>
        <n v="28.11"/>
        <n v="25.5"/>
        <n v="18.73"/>
        <n v="18.29"/>
        <n v="21.02"/>
        <n v="4.36"/>
        <n v="22.42"/>
        <n v="16.99"/>
        <n v="25.85"/>
        <n v="38.88"/>
        <n v="24.47"/>
        <n v="35.18"/>
        <n v="28.09"/>
        <n v="14.51"/>
        <n v="31.89"/>
        <n v="18.55"/>
        <n v="15.81"/>
        <n v="8.28"/>
        <n v="22.35"/>
        <n v="28.17"/>
        <n v="11.32"/>
        <n v="57.5"/>
        <n v="23.23"/>
        <n v="35.9"/>
        <n v="29.06"/>
        <n v="24.53"/>
        <n v="29.6"/>
        <n v="21.45"/>
        <n v="19.37"/>
        <n v="18.25"/>
        <n v="5.83"/>
        <n v="25"/>
        <n v="25.55"/>
        <n v="7.5"/>
        <n v="7.95"/>
        <n v="16.08"/>
        <n v="61.37"/>
        <n v="24.76"/>
        <n v="25.56"/>
        <n v="33.59"/>
        <n v="30.14"/>
        <n v="3.19"/>
        <n v="15.42"/>
        <n v="21.36"/>
        <n v="24.41"/>
        <n v="22.81"/>
        <n v="48.9"/>
        <n v="30.65"/>
        <n v="34.15"/>
        <n v="19.01"/>
        <n v="30.38"/>
        <n v="23.09"/>
        <n v="15.83"/>
        <n v="23.87"/>
        <n v="24.01"/>
        <n v="10.89"/>
        <n v="16.4"/>
        <n v="15.04"/>
        <n v="47.99"/>
        <n v="31.43"/>
        <n v="33.84"/>
        <n v="23.06"/>
        <n v="10.16"/>
        <n v="10.5"/>
        <n v="21.97"/>
        <n v="18.07"/>
        <n v="24.54"/>
        <n v="45.16"/>
        <n v="24.89"/>
        <n v="25.69"/>
        <n v="21.42"/>
        <n v="27.35"/>
        <n v="15.16"/>
        <n v="15.79"/>
        <n v="14.93"/>
        <n v="14"/>
        <n v="24.78"/>
        <n v="24.84"/>
        <n v="18.89"/>
        <n v="19.39"/>
        <n v="25.29"/>
        <n v="41.93"/>
        <n v="24.12"/>
        <n v="38.3"/>
        <n v="32.26"/>
        <n v="26.87"/>
        <n v="14.21"/>
        <n v="16.54"/>
        <n v="23.28"/>
        <n v="15.98"/>
        <n v="15.05"/>
        <n v="39.89"/>
        <n v="24.66"/>
        <n v="36.55"/>
        <n v="30.07"/>
        <n v="24.43"/>
        <n v="12.98"/>
        <n v="14.03"/>
        <n v="12.25"/>
        <n v="37.5"/>
        <n v="24"/>
        <n v="30.16"/>
        <n v="7.35"/>
        <n v="2.53"/>
        <n v="12.2"/>
        <n v="26"/>
        <n v="9.7"/>
        <n v="13.77"/>
        <n v="11.2"/>
        <n v="6.34"/>
        <n v="10.15"/>
        <n v="37.14"/>
        <n v="28.8"/>
        <n v="13.51"/>
        <n v="14.07"/>
        <n v="13.31"/>
        <n v="6.5"/>
        <n v="9.04"/>
        <n v="24.49"/>
        <n v="16.62"/>
        <n v="10.62"/>
        <n v="13.5"/>
        <n v="10.3"/>
        <n v="10.52"/>
        <n v="10.19"/>
        <n v="10.28"/>
        <n v="10.98"/>
        <n v="9.96"/>
        <n v="0"/>
        <n v="10.45"/>
        <n v="10.97"/>
        <n v="28.67"/>
        <n v="16.9"/>
        <n v="9.92"/>
        <n v="8.82"/>
        <n v="26.34"/>
        <n v="7.05"/>
        <n v="16.24"/>
        <n v="8.79"/>
        <n v="27.29"/>
        <n v="16.07"/>
        <n v="9.5"/>
        <n v="9.71"/>
        <n v="16.39"/>
        <n v="8.14"/>
        <n v="8.34"/>
        <n v="168.44"/>
        <n v="9.35"/>
        <n v="10.03"/>
        <n v="24.59"/>
        <n v="14.17"/>
        <n v="8.26"/>
        <n v="199.73"/>
        <n v="15.02"/>
        <n v="10.14"/>
        <n v="8.9"/>
        <n v="73.03"/>
        <n v="9.11"/>
        <n v="6.28"/>
        <n v="12.46"/>
        <n v="10.99"/>
        <n v="10.49"/>
        <n v="24.97"/>
        <n v="24.64"/>
        <n v="5.38"/>
        <n v="10.68"/>
        <n v="309.05"/>
        <m/>
      </sharedItems>
    </cacheField>
    <cacheField name="点赞" numFmtId="0">
      <sharedItems containsString="0" containsBlank="1" containsNumber="1" containsInteger="1" minValue="-1" maxValue="265" count="86">
        <n v="173"/>
        <n v="77"/>
        <n v="21"/>
        <n v="2"/>
        <n v="0"/>
        <n v="12"/>
        <n v="103"/>
        <n v="63"/>
        <n v="16"/>
        <n v="3"/>
        <n v="14"/>
        <n v="39"/>
        <n v="40"/>
        <n v="82"/>
        <n v="20"/>
        <n v="4"/>
        <n v="28"/>
        <n v="10"/>
        <n v="78"/>
        <n v="62"/>
        <n v="17"/>
        <n v="5"/>
        <n v="26"/>
        <n v="95"/>
        <n v="67"/>
        <n v="-1"/>
        <n v="11"/>
        <n v="68"/>
        <n v="9"/>
        <n v="18"/>
        <n v="6"/>
        <n v="114"/>
        <n v="61"/>
        <n v="7"/>
        <n v="23"/>
        <n v="8"/>
        <n v="1"/>
        <n v="121"/>
        <n v="50"/>
        <n v="24"/>
        <n v="30"/>
        <n v="112"/>
        <n v="56"/>
        <n v="15"/>
        <n v="65"/>
        <n v="34"/>
        <n v="54"/>
        <n v="79"/>
        <n v="101"/>
        <n v="19"/>
        <n v="111"/>
        <n v="106"/>
        <n v="13"/>
        <n v="72"/>
        <n v="43"/>
        <n v="73"/>
        <n v="51"/>
        <n v="58"/>
        <n v="265"/>
        <n v="53"/>
        <n v="25"/>
        <n v="44"/>
        <n v="46"/>
        <n v="22"/>
        <n v="35"/>
        <n v="37"/>
        <n v="27"/>
        <n v="32"/>
        <n v="74"/>
        <n v="42"/>
        <n v="81"/>
        <n v="38"/>
        <n v="36"/>
        <n v="85"/>
        <n v="45"/>
        <n v="48"/>
        <n v="33"/>
        <n v="29"/>
        <n v="47"/>
        <n v="31"/>
        <n v="76"/>
        <n v="102"/>
        <n v="80"/>
        <n v="70"/>
        <n v="57"/>
        <m/>
      </sharedItems>
    </cacheField>
    <cacheField name="评论" numFmtId="0">
      <sharedItems containsString="0" containsBlank="1" containsNumber="1" containsInteger="1" minValue="0" maxValue="17" count="12">
        <n v="4"/>
        <n v="7"/>
        <n v="2"/>
        <n v="0"/>
        <n v="5"/>
        <n v="1"/>
        <n v="3"/>
        <n v="14"/>
        <n v="17"/>
        <n v="16"/>
        <n v="9"/>
        <m/>
      </sharedItems>
    </cacheField>
    <cacheField name="收藏" numFmtId="0">
      <sharedItems containsString="0" containsBlank="1" containsNumber="1" containsInteger="1" minValue="-1" maxValue="187" count="81">
        <n v="168"/>
        <n v="45"/>
        <n v="15"/>
        <n v="2"/>
        <n v="0"/>
        <n v="4"/>
        <n v="1"/>
        <n v="127"/>
        <n v="49"/>
        <n v="13"/>
        <n v="6"/>
        <n v="28"/>
        <n v="59"/>
        <n v="56"/>
        <n v="12"/>
        <n v="3"/>
        <n v="11"/>
        <n v="97"/>
        <n v="62"/>
        <n v="9"/>
        <n v="100"/>
        <n v="35"/>
        <n v="-1"/>
        <n v="10"/>
        <n v="14"/>
        <n v="8"/>
        <n v="80"/>
        <n v="42"/>
        <n v="5"/>
        <n v="90"/>
        <n v="38"/>
        <n v="7"/>
        <n v="118"/>
        <n v="36"/>
        <n v="18"/>
        <n v="120"/>
        <n v="16"/>
        <n v="64"/>
        <n v="19"/>
        <n v="22"/>
        <n v="26"/>
        <n v="60"/>
        <n v="67"/>
        <n v="57"/>
        <n v="113"/>
        <n v="96"/>
        <n v="101"/>
        <n v="69"/>
        <n v="72"/>
        <n v="27"/>
        <n v="187"/>
        <n v="20"/>
        <n v="43"/>
        <n v="21"/>
        <n v="51"/>
        <n v="37"/>
        <n v="34"/>
        <n v="32"/>
        <n v="24"/>
        <n v="52"/>
        <n v="55"/>
        <n v="71"/>
        <n v="66"/>
        <n v="114"/>
        <n v="54"/>
        <n v="23"/>
        <n v="44"/>
        <n v="46"/>
        <n v="25"/>
        <n v="17"/>
        <n v="29"/>
        <n v="39"/>
        <n v="31"/>
        <n v="48"/>
        <n v="33"/>
        <n v="53"/>
        <n v="75"/>
        <n v="50"/>
        <n v="41"/>
        <n v="30"/>
        <m/>
      </sharedItems>
    </cacheField>
    <cacheField name="关注" numFmtId="0">
      <sharedItems containsString="0" containsBlank="1" containsNumber="1" containsInteger="1" minValue="-1" maxValue="17" count="16">
        <n v="11"/>
        <n v="4"/>
        <n v="2"/>
        <n v="0"/>
        <n v="7"/>
        <n v="9"/>
        <n v="10"/>
        <n v="1"/>
        <n v="5"/>
        <n v="3"/>
        <n v="8"/>
        <n v="12"/>
        <n v="6"/>
        <n v="-1"/>
        <n v="17"/>
        <m/>
      </sharedItems>
    </cacheField>
    <cacheField name="分享" numFmtId="0">
      <sharedItems containsString="0" containsBlank="1" containsNumber="1" containsInteger="1" minValue="0" maxValue="98" count="18">
        <n v="7"/>
        <n v="0"/>
        <n v="2"/>
        <n v="1"/>
        <n v="5"/>
        <n v="4"/>
        <n v="3"/>
        <n v="6"/>
        <n v="8"/>
        <n v="35"/>
        <n v="44"/>
        <n v="23"/>
        <n v="9"/>
        <n v="33"/>
        <n v="36"/>
        <n v="98"/>
        <n v="51"/>
        <m/>
      </sharedItems>
    </cacheField>
    <cacheField name="互动量" numFmtId="0">
      <sharedItems containsString="0" containsBlank="1" containsNumber="1" containsInteger="1" minValue="-1" maxValue="475" count="124">
        <n v="363"/>
        <n v="133"/>
        <n v="42"/>
        <n v="5"/>
        <n v="0"/>
        <n v="16"/>
        <n v="1"/>
        <n v="247"/>
        <n v="131"/>
        <n v="30"/>
        <n v="2"/>
        <n v="24"/>
        <n v="70"/>
        <n v="104"/>
        <n v="153"/>
        <n v="32"/>
        <n v="9"/>
        <n v="45"/>
        <n v="25"/>
        <n v="181"/>
        <n v="31"/>
        <n v="8"/>
        <n v="7"/>
        <n v="202"/>
        <n v="111"/>
        <n v="41"/>
        <n v="3"/>
        <n v="-1"/>
        <n v="27"/>
        <n v="22"/>
        <n v="162"/>
        <n v="120"/>
        <n v="26"/>
        <n v="13"/>
        <n v="12"/>
        <n v="210"/>
        <n v="11"/>
        <n v="34"/>
        <n v="6"/>
        <n v="255"/>
        <n v="93"/>
        <n v="33"/>
        <n v="21"/>
        <n v="50"/>
        <n v="257"/>
        <n v="92"/>
        <n v="29"/>
        <n v="4"/>
        <n v="139"/>
        <n v="52"/>
        <n v="15"/>
        <n v="37"/>
        <n v="10"/>
        <n v="18"/>
        <n v="14"/>
        <n v="57"/>
        <n v="125"/>
        <n v="155"/>
        <n v="145"/>
        <n v="17"/>
        <n v="229"/>
        <n v="20"/>
        <n v="215"/>
        <n v="221"/>
        <n v="152"/>
        <n v="136"/>
        <n v="91"/>
        <n v="28"/>
        <n v="475"/>
        <n v="43"/>
        <n v="103"/>
        <n v="55"/>
        <n v="100"/>
        <n v="23"/>
        <n v="94"/>
        <n v="48"/>
        <n v="84"/>
        <n v="58"/>
        <n v="19"/>
        <n v="49"/>
        <n v="129"/>
        <n v="75"/>
        <n v="60"/>
        <n v="80"/>
        <n v="76"/>
        <n v="44"/>
        <n v="54"/>
        <n v="36"/>
        <n v="143"/>
        <n v="130"/>
        <n v="59"/>
        <n v="127"/>
        <n v="74"/>
        <n v="138"/>
        <n v="161"/>
        <n v="62"/>
        <n v="51"/>
        <n v="150"/>
        <n v="65"/>
        <n v="47"/>
        <n v="77"/>
        <n v="38"/>
        <n v="85"/>
        <n v="67"/>
        <n v="309"/>
        <n v="73"/>
        <n v="158"/>
        <n v="83"/>
        <n v="66"/>
        <n v="90"/>
        <n v="86"/>
        <n v="87"/>
        <n v="46"/>
        <n v="68"/>
        <n v="64"/>
        <n v="40"/>
        <n v="71"/>
        <n v="69"/>
        <n v="78"/>
        <n v="185"/>
        <n v="137"/>
        <n v="123"/>
        <n v="82"/>
        <m/>
      </sharedItems>
    </cacheField>
    <cacheField name="平均互动成本" numFmtId="0">
      <sharedItems containsString="0" containsBlank="1" containsNumber="1" minValue="0" maxValue="258.4" count="1184">
        <n v="4.7"/>
        <n v="2.28"/>
        <n v="15.25"/>
        <n v="40.13"/>
        <n v="0"/>
        <n v="31.8"/>
        <n v="1.09"/>
        <n v="4.45"/>
        <n v="2.32"/>
        <n v="18.76"/>
        <n v="81.42"/>
        <n v="11.2"/>
        <n v="21.18"/>
        <n v="4.47"/>
        <n v="5.13"/>
        <n v="1.97"/>
        <n v="18.52"/>
        <n v="44.58"/>
        <n v="11.04"/>
        <n v="22.49"/>
        <n v="2.39"/>
        <n v="6.15"/>
        <n v="2.3"/>
        <n v="18.78"/>
        <n v="49.54"/>
        <n v="22.57"/>
        <n v="8.31"/>
        <n v="5.46"/>
        <n v="2.73"/>
        <n v="14.76"/>
        <n v="136.7"/>
        <n v="19.64"/>
        <n v="5.71"/>
        <n v="23.01"/>
        <n v="6.32"/>
        <n v="2.51"/>
        <n v="23.47"/>
        <n v="78.84"/>
        <n v="3.86"/>
        <n v="23.44"/>
        <n v="5.24"/>
        <n v="16.87"/>
        <n v="12.1"/>
        <n v="5.93"/>
        <n v="2.91"/>
        <n v="24.26"/>
        <n v="55.34"/>
        <n v="19.2"/>
        <n v="14.97"/>
        <n v="14.4"/>
        <n v="8.88"/>
        <n v="7.69"/>
        <n v="3.28"/>
        <n v="26.34"/>
        <n v="258.4"/>
        <n v="18.64"/>
        <n v="15.29"/>
        <n v="12.11"/>
        <n v="7.82"/>
        <n v="19.63"/>
        <n v="70.54"/>
        <n v="5.02"/>
        <n v="21.06"/>
        <n v="23.97"/>
        <n v="16.64"/>
        <n v="4.57"/>
        <n v="18.23"/>
        <n v="7.38"/>
        <n v="3.41"/>
        <n v="35.06"/>
        <n v="36.26"/>
        <n v="20.4"/>
        <n v="22.87"/>
        <n v="11.86"/>
        <n v="13.05"/>
        <n v="8.1"/>
        <n v="25.16"/>
        <n v="26.44"/>
        <n v="4.01"/>
        <n v="6"/>
        <n v="7.1"/>
        <n v="29.81"/>
        <n v="29.1"/>
        <n v="12.78"/>
        <n v="8.03"/>
        <n v="21.63"/>
        <n v="6.74"/>
        <n v="21.15"/>
        <n v="9.99"/>
        <n v="7.66"/>
        <n v="10.89"/>
        <n v="27.4"/>
        <n v="4.39"/>
        <n v="5.28"/>
        <n v="21.73"/>
        <n v="18.36"/>
        <n v="13.64"/>
        <n v="11.25"/>
        <n v="6.39"/>
        <n v="30.24"/>
        <n v="19.9"/>
        <n v="7.11"/>
        <n v="14.52"/>
        <n v="20.27"/>
        <n v="4.83"/>
        <n v="62.25"/>
        <n v="24.4"/>
        <n v="5.79"/>
        <n v="29.18"/>
        <n v="44.1"/>
        <n v="20.25"/>
        <n v="25.34"/>
        <n v="15.89"/>
        <n v="21.69"/>
        <n v="11.06"/>
        <n v="12.08"/>
        <n v="14.08"/>
        <n v="20.2"/>
        <n v="175.91"/>
        <n v="20.22"/>
        <n v="20.38"/>
        <n v="13.13"/>
        <n v="21.81"/>
        <n v="8.78"/>
        <n v="12.54"/>
        <n v="24.87"/>
        <n v="7.75"/>
        <n v="16.89"/>
        <n v="46.52"/>
        <n v="16.93"/>
        <n v="11.62"/>
        <n v="15.23"/>
        <n v="9.31"/>
        <n v="17.93"/>
        <n v="27.26"/>
        <n v="45.47"/>
        <n v="13.87"/>
        <n v="42.54"/>
        <n v="21.84"/>
        <n v="37.94"/>
        <n v="9.08"/>
        <n v="8.23"/>
        <n v="32.64"/>
        <n v="21.57"/>
        <n v="54.26"/>
        <n v="16.9"/>
        <n v="14.63"/>
        <n v="27.6"/>
        <n v="7.04"/>
        <n v="16.24"/>
        <n v="10.44"/>
        <n v="2.9"/>
        <n v="10.84"/>
        <n v="17.44"/>
        <n v="132.18"/>
        <n v="27.79"/>
        <n v="15.14"/>
        <n v="20.24"/>
        <n v="7.41"/>
        <n v="15.49"/>
        <n v="2.17"/>
        <n v="7.33"/>
        <n v="9.21"/>
        <n v="27.75"/>
        <n v="42.17"/>
        <n v="1.8"/>
        <n v="23.43"/>
        <n v="57.32"/>
        <n v="30.18"/>
        <n v="21.83"/>
        <n v="7.18"/>
        <n v="10.57"/>
        <n v="2.44"/>
        <n v="13.24"/>
        <n v="20.18"/>
        <n v="26.57"/>
        <n v="4.2"/>
        <n v="34.68"/>
        <n v="20.54"/>
        <n v="47.28"/>
        <n v="21.45"/>
        <n v="17.1"/>
        <n v="16.47"/>
        <n v="8.67"/>
        <n v="5.21"/>
        <n v="28.28"/>
        <n v="42.48"/>
        <n v="20.33"/>
        <n v="25.8"/>
        <n v="22.68"/>
        <n v="9.5"/>
        <n v="34.49"/>
        <n v="15.97"/>
        <n v="11.31"/>
        <n v="4.86"/>
        <n v="9.69"/>
        <n v="32.83"/>
        <n v="22.92"/>
        <n v="19.42"/>
        <n v="22.8"/>
        <n v="21.65"/>
        <n v="17.27"/>
        <n v="15.63"/>
        <n v="8.4"/>
        <n v="7.15"/>
        <n v="22.11"/>
        <n v="28.19"/>
        <n v="2.25"/>
        <n v="44.04"/>
        <n v="13.91"/>
        <n v="32.09"/>
        <n v="75.62"/>
        <n v="12.86"/>
        <n v="9.74"/>
        <n v="18.24"/>
        <n v="18"/>
        <n v="19.16"/>
        <n v="16.98"/>
        <n v="22.29"/>
        <n v="25.85"/>
        <n v="34.23"/>
        <n v="23.55"/>
        <n v="10.04"/>
        <n v="6.85"/>
        <n v="5.31"/>
        <n v="6.89"/>
        <n v="11.63"/>
        <n v="23.84"/>
        <n v="45.02"/>
        <n v="27.2"/>
        <n v="13.38"/>
        <n v="14.12"/>
        <n v="12.42"/>
        <n v="10.16"/>
        <n v="10.31"/>
        <n v="4.53"/>
        <n v="26.9"/>
        <n v="16.5"/>
        <n v="31.16"/>
        <n v="28.2"/>
        <n v="7.12"/>
        <n v="5.78"/>
        <n v="31.56"/>
        <n v="39.32"/>
        <n v="5.1"/>
        <n v="150.46"/>
        <n v="16.1"/>
        <n v="6.12"/>
        <n v="3.47"/>
        <n v="25.76"/>
        <n v="61.68"/>
        <n v="54.32"/>
        <n v="6.05"/>
        <n v="6.02"/>
        <n v="17.25"/>
        <n v="31.31"/>
        <n v="84.58"/>
        <n v="5.01"/>
        <n v="31.24"/>
        <n v="14.51"/>
        <n v="31.07"/>
        <n v="61.2"/>
        <n v="76.77"/>
        <n v="48.57"/>
        <n v="8.25"/>
        <n v="5.4"/>
        <n v="39.79"/>
        <n v="11.42"/>
        <n v="7.88"/>
        <n v="13.49"/>
        <n v="21.25"/>
        <n v="4.11"/>
        <n v="30.52"/>
        <n v="27.94"/>
        <n v="30.1"/>
        <n v="22.32"/>
        <n v="6.58"/>
        <n v="5.52"/>
        <n v="29.63"/>
        <n v="9.33"/>
        <n v="8.66"/>
        <n v="12.26"/>
        <n v="16.83"/>
        <n v="4.69"/>
        <n v="21.88"/>
        <n v="35.44"/>
        <n v="17.26"/>
        <n v="15.82"/>
        <n v="5.84"/>
        <n v="15.57"/>
        <n v="9.8"/>
        <n v="38.24"/>
        <n v="15.01"/>
        <n v="23.29"/>
        <n v="43.56"/>
        <n v="4.5"/>
        <n v="66.72"/>
        <n v="17.83"/>
        <n v="5.19"/>
        <n v="17.81"/>
        <n v="30.23"/>
        <n v="18.74"/>
        <n v="5.35"/>
        <n v="20.75"/>
        <n v="39.95"/>
        <n v="43.31"/>
        <n v="21.66"/>
        <n v="43.42"/>
        <n v="4.92"/>
        <n v="4.72"/>
        <n v="14.7"/>
        <n v="16.33"/>
        <n v="8.72"/>
        <n v="4.88"/>
        <n v="8.7"/>
        <n v="15.22"/>
        <n v="62.86"/>
        <n v="31.66"/>
        <n v="83.08"/>
        <n v="10.71"/>
        <n v="5.6"/>
        <n v="12.48"/>
        <n v="89.54"/>
        <n v="12.97"/>
        <n v="5.47"/>
        <n v="12.74"/>
        <n v="25.25"/>
        <n v="34.26"/>
        <n v="41.79"/>
        <n v="21.67"/>
        <n v="4.16"/>
        <n v="24.02"/>
        <n v="21.98"/>
        <n v="18.47"/>
        <n v="5.63"/>
        <n v="8.51"/>
        <n v="27.53"/>
        <n v="42.67"/>
        <n v="154.49"/>
        <n v="19.87"/>
        <n v="4.42"/>
        <n v="14.07"/>
        <n v="11.77"/>
        <n v="39.42"/>
        <n v="20.94"/>
        <n v="43.9"/>
        <n v="22.41"/>
        <n v="19.38"/>
        <n v="4.59"/>
        <n v="10.63"/>
        <n v="21.58"/>
        <n v="4.65"/>
        <n v="14.72"/>
        <n v="15.12"/>
        <n v="26.16"/>
        <n v="39.38"/>
        <n v="14.53"/>
        <n v="4.89"/>
        <n v="9.9"/>
        <n v="16.53"/>
        <n v="3.98"/>
        <n v="9.92"/>
        <n v="4.63"/>
        <n v="44.61"/>
        <n v="48.41"/>
        <n v="24.7"/>
        <n v="3.83"/>
        <n v="28.05"/>
        <n v="19.6"/>
        <n v="3.09"/>
        <n v="8.41"/>
        <n v="6.49"/>
        <n v="20.91"/>
        <n v="35.27"/>
        <n v="46.73"/>
        <n v="20.61"/>
        <n v="4.02"/>
        <n v="23.94"/>
        <n v="23.11"/>
        <n v="20.04"/>
        <n v="4.03"/>
        <n v="5.17"/>
        <n v="2.6"/>
        <n v="26.35"/>
        <n v="33.68"/>
        <n v="23.35"/>
        <n v="24.96"/>
        <n v="44.06"/>
        <n v="43.1"/>
        <n v="4.24"/>
        <n v="1.62"/>
        <n v="2.42"/>
        <n v="31.91"/>
        <n v="50.27"/>
        <n v="187.34"/>
        <n v="41.82"/>
        <n v="3.84"/>
        <n v="24.94"/>
        <n v="1.91"/>
        <n v="33.84"/>
        <n v="9.47"/>
        <n v="3.49"/>
        <n v="5.68"/>
        <n v="1.99"/>
        <n v="3.58"/>
        <n v="27.63"/>
        <n v="30.75"/>
        <n v="23.22"/>
        <n v="30.08"/>
        <n v="5.2"/>
        <n v="58.51"/>
        <n v="44.26"/>
        <n v="2.82"/>
        <n v="32.67"/>
        <n v="97.17"/>
        <n v="2.7"/>
        <n v="24.84"/>
        <n v="27.65"/>
        <n v="5.43"/>
        <n v="52.81"/>
        <n v="15.61"/>
        <n v="24.29"/>
        <n v="3.01"/>
        <n v="31.53"/>
        <n v="55.81"/>
        <n v="1.2"/>
        <n v="26.18"/>
        <n v="75.72"/>
        <n v="3.7"/>
        <n v="23"/>
        <n v="11.93"/>
        <n v="3.53"/>
        <n v="26.02"/>
        <n v="48.78"/>
        <n v="28.83"/>
        <n v="24.42"/>
        <n v="4.85"/>
        <n v="15.83"/>
        <n v="25.55"/>
        <n v="47.38"/>
        <n v="2.46"/>
        <n v="43.37"/>
        <n v="27.87"/>
        <n v="30.29"/>
        <n v="9.53"/>
        <n v="11.48"/>
        <n v="25.24"/>
        <n v="39.62"/>
        <n v="35.41"/>
        <n v="24.2"/>
        <n v="7.28"/>
        <n v="34.65"/>
        <n v="18.58"/>
        <n v="27.89"/>
        <n v="25.83"/>
        <n v="1.9"/>
        <n v="186.5"/>
        <n v="18.03"/>
        <n v="0.11"/>
        <n v="40.38"/>
        <n v="38.7"/>
        <n v="24.43"/>
        <n v="32.61"/>
        <n v="43.17"/>
        <n v="26.68"/>
        <n v="0.48"/>
        <n v="79.21"/>
        <n v="34.1"/>
        <n v="45.9"/>
        <n v="42.79"/>
        <n v="121.48"/>
        <n v="23.06"/>
        <n v="33.69"/>
        <n v="23.08"/>
        <n v="74.3"/>
        <n v="16.25"/>
        <n v="25.78"/>
        <n v="12.83"/>
        <n v="69.59"/>
        <n v="10.49"/>
        <n v="37.69"/>
        <n v="70.43"/>
        <n v="24.69"/>
        <n v="37.88"/>
        <n v="20.8"/>
        <n v="1.4"/>
        <n v="23.71"/>
        <n v="25.91"/>
        <n v="20.07"/>
        <n v="48.49"/>
        <n v="18.34"/>
        <n v="39.51"/>
        <n v="19.57"/>
        <n v="25.74"/>
        <n v="24.33"/>
        <n v="200.28"/>
        <n v="37.5"/>
        <n v="14.95"/>
        <n v="8.82"/>
        <n v="24.09"/>
        <n v="42.8"/>
        <n v="2.4"/>
        <n v="117.91"/>
        <n v="69.98"/>
        <n v="26.48"/>
        <n v="7.87"/>
        <n v="146.94"/>
        <n v="42.41"/>
        <n v="94.07"/>
        <n v="29.17"/>
        <n v="7.65"/>
        <n v="8.06"/>
        <n v="45.82"/>
        <n v="15.44"/>
        <n v="20.71"/>
        <n v="26.32"/>
        <n v="38.31"/>
        <n v="3.81"/>
        <n v="6.95"/>
        <n v="43.12"/>
        <n v="38.44"/>
        <n v="1.49"/>
        <n v="68.79"/>
        <n v="103.08"/>
        <n v="11.69"/>
        <n v="4.36"/>
        <n v="3.65"/>
        <n v="29.06"/>
        <n v="46.14"/>
        <n v="54.39"/>
        <n v="25.31"/>
        <n v="3.17"/>
        <n v="52.47"/>
        <n v="14.84"/>
        <n v="10.07"/>
        <n v="9.18"/>
        <n v="79.63"/>
        <n v="39.2"/>
        <n v="59.91"/>
        <n v="29.61"/>
        <n v="6.99"/>
        <n v="38.98"/>
        <n v="9"/>
        <n v="9.14"/>
        <n v="49.84"/>
        <n v="29.79"/>
        <n v="40.41"/>
        <n v="9.89"/>
        <n v="3.06"/>
        <n v="6.3"/>
        <n v="37.34"/>
        <n v="33.36"/>
        <n v="31.76"/>
        <n v="50.96"/>
        <n v="12.75"/>
        <n v="71.89"/>
        <n v="12.55"/>
        <n v="28.81"/>
        <n v="27.81"/>
        <n v="17.21"/>
        <n v="18.17"/>
        <n v="14.35"/>
        <n v="11.08"/>
        <n v="13.14"/>
        <n v="6.88"/>
        <n v="2.8"/>
        <n v="24.98"/>
        <n v="56.1"/>
        <n v="45.8"/>
        <n v="20.31"/>
        <n v="36.57"/>
        <n v="11.68"/>
        <n v="2.49"/>
        <n v="118.26"/>
        <n v="32.2"/>
        <n v="24.64"/>
        <n v="25.58"/>
        <n v="25.72"/>
        <n v="10.28"/>
        <n v="5.57"/>
        <n v="6.43"/>
        <n v="60.06"/>
        <n v="34.87"/>
        <n v="35.92"/>
        <n v="19.26"/>
        <n v="9.56"/>
        <n v="5.98"/>
        <n v="7.22"/>
        <n v="39.57"/>
        <n v="23.32"/>
        <n v="41.59"/>
        <n v="33.23"/>
        <n v="72.68"/>
        <n v="9.25"/>
        <n v="3.12"/>
        <n v="32.19"/>
        <n v="29.73"/>
        <n v="28.82"/>
        <n v="24.75"/>
        <n v="5.72"/>
        <n v="34.88"/>
        <n v="19.36"/>
        <n v="48.26"/>
        <n v="45.56"/>
        <n v="14.05"/>
        <n v="4.44"/>
        <n v="25.98"/>
        <n v="34.92"/>
        <n v="33.16"/>
        <n v="47.82"/>
        <n v="41.42"/>
        <n v="18.35"/>
        <n v="75.93"/>
        <n v="58.88"/>
        <n v="4.14"/>
        <n v="39.81"/>
        <n v="8.12"/>
        <n v="13.83"/>
        <n v="35.01"/>
        <n v="36.39"/>
        <n v="25.28"/>
        <n v="11.94"/>
        <n v="34.8"/>
        <n v="8.79"/>
        <n v="4.8"/>
        <n v="12.95"/>
        <n v="62.64"/>
        <n v="0.9"/>
        <n v="26.94"/>
        <n v="65.3"/>
        <n v="6.72"/>
        <n v="6.28"/>
        <n v="33.64"/>
        <n v="40.87"/>
        <n v="40.67"/>
        <n v="60.95"/>
        <n v="23.05"/>
        <n v="4.61"/>
        <n v="24.79"/>
        <n v="44.53"/>
        <n v="32.02"/>
        <n v="6.64"/>
        <n v="16.13"/>
        <n v="7.51"/>
        <n v="64.06"/>
        <n v="21.3"/>
        <n v="35.7"/>
        <n v="27.74"/>
        <n v="11.26"/>
        <n v="59.74"/>
        <n v="12.17"/>
        <n v="11.58"/>
        <n v="10.56"/>
        <n v="61.77"/>
        <n v="34.61"/>
        <n v="44.24"/>
        <n v="55.87"/>
        <n v="105.55"/>
        <n v="12.19"/>
        <n v="7.45"/>
        <n v="82.08"/>
        <n v="146.8"/>
        <n v="22.53"/>
        <n v="4.6"/>
        <n v="5.23"/>
        <n v="20.46"/>
        <n v="73.12"/>
        <n v="21.17"/>
        <n v="12.32"/>
        <n v="28.11"/>
        <n v="4.37"/>
        <n v="56.07"/>
        <n v="54.62"/>
        <n v="39.34"/>
        <n v="11.01"/>
        <n v="3.2"/>
        <n v="41.68"/>
        <n v="19.52"/>
        <n v="67.04"/>
        <n v="52.26"/>
        <n v="6.86"/>
        <n v="1.5"/>
        <n v="71.81"/>
        <n v="9.13"/>
        <n v="40.44"/>
        <n v="20.21"/>
        <n v="47.27"/>
        <n v="10.81"/>
        <n v="97.31"/>
        <n v="4.28"/>
        <n v="6.9"/>
        <n v="4.18"/>
        <n v="33.78"/>
        <n v="40.88"/>
        <n v="60.3"/>
        <n v="9.81"/>
        <n v="8.37"/>
        <n v="3.59"/>
        <n v="1.6"/>
        <n v="40"/>
        <n v="40.17"/>
        <n v="25.4"/>
        <n v="4.52"/>
        <n v="30.73"/>
        <n v="42.61"/>
        <n v="42.5"/>
        <n v="25.52"/>
        <n v="6.56"/>
        <n v="3.1"/>
        <n v="16.06"/>
        <n v="38.73"/>
        <n v="34.95"/>
        <n v="24.76"/>
        <n v="8.24"/>
        <n v="51.26"/>
        <n v="7.31"/>
        <n v="3.67"/>
        <n v="9.07"/>
        <n v="21.99"/>
        <n v="49.16"/>
        <n v="82.52"/>
        <n v="49.68"/>
        <n v="8.18"/>
        <n v="22.09"/>
        <n v="4.79"/>
        <n v="25.06"/>
        <n v="9.22"/>
        <n v="11.95"/>
        <n v="47.84"/>
        <n v="48.85"/>
        <n v="54.19"/>
        <n v="32.68"/>
        <n v="18.55"/>
        <n v="3.78"/>
        <n v="7.74"/>
        <n v="8.68"/>
        <n v="22.36"/>
        <n v="24.83"/>
        <n v="33.42"/>
        <n v="8.61"/>
        <n v="62.95"/>
        <n v="7.8"/>
        <n v="7.13"/>
        <n v="9.88"/>
        <n v="7.46"/>
        <n v="24.22"/>
        <n v="19.86"/>
        <n v="40.53"/>
        <n v="37.95"/>
        <n v="23.6"/>
        <n v="10.3"/>
        <n v="28.37"/>
        <n v="6.03"/>
        <n v="4.22"/>
        <n v="126.32"/>
        <n v="51.52"/>
        <n v="49.81"/>
        <n v="82.09"/>
        <n v="3.6"/>
        <n v="39.8"/>
        <n v="21.12"/>
        <n v="27.68"/>
        <n v="4.55"/>
        <n v="9.04"/>
        <n v="6.48"/>
        <n v="5.8"/>
        <n v="4.43"/>
        <n v="69.96"/>
        <n v="100.45"/>
        <n v="98.07"/>
        <n v="36.18"/>
        <n v="1.59"/>
        <n v="33.74"/>
        <n v="108.12"/>
        <n v="15.92"/>
        <n v="107.17"/>
        <n v="7.25"/>
        <n v="5.3"/>
        <n v="255.32"/>
        <n v="28.61"/>
        <n v="151.74"/>
        <n v="69.26"/>
        <n v="65.06"/>
        <n v="27.05"/>
        <n v="147.95"/>
        <n v="7.94"/>
        <n v="6.35"/>
        <n v="6.62"/>
        <n v="33.31"/>
        <n v="49.08"/>
        <n v="101.01"/>
        <n v="26.56"/>
        <n v="86.55"/>
        <n v="21.5"/>
        <n v="10.03"/>
        <n v="5.26"/>
        <n v="15.48"/>
        <n v="58.64"/>
        <n v="42.73"/>
        <n v="157.26"/>
        <n v="50"/>
        <n v="6.44"/>
        <n v="44.3"/>
        <n v="12.39"/>
        <n v="211.68"/>
        <n v="12"/>
        <n v="6.7"/>
        <n v="8.02"/>
        <n v="5.86"/>
        <n v="57.46"/>
        <n v="148.43"/>
        <n v="57.2"/>
        <n v="35.3"/>
        <n v="52.67"/>
        <n v="7.2"/>
        <n v="52.16"/>
        <n v="10.02"/>
        <n v="5.92"/>
        <n v="9.16"/>
        <n v="73.47"/>
        <n v="58.54"/>
        <n v="26.05"/>
        <n v="49.15"/>
        <n v="28.68"/>
        <n v="6.04"/>
        <n v="63.1"/>
        <n v="9.54"/>
        <n v="4.19"/>
        <n v="12.72"/>
        <n v="63.68"/>
        <n v="62.47"/>
        <n v="29.35"/>
        <n v="20.56"/>
        <n v="45.58"/>
        <n v="95.58"/>
        <n v="6.01"/>
        <n v="5.88"/>
        <n v="11.09"/>
        <n v="7.84"/>
        <n v="14.65"/>
        <n v="49.49"/>
        <n v="49.87"/>
        <n v="30.26"/>
        <n v="32.32"/>
        <n v="3.82"/>
        <n v="11"/>
        <n v="92.19"/>
        <n v="42.22"/>
        <n v="8.33"/>
        <n v="7.56"/>
        <n v="18.06"/>
        <n v="23.67"/>
        <n v="233.64"/>
        <n v="41.02"/>
        <n v="58.26"/>
        <n v="4.3"/>
        <n v="23.92"/>
        <n v="30.38"/>
        <n v="14.73"/>
        <n v="135.9"/>
        <n v="9.42"/>
        <n v="5.87"/>
        <n v="7.24"/>
        <n v="8.44"/>
        <n v="10.11"/>
        <n v="127.45"/>
        <n v="83.37"/>
        <n v="89.21"/>
        <n v="36.75"/>
        <n v="120.49"/>
        <n v="10.54"/>
        <n v="15.72"/>
        <n v="5.42"/>
        <n v="10.46"/>
        <n v="33.77"/>
        <n v="12.46"/>
        <n v="30.48"/>
        <n v="62.61"/>
        <n v="25.17"/>
        <n v="90.9"/>
        <n v="9.6"/>
        <n v="33.2"/>
        <n v="4.64"/>
        <n v="45.44"/>
        <n v="6.21"/>
        <n v="7.95"/>
        <n v="16.51"/>
        <n v="18.22"/>
        <n v="185.52"/>
        <n v="85.69"/>
        <n v="44.29"/>
        <n v="22.75"/>
        <n v="36.44"/>
        <n v="6.5"/>
        <n v="6.93"/>
        <n v="6.45"/>
        <n v="22.48"/>
        <n v="9.15"/>
        <n v="36.24"/>
        <n v="79.15"/>
        <n v="86.46"/>
        <n v="27.44"/>
        <n v="66.66"/>
        <n v="21.62"/>
        <n v="59.63"/>
        <n v="14.22"/>
        <n v="5.16"/>
        <n v="12.56"/>
        <n v="19.97"/>
        <n v="8.38"/>
        <n v="54.54"/>
        <n v="76.42"/>
        <n v="72.66"/>
        <n v="121.5"/>
        <n v="17.56"/>
        <n v="1.96"/>
        <n v="8.26"/>
        <n v="8.98"/>
        <n v="7.78"/>
        <n v="18.41"/>
        <n v="6.42"/>
        <n v="52.8"/>
        <n v="47.03"/>
        <n v="81.15"/>
        <n v="18.63"/>
        <n v="36.79"/>
        <n v="50.72"/>
        <n v="15.32"/>
        <n v="5.44"/>
        <n v="14.69"/>
        <n v="4.68"/>
        <n v="9.96"/>
        <n v="4.94"/>
        <n v="94.64"/>
        <n v="120.01"/>
        <n v="19.43"/>
        <n v="141.38"/>
        <n v="72.71"/>
        <n v="3.56"/>
        <n v="8.04"/>
        <n v="6.79"/>
        <n v="6.61"/>
        <n v="67.13"/>
        <n v="8.75"/>
        <n v="33.96"/>
        <n v="127.92"/>
        <n v="47.46"/>
        <n v="37.75"/>
        <n v="5.36"/>
        <n v="6.24"/>
        <n v="8.16"/>
        <n v="20.03"/>
        <n v="6.29"/>
        <n v="58.91"/>
        <n v="53.56"/>
        <n v="199.6"/>
        <n v="40.6"/>
        <n v="42.02"/>
        <n v="65.41"/>
        <n v="32.05"/>
        <n v="6.41"/>
        <n v="7.81"/>
        <n v="28.85"/>
        <n v="5.82"/>
        <n v="32.92"/>
        <n v="238.1"/>
        <n v="16.61"/>
        <n v="47.4"/>
        <n v="9.1"/>
        <n v="32.15"/>
        <n v="8.93"/>
        <n v="5.75"/>
        <n v="42.7"/>
        <n v="103.99"/>
        <n v="116.42"/>
        <n v="88.46"/>
        <n v="125.46"/>
        <n v="11.85"/>
        <n v="6.57"/>
        <n v="10.38"/>
        <n v="33.34"/>
        <n v="92.02"/>
        <n v="79.18"/>
        <n v="123.7"/>
        <n v="28.97"/>
        <n v="92.04"/>
        <n v="45.53"/>
        <n v="7.4"/>
        <n v="6.92"/>
        <n v="13.28"/>
        <n v="10.51"/>
        <n v="10.65"/>
        <n v="5.95"/>
        <n v="79.66"/>
        <n v="44.7"/>
        <n v="21.22"/>
        <n v="40.71"/>
        <n v="35.98"/>
        <n v="10.94"/>
        <n v="11.3"/>
        <n v="9.76"/>
        <n v="12.64"/>
        <n v="38.83"/>
        <n v="79.97"/>
        <n v="34.55"/>
        <n v="54.8"/>
        <n v="33.24"/>
        <n v="11.54"/>
        <n v="51.2"/>
        <n v="8.85"/>
        <n v="11.35"/>
        <n v="7.73"/>
        <n v="21.52"/>
        <n v="163.79"/>
        <n v="54.43"/>
        <n v="76.57"/>
        <n v="39.08"/>
        <n v="60.63"/>
        <n v="6.25"/>
        <n v="5.53"/>
        <n v="9.19"/>
        <n v="78.56"/>
        <n v="38.19"/>
        <n v="30.95"/>
        <n v="45.22"/>
        <n v="102.18"/>
        <n v="9.64"/>
        <n v="4.98"/>
        <n v="12.34"/>
        <n v="25.15"/>
        <n v="25.99"/>
        <n v="0.85"/>
        <n v="38.8"/>
        <n v="73.13"/>
        <n v="29.86"/>
        <n v="17.02"/>
        <n v="7.17"/>
        <n v="6.19"/>
        <n v="14.32"/>
        <n v="8.05"/>
        <n v="24.44"/>
        <n v="2.57"/>
        <n v="26.21"/>
        <n v="46.58"/>
        <n v="0.6"/>
        <n v="21.64"/>
        <n v="27.85"/>
        <n v="49.44"/>
        <n v="4.46"/>
        <n v="6.73"/>
        <n v="6.55"/>
        <n v="13.42"/>
        <n v="63.81"/>
        <n v="81.32"/>
        <n v="13.45"/>
        <n v="81.68"/>
        <n v="13.82"/>
        <n v="7.53"/>
        <n v="12.22"/>
        <n v="9.45"/>
        <n v="5.32"/>
        <n v="4.74"/>
        <n v="7.19"/>
        <n v="4.73"/>
        <n v="1.04"/>
        <n v="95.24"/>
        <n v="70.41"/>
        <n v="18.95"/>
        <n v="189.65"/>
        <n v="9.32"/>
        <n v="55.01"/>
        <n v="8.11"/>
        <n v="6.16"/>
        <n v="4.77"/>
        <n v="21.16"/>
        <n v="11.53"/>
        <n v="8.01"/>
        <n v="15.52"/>
        <n v="6.94"/>
        <n v="167.59"/>
        <n v="62.44"/>
        <n v="20.59"/>
        <n v="3.33"/>
        <n v="13.17"/>
        <n v="19.37"/>
        <n v="9.52"/>
        <n v="6.37"/>
        <n v="4.84"/>
        <n v="7.67"/>
        <n v="20.16"/>
        <n v="6.69"/>
        <n v="35.49"/>
        <n v="68.74"/>
        <n v="80.75"/>
        <n v="51.81"/>
        <n v="15.17"/>
        <n v="9.3"/>
        <n v="5"/>
        <n v="8.89"/>
        <n v="28.98"/>
        <n v="6.36"/>
        <n v="29.45"/>
        <n v="65.27"/>
        <n v="2.62"/>
        <n v="27.72"/>
        <n v="18.65"/>
        <n v="3.9"/>
        <n v="3.52"/>
        <n v="23.76"/>
        <n v="27.92"/>
        <n v="3.54"/>
        <n v="7.36"/>
        <n v="11.83"/>
        <n v="22.71"/>
        <n v="1.14"/>
        <n v="8.95"/>
        <n v="28.03"/>
        <n v="35.26"/>
        <n v="38.33"/>
        <n v="25.21"/>
        <n v="4.62"/>
        <n v="24.19"/>
        <n v="16.78"/>
        <n v="34.59"/>
        <n v="6.75"/>
        <n v="33.33"/>
        <n v="14.77"/>
        <n v="5.74"/>
        <n v="58.36"/>
        <n v="16.05"/>
        <n v="60.69"/>
        <n v="78.57"/>
        <n v="3.22"/>
        <n v="9.05"/>
        <n v="10.32"/>
        <n v="10"/>
        <n v="9.82"/>
        <n v="45.42"/>
        <n v="14.28"/>
        <n v="30.32"/>
        <n v="11.02"/>
        <n v="41.22"/>
        <n v="20.47"/>
        <n v="28.67"/>
        <n v="41.99"/>
        <n v="6.4"/>
        <n v="87.92"/>
        <n v="56.36"/>
        <n v="2.89"/>
        <n v="68.56"/>
        <n v="20.6"/>
        <n v="92.12"/>
        <n v="121.72"/>
        <n v="18.38"/>
        <n v="58.49"/>
        <n v="29.48"/>
        <n v="9.38"/>
        <n v="35.77"/>
        <n v="33.47"/>
        <n v="40.01"/>
        <n v="51.89"/>
        <n v="113.31"/>
        <n v="17.63"/>
        <n v="10.86"/>
        <n v="43.68"/>
        <n v="43.34"/>
        <n v="9.94"/>
        <n v="14.11"/>
        <n v="26.97"/>
        <n v="68.08"/>
        <n v="38.13"/>
        <n v="20.49"/>
        <n v="12.13"/>
        <n v="58.99"/>
        <n v="19.49"/>
        <n v="35.96"/>
        <n v="9.83"/>
        <n v="68.66"/>
        <n v="81.86"/>
        <n v="18.68"/>
        <n v="111.43"/>
        <n v="17.23"/>
        <n v="42.19"/>
        <m/>
      </sharedItems>
    </cacheField>
    <cacheField name="行动按钮点击量" numFmtId="0">
      <sharedItems containsString="0" containsBlank="1" containsNumber="1" containsInteger="1" minValue="0" maxValue="12" count="8">
        <n v="0"/>
        <n v="12"/>
        <n v="8"/>
        <n v="4"/>
        <n v="3"/>
        <n v="5"/>
        <n v="1"/>
        <m/>
      </sharedItems>
    </cacheField>
    <cacheField name="行动按钮点击率" numFmtId="0">
      <sharedItems containsString="0" containsBlank="1" containsNumber="1" minValue="0" maxValue="0.08" count="9">
        <n v="0"/>
        <n v="0.0513"/>
        <n v="0.043"/>
        <n v="0.08"/>
        <n v="0.0517"/>
        <n v="0.0794"/>
        <n v="0.0213"/>
        <n v="0.0006"/>
        <m/>
      </sharedItems>
    </cacheField>
    <cacheField name="截图" numFmtId="0">
      <sharedItems containsString="0" containsBlank="1" containsNumber="1" containsInteger="1" minValue="0" maxValue="39" count="28">
        <n v="26"/>
        <n v="10"/>
        <n v="6"/>
        <n v="0"/>
        <n v="1"/>
        <n v="4"/>
        <n v="30"/>
        <n v="5"/>
        <n v="7"/>
        <n v="8"/>
        <n v="12"/>
        <n v="20"/>
        <n v="2"/>
        <n v="3"/>
        <n v="16"/>
        <n v="21"/>
        <n v="31"/>
        <n v="14"/>
        <n v="9"/>
        <n v="27"/>
        <n v="23"/>
        <n v="13"/>
        <n v="15"/>
        <n v="11"/>
        <n v="39"/>
        <n v="19"/>
        <n v="18"/>
        <m/>
      </sharedItems>
    </cacheField>
    <cacheField name="保存图片" numFmtId="0">
      <sharedItems containsString="0" containsBlank="1" containsNumber="1" containsInteger="1" minValue="0" maxValue="138" count="27">
        <n v="20"/>
        <n v="3"/>
        <n v="0"/>
        <n v="12"/>
        <n v="10"/>
        <n v="1"/>
        <n v="9"/>
        <n v="6"/>
        <n v="8"/>
        <n v="7"/>
        <n v="17"/>
        <n v="5"/>
        <n v="13"/>
        <n v="2"/>
        <n v="4"/>
        <n v="11"/>
        <n v="15"/>
        <n v="22"/>
        <n v="18"/>
        <n v="19"/>
        <n v="16"/>
        <n v="29"/>
        <n v="56"/>
        <n v="138"/>
        <n v="53"/>
        <n v="21"/>
        <m/>
      </sharedItems>
    </cacheField>
    <cacheField name="笔记标题" numFmtId="0">
      <sharedItems containsBlank="1" count="34">
        <s v="圆湘琴"/>
        <s v="Peach酱"/>
        <s v="曲奇奶青去冰三分甜"/>
        <s v="都爱桃子"/>
        <s v="求求别再无效坐月子！广禾堂这个月子汤🐂🍺"/>
        <s v="栗栗Ann"/>
        <s v="张二喜"/>
        <s v="女友痛经！我可以做什么？还不快点@男朋友"/>
        <s v="车车耶斯"/>
        <s v="如果姨妈分等级，你是哪一级👇🥹"/>
        <s v="西米是个小可爱"/>
        <s v="坐月子的刘亦菲，请查收专属你秋天的第一杯“咖啡”"/>
        <s v="绿不油"/>
        <s v="锦鲤小姐姐"/>
        <s v="安利给全世界的痛经女孩！"/>
        <s v="42天的月子注意事项，看这一篇就够啦！"/>
        <s v="一只慕"/>
        <s v="是你拐"/>
        <s v="大雷芸"/>
        <s v="我还可以再瘦点吗"/>
        <s v="应对产后脱发 | 这些是关键！"/>
        <s v="我学会了和产后焦虑和解"/>
        <s v="好书推荐 | 送给焦虑、迷茫的你"/>
        <s v="小产调养干货大总结"/>
        <s v="月子饮食8大原则你吃对了吗"/>
        <s v="木木酱"/>
        <s v="苏Su超级爱吃甜品呀"/>
        <s v="可可奈"/>
        <s v="你一定要知道的开奶救星"/>
        <s v="是麦子吖~"/>
        <s v="小茹来杯冰美式"/>
        <s v="官方首发! 保姆级双十一攻略，这样买最省钱"/>
        <s v="央妈力推，宝藏育儿记录片，妈妈必看_x000a_分享四部值得一看的纪录片，部部封神‼️"/>
        <m/>
      </sharedItems>
    </cacheField>
    <cacheField name="品类" numFmtId="0">
      <sharedItems containsBlank="1" count="3">
        <s v="月之精华"/>
        <s v="无"/>
        <m/>
      </sharedItems>
    </cacheField>
    <cacheField name="笔记埋词" numFmtId="0">
      <sharedItems containsBlank="1" count="6">
        <s v="广禾堂月之精华"/>
        <s v="无"/>
        <s v="广禾堂旗舰店"/>
        <s v="广禾堂"/>
        <s v="广禾堂月子汤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4.4414699074" refreshedBy="12131" recordCount="1800">
  <cacheSource type="worksheet">
    <worksheetSource ref="A1:AD9845" sheet="日报数据源"/>
  </cacheSource>
  <cacheFields count="38">
    <cacheField name="时间" numFmtId="0">
      <sharedItems containsBlank="1" count="149"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m/>
      </sharedItems>
    </cacheField>
    <cacheField name="创意名称" numFmtId="0">
      <sharedItems containsBlank="1" count="51">
        <s v="产品种草_创意_20220701_1"/>
        <s v="产品种草_创意_20220704_1"/>
        <s v="产品种草_创意_20220705_1"/>
        <s v="产品种草_创意_20220706_1"/>
        <s v="产品种草_创意_20220710_1"/>
        <s v="产品种草_创意_20220711_1"/>
        <s v="产品种草_创意_20220712_1"/>
        <s v="产品种草_创意_20220713_1"/>
        <s v="产品种草_创意_20220714_1"/>
        <s v="产品种草_创意_20220716_1"/>
        <s v="产品种草_创意_20220710_1_复制220524"/>
        <s v="产品种草_创意_20220710_1_复制220756"/>
        <s v="商品销量_创意_20220720_1"/>
        <s v="产品种草_创意_20220701_1_复制111328"/>
        <s v="产品种草_创意_20220701_1_复制114356"/>
        <s v="产品种草_创意_20220721_1"/>
        <s v="产品种草_创意_20220722_1"/>
        <s v="产品种草_创意_20220724_1"/>
        <s v="产品种草_创意_20220725_1"/>
        <s v="产品种草_创意_20220727_1"/>
        <s v="产品种草_创意_20220729_1"/>
        <s v="产品种草_创意_20220801_1"/>
        <s v="产品种草_创意_20220805_1"/>
        <s v="产品种草_创意_20220705_1_复制124233"/>
        <s v="产品种草_创意_20220808_1"/>
        <s v="产品种草_创意_20220809_1"/>
        <s v="产品种草_创意_20220705_1_复制120439"/>
        <s v="产品种草_创意_20220810_1"/>
        <s v="产品种草_创意_20220816_1"/>
        <s v="产品种草_创意_20220819_1"/>
        <s v="产品种草_创意_20220820_1"/>
        <s v="产品种草_创意_20220904_1"/>
        <s v="产品种草_创意_20220907_1"/>
        <s v="产品种草_创意_20220915_1"/>
        <s v="产品种草_创意_20220705_1_复制140324"/>
        <s v="产品种草_创意_20220922_1"/>
        <s v="产品种草_创意_20220907_1_复制105827"/>
        <s v="产品种草_创意_20221003_1"/>
        <s v="产品种草_创意_20221008_1"/>
        <s v="产品种草_创意_20221008_1_复制090315"/>
        <s v="产品种草_创意_20221009_1"/>
        <s v="产品种草_创意_20220907_1_复制103201"/>
        <s v="产品种草_创意_20221012_1"/>
        <s v="产品种草_创意_20221018_1"/>
        <s v="产品种草_创意_20221019_1"/>
        <s v="产品种草_创意_20221020_1"/>
        <s v="产品种草_创意_20221021_1"/>
        <s v="产品种草_创意_20221024_1"/>
        <s v="产品种草_创意_20221107_1"/>
        <s v="62bec02a0000000004006257"/>
        <m/>
      </sharedItems>
    </cacheField>
    <cacheField name="创意ID" numFmtId="0">
      <sharedItems containsString="0" containsBlank="1" containsNumber="1" containsInteger="1" minValue="16522092" maxValue="25395570" count="60">
        <n v="16522092"/>
        <n v="16594582"/>
        <n v="16642222"/>
        <n v="16642794"/>
        <n v="16642894"/>
        <n v="16668149"/>
        <n v="16700773"/>
        <n v="16815233"/>
        <n v="16851432"/>
        <n v="16889282"/>
        <n v="16955713"/>
        <n v="16985747"/>
        <n v="17055909"/>
        <n v="17251619"/>
        <n v="17251685"/>
        <n v="17251769"/>
        <n v="17264506"/>
        <n v="17267133"/>
        <n v="17267151"/>
        <n v="17334480"/>
        <n v="17390179"/>
        <n v="17419696"/>
        <n v="17434808"/>
        <n v="17549557"/>
        <n v="17610437"/>
        <n v="17758514"/>
        <n v="17949158"/>
        <n v="17994331"/>
        <n v="18045707"/>
        <n v="18062841"/>
        <n v="18063010"/>
        <n v="18063089"/>
        <n v="18091605"/>
        <n v="18139774"/>
        <n v="18366636"/>
        <n v="18495633"/>
        <n v="18547124"/>
        <n v="19153892"/>
        <n v="19286290"/>
        <n v="19286362"/>
        <n v="19646950"/>
        <n v="19868929"/>
        <n v="19976387"/>
        <n v="20299815"/>
        <n v="20594552"/>
        <n v="20783758"/>
        <n v="20800058"/>
        <n v="20808528"/>
        <n v="20930624"/>
        <n v="21020843"/>
        <n v="21038669"/>
        <n v="21399553"/>
        <n v="21495214"/>
        <n v="21495333"/>
        <n v="21579972"/>
        <n v="21705266"/>
        <n v="21902004"/>
        <n v="22927460"/>
        <n v="25395570"/>
        <m/>
      </sharedItems>
    </cacheField>
    <cacheField name="广告类型" numFmtId="0">
      <sharedItems containsBlank="1" count="3">
        <s v="信息流广告"/>
        <s v="搜索广告"/>
        <m/>
      </sharedItems>
    </cacheField>
    <cacheField name="笔记ID" numFmtId="0">
      <sharedItems containsBlank="1" count="34">
        <s v="62bec02a0000000004006257"/>
        <s v="62bd2f270000000001029acd"/>
        <s v="62c2a598000000000a000331"/>
        <s v="62ce772d000000000f0021f7"/>
        <s v="62cfc7a300000000010261e7"/>
        <s v="62d0e81f0000000021035ab1"/>
        <s v="62d166bc0000000011010644"/>
        <s v="62dbd268000000001b026b3a"/>
        <s v="62da68d9000000001200c93d"/>
        <s v="62e79c7e000000002302a638"/>
        <s v="62eb77820000000016039021"/>
        <s v="62f0b5be000000001b025a27"/>
        <s v="62f214e60000000009004723"/>
        <s v="62f36e28000000000900760e"/>
        <s v="62fb51b900000000140374e4"/>
        <s v="62ff3a94000000001902bad3"/>
        <s v="62fe2030000000001e00a950"/>
        <s v="6311aaa7000000001303947b"/>
        <s v="63115183000000001101242f"/>
        <s v="63169e3c000000000900dc23"/>
        <s v="6322c745000000000801be73"/>
        <s v="632acbdf0000000009032af1"/>
        <s v="633aa3cc000000001c00e52b"/>
        <s v="63367e6f000000001d01b821"/>
        <s v="6345276b000000000b013235"/>
        <s v="634675e5000000000602e492"/>
        <s v="634cca9b000000000703a847"/>
        <s v="634e7c140000000008014b56"/>
        <s v="634f84ba0000000007035ee3"/>
        <s v="6350da180000000006029fc5"/>
        <s v="6352610d00000000140248c1"/>
        <s v="6356771e000000001400fa23"/>
        <s v="6364c8c10000000006028fac"/>
        <m/>
      </sharedItems>
    </cacheField>
    <cacheField name="单元名称" numFmtId="0">
      <sharedItems containsBlank="1" count="59">
        <s v="0701-种草-信息流-园湘琴-月之精华"/>
        <s v="0704-种草-信息流-Peach酱-月之精华"/>
        <s v="0705-种草-搜索-园湘琴-月之精华-产后词包"/>
        <s v="0705-种草-搜索-园湘琴-月之精华-类目词-"/>
        <s v="0705-种草-搜索-园湘琴-月之精华-品牌词"/>
        <s v="7.6-种草-搜索-Peach酱-月之精华-产后词"/>
        <s v="产品种草_单元_20220706_224119"/>
        <s v="7.1-种草-搜索-Peach酱-月之精华-月子词"/>
        <s v="7.11-种草-搜索-园湘琴-月之精华-功效词"/>
        <s v="7.12-种草-信息流-园湘琴-月之精华-互动"/>
        <s v="7.13-种草-信息流-都爱桃子"/>
        <s v="7.14-种草-信息流-都爱桃子-官号"/>
        <s v="7.16-种草-信息流-栗栗Ann"/>
        <s v="0720-种草-搜索-Peach酱-月子餐词包"/>
        <s v="0720-种草-搜索-Peach酱-月子中心词包"/>
        <s v="0720-商销-信息流-张二喜"/>
        <s v="0721-种草-信息流-园湘琴-月之精华"/>
        <s v="0721-种草-信息流-张二喜-月之精华-点击"/>
        <s v="0722-种草-信息流-栗栗-月之精华-点击"/>
        <s v="0725-种草-信息流- 女友痛经"/>
        <s v="0725-种草-搜索-园湘琴-月之精华-月子词包"/>
        <s v="0725-种草-信息流-车车耶斯-点击"/>
        <s v="0727-种草-信息流-园湘琴-月之精华-自动"/>
        <s v="0729-种草-信息流-园湘琴-月之精华-互动点击"/>
        <s v="0801-种草-信息流- 心如刀割算什么-点击"/>
        <s v="0805-种草-信息流-西米-月之精华-互动点击"/>
        <s v="0807-种草-搜索-园湘琴-月之精华-待产词"/>
        <s v="0808-种草-信息流- 坐月子的刘亦菲-月之精华"/>
        <s v="0705-种草-搜索-园湘琴-月之精华-品牌词_复制115945"/>
        <s v="7.11-种草-搜索-园湘琴-月之精华-功效词_复制120300"/>
        <s v="0807-种草-搜索-园湘琴-月之精华-待产词_复制120439"/>
        <s v="0809-种草-信息流-绿不油-月之精华-互动"/>
        <s v="0810-种草-信息流-锦鲤小姐姐-月之精华"/>
        <s v="0816-种草-信息流-痛经女孩-点击"/>
        <s v="0819-种草-信息流- 42天的月子注意事项"/>
        <s v="0820-种草-信息流-一只慕-点击"/>
        <s v="0904-种草-信息流- 冤种闺蜜-点击"/>
        <s v="产品种草_单元_20220907_115227"/>
        <s v="0907-种草-信息流-我还可以再瘦点吗-点击"/>
        <s v="0915-种草-信息流-应对产后脱发"/>
        <s v="0920-种草-搜索-西米-月之精华-月子餐词包"/>
        <s v="0922-种草-信息流-产后焦虑和解"/>
        <s v="产品种草_单元_20220907_115227_复制105827"/>
        <s v="1003-种草-信息流- 好书推荐 | 送给焦虑"/>
        <s v="1008-种草-信息流-圆湘琴"/>
        <s v="1009-种草-信息流-圆湘琴"/>
        <s v="1009-种草-信息流-调养干货大总结"/>
        <s v="产品种草_单元_20220907_115227_复制103201"/>
        <s v="1012-种草-信息流- 月子饮食8大原则"/>
        <s v="1012-种草-信息流-木木酱"/>
        <s v="1018-种草-信息流-苏Su"/>
        <s v="1019-种草-信息流-可可奈"/>
        <s v="1019-种草-信息流-开奶救星"/>
        <s v="1020-种草-信息流-是麦子吖~"/>
        <s v="1021-种草-信息流- 小茹来杯冰美式"/>
        <s v="1021-种草-信息流- 保姆级双十一攻略"/>
        <s v="1107-种草-信息流- 央妈力推"/>
        <s v="1208-抢位-圆湘琴-月之精华-首位"/>
        <m/>
      </sharedItems>
    </cacheField>
    <cacheField name="单元ID" numFmtId="0">
      <sharedItems containsString="0" containsBlank="1" containsNumber="1" containsInteger="1" minValue="3218015" maxValue="6910502" count="59">
        <n v="3218015"/>
        <n v="3225892"/>
        <n v="3233847"/>
        <n v="3233955"/>
        <n v="3233979"/>
        <n v="3237281"/>
        <n v="3242499"/>
        <n v="3259502"/>
        <n v="3264185"/>
        <n v="3269765"/>
        <n v="3280760"/>
        <n v="3285767"/>
        <n v="3295828"/>
        <n v="3321485"/>
        <n v="3321501"/>
        <n v="3321520"/>
        <n v="3324780"/>
        <n v="3325256"/>
        <n v="3335952"/>
        <n v="3342438"/>
        <n v="3345513"/>
        <n v="3348268"/>
        <n v="3364065"/>
        <n v="3384715"/>
        <n v="3450615"/>
        <n v="3532508"/>
        <n v="3555881"/>
        <n v="3581224"/>
        <n v="3590010"/>
        <n v="3590089"/>
        <n v="3590129"/>
        <n v="3603407"/>
        <n v="3624880"/>
        <n v="3734397"/>
        <n v="3794773"/>
        <n v="3820882"/>
        <n v="4107361"/>
        <n v="4167658"/>
        <n v="4167690"/>
        <n v="4333087"/>
        <n v="4439660"/>
        <n v="4488094"/>
        <n v="4655703"/>
        <n v="4808554"/>
        <n v="4915415"/>
        <n v="4924835"/>
        <n v="4928963"/>
        <n v="4989047"/>
        <n v="5030586"/>
        <n v="5038347"/>
        <n v="5211391"/>
        <n v="5254218"/>
        <n v="5254250"/>
        <n v="5291454"/>
        <n v="5346081"/>
        <n v="5439828"/>
        <n v="5934461"/>
        <n v="6910502"/>
        <m/>
      </sharedItems>
    </cacheField>
    <cacheField name="计划名称" numFmtId="0">
      <sharedItems containsBlank="1" count="59">
        <s v="0702-种草-信息流-园湘琴-月之精华-点击"/>
        <s v="0704-种草-信息流-Peach酱-月之精华"/>
        <s v="0705-种草-搜索-园湘琴-月之精华-产后词包"/>
        <s v="0705-种草-搜索-园湘琴-月之精华-类目词-"/>
        <s v="0705-种草-搜索-园湘琴-月之精华-品牌词"/>
        <s v="7.6-种草-搜索-Peach酱-月之精华-产后词"/>
        <s v="7.6-种草-信息流-曲奇奶青-点击"/>
        <s v="7.1-种草-搜索-Peach酱-月之精华-月子词"/>
        <s v="7.11-种草-搜索-园湘琴-月之精华-功效词"/>
        <s v="7.12-种草-信息流-园湘琴-月之精华-互动"/>
        <s v="7.13-种草-信息流-都爱桃子"/>
        <s v="7.14-种草-信息流-都爱桃子-官号"/>
        <s v="7.16-种草-信息流-栗栗Ann"/>
        <s v="0720-种草-搜索-Peach酱-月子餐词包"/>
        <s v="0720-种草-搜索-Peach酱-月子中心词包"/>
        <s v="0720-商销-信息流-张二喜"/>
        <s v="0721-种草-信息流-园湘琴-月之精华-点击"/>
        <s v="0721-种草-信息流-张二喜-月之精华-点击"/>
        <s v="0722-种草-信息流-栗栗-月之精华-点击"/>
        <s v="0725-种草-信息流- 女友痛经"/>
        <s v="0725-种草-搜索-园湘琴-月之精华-月子词包"/>
        <s v="0725-种草-信息流-车车耶斯-点击"/>
        <s v="0727-种草-信息流-园湘琴-月之精华-互动"/>
        <s v="0729-种草-信息流-园湘琴-月之精华-互动点击"/>
        <s v="0801-种草-信息流- 心如刀割算什么-点击"/>
        <s v="0805-种草-信息流-西米-月之精华-互动点击"/>
        <s v="0807-种草-搜索-园湘琴-月之精华-待产词"/>
        <s v="0808-种草-信息流- 坐月子的刘亦菲-月之精华"/>
        <s v="0809-种草-搜索-西米-月之精华-品牌词"/>
        <s v="0809-种草-搜索-西米-月之精华-功效词"/>
        <s v="0809-种草-搜索-西米-月之精华-待产词"/>
        <s v="0809-种草-信息流-绿不油-月之精华-互动"/>
        <s v="0810-种草-信息流-锦鲤小姐姐-月之精华"/>
        <s v="0816-种草-信息流-痛经女孩-点击"/>
        <s v="0819-种草-信息流- 42天的月子注意事项"/>
        <s v="0820-种草-信息流-一只慕-点击"/>
        <s v="0904-种草-信息流- 冤种闺蜜-点击"/>
        <s v="0905-种草-信息流-大雷芸-点击"/>
        <s v="0907-种草-信息流-我还可以再瘦点吗-点击"/>
        <s v="0915-种草-信息流-应对产后脱发"/>
        <s v="0920-种草-搜索-西米-月之精华-月子餐词包"/>
        <s v="0922-种草-信息流-产后焦虑和解"/>
        <s v="0928-种草-信息流-大雷芸-点击"/>
        <s v="1003-种草-信息流- 好书推荐 | 送给焦虑"/>
        <s v="1008-种草-信息流-圆湘琴-智能定向"/>
        <s v="1009-种草-信息流-圆湘琴"/>
        <s v="1009-种草-信息流-调养干货大总结"/>
        <s v="1011-种草-信息流-大雷芸-通投"/>
        <s v="1012-种草-信息流- 月子饮食8大原则"/>
        <s v="1012-种草-信息流-木木酱"/>
        <s v="1018-种草-信息流-苏Su"/>
        <s v="1019-种草-信息流-可可奈"/>
        <s v="1019-种草-信息流-开奶救星"/>
        <s v="1020-种草-信息流-是麦子吖"/>
        <s v="1021-种草-信息流- 小茹来杯冰美式"/>
        <s v="1021-种草-信息流- 保姆级双十一攻略"/>
        <s v="1107-种草-信息流- 央妈力推"/>
        <s v="1208-抢位-圆湘琴-月之精华-首位"/>
        <m/>
      </sharedItems>
    </cacheField>
    <cacheField name="计划ID" numFmtId="0">
      <sharedItems containsString="0" containsBlank="1" containsNumber="1" containsInteger="1" minValue="2602593" maxValue="5707854" count="59">
        <n v="2602593"/>
        <n v="2610950"/>
        <n v="2619163"/>
        <n v="2619293"/>
        <n v="2619310"/>
        <n v="2622499"/>
        <n v="2628090"/>
        <n v="2646555"/>
        <n v="2651960"/>
        <n v="2657888"/>
        <n v="2669025"/>
        <n v="2673697"/>
        <n v="2683824"/>
        <n v="2710195"/>
        <n v="2710202"/>
        <n v="2710210"/>
        <n v="2712155"/>
        <n v="2712612"/>
        <n v="2723454"/>
        <n v="2730183"/>
        <n v="2733316"/>
        <n v="2736186"/>
        <n v="2752294"/>
        <n v="2771224"/>
        <n v="2836558"/>
        <n v="2918034"/>
        <n v="2940876"/>
        <n v="2966473"/>
        <n v="2975201"/>
        <n v="2975278"/>
        <n v="2975322"/>
        <n v="2988916"/>
        <n v="3009948"/>
        <n v="3119693"/>
        <n v="3179957"/>
        <n v="3205885"/>
        <n v="3489735"/>
        <n v="3505260"/>
        <n v="3550573"/>
        <n v="3709132"/>
        <n v="3806955"/>
        <n v="3849154"/>
        <n v="3980592"/>
        <n v="4093356"/>
        <n v="4173991"/>
        <n v="4180685"/>
        <n v="4183830"/>
        <n v="4228648"/>
        <n v="4259404"/>
        <n v="4265435"/>
        <n v="4393763"/>
        <n v="4426644"/>
        <n v="4426687"/>
        <n v="4455685"/>
        <n v="4497501"/>
        <n v="4568189"/>
        <n v="4945257"/>
        <n v="5707854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2475.16" count="1616">
        <n v="1707.1"/>
        <n v="303.09"/>
        <n v="640.68"/>
        <n v="200.67"/>
        <n v="4.5"/>
        <n v="508.87"/>
        <n v="1.09"/>
        <n v="1099.64"/>
        <n v="303.57"/>
        <n v="562.77"/>
        <n v="407.08"/>
        <n v="22.39"/>
        <n v="508.34"/>
        <n v="312.6"/>
        <n v="533.31"/>
        <n v="301.66"/>
        <n v="592.49"/>
        <n v="401.24"/>
        <n v="11.04"/>
        <n v="1012.16"/>
        <n v="59.74"/>
        <n v="1113.64"/>
        <n v="301.93"/>
        <n v="582.21"/>
        <n v="396.33"/>
        <n v="7.34"/>
        <n v="1015.81"/>
        <n v="58.18"/>
        <n v="1102.83"/>
        <n v="303.25"/>
        <n v="605.01"/>
        <n v="410.09"/>
        <n v="8.22"/>
        <n v="608.86"/>
        <n v="154.24"/>
        <n v="506.13"/>
        <n v="1024.32"/>
        <n v="301.63"/>
        <n v="586.67"/>
        <n v="551.85"/>
        <n v="7.72"/>
        <n v="609.46"/>
        <n v="68.13"/>
        <n v="506.2"/>
        <n v="145.16"/>
        <n v="1244.56"/>
        <n v="302.29"/>
        <n v="582.13"/>
        <n v="608.7"/>
        <n v="3.35"/>
        <n v="614.52"/>
        <n v="509.1"/>
        <n v="230.46"/>
        <n v="53.27"/>
        <n v="1960.88"/>
        <n v="304.72"/>
        <n v="579.37"/>
        <n v="516.8"/>
        <n v="7.06"/>
        <n v="615.14"/>
        <n v="504.68"/>
        <n v="254.34"/>
        <n v="307.43"/>
        <n v="2010.63"/>
        <n v="302.11"/>
        <n v="569.35"/>
        <n v="564.34"/>
        <n v="5.02"/>
        <n v="610.83"/>
        <n v="503.43"/>
        <n v="199.66"/>
        <n v="155.22"/>
        <n v="72.91"/>
        <n v="1025.31"/>
        <n v="177.14"/>
        <n v="561.03"/>
        <n v="326.35"/>
        <n v="3.3"/>
        <n v="611.99"/>
        <n v="503.04"/>
        <n v="177.93"/>
        <n v="65.24"/>
        <n v="299.76"/>
        <n v="301.87"/>
        <n v="0.72"/>
        <n v="10.48"/>
        <n v="203.14"/>
        <n v="158.64"/>
        <n v="24.07"/>
        <n v="42.03"/>
        <n v="298.36"/>
        <n v="298.07"/>
        <n v="12.33"/>
        <n v="203.71"/>
        <n v="230"/>
        <n v="16.06"/>
        <n v="21.63"/>
        <n v="303.36"/>
        <n v="296.1"/>
        <n v="9.99"/>
        <n v="206.92"/>
        <n v="228.73"/>
        <n v="27.4"/>
        <n v="30.72"/>
        <n v="300.76"/>
        <n v="304.21"/>
        <n v="7.96"/>
        <n v="201.97"/>
        <n v="218.25"/>
        <n v="32.35"/>
        <n v="11.25"/>
        <n v="798.2"/>
        <n v="453.63"/>
        <n v="39.79"/>
        <n v="7.11"/>
        <n v="304.97"/>
        <n v="182.4"/>
        <n v="24.14"/>
        <n v="9.81"/>
        <n v="62.25"/>
        <n v="122.01"/>
        <n v="92.67"/>
        <n v="437.75"/>
        <n v="176.41"/>
        <n v="7.13"/>
        <n v="303.69"/>
        <n v="329.4"/>
        <n v="285.94"/>
        <n v="303.71"/>
        <n v="1.12"/>
        <n v="1713.66"/>
        <n v="1751.22"/>
        <n v="168.96"/>
        <n v="484.8"/>
        <n v="351.82"/>
        <n v="6.81"/>
        <n v="303.24"/>
        <n v="346.38"/>
        <n v="223.29"/>
        <n v="305.3"/>
        <n v="2010.35"/>
        <n v="12.54"/>
        <n v="174.08"/>
        <n v="7.75"/>
        <n v="557.43"/>
        <n v="372.14"/>
        <n v="3.89"/>
        <n v="304.83"/>
        <n v="362.86"/>
        <n v="302.1"/>
        <n v="304.53"/>
        <n v="2001.67"/>
        <n v="125.52"/>
        <n v="21.22"/>
        <n v="572.52"/>
        <n v="363.75"/>
        <n v="4.07"/>
        <n v="305.24"/>
        <n v="425.38"/>
        <n v="305.79"/>
        <n v="303.53"/>
        <n v="2005.6"/>
        <n v="123.42"/>
        <n v="32.64"/>
        <n v="560.84"/>
        <n v="271.28"/>
        <n v="5.63"/>
        <n v="304.23"/>
        <n v="365.78"/>
        <n v="303.02"/>
        <n v="303.58"/>
        <n v="1021.24"/>
        <n v="113.69"/>
        <n v="41.78"/>
        <n v="301.67"/>
        <n v="169.02"/>
        <n v="108.41"/>
        <n v="540.51"/>
        <n v="264.36"/>
        <n v="7.5"/>
        <n v="305.71"/>
        <n v="194.51"/>
        <n v="302.74"/>
        <n v="303.63"/>
        <n v="1125.99"/>
        <n v="139.41"/>
        <n v="301.79"/>
        <n v="132.02"/>
        <n v="165.83"/>
        <n v="555.01"/>
        <n v="295.16"/>
        <n v="7.2"/>
        <n v="304.59"/>
        <n v="343.95"/>
        <n v="301.84"/>
        <n v="305.65"/>
        <n v="976.27"/>
        <n v="137.41"/>
        <n v="222.29"/>
        <n v="132.39"/>
        <n v="79.02"/>
        <n v="0.17"/>
        <n v="564.96"/>
        <n v="132.87"/>
        <n v="4.2"/>
        <n v="312.11"/>
        <n v="225.97"/>
        <n v="330.93"/>
        <n v="128.68"/>
        <n v="290.66"/>
        <n v="197.7"/>
        <n v="320.62"/>
        <n v="2475.16"/>
        <n v="480.76"/>
        <n v="127.45"/>
        <n v="7.48"/>
        <n v="304.93"/>
        <n v="154.82"/>
        <n v="272.17"/>
        <n v="152.07"/>
        <n v="103.47"/>
        <n v="175.69"/>
        <n v="486.4"/>
        <n v="500.09"/>
        <n v="416.53"/>
        <n v="459.6"/>
        <n v="160.42"/>
        <n v="310.77"/>
        <n v="151.75"/>
        <n v="273.65"/>
        <n v="151.57"/>
        <n v="103.6"/>
        <n v="156.31"/>
        <n v="462.1"/>
        <n v="714.57"/>
        <n v="508.62"/>
        <n v="197.35"/>
        <n v="308.31"/>
        <n v="153.02"/>
        <n v="288.84"/>
        <n v="151.24"/>
        <n v="102.84"/>
        <n v="180.03"/>
        <n v="506.6"/>
        <n v="688.65"/>
        <n v="456.02"/>
        <n v="287.97"/>
        <n v="5.4"/>
        <n v="306.51"/>
        <n v="152.84"/>
        <n v="334.38"/>
        <n v="155.1"/>
        <n v="102.7"/>
        <n v="164.87"/>
        <n v="481.72"/>
        <n v="575.46"/>
        <n v="308.02"/>
        <n v="6.89"/>
        <n v="58.17"/>
        <n v="1.2"/>
        <n v="286.09"/>
        <n v="90.04"/>
        <n v="81.6"/>
        <n v="66.88"/>
        <n v="98.84"/>
        <n v="37.25"/>
        <n v="142.26"/>
        <n v="103.09"/>
        <n v="86.04"/>
        <n v="188.32"/>
        <n v="82.5"/>
        <n v="0.6"/>
        <n v="31.16"/>
        <n v="56.41"/>
        <n v="348.75"/>
        <n v="11.55"/>
        <n v="536.45"/>
        <n v="353.84"/>
        <n v="5.1"/>
        <n v="300.93"/>
        <n v="209.26"/>
        <n v="789.1"/>
        <n v="83.29"/>
        <n v="463.61"/>
        <n v="308.41"/>
        <n v="4.14"/>
        <n v="381.54"/>
        <n v="217.29"/>
        <n v="780.1"/>
        <n v="451.39"/>
        <n v="120.77"/>
        <n v="563.53"/>
        <n v="338.32"/>
        <n v="5.7"/>
        <n v="69.77"/>
        <n v="233"/>
        <n v="427.41"/>
        <n v="401.16"/>
        <n v="187.41"/>
        <n v="319.13"/>
        <n v="341.81"/>
        <n v="367.19"/>
        <n v="153.54"/>
        <n v="242.83"/>
        <n v="247.39"/>
        <n v="410.58"/>
        <n v="119.37"/>
        <n v="502.43"/>
        <n v="15.77"/>
        <n v="607.08"/>
        <n v="170.02"/>
        <n v="16.43"/>
        <n v="457.77"/>
        <n v="391.14"/>
        <n v="3.55"/>
        <n v="150.49"/>
        <n v="267.79"/>
        <n v="203.92"/>
        <n v="464.06"/>
        <n v="88.9"/>
        <n v="503.61"/>
        <n v="8.66"/>
        <n v="208.49"/>
        <n v="117.82"/>
        <n v="244.12"/>
        <n v="4.12"/>
        <n v="371.95"/>
        <n v="389.83"/>
        <n v="6.3"/>
        <n v="138.1"/>
        <n v="253.12"/>
        <n v="194.28"/>
        <n v="835.79"/>
        <n v="62.29"/>
        <n v="323.33"/>
        <n v="3.96"/>
        <n v="152.98"/>
        <n v="60.05"/>
        <n v="169.27"/>
        <n v="302.79"/>
        <n v="292.01"/>
        <n v="392.07"/>
        <n v="133.44"/>
        <n v="231.76"/>
        <n v="139.2"/>
        <n v="674.84"/>
        <n v="71.23"/>
        <n v="5.52"/>
        <n v="181.39"/>
        <n v="56.21"/>
        <n v="315.65"/>
        <n v="311.23"/>
        <n v="279.68"/>
        <n v="389.75"/>
        <n v="3.72"/>
        <n v="129.97"/>
        <n v="217.12"/>
        <n v="118.08"/>
        <n v="598.87"/>
        <n v="58.82"/>
        <n v="3.23"/>
        <n v="146.99"/>
        <n v="43.58"/>
        <n v="360.79"/>
        <n v="313.17"/>
        <n v="273.97"/>
        <n v="377.19"/>
        <n v="158.3"/>
        <n v="249.25"/>
        <n v="75"/>
        <n v="773.49"/>
        <n v="62.39"/>
        <n v="4.35"/>
        <n v="179.09"/>
        <n v="51.87"/>
        <n v="437.86"/>
        <n v="318.58"/>
        <n v="303.05"/>
        <n v="376.88"/>
        <n v="5.69"/>
        <n v="167.17"/>
        <n v="216.69"/>
        <n v="669.66"/>
        <n v="72.06"/>
        <n v="7.64"/>
        <n v="175.8"/>
        <n v="55.4"/>
        <n v="349.33"/>
        <n v="306.3"/>
        <n v="275.34"/>
        <n v="384.03"/>
        <n v="3.9"/>
        <n v="154.49"/>
        <n v="198.69"/>
        <n v="613.87"/>
        <n v="70.36"/>
        <n v="4.18"/>
        <n v="164.83"/>
        <n v="39.42"/>
        <n v="228.05"/>
        <n v="313.4"/>
        <n v="251.3"/>
        <n v="395.08"/>
        <n v="179.28"/>
        <n v="213.18"/>
        <n v="550.66"/>
        <n v="74.4"/>
        <n v="4.43"/>
        <n v="194.23"/>
        <n v="39.94"/>
        <n v="134.91"/>
        <n v="309.14"/>
        <n v="257"/>
        <n v="392.42"/>
        <n v="3.6"/>
        <n v="196.9"/>
        <n v="174.31"/>
        <n v="733.97"/>
        <n v="59.39"/>
        <n v="4.97"/>
        <n v="162.41"/>
        <n v="49.59"/>
        <n v="202.78"/>
        <n v="505.96"/>
        <n v="301.23"/>
        <n v="223.03"/>
        <n v="387.25"/>
        <n v="177.22"/>
        <n v="172.93"/>
        <n v="356.19"/>
        <n v="49.35"/>
        <n v="1.8"/>
        <n v="140.25"/>
        <n v="39.19"/>
        <n v="145.13"/>
        <n v="504.82"/>
        <n v="268.77"/>
        <n v="499.6"/>
        <n v="230.03"/>
        <n v="387.98"/>
        <n v="186.93"/>
        <n v="185.53"/>
        <n v="205"/>
        <n v="47.87"/>
        <n v="1.11"/>
        <n v="115.55"/>
        <n v="40.08"/>
        <n v="108.87"/>
        <n v="196.55"/>
        <n v="498.38"/>
        <n v="236.87"/>
        <n v="289.87"/>
        <n v="404.16"/>
        <n v="210.15"/>
        <n v="224.67"/>
        <n v="399.78"/>
        <n v="49.85"/>
        <n v="1.5"/>
        <n v="132.17"/>
        <n v="43.1"/>
        <n v="117.96"/>
        <n v="284.03"/>
        <n v="501.74"/>
        <n v="302.64"/>
        <n v="255.26"/>
        <n v="402.14"/>
        <n v="3"/>
        <n v="187.34"/>
        <n v="209.08"/>
        <n v="280.05"/>
        <n v="49.89"/>
        <n v="1.91"/>
        <n v="135.36"/>
        <n v="47.35"/>
        <n v="101.13"/>
        <n v="113.62"/>
        <n v="313.81"/>
        <n v="296.82"/>
        <n v="221.05"/>
        <n v="399.81"/>
        <n v="208.95"/>
        <n v="180.45"/>
        <n v="348.54"/>
        <n v="58.51"/>
        <n v="132.77"/>
        <n v="51.11"/>
        <n v="348.68"/>
        <n v="253.93"/>
        <n v="196.02"/>
        <n v="388.69"/>
        <n v="2.7"/>
        <n v="198.76"/>
        <n v="165.9"/>
        <n v="200.85"/>
        <n v="52.81"/>
        <n v="140.46"/>
        <n v="72.88"/>
        <n v="329.67"/>
        <n v="262.03"/>
        <n v="220.7"/>
        <n v="390.67"/>
        <n v="183.23"/>
        <n v="151.44"/>
        <n v="170.12"/>
        <n v="33.13"/>
        <n v="2.1"/>
        <n v="115.02"/>
        <n v="59.63"/>
        <n v="474.2"/>
        <n v="211.6"/>
        <n v="208.13"/>
        <n v="390.21"/>
        <n v="4.8"/>
        <n v="172.96"/>
        <n v="170.96"/>
        <n v="116.33"/>
        <n v="31.66"/>
        <n v="0.3"/>
        <n v="102.21"/>
        <n v="47.38"/>
        <n v="382.6"/>
        <n v="108.17"/>
        <n v="216.87"/>
        <n v="390.24"/>
        <n v="151.46"/>
        <n v="163.53"/>
        <n v="38.13"/>
        <n v="1.96"/>
        <n v="80.36"/>
        <n v="50.49"/>
        <n v="261.63"/>
        <n v="396.22"/>
        <n v="177.03"/>
        <n v="169.4"/>
        <n v="36.38"/>
        <n v="103.96"/>
        <n v="55.74"/>
        <n v="223.09"/>
        <n v="387.38"/>
        <n v="186.5"/>
        <n v="36.06"/>
        <n v="0.43"/>
        <n v="80.75"/>
        <n v="53.74"/>
        <n v="193.48"/>
        <n v="390.89"/>
        <n v="0.58"/>
        <n v="130.44"/>
        <n v="129.5"/>
        <n v="26.68"/>
        <n v="0.97"/>
        <n v="79.21"/>
        <n v="34.1"/>
        <n v="229.5"/>
        <n v="385.14"/>
        <n v="121.48"/>
        <n v="138.38"/>
        <n v="33.69"/>
        <n v="69.24"/>
        <n v="29.22"/>
        <n v="177.78"/>
        <n v="371.48"/>
        <n v="97.49"/>
        <n v="128.92"/>
        <n v="25.66"/>
        <n v="69.59"/>
        <n v="31.46"/>
        <n v="150.77"/>
        <n v="352.13"/>
        <n v="98.77"/>
        <n v="151.54"/>
        <n v="20.8"/>
        <n v="1.4"/>
        <n v="71.14"/>
        <n v="25.91"/>
        <n v="140.52"/>
        <n v="387.89"/>
        <n v="0.56"/>
        <n v="128.37"/>
        <n v="158.05"/>
        <n v="19.57"/>
        <n v="70.42"/>
        <n v="25.74"/>
        <n v="170.3"/>
        <n v="400.56"/>
        <n v="1.79"/>
        <n v="150"/>
        <n v="163.02"/>
        <n v="22.28"/>
        <n v="1.28"/>
        <n v="74.73"/>
        <n v="34.19"/>
        <n v="441.24"/>
        <n v="144.52"/>
        <n v="385.23"/>
        <n v="2.4"/>
        <n v="117.91"/>
        <n v="139.96"/>
        <n v="11.51"/>
        <n v="71.43"/>
        <n v="26.48"/>
        <n v="503.9"/>
        <n v="146.94"/>
        <n v="381.66"/>
        <n v="2.97"/>
        <n v="94.07"/>
        <n v="116.68"/>
        <n v="15.22"/>
        <n v="2.68"/>
        <n v="64"/>
        <n v="22.94"/>
        <n v="499.98"/>
        <n v="91.63"/>
        <n v="370.48"/>
        <n v="62.13"/>
        <n v="105.28"/>
        <n v="11"/>
        <n v="38.31"/>
        <n v="16.76"/>
        <n v="503.67"/>
        <n v="72.31"/>
        <n v="41.68"/>
        <n v="129.37"/>
        <n v="384.4"/>
        <n v="1.49"/>
        <n v="68.79"/>
        <n v="103.08"/>
        <n v="12.85"/>
        <n v="1.06"/>
        <n v="48.83"/>
        <n v="21.57"/>
        <n v="502.65"/>
        <n v="109.01"/>
        <n v="29.23"/>
        <n v="87.17"/>
        <n v="369.12"/>
        <n v="54.39"/>
        <n v="75.94"/>
        <n v="9.51"/>
        <n v="1.1"/>
        <n v="52.47"/>
        <n v="14.84"/>
        <n v="503.51"/>
        <n v="67.71"/>
        <n v="73.4"/>
        <n v="79.63"/>
        <n v="352.78"/>
        <n v="59.91"/>
        <n v="59.22"/>
        <n v="6.99"/>
        <n v="38.98"/>
        <n v="9"/>
        <n v="502.85"/>
        <n v="48.96"/>
        <n v="132.11"/>
        <n v="149.51"/>
        <n v="387.24"/>
        <n v="93.69"/>
        <n v="121.24"/>
        <n v="13.54"/>
        <n v="65.07"/>
        <n v="21.65"/>
        <n v="504.61"/>
        <n v="52.07"/>
        <n v="270.84"/>
        <n v="186.72"/>
        <n v="400.33"/>
        <n v="127.05"/>
        <n v="152.87"/>
        <n v="12.75"/>
        <n v="71.89"/>
        <n v="33.78"/>
        <n v="501.88"/>
        <n v="49.87"/>
        <n v="238.22"/>
        <n v="201.67"/>
        <n v="389.38"/>
        <n v="103.27"/>
        <n v="127.16"/>
        <n v="14.35"/>
        <n v="66.51"/>
        <n v="30.27"/>
        <n v="499.13"/>
        <n v="41.3"/>
        <n v="75.51"/>
        <n v="199.8"/>
        <n v="392.67"/>
        <n v="91.61"/>
        <n v="142.14"/>
        <n v="12.11"/>
        <n v="0.9"/>
        <n v="78.6"/>
        <n v="36.57"/>
        <n v="502.23"/>
        <n v="52.29"/>
        <n v="236.52"/>
        <n v="386.36"/>
        <n v="98.58"/>
        <n v="102.33"/>
        <n v="16.17"/>
        <n v="77.17"/>
        <n v="41.13"/>
        <n v="503.62"/>
        <n v="161.46"/>
        <n v="45.04"/>
        <n v="180.18"/>
        <n v="383.62"/>
        <n v="71.84"/>
        <n v="115.53"/>
        <n v="9.56"/>
        <n v="47.78"/>
        <n v="19.18"/>
        <n v="224.68"/>
        <n v="119.64"/>
        <n v="57.75"/>
        <n v="237.41"/>
        <n v="23.32"/>
        <n v="124.78"/>
        <n v="132.92"/>
        <n v="5"/>
        <n v="72.68"/>
        <n v="8.3"/>
        <n v="74.02"/>
        <n v="46.82"/>
        <n v="321.88"/>
        <n v="36.83"/>
        <n v="1.75"/>
        <n v="208.11"/>
        <n v="230.53"/>
        <n v="11.14"/>
        <n v="2.05"/>
        <n v="123.77"/>
        <n v="15.5"/>
        <n v="91.85"/>
        <n v="68.62"/>
        <n v="279.01"/>
        <n v="31.29"/>
        <n v="154.91"/>
        <n v="193.04"/>
        <n v="11.03"/>
        <n v="2.91"/>
        <n v="91.11"/>
        <n v="14.05"/>
        <n v="89.75"/>
        <n v="57.76"/>
        <n v="207.86"/>
        <n v="37.87"/>
        <n v="209.54"/>
        <n v="165.8"/>
        <n v="6.15"/>
        <n v="95.63"/>
        <n v="10.18"/>
        <n v="88.3"/>
        <n v="61.82"/>
        <n v="9.02"/>
        <n v="207.11"/>
        <n v="36.7"/>
        <n v="2.24"/>
        <n v="227.79"/>
        <n v="176.63"/>
        <n v="10.79"/>
        <n v="119.42"/>
        <n v="10.71"/>
        <n v="56.81"/>
        <n v="56.69"/>
        <n v="13.83"/>
        <n v="210.03"/>
        <n v="36.39"/>
        <n v="176.94"/>
        <n v="155.17"/>
        <n v="7.41"/>
        <n v="104.4"/>
        <n v="8.7"/>
        <n v="52.75"/>
        <n v="48"/>
        <n v="9.45"/>
        <n v="168.32"/>
        <n v="187.93"/>
        <n v="30.7"/>
        <n v="161.65"/>
        <n v="130.6"/>
        <n v="6.47"/>
        <n v="90.84"/>
        <n v="9.65"/>
        <n v="53.76"/>
        <n v="50.2"/>
        <n v="4.05"/>
        <n v="0.45"/>
        <n v="201.81"/>
        <n v="40.87"/>
        <n v="203.35"/>
        <n v="182.86"/>
        <n v="115.24"/>
        <n v="10.62"/>
        <n v="62.97"/>
        <n v="55.33"/>
        <n v="7.54"/>
        <n v="223.14"/>
        <n v="44.53"/>
        <n v="256.13"/>
        <n v="208.54"/>
        <n v="13.27"/>
        <n v="3.87"/>
        <n v="11.12"/>
        <n v="56.54"/>
        <n v="52.54"/>
        <n v="11.5"/>
        <n v="192.19"/>
        <n v="42.61"/>
        <n v="214.19"/>
        <n v="194.15"/>
        <n v="11.26"/>
        <n v="119.49"/>
        <n v="12.17"/>
        <n v="46.33"/>
        <n v="42.22"/>
        <n v="9.37"/>
        <n v="185.3"/>
        <n v="34.61"/>
        <n v="176.95"/>
        <n v="167.62"/>
        <n v="8.63"/>
        <n v="105.55"/>
        <n v="11.46"/>
        <n v="36.58"/>
        <n v="44.73"/>
        <n v="4.54"/>
        <n v="167.36"/>
        <n v="40.1"/>
        <n v="164.16"/>
        <n v="146.8"/>
        <n v="7.99"/>
        <n v="90.13"/>
        <n v="9.5"/>
        <n v="27.62"/>
        <n v="18.37"/>
        <n v="5.26"/>
        <n v="73.23"/>
        <n v="184.1"/>
        <n v="33.19"/>
        <n v="146.25"/>
        <n v="148.16"/>
        <n v="8.12"/>
        <n v="61.62"/>
        <n v="7.94"/>
        <n v="28.11"/>
        <n v="4.02"/>
        <n v="117.87"/>
        <n v="168.22"/>
        <n v="26.52"/>
        <n v="109.25"/>
        <n v="157.38"/>
        <n v="7.66"/>
        <n v="55.05"/>
        <n v="7.81"/>
        <n v="37.48"/>
        <n v="121.78"/>
        <n v="166.72"/>
        <n v="39.04"/>
        <n v="134.09"/>
        <n v="156.79"/>
        <n v="6.86"/>
        <n v="71.81"/>
        <n v="45.67"/>
        <n v="4.48"/>
        <n v="244.22"/>
        <n v="172.39"/>
        <n v="40.44"/>
        <n v="181.91"/>
        <n v="189.07"/>
        <n v="10.81"/>
        <n v="97.31"/>
        <n v="11.01"/>
        <n v="51.4"/>
        <n v="6.9"/>
        <n v="296.81"/>
        <n v="202.68"/>
        <n v="36.34"/>
        <n v="1.07"/>
        <n v="204.4"/>
        <n v="180.91"/>
        <n v="19.62"/>
        <n v="373.76"/>
        <n v="32.05"/>
        <n v="199.99"/>
        <n v="40.17"/>
        <n v="240.8"/>
        <n v="203.24"/>
        <n v="10.76"/>
        <n v="2.39"/>
        <n v="131.2"/>
        <n v="14.39"/>
        <n v="51.54"/>
        <n v="9.61"/>
        <n v="379.58"/>
        <n v="132.9"/>
        <n v="122.92"/>
        <n v="26.02"/>
        <n v="1.37"/>
        <n v="127.84"/>
        <n v="127.49"/>
        <n v="6.26"/>
        <n v="76.55"/>
        <n v="7.79"/>
        <n v="39.36"/>
        <n v="5.77"/>
        <n v="136.36"/>
        <n v="2.32"/>
        <n v="208.77"/>
        <n v="38.73"/>
        <n v="1.08"/>
        <n v="174.76"/>
        <n v="148.59"/>
        <n v="16.1"/>
        <n v="8.24"/>
        <n v="102.51"/>
        <n v="11.81"/>
        <n v="29.24"/>
        <n v="8.36"/>
        <n v="235.11"/>
        <n v="36.28"/>
        <n v="197.95"/>
        <n v="49.16"/>
        <n v="1.77"/>
        <n v="247.56"/>
        <n v="198.73"/>
        <n v="13.7"/>
        <n v="8.18"/>
        <n v="132.54"/>
        <n v="13.28"/>
        <n v="43.15"/>
        <n v="333.11"/>
        <n v="50.13"/>
        <n v="599.02"/>
        <n v="203.1"/>
        <n v="191.36"/>
        <n v="38.37"/>
        <n v="0.87"/>
        <n v="195.4"/>
        <n v="162.56"/>
        <n v="11.35"/>
        <n v="130.73"/>
        <n v="37.1"/>
        <n v="10.07"/>
        <n v="351.67"/>
        <n v="38.7"/>
        <n v="364.36"/>
        <n v="201.25"/>
        <n v="173.82"/>
        <n v="38.4"/>
        <n v="157.63"/>
        <n v="167.1"/>
        <n v="8.61"/>
        <n v="125.9"/>
        <n v="8.72"/>
        <n v="31.19"/>
        <n v="8.55"/>
        <n v="212.44"/>
        <n v="35.65"/>
        <n v="395.12"/>
        <n v="582.26"/>
        <n v="169.51"/>
        <n v="39.71"/>
        <n v="1.64"/>
        <n v="162.12"/>
        <n v="151.8"/>
        <n v="9.06"/>
        <n v="117.98"/>
        <n v="6.73"/>
        <n v="30.9"/>
        <n v="5.18"/>
        <n v="126.31"/>
        <n v="28.37"/>
        <n v="294.67"/>
        <n v="410.19"/>
        <n v="109.6"/>
        <n v="252.63"/>
        <n v="103.03"/>
        <n v="149.44"/>
        <n v="246.26"/>
        <n v="4.66"/>
        <n v="119.39"/>
        <n v="67.82"/>
        <n v="21.12"/>
        <n v="83.03"/>
        <n v="82.29"/>
        <n v="4.55"/>
        <n v="271.24"/>
        <n v="861.26"/>
        <n v="110.21"/>
        <n v="101.87"/>
        <n v="279.82"/>
        <n v="200.9"/>
        <n v="98.07"/>
        <n v="289.46"/>
        <n v="3.18"/>
        <n v="67.47"/>
        <n v="108.12"/>
        <n v="15.92"/>
        <n v="107.17"/>
        <n v="228.42"/>
        <n v="806.94"/>
        <n v="152.24"/>
        <n v="84.87"/>
        <n v="255.32"/>
        <n v="225.37"/>
        <n v="114.44"/>
        <n v="303.49"/>
        <n v="5.84"/>
        <n v="69.26"/>
        <n v="130.11"/>
        <n v="27.05"/>
        <n v="147.95"/>
        <n v="222.39"/>
        <n v="875.82"/>
        <n v="198.5"/>
        <n v="158.32"/>
        <n v="299.75"/>
        <n v="245.39"/>
        <n v="1.74"/>
        <n v="172.32"/>
        <n v="9.2"/>
        <n v="4.19"/>
        <n v="106.22"/>
        <n v="173.1"/>
        <n v="21.5"/>
        <n v="166.03"/>
        <n v="411.22"/>
        <n v="972.99"/>
        <n v="201.27"/>
        <n v="105.67"/>
        <n v="293.19"/>
        <n v="256.39"/>
        <n v="1.45"/>
        <n v="157.26"/>
        <n v="300.02"/>
        <n v="6.44"/>
        <n v="3.59"/>
        <n v="88.59"/>
        <n v="149.01"/>
        <n v="12.39"/>
        <n v="211.68"/>
        <n v="299.99"/>
        <n v="877.52"/>
        <n v="200.58"/>
        <n v="82.07"/>
        <n v="287.3"/>
        <n v="249.58"/>
        <n v="148.43"/>
        <n v="228.81"/>
        <n v="8.8"/>
        <n v="3.4"/>
        <n v="70.59"/>
        <n v="158"/>
        <n v="14.41"/>
        <n v="208.62"/>
        <n v="280.42"/>
        <n v="811.29"/>
        <n v="52.18"/>
        <n v="64.1"/>
        <n v="220.41"/>
        <n v="234.15"/>
        <n v="104.21"/>
        <n v="245.76"/>
        <n v="3.34"/>
        <n v="53.47"/>
        <n v="143.4"/>
        <n v="12.07"/>
        <n v="189.31"/>
        <n v="181.31"/>
        <n v="515.56"/>
        <n v="49.39"/>
        <n v="38.16"/>
        <n v="14.36"/>
        <n v="18.26"/>
        <n v="191.05"/>
        <n v="241.31"/>
        <n v="62.47"/>
        <n v="234.83"/>
        <n v="2.5"/>
        <n v="3.85"/>
        <n v="91.17"/>
        <n v="5.12"/>
        <n v="95.58"/>
        <n v="136.95"/>
        <n v="221.21"/>
        <n v="36.08"/>
        <n v="23.53"/>
        <n v="11.09"/>
        <n v="23.52"/>
        <n v="14.65"/>
        <n v="197.97"/>
        <n v="249.36"/>
        <n v="60.51"/>
        <n v="226.21"/>
        <n v="3.82"/>
        <n v="33"/>
        <n v="92.19"/>
        <n v="7.57"/>
        <n v="84.43"/>
        <n v="116.67"/>
        <n v="220.75"/>
        <n v="60.52"/>
        <n v="18.06"/>
        <n v="78.95"/>
        <n v="71.02"/>
        <n v="47.23"/>
        <n v="233.64"/>
        <n v="238.88"/>
        <n v="82.05"/>
        <n v="291.32"/>
        <n v="4.3"/>
        <n v="47.84"/>
        <n v="91.15"/>
        <n v="14.73"/>
        <n v="135.9"/>
        <n v="141.31"/>
        <n v="469.67"/>
        <n v="96.28"/>
        <n v="50.71"/>
        <n v="202.52"/>
        <n v="201.99"/>
        <n v="202.2"/>
        <n v="254.9"/>
        <n v="250.1"/>
        <n v="89.21"/>
        <n v="257.28"/>
        <n v="5.54"/>
        <n v="2.69"/>
        <n v="57.32"/>
        <n v="120.49"/>
        <n v="21.08"/>
        <n v="153.6"/>
        <n v="172.89"/>
        <n v="466.07"/>
        <n v="107.93"/>
        <n v="41.84"/>
        <n v="201.69"/>
        <n v="202.64"/>
        <n v="199.43"/>
        <n v="250.45"/>
        <n v="1.04"/>
        <n v="50.34"/>
        <n v="272.69"/>
        <n v="1.78"/>
        <n v="9.6"/>
        <n v="33.54"/>
        <n v="99.59"/>
        <n v="9.29"/>
        <n v="90.87"/>
        <n v="120.8"/>
        <n v="236.02"/>
        <n v="55.65"/>
        <n v="65.8"/>
        <n v="200.57"/>
        <n v="198.11"/>
        <n v="200.43"/>
        <n v="202.32"/>
        <n v="185.52"/>
        <n v="257.06"/>
        <n v="42.16"/>
        <n v="265.73"/>
        <n v="2.36"/>
        <n v="12.9"/>
        <n v="45.5"/>
        <n v="109.33"/>
        <n v="0.09"/>
        <n v="133.12"/>
        <n v="123.48"/>
        <n v="318.66"/>
        <n v="47.16"/>
        <n v="44.97"/>
        <n v="36.24"/>
        <n v="237.46"/>
        <n v="259.38"/>
        <n v="1.18"/>
        <n v="54.89"/>
        <n v="266.62"/>
        <n v="1.46"/>
        <n v="8.1"/>
        <n v="43.23"/>
        <n v="119.26"/>
        <n v="2.61"/>
        <n v="143.77"/>
        <n v="142.19"/>
        <n v="376.44"/>
        <n v="62.87"/>
        <n v="113.08"/>
        <n v="199.41"/>
        <n v="199.67"/>
        <n v="201.15"/>
        <n v="109.09"/>
        <n v="217.99"/>
        <n v="44.2"/>
        <n v="243.01"/>
        <n v="35.12"/>
        <n v="90.26"/>
        <n v="3.91"/>
        <n v="111.35"/>
        <n v="105.58"/>
        <n v="247.65"/>
        <n v="47.08"/>
        <n v="71.87"/>
        <n v="202.16"/>
        <n v="202.49"/>
        <n v="199.04"/>
        <n v="52.8"/>
        <n v="188.13"/>
        <n v="243.45"/>
        <n v="55.88"/>
        <n v="257.51"/>
        <n v="2.99"/>
        <n v="22.31"/>
        <n v="59.61"/>
        <n v="4.82"/>
        <n v="101.43"/>
        <n v="122.52"/>
        <n v="195.89"/>
        <n v="44.08"/>
        <n v="70.14"/>
        <n v="199.26"/>
        <n v="202.01"/>
        <n v="202.54"/>
        <n v="41.77"/>
        <n v="189.29"/>
        <n v="240.02"/>
        <n v="2.65"/>
        <n v="58.28"/>
        <n v="282.77"/>
        <n v="24.32"/>
        <n v="72.71"/>
        <n v="122.9"/>
        <n v="116.26"/>
        <n v="136.66"/>
        <n v="47.56"/>
        <n v="60.42"/>
        <n v="198.32"/>
        <n v="201.38"/>
        <n v="201.34"/>
        <n v="203.74"/>
        <n v="255.85"/>
        <n v="60.93"/>
        <n v="237.31"/>
        <n v="1.19"/>
        <n v="24"/>
        <n v="90.55"/>
        <n v="6.51"/>
        <n v="113.24"/>
        <n v="113.67"/>
        <n v="144.85"/>
        <n v="43.67"/>
        <n v="56.44"/>
        <n v="204.09"/>
        <n v="200.33"/>
        <n v="58.91"/>
        <n v="160.67"/>
        <n v="199.6"/>
        <n v="0.75"/>
        <n v="40.6"/>
        <n v="252.13"/>
        <n v="2.64"/>
        <n v="6"/>
        <n v="20.81"/>
        <n v="65.41"/>
        <n v="96.16"/>
        <n v="102.54"/>
        <n v="140.98"/>
        <n v="26.97"/>
        <n v="41.9"/>
        <n v="203.05"/>
        <n v="201.93"/>
        <n v="197.79"/>
        <n v="38.58"/>
        <n v="197.51"/>
        <n v="238.1"/>
        <n v="49.82"/>
        <n v="236.99"/>
        <n v="1.15"/>
        <n v="6.48"/>
        <n v="28.82"/>
        <n v="104.48"/>
        <n v="9.1"/>
        <n v="128.61"/>
        <n v="71.46"/>
        <n v="172.52"/>
        <n v="59.26"/>
        <n v="62.06"/>
        <n v="199.95"/>
        <n v="201"/>
        <n v="201.56"/>
        <n v="49.13"/>
        <n v="170.8"/>
        <n v="207.98"/>
        <n v="232.83"/>
        <n v="19.98"/>
        <n v="88.46"/>
        <n v="4.09"/>
        <n v="125.46"/>
        <n v="106.65"/>
        <n v="282.38"/>
        <n v="48.74"/>
        <n v="47.73"/>
        <n v="197.19"/>
        <n v="202.42"/>
        <n v="195.54"/>
        <n v="33.34"/>
        <n v="184.03"/>
        <n v="237.54"/>
        <n v="48.57"/>
        <n v="247.41"/>
        <n v="2.02"/>
        <n v="28.97"/>
        <n v="92.04"/>
        <n v="3.8"/>
        <n v="136.58"/>
        <n v="118.38"/>
        <n v="188.25"/>
        <n v="41.52"/>
        <n v="53.11"/>
        <n v="199.65"/>
        <n v="202.44"/>
        <n v="29.12"/>
        <n v="159.32"/>
        <n v="223.48"/>
        <n v="63.66"/>
        <n v="244.28"/>
        <n v="1.69"/>
        <n v="28.18"/>
        <n v="61.58"/>
        <n v="12.83"/>
        <n v="107.95"/>
        <n v="120.3"/>
        <n v="256.7"/>
        <n v="45.21"/>
        <n v="58.53"/>
        <n v="202.21"/>
        <n v="202.85"/>
        <n v="34.92"/>
        <n v="194.13"/>
        <n v="239.91"/>
        <n v="69.1"/>
        <n v="219.2"/>
        <n v="0.85"/>
        <n v="33.24"/>
        <n v="58.26"/>
        <n v="11.54"/>
        <n v="102.41"/>
        <n v="110.63"/>
        <n v="195.73"/>
        <n v="53.26"/>
        <n v="53.1"/>
        <n v="204.35"/>
        <n v="199.86"/>
        <n v="200.94"/>
        <n v="64.57"/>
        <n v="163.79"/>
        <n v="217.72"/>
        <n v="61.9"/>
        <n v="229.7"/>
        <n v="1.76"/>
        <n v="39.08"/>
        <n v="51.61"/>
        <n v="3.57"/>
        <n v="121.26"/>
        <n v="81.22"/>
        <n v="286.92"/>
        <n v="44.95"/>
        <n v="202.15"/>
        <n v="202.75"/>
        <n v="201.49"/>
        <n v="67.6"/>
        <n v="157.11"/>
        <n v="229.15"/>
        <n v="271.32"/>
        <n v="46.88"/>
        <n v="62.27"/>
        <n v="8.71"/>
        <n v="102.18"/>
        <n v="106.02"/>
        <n v="187.95"/>
        <n v="49.77"/>
        <n v="202.57"/>
        <n v="201.2"/>
        <n v="51.98"/>
        <n v="2.55"/>
        <n v="155.19"/>
        <n v="212.24"/>
        <n v="49.78"/>
        <n v="219.38"/>
        <n v="2.08"/>
        <n v="48.69"/>
        <n v="59.71"/>
        <n v="17.02"/>
        <n v="111.74"/>
        <n v="229.34"/>
        <n v="68.1"/>
        <n v="71.04"/>
        <n v="200.48"/>
        <n v="48.88"/>
        <n v="186.24"/>
        <n v="235.88"/>
        <n v="0.84"/>
        <n v="54.19"/>
        <n v="232.89"/>
        <n v="1.55"/>
        <n v="43.27"/>
        <n v="83.54"/>
        <n v="17.43"/>
        <n v="98.88"/>
        <n v="98.4"/>
        <n v="191.6"/>
        <n v="53.87"/>
        <n v="78.64"/>
        <n v="202.5"/>
        <n v="201.24"/>
        <n v="199.11"/>
        <n v="22.13"/>
        <n v="9.19"/>
        <n v="191.43"/>
        <n v="243.97"/>
        <n v="40.35"/>
        <n v="245.03"/>
        <n v="4.37"/>
        <n v="27.63"/>
        <n v="60.76"/>
        <n v="7.53"/>
        <n v="85.55"/>
        <n v="94.49"/>
        <n v="143.76"/>
        <n v="52.15"/>
        <n v="200.76"/>
        <n v="200.61"/>
        <n v="203.56"/>
        <n v="2.09"/>
        <n v="190.48"/>
        <n v="211.23"/>
        <n v="37.9"/>
        <n v="189.65"/>
        <n v="37.26"/>
        <n v="55.01"/>
        <n v="8.11"/>
        <n v="90.05"/>
        <n v="92.34"/>
        <n v="133.59"/>
        <n v="42.31"/>
        <n v="57.65"/>
        <n v="200.3"/>
        <n v="201.37"/>
        <n v="3.11"/>
        <n v="167.59"/>
        <n v="187.33"/>
        <n v="71.45"/>
        <n v="205.93"/>
        <n v="3.33"/>
        <n v="4.24"/>
        <n v="79.04"/>
        <n v="58.1"/>
        <n v="38.07"/>
        <n v="113.48"/>
        <n v="121.05"/>
        <n v="236.95"/>
        <n v="55.2"/>
        <n v="69.05"/>
        <n v="190.24"/>
        <n v="14.76"/>
        <n v="141.96"/>
        <n v="137.47"/>
        <n v="1.48"/>
        <n v="155.42"/>
        <n v="3.74"/>
        <n v="4.73"/>
        <n v="75.86"/>
        <n v="56.73"/>
        <n v="37.07"/>
        <n v="116.22"/>
        <n v="93"/>
        <n v="410"/>
        <n v="62.4"/>
        <n v="75.54"/>
        <n v="177.89"/>
        <n v="202.86"/>
        <n v="184.31"/>
        <n v="0.86"/>
        <n v="147.25"/>
        <n v="130.54"/>
        <n v="2.62"/>
        <n v="110.89"/>
        <n v="167.83"/>
        <n v="3.52"/>
        <n v="81.3"/>
        <n v="47.52"/>
        <n v="38.77"/>
        <n v="111.67"/>
        <n v="112.69"/>
        <n v="328.94"/>
        <n v="56.14"/>
        <n v="87.23"/>
        <n v="198.77"/>
        <n v="201.13"/>
        <n v="1"/>
        <n v="8.27"/>
        <n v="1.87"/>
        <n v="2.84"/>
        <n v="22.71"/>
        <n v="1.14"/>
        <n v="0.2"/>
        <n v="8.95"/>
        <n v="7.56"/>
        <n v="532.52"/>
        <n v="246.83"/>
        <n v="3.54"/>
        <n v="268.31"/>
        <n v="277.34"/>
        <n v="17.09"/>
        <n v="9.24"/>
        <n v="169.35"/>
        <n v="8.69"/>
        <n v="276.7"/>
        <n v="182.3"/>
        <n v="66.65"/>
        <n v="103.42"/>
        <n v="158.1"/>
        <n v="33.6"/>
        <n v="17.39"/>
        <n v="40.21"/>
        <n v="58.36"/>
        <n v="156.83"/>
        <n v="96.31"/>
        <n v="60.69"/>
        <n v="1.71"/>
        <n v="78.57"/>
        <n v="68.24"/>
        <n v="99.5"/>
        <n v="30.97"/>
        <n v="136.8"/>
        <n v="33.63"/>
        <n v="110.02"/>
        <n v="29.45"/>
        <n v="45.42"/>
        <n v="114.24"/>
        <n v="32.61"/>
        <n v="114.71"/>
        <n v="44.77"/>
        <n v="90.96"/>
        <n v="27.69"/>
        <n v="143.28"/>
        <n v="41.22"/>
        <n v="0"/>
        <n v="73.89"/>
        <n v="21.72"/>
        <n v="102.37"/>
        <n v="28.67"/>
        <n v="41.99"/>
        <n v="215.86"/>
        <n v="12.81"/>
        <n v="87.92"/>
        <n v="66.24"/>
        <n v="14.66"/>
        <n v="21.21"/>
        <n v="338.16"/>
        <n v="2.89"/>
        <n v="137.13"/>
        <n v="41.2"/>
        <n v="28.19"/>
        <n v="368.47"/>
        <n v="121.72"/>
        <n v="36.75"/>
        <n v="10.6"/>
        <n v="30.52"/>
        <n v="350.96"/>
        <n v="5.05"/>
        <n v="176.89"/>
        <n v="37.52"/>
        <n v="10.67"/>
        <n v="5.39"/>
        <n v="19.25"/>
        <n v="357.8"/>
        <n v="107.3"/>
        <n v="33.47"/>
        <n v="8.59"/>
        <n v="40.01"/>
        <n v="363.26"/>
        <n v="2.67"/>
        <n v="226.62"/>
        <n v="52.88"/>
        <n v="12.61"/>
        <n v="14.98"/>
        <n v="32.57"/>
        <n v="349.41"/>
        <n v="4.13"/>
        <n v="173.37"/>
        <n v="49.71"/>
        <n v="14.11"/>
        <n v="340.4"/>
        <n v="2.06"/>
        <n v="152.53"/>
        <n v="40.98"/>
        <n v="14.6"/>
        <n v="24.26"/>
        <n v="353.96"/>
        <n v="155.9"/>
        <n v="35.96"/>
        <n v="14.91"/>
        <n v="29.48"/>
        <n v="343.3"/>
        <n v="163.72"/>
        <n v="37.36"/>
        <n v="16.89"/>
        <n v="25.61"/>
        <n v="334.3"/>
        <n v="1.43"/>
        <n v="137.82"/>
        <n v="42.19"/>
        <n v="16.56"/>
        <n v="6.49"/>
        <m/>
      </sharedItems>
    </cacheField>
    <cacheField name="展现量" numFmtId="0">
      <sharedItems containsString="0" containsBlank="1" containsNumber="1" containsInteger="1" minValue="0" maxValue="133749" count="1671">
        <n v="77368"/>
        <n v="43237"/>
        <n v="58238"/>
        <n v="9988"/>
        <n v="127"/>
        <n v="33774"/>
        <n v="698"/>
        <n v="53548"/>
        <n v="44507"/>
        <n v="44990"/>
        <n v="10328"/>
        <n v="2408"/>
        <n v="36263"/>
        <n v="57659"/>
        <n v="29750"/>
        <n v="32011"/>
        <n v="43398"/>
        <n v="8802"/>
        <n v="822"/>
        <n v="74549"/>
        <n v="10087"/>
        <n v="52335"/>
        <n v="34010"/>
        <n v="42365"/>
        <n v="6826"/>
        <n v="682"/>
        <n v="70869"/>
        <n v="4564"/>
        <n v="63886"/>
        <n v="39223"/>
        <n v="41411"/>
        <n v="7887"/>
        <n v="736"/>
        <n v="42564"/>
        <n v="9872"/>
        <n v="41783"/>
        <n v="52473"/>
        <n v="32566"/>
        <n v="41661"/>
        <n v="9446"/>
        <n v="600"/>
        <n v="39699"/>
        <n v="4404"/>
        <n v="40051"/>
        <n v="12013"/>
        <n v="51037"/>
        <n v="28639"/>
        <n v="38805"/>
        <n v="12397"/>
        <n v="365"/>
        <n v="41321"/>
        <n v="40709"/>
        <n v="20560"/>
        <n v="1045"/>
        <n v="75958"/>
        <n v="33190"/>
        <n v="38436"/>
        <n v="12396"/>
        <n v="335"/>
        <n v="39984"/>
        <n v="38616"/>
        <n v="20562"/>
        <n v="5339"/>
        <n v="97927"/>
        <n v="32649"/>
        <n v="34762"/>
        <n v="13177"/>
        <n v="292"/>
        <n v="40373"/>
        <n v="35510"/>
        <n v="17443"/>
        <n v="6451"/>
        <n v="9750"/>
        <n v="37077"/>
        <n v="16180"/>
        <n v="34482"/>
        <n v="11985"/>
        <n v="181"/>
        <n v="39477"/>
        <n v="34596"/>
        <n v="15401"/>
        <n v="7908"/>
        <n v="12340"/>
        <n v="16889"/>
        <n v="35"/>
        <n v="944"/>
        <n v="13194"/>
        <n v="12935"/>
        <n v="1631"/>
        <n v="6849"/>
        <n v="14021"/>
        <n v="17803"/>
        <n v="962"/>
        <n v="14527"/>
        <n v="17736"/>
        <n v="1209"/>
        <n v="2936"/>
        <n v="13846"/>
        <n v="19285"/>
        <n v="836"/>
        <n v="14489"/>
        <n v="18607"/>
        <n v="1545"/>
        <n v="2295"/>
        <n v="14578"/>
        <n v="17776"/>
        <n v="657"/>
        <n v="13357"/>
        <n v="16448"/>
        <n v="1736"/>
        <n v="889"/>
        <n v="40439"/>
        <n v="30669"/>
        <n v="1981"/>
        <n v="472"/>
        <n v="20249"/>
        <n v="14303"/>
        <n v="1125"/>
        <n v="813"/>
        <n v="5212"/>
        <n v="7683"/>
        <n v="5281"/>
        <n v="27033"/>
        <n v="6167"/>
        <n v="496"/>
        <n v="22676"/>
        <n v="19421"/>
        <n v="22282"/>
        <n v="17289"/>
        <n v="99"/>
        <n v="84986"/>
        <n v="91838"/>
        <n v="29764"/>
        <n v="30198"/>
        <n v="13090"/>
        <n v="362"/>
        <n v="24148"/>
        <n v="18289"/>
        <n v="17671"/>
        <n v="17317"/>
        <n v="97363"/>
        <n v="1589"/>
        <n v="10553"/>
        <n v="506"/>
        <n v="33476"/>
        <n v="11375"/>
        <n v="256"/>
        <n v="23899"/>
        <n v="17923"/>
        <n v="23192"/>
        <n v="16277"/>
        <n v="93770"/>
        <n v="6220"/>
        <n v="1013"/>
        <n v="37625"/>
        <n v="13288"/>
        <n v="540"/>
        <n v="23874"/>
        <n v="22275"/>
        <n v="21278"/>
        <n v="17463"/>
        <n v="93951"/>
        <n v="5733"/>
        <n v="2374"/>
        <n v="39348"/>
        <n v="10912"/>
        <n v="444"/>
        <n v="22894"/>
        <n v="17924"/>
        <n v="22151"/>
        <n v="19297"/>
        <n v="52612"/>
        <n v="6463"/>
        <n v="2637"/>
        <n v="36296"/>
        <n v="17852"/>
        <n v="21381"/>
        <n v="33946"/>
        <n v="10414"/>
        <n v="449"/>
        <n v="23832"/>
        <n v="9507"/>
        <n v="22667"/>
        <n v="17994"/>
        <n v="61141"/>
        <n v="7096"/>
        <n v="43571"/>
        <n v="14020"/>
        <n v="24307"/>
        <n v="38372"/>
        <n v="10397"/>
        <n v="483"/>
        <n v="22838"/>
        <n v="14166"/>
        <n v="20976"/>
        <n v="17682"/>
        <n v="53464"/>
        <n v="6790"/>
        <n v="48813"/>
        <n v="13481"/>
        <n v="3044"/>
        <n v="55"/>
        <n v="34610"/>
        <n v="6719"/>
        <n v="275"/>
        <n v="21529"/>
        <n v="17173"/>
        <n v="13945"/>
        <n v="9585"/>
        <n v="16752"/>
        <n v="18941"/>
        <n v="11599"/>
        <n v="54068"/>
        <n v="30668"/>
        <n v="6653"/>
        <n v="312"/>
        <n v="19557"/>
        <n v="13429"/>
        <n v="11602"/>
        <n v="12194"/>
        <n v="7085"/>
        <n v="16211"/>
        <n v="15149"/>
        <n v="8444"/>
        <n v="19246"/>
        <n v="29336"/>
        <n v="8234"/>
        <n v="308"/>
        <n v="17385"/>
        <n v="11275"/>
        <n v="12011"/>
        <n v="10941"/>
        <n v="6150"/>
        <n v="14546"/>
        <n v="15245"/>
        <n v="32730"/>
        <n v="34431"/>
        <n v="10550"/>
        <n v="350"/>
        <n v="18870"/>
        <n v="11923"/>
        <n v="13721"/>
        <n v="10411"/>
        <n v="5420"/>
        <n v="16065"/>
        <n v="15992"/>
        <n v="30161"/>
        <n v="30114"/>
        <n v="14623"/>
        <n v="356"/>
        <n v="18771"/>
        <n v="12169"/>
        <n v="15795"/>
        <n v="10720"/>
        <n v="5742"/>
        <n v="14536"/>
        <n v="15405"/>
        <n v="25137"/>
        <n v="48994"/>
        <n v="666"/>
        <n v="2862"/>
        <n v="63"/>
        <n v="16259"/>
        <n v="6362"/>
        <n v="3165"/>
        <n v="5035"/>
        <n v="6262"/>
        <n v="3436"/>
        <n v="3772"/>
        <n v="3502"/>
        <n v="19091"/>
        <n v="11216"/>
        <n v="3985"/>
        <n v="65"/>
        <n v="2162"/>
        <n v="4544"/>
        <n v="18820"/>
        <n v="2504"/>
        <n v="35063"/>
        <n v="17312"/>
        <n v="305"/>
        <n v="14930"/>
        <n v="18202"/>
        <n v="34449"/>
        <n v="8357"/>
        <n v="30923"/>
        <n v="16640"/>
        <n v="320"/>
        <n v="15809"/>
        <n v="18663"/>
        <n v="33874"/>
        <n v="21658"/>
        <n v="16488"/>
        <n v="31072"/>
        <n v="14337"/>
        <n v="304"/>
        <n v="4838"/>
        <n v="17548"/>
        <n v="18550"/>
        <n v="14295"/>
        <n v="21680"/>
        <n v="21905"/>
        <n v="24990"/>
        <n v="13432"/>
        <n v="257"/>
        <n v="11196"/>
        <n v="18661"/>
        <n v="15193"/>
        <n v="17894"/>
        <n v="13026"/>
        <n v="41809"/>
        <n v="1544"/>
        <n v="59268"/>
        <n v="20983"/>
        <n v="5353"/>
        <n v="35069"/>
        <n v="15114"/>
        <n v="290"/>
        <n v="11186"/>
        <n v="20670"/>
        <n v="12254"/>
        <n v="21739"/>
        <n v="10318"/>
        <n v="51056"/>
        <n v="847"/>
        <n v="17963"/>
        <n v="13519"/>
        <n v="27864"/>
        <n v="30474"/>
        <n v="16900"/>
        <n v="219"/>
        <n v="11950"/>
        <n v="20228"/>
        <n v="13298"/>
        <n v="37059"/>
        <n v="8461"/>
        <n v="26649"/>
        <n v="245"/>
        <n v="11993"/>
        <n v="8016"/>
        <n v="14130"/>
        <n v="18431"/>
        <n v="22822"/>
        <n v="14645"/>
        <n v="212"/>
        <n v="10501"/>
        <n v="18008"/>
        <n v="8952"/>
        <n v="30606"/>
        <n v="7042"/>
        <n v="187"/>
        <n v="12991"/>
        <n v="6880"/>
        <n v="27087"/>
        <n v="24851"/>
        <n v="21336"/>
        <n v="14358"/>
        <n v="217"/>
        <n v="9684"/>
        <n v="16650"/>
        <n v="8187"/>
        <n v="26483"/>
        <n v="6786"/>
        <n v="211"/>
        <n v="9979"/>
        <n v="5843"/>
        <n v="30423"/>
        <n v="46257"/>
        <n v="23406"/>
        <n v="15290"/>
        <n v="258"/>
        <n v="11744"/>
        <n v="19617"/>
        <n v="5236"/>
        <n v="34112"/>
        <n v="8121"/>
        <n v="282"/>
        <n v="11232"/>
        <n v="6646"/>
        <n v="36129"/>
        <n v="49135"/>
        <n v="24781"/>
        <n v="13935"/>
        <n v="13079"/>
        <n v="30201"/>
        <n v="8530"/>
        <n v="281"/>
        <n v="11205"/>
        <n v="6559"/>
        <n v="29043"/>
        <n v="45737"/>
        <n v="22488"/>
        <n v="15047"/>
        <n v="276"/>
        <n v="11319"/>
        <n v="15863"/>
        <n v="26117"/>
        <n v="7896"/>
        <n v="235"/>
        <n v="11675"/>
        <n v="6071"/>
        <n v="17309"/>
        <n v="51080"/>
        <n v="21629"/>
        <n v="17147"/>
        <n v="273"/>
        <n v="14116"/>
        <n v="16075"/>
        <n v="26550"/>
        <n v="8239"/>
        <n v="226"/>
        <n v="13325"/>
        <n v="6309"/>
        <n v="9598"/>
        <n v="54018"/>
        <n v="19422"/>
        <n v="14760"/>
        <n v="284"/>
        <n v="17035"/>
        <n v="42999"/>
        <n v="7946"/>
        <n v="14081"/>
        <n v="5611"/>
        <n v="15499"/>
        <n v="133749"/>
        <n v="57397"/>
        <n v="16667"/>
        <n v="16066"/>
        <n v="457"/>
        <n v="14347"/>
        <n v="13866"/>
        <n v="21284"/>
        <n v="6320"/>
        <n v="199"/>
        <n v="10825"/>
        <n v="4448"/>
        <n v="11687"/>
        <n v="108803"/>
        <n v="29310"/>
        <n v="37302"/>
        <n v="15151"/>
        <n v="15740"/>
        <n v="751"/>
        <n v="13800"/>
        <n v="15297"/>
        <n v="11853"/>
        <n v="5434"/>
        <n v="159"/>
        <n v="8196"/>
        <n v="4054"/>
        <n v="8173"/>
        <n v="15474"/>
        <n v="61530"/>
        <n v="62158"/>
        <n v="19374"/>
        <n v="15432"/>
        <n v="803"/>
        <n v="16178"/>
        <n v="18479"/>
        <n v="20810"/>
        <n v="5775"/>
        <n v="210"/>
        <n v="9768"/>
        <n v="4991"/>
        <n v="8616"/>
        <n v="25670"/>
        <n v="99198"/>
        <n v="42829"/>
        <n v="16864"/>
        <n v="15003"/>
        <n v="665"/>
        <n v="16142"/>
        <n v="16803"/>
        <n v="16218"/>
        <n v="5668"/>
        <n v="9887"/>
        <n v="5096"/>
        <n v="6986"/>
        <n v="9594"/>
        <n v="46654"/>
        <n v="18997"/>
        <n v="15922"/>
        <n v="16572"/>
        <n v="500"/>
        <n v="18819"/>
        <n v="15303"/>
        <n v="20527"/>
        <n v="6106"/>
        <n v="247"/>
        <n v="11474"/>
        <n v="5635"/>
        <n v="23193"/>
        <n v="17965"/>
        <n v="13522"/>
        <n v="15791"/>
        <n v="425"/>
        <n v="16670"/>
        <n v="13451"/>
        <n v="11918"/>
        <n v="5122"/>
        <n v="221"/>
        <n v="10844"/>
        <n v="6956"/>
        <n v="19306"/>
        <n v="17040"/>
        <n v="13185"/>
        <n v="13327"/>
        <n v="468"/>
        <n v="15043"/>
        <n v="13171"/>
        <n v="9582"/>
        <n v="4030"/>
        <n v="233"/>
        <n v="8602"/>
        <n v="6315"/>
        <n v="26890"/>
        <n v="13798"/>
        <n v="14249"/>
        <n v="14904"/>
        <n v="528"/>
        <n v="13857"/>
        <n v="13123"/>
        <n v="5517"/>
        <n v="3441"/>
        <n v="140"/>
        <n v="7254"/>
        <n v="5149"/>
        <n v="23983"/>
        <n v="7301"/>
        <n v="14190"/>
        <n v="15083"/>
        <n v="517"/>
        <n v="12081"/>
        <n v="13583"/>
        <n v="3700"/>
        <n v="149"/>
        <n v="6629"/>
        <n v="5075"/>
        <n v="15264"/>
        <n v="14033"/>
        <n v="642"/>
        <n v="13934"/>
        <n v="13847"/>
        <n v="4261"/>
        <n v="146"/>
        <n v="7578"/>
        <n v="5355"/>
        <n v="14288"/>
        <n v="14291"/>
        <n v="711"/>
        <n v="15110"/>
        <n v="12662"/>
        <n v="4066"/>
        <n v="176"/>
        <n v="6833"/>
        <n v="5233"/>
        <n v="11543"/>
        <n v="13715"/>
        <n v="422"/>
        <n v="12759"/>
        <n v="10525"/>
        <n v="3400"/>
        <n v="128"/>
        <n v="6038"/>
        <n v="4109"/>
        <n v="14775"/>
        <n v="14973"/>
        <n v="387"/>
        <n v="10271"/>
        <n v="11226"/>
        <n v="3364"/>
        <n v="4917"/>
        <n v="3823"/>
        <n v="10769"/>
        <n v="12929"/>
        <n v="423"/>
        <n v="8758"/>
        <n v="11072"/>
        <n v="2630"/>
        <n v="100"/>
        <n v="4822"/>
        <n v="3386"/>
        <n v="9182"/>
        <n v="13537"/>
        <n v="225"/>
        <n v="9080"/>
        <n v="11061"/>
        <n v="2307"/>
        <n v="195"/>
        <n v="5014"/>
        <n v="2657"/>
        <n v="10188"/>
        <n v="13387"/>
        <n v="11834"/>
        <n v="12378"/>
        <n v="2335"/>
        <n v="178"/>
        <n v="4855"/>
        <n v="3070"/>
        <n v="10729"/>
        <n v="15399"/>
        <n v="357"/>
        <n v="12598"/>
        <n v="13141"/>
        <n v="2655"/>
        <n v="130"/>
        <n v="6163"/>
        <n v="3722"/>
        <n v="21668"/>
        <n v="9320"/>
        <n v="15517"/>
        <n v="255"/>
        <n v="9798"/>
        <n v="12151"/>
        <n v="2076"/>
        <n v="96"/>
        <n v="5550"/>
        <n v="2829"/>
        <n v="28984"/>
        <n v="8160"/>
        <n v="14408"/>
        <n v="7382"/>
        <n v="10115"/>
        <n v="1828"/>
        <n v="160"/>
        <n v="2712"/>
        <n v="30767"/>
        <n v="5812"/>
        <n v="13240"/>
        <n v="268"/>
        <n v="4681"/>
        <n v="9070"/>
        <n v="1387"/>
        <n v="2903"/>
        <n v="1912"/>
        <n v="39992"/>
        <n v="7492"/>
        <n v="3724"/>
        <n v="7695"/>
        <n v="13651"/>
        <n v="220"/>
        <n v="4921"/>
        <n v="8240"/>
        <n v="1377"/>
        <n v="115"/>
        <n v="3322"/>
        <n v="1989"/>
        <n v="24731"/>
        <n v="11125"/>
        <n v="2035"/>
        <n v="6193"/>
        <n v="12694"/>
        <n v="152"/>
        <n v="4532"/>
        <n v="7755"/>
        <n v="1109"/>
        <n v="80"/>
        <n v="3017"/>
        <n v="1620"/>
        <n v="23818"/>
        <n v="4821"/>
        <n v="3118"/>
        <n v="11887"/>
        <n v="139"/>
        <n v="4400"/>
        <n v="6962"/>
        <n v="41"/>
        <n v="2560"/>
        <n v="1632"/>
        <n v="27054"/>
        <n v="3202"/>
        <n v="6170"/>
        <n v="9749"/>
        <n v="12670"/>
        <n v="253"/>
        <n v="8157"/>
        <n v="10406"/>
        <n v="1823"/>
        <n v="4607"/>
        <n v="2544"/>
        <n v="31313"/>
        <n v="2905"/>
        <n v="14137"/>
        <n v="11251"/>
        <n v="14000"/>
        <n v="293"/>
        <n v="9286"/>
        <n v="12197"/>
        <n v="1864"/>
        <n v="4853"/>
        <n v="2817"/>
        <n v="26996"/>
        <n v="3252"/>
        <n v="11699"/>
        <n v="11824"/>
        <n v="13595"/>
        <n v="8198"/>
        <n v="11346"/>
        <n v="1820"/>
        <n v="71"/>
        <n v="4795"/>
        <n v="2768"/>
        <n v="25158"/>
        <n v="2677"/>
        <n v="2826"/>
        <n v="11650"/>
        <n v="11682"/>
        <n v="7458"/>
        <n v="11091"/>
        <n v="1795"/>
        <n v="60"/>
        <n v="4877"/>
        <n v="3268"/>
        <n v="24281"/>
        <n v="2089"/>
        <n v="12065"/>
        <n v="15204"/>
        <n v="216"/>
        <n v="6789"/>
        <n v="9529"/>
        <n v="1806"/>
        <n v="4309"/>
        <n v="3467"/>
        <n v="22905"/>
        <n v="6514"/>
        <n v="3851"/>
        <n v="9453"/>
        <n v="196"/>
        <n v="6098"/>
        <n v="9199"/>
        <n v="1116"/>
        <n v="89"/>
        <n v="3544"/>
        <n v="1874"/>
        <n v="8236"/>
        <n v="4291"/>
        <n v="4494"/>
        <n v="11032"/>
        <n v="1571"/>
        <n v="228"/>
        <n v="10612"/>
        <n v="880"/>
        <n v="119"/>
        <n v="4370"/>
        <n v="1196"/>
        <n v="3027"/>
        <n v="2430"/>
        <n v="15136"/>
        <n v="2137"/>
        <n v="366"/>
        <n v="14210"/>
        <n v="16138"/>
        <n v="1347"/>
        <n v="169"/>
        <n v="8927"/>
        <n v="2113"/>
        <n v="4345"/>
        <n v="2604"/>
        <n v="14929"/>
        <n v="2027"/>
        <n v="218"/>
        <n v="13892"/>
        <n v="14766"/>
        <n v="1231"/>
        <n v="167"/>
        <n v="7226"/>
        <n v="1682"/>
        <n v="5234"/>
        <n v="2918"/>
        <n v="11871"/>
        <n v="150"/>
        <n v="17988"/>
        <n v="13284"/>
        <n v="1277"/>
        <n v="208"/>
        <n v="7717"/>
        <n v="1724"/>
        <n v="4923"/>
        <n v="3447"/>
        <n v="1360"/>
        <n v="11260"/>
        <n v="2810"/>
        <n v="145"/>
        <n v="18806"/>
        <n v="13791"/>
        <n v="1258"/>
        <n v="192"/>
        <n v="10198"/>
        <n v="1758"/>
        <n v="2823"/>
        <n v="2463"/>
        <n v="1648"/>
        <n v="10741"/>
        <n v="2201"/>
        <n v="144"/>
        <n v="14543"/>
        <n v="11910"/>
        <n v="869"/>
        <n v="202"/>
        <n v="1126"/>
        <n v="1990"/>
        <n v="2013"/>
        <n v="923"/>
        <n v="11991"/>
        <n v="8220"/>
        <n v="2150"/>
        <n v="118"/>
        <n v="12407"/>
        <n v="11262"/>
        <n v="790"/>
        <n v="148"/>
        <n v="6535"/>
        <n v="967"/>
        <n v="2595"/>
        <n v="2226"/>
        <n v="611"/>
        <n v="132"/>
        <n v="10416"/>
        <n v="2047"/>
        <n v="15104"/>
        <n v="13973"/>
        <n v="1238"/>
        <n v="9002"/>
        <n v="1278"/>
        <n v="3538"/>
        <n v="2618"/>
        <n v="779"/>
        <n v="12711"/>
        <n v="3659"/>
        <n v="168"/>
        <n v="21457"/>
        <n v="18277"/>
        <n v="1784"/>
        <n v="11480"/>
        <n v="1884"/>
        <n v="2675"/>
        <n v="2798"/>
        <n v="1368"/>
        <n v="9886"/>
        <n v="3141"/>
        <n v="137"/>
        <n v="18168"/>
        <n v="14739"/>
        <n v="1381"/>
        <n v="231"/>
        <n v="9384"/>
        <n v="1424"/>
        <n v="1877"/>
        <n v="2127"/>
        <n v="1192"/>
        <n v="9170"/>
        <n v="2988"/>
        <n v="162"/>
        <n v="15512"/>
        <n v="12524"/>
        <n v="1187"/>
        <n v="200"/>
        <n v="8405"/>
        <n v="1204"/>
        <n v="1336"/>
        <n v="1440"/>
        <n v="934"/>
        <n v="8656"/>
        <n v="2780"/>
        <n v="156"/>
        <n v="13590"/>
        <n v="12180"/>
        <n v="1042"/>
        <n v="238"/>
        <n v="7298"/>
        <n v="1072"/>
        <n v="1174"/>
        <n v="714"/>
        <n v="877"/>
        <n v="2485"/>
        <n v="8058"/>
        <n v="2480"/>
        <n v="11489"/>
        <n v="10945"/>
        <n v="866"/>
        <n v="5247"/>
        <n v="996"/>
        <n v="1353"/>
        <n v="659"/>
        <n v="4222"/>
        <n v="7956"/>
        <n v="2253"/>
        <n v="110"/>
        <n v="9709"/>
        <n v="11571"/>
        <n v="720"/>
        <n v="194"/>
        <n v="4158"/>
        <n v="800"/>
        <n v="1508"/>
        <n v="545"/>
        <n v="3746"/>
        <n v="8337"/>
        <n v="2399"/>
        <n v="147"/>
        <n v="10442"/>
        <n v="12173"/>
        <n v="841"/>
        <n v="214"/>
        <n v="4732"/>
        <n v="1119"/>
        <n v="2078"/>
        <n v="668"/>
        <n v="9260"/>
        <n v="9829"/>
        <n v="3051"/>
        <n v="197"/>
        <n v="14260"/>
        <n v="15918"/>
        <n v="1274"/>
        <n v="7273"/>
        <n v="1559"/>
        <n v="1890"/>
        <n v="9930"/>
        <n v="16132"/>
        <n v="15211"/>
        <n v="1358"/>
        <n v="7999"/>
        <n v="1700"/>
        <n v="1770"/>
        <n v="1048"/>
        <n v="14555"/>
        <n v="3336"/>
        <n v="11497"/>
        <n v="3486"/>
        <n v="20066"/>
        <n v="16717"/>
        <n v="1608"/>
        <n v="206"/>
        <n v="9179"/>
        <n v="1999"/>
        <n v="2317"/>
        <n v="1413"/>
        <n v="14715"/>
        <n v="7533"/>
        <n v="6565"/>
        <n v="1985"/>
        <n v="116"/>
        <n v="10391"/>
        <n v="10557"/>
        <n v="721"/>
        <n v="173"/>
        <n v="5219"/>
        <n v="1436"/>
        <n v="672"/>
        <n v="4886"/>
        <n v="157"/>
        <n v="2754"/>
        <n v="13111"/>
        <n v="11215"/>
        <n v="1550"/>
        <n v="458"/>
        <n v="7289"/>
        <n v="1549"/>
        <n v="1219"/>
        <n v="829"/>
        <n v="9087"/>
        <n v="715"/>
        <n v="11229"/>
        <n v="3315"/>
        <n v="207"/>
        <n v="19042"/>
        <n v="15124"/>
        <n v="627"/>
        <n v="9512"/>
        <n v="1745"/>
        <n v="1522"/>
        <n v="1325"/>
        <n v="11475"/>
        <n v="1195"/>
        <n v="32017"/>
        <n v="20763"/>
        <n v="8769"/>
        <n v="3167"/>
        <n v="15119"/>
        <n v="13497"/>
        <n v="1490"/>
        <n v="327"/>
        <n v="1366"/>
        <n v="1008"/>
        <n v="1071"/>
        <n v="13145"/>
        <n v="1053"/>
        <n v="17793"/>
        <n v="26783"/>
        <n v="9064"/>
        <n v="2745"/>
        <n v="13371"/>
        <n v="12599"/>
        <n v="1286"/>
        <n v="8333"/>
        <n v="1194"/>
        <n v="1181"/>
        <n v="917"/>
        <n v="769"/>
        <n v="16576"/>
        <n v="25442"/>
        <n v="7855"/>
        <n v="2474"/>
        <n v="141"/>
        <n v="12569"/>
        <n v="11386"/>
        <n v="955"/>
        <n v="244"/>
        <n v="8362"/>
        <n v="958"/>
        <n v="1012"/>
        <n v="783"/>
        <n v="3523"/>
        <n v="12924"/>
        <n v="19543"/>
        <n v="7500"/>
        <n v="11348"/>
        <n v="5134"/>
        <n v="138"/>
        <n v="10804"/>
        <n v="13981"/>
        <n v="852"/>
        <n v="9130"/>
        <n v="4396"/>
        <n v="706"/>
        <n v="4302"/>
        <n v="1866"/>
        <n v="106"/>
        <n v="13168"/>
        <n v="37543"/>
        <n v="8683"/>
        <n v="10165"/>
        <n v="11616"/>
        <n v="7902"/>
        <n v="7507"/>
        <n v="13557"/>
        <n v="547"/>
        <n v="4477"/>
        <n v="4909"/>
        <n v="638"/>
        <n v="5505"/>
        <n v="9753"/>
        <n v="30621"/>
        <n v="7619"/>
        <n v="4156"/>
        <n v="11273"/>
        <n v="9716"/>
        <n v="7628"/>
        <n v="14348"/>
        <n v="678"/>
        <n v="4071"/>
        <n v="5957"/>
        <n v="732"/>
        <n v="7168"/>
        <n v="9531"/>
        <n v="35022"/>
        <n v="8499"/>
        <n v="8285"/>
        <n v="9656"/>
        <n v="215"/>
        <n v="11952"/>
        <n v="15824"/>
        <n v="970"/>
        <n v="6857"/>
        <n v="8508"/>
        <n v="798"/>
        <n v="7704"/>
        <n v="19228"/>
        <n v="41208"/>
        <n v="14529"/>
        <n v="5915"/>
        <n v="13454"/>
        <n v="10755"/>
        <n v="171"/>
        <n v="12346"/>
        <n v="15214"/>
        <n v="824"/>
        <n v="313"/>
        <n v="5819"/>
        <n v="7801"/>
        <n v="351"/>
        <n v="9430"/>
        <n v="13400"/>
        <n v="37188"/>
        <n v="17344"/>
        <n v="5595"/>
        <n v="12672"/>
        <n v="10408"/>
        <n v="123"/>
        <n v="11478"/>
        <n v="12147"/>
        <n v="804"/>
        <n v="246"/>
        <n v="5114"/>
        <n v="7783"/>
        <n v="371"/>
        <n v="10522"/>
        <n v="12041"/>
        <n v="33834"/>
        <n v="3032"/>
        <n v="3409"/>
        <n v="10009"/>
        <n v="10664"/>
        <n v="87"/>
        <n v="8215"/>
        <n v="12532"/>
        <n v="556"/>
        <n v="185"/>
        <n v="4248"/>
        <n v="6275"/>
        <n v="378"/>
        <n v="8065"/>
        <n v="8007"/>
        <n v="19112"/>
        <n v="3660"/>
        <n v="2682"/>
        <n v="1153"/>
        <n v="1397"/>
        <n v="9602"/>
        <n v="82"/>
        <n v="4833"/>
        <n v="12022"/>
        <n v="400"/>
        <n v="182"/>
        <n v="2656"/>
        <n v="4465"/>
        <n v="4550"/>
        <n v="4642"/>
        <n v="8739"/>
        <n v="2036"/>
        <n v="1191"/>
        <n v="713"/>
        <n v="1814"/>
        <n v="825"/>
        <n v="7982"/>
        <n v="10463"/>
        <n v="74"/>
        <n v="4720"/>
        <n v="11252"/>
        <n v="322"/>
        <n v="205"/>
        <n v="2679"/>
        <n v="4643"/>
        <n v="4253"/>
        <n v="4299"/>
        <n v="8590"/>
        <n v="3459"/>
        <n v="865"/>
        <n v="4142"/>
        <n v="3203"/>
        <n v="2062"/>
        <n v="9781"/>
        <n v="10638"/>
        <n v="6308"/>
        <n v="13394"/>
        <n v="510"/>
        <n v="436"/>
        <n v="5944"/>
        <n v="16804"/>
        <n v="4900"/>
        <n v="2641"/>
        <n v="6191"/>
        <n v="12383"/>
        <n v="6819"/>
        <n v="10280"/>
        <n v="9677"/>
        <n v="186"/>
        <n v="6651"/>
        <n v="12964"/>
        <n v="429"/>
        <n v="3623"/>
        <n v="5526"/>
        <n v="395"/>
        <n v="7339"/>
        <n v="5558"/>
        <n v="18310"/>
        <n v="7279"/>
        <n v="1742"/>
        <n v="12201"/>
        <n v="9292"/>
        <n v="7287"/>
        <n v="9379"/>
        <n v="105"/>
        <n v="4454"/>
        <n v="12272"/>
        <n v="243"/>
        <n v="2464"/>
        <n v="4563"/>
        <n v="250"/>
        <n v="4438"/>
        <n v="4340"/>
        <n v="8788"/>
        <n v="3123"/>
        <n v="2521"/>
        <n v="8707"/>
        <n v="9911"/>
        <n v="12441"/>
        <n v="13045"/>
        <n v="7608"/>
        <n v="9975"/>
        <n v="107"/>
        <n v="3866"/>
        <n v="11222"/>
        <n v="190"/>
        <n v="343"/>
        <n v="2457"/>
        <n v="4847"/>
        <n v="75"/>
        <n v="3893"/>
        <n v="11267"/>
        <n v="3117"/>
        <n v="4887"/>
        <n v="7014"/>
        <n v="2803"/>
        <n v="10872"/>
        <n v="13361"/>
        <n v="4407"/>
        <n v="8670"/>
        <n v="9851"/>
        <n v="4430"/>
        <n v="11806"/>
        <n v="310"/>
        <n v="2717"/>
        <n v="5295"/>
        <n v="6335"/>
        <n v="4086"/>
        <n v="15200"/>
        <n v="3696"/>
        <n v="4864"/>
        <n v="8275"/>
        <n v="11327"/>
        <n v="13355"/>
        <n v="9657"/>
        <n v="6460"/>
        <n v="8376"/>
        <n v="3417"/>
        <n v="10750"/>
        <n v="248"/>
        <n v="2304"/>
        <n v="3635"/>
        <n v="114"/>
        <n v="4656"/>
        <n v="4270"/>
        <n v="9675"/>
        <n v="2615"/>
        <n v="2751"/>
        <n v="10164"/>
        <n v="13523"/>
        <n v="3432"/>
        <n v="6803"/>
        <n v="8599"/>
        <n v="2892"/>
        <n v="11203"/>
        <n v="154"/>
        <n v="193"/>
        <n v="1680"/>
        <n v="2945"/>
        <n v="4361"/>
        <n v="3961"/>
        <n v="6856"/>
        <n v="2670"/>
        <n v="2971"/>
        <n v="10849"/>
        <n v="11737"/>
        <n v="1787"/>
        <n v="8166"/>
        <n v="9592"/>
        <n v="133"/>
        <n v="4134"/>
        <n v="13082"/>
        <n v="1514"/>
        <n v="3293"/>
        <n v="288"/>
        <n v="4829"/>
        <n v="3744"/>
        <n v="4879"/>
        <n v="2320"/>
        <n v="1983"/>
        <n v="7744"/>
        <n v="12870"/>
        <n v="11231"/>
        <n v="2178"/>
        <n v="8018"/>
        <n v="8697"/>
        <n v="83"/>
        <n v="4224"/>
        <n v="11424"/>
        <n v="165"/>
        <n v="285"/>
        <n v="1528"/>
        <n v="5316"/>
        <n v="4229"/>
        <n v="4696"/>
        <n v="1946"/>
        <n v="1503"/>
        <n v="6707"/>
        <n v="11178"/>
        <n v="4599"/>
        <n v="6855"/>
        <n v="7555"/>
        <n v="108"/>
        <n v="2771"/>
        <n v="11537"/>
        <n v="166"/>
        <n v="309"/>
        <n v="1367"/>
        <n v="3330"/>
        <n v="184"/>
        <n v="4069"/>
        <n v="3029"/>
        <n v="4357"/>
        <n v="2365"/>
        <n v="7652"/>
        <n v="11114"/>
        <n v="8661"/>
        <n v="2593"/>
        <n v="7722"/>
        <n v="8557"/>
        <n v="84"/>
        <n v="3405"/>
        <n v="11191"/>
        <n v="1860"/>
        <n v="295"/>
        <n v="4735"/>
        <n v="2830"/>
        <n v="6310"/>
        <n v="3419"/>
        <n v="2481"/>
        <n v="8046"/>
        <n v="9424"/>
        <n v="2794"/>
        <n v="7265"/>
        <n v="8885"/>
        <n v="78"/>
        <n v="3812"/>
        <n v="10779"/>
        <n v="174"/>
        <n v="1592"/>
        <n v="4419"/>
        <n v="5249"/>
        <n v="3565"/>
        <n v="2701"/>
        <n v="2184"/>
        <n v="9378"/>
        <n v="11542"/>
        <n v="9223"/>
        <n v="1696"/>
        <n v="7403"/>
        <n v="9415"/>
        <n v="92"/>
        <n v="4105"/>
        <n v="11112"/>
        <n v="179"/>
        <n v="1845"/>
        <n v="4395"/>
        <n v="189"/>
        <n v="5736"/>
        <n v="4977"/>
        <n v="6151"/>
        <n v="1873"/>
        <n v="1991"/>
        <n v="8249"/>
        <n v="10120"/>
        <n v="11106"/>
        <n v="1755"/>
        <n v="6389"/>
        <n v="9004"/>
        <n v="91"/>
        <n v="3846"/>
        <n v="10966"/>
        <n v="117"/>
        <n v="1832"/>
        <n v="270"/>
        <n v="4689"/>
        <n v="3003"/>
        <n v="7378"/>
        <n v="1520"/>
        <n v="7491"/>
        <n v="10613"/>
        <n v="9673"/>
        <n v="1925"/>
        <n v="7078"/>
        <n v="8627"/>
        <n v="10413"/>
        <n v="172"/>
        <n v="2309"/>
        <n v="2197"/>
        <n v="4405"/>
        <n v="3022"/>
        <n v="7850"/>
        <n v="2358"/>
        <n v="1540"/>
        <n v="11149"/>
        <n v="12369"/>
        <n v="11927"/>
        <n v="3460"/>
        <n v="6668"/>
        <n v="8289"/>
        <n v="103"/>
        <n v="4436"/>
        <n v="11645"/>
        <n v="2476"/>
        <n v="2152"/>
        <n v="175"/>
        <n v="4473"/>
        <n v="3040"/>
        <n v="10866"/>
        <n v="1599"/>
        <n v="2170"/>
        <n v="10792"/>
        <n v="11088"/>
        <n v="12898"/>
        <n v="4566"/>
        <n v="7473"/>
        <n v="8893"/>
        <n v="4046"/>
        <n v="12102"/>
        <n v="2760"/>
        <n v="2409"/>
        <n v="224"/>
        <n v="4175"/>
        <n v="3014"/>
        <n v="6690"/>
        <n v="3430"/>
        <n v="2321"/>
        <n v="10918"/>
        <n v="12723"/>
        <n v="11904"/>
        <n v="2911"/>
        <n v="6944"/>
        <n v="7535"/>
        <n v="3428"/>
        <n v="10968"/>
        <n v="88"/>
        <n v="2508"/>
        <n v="2506"/>
        <n v="296"/>
        <n v="4811"/>
        <n v="3053"/>
        <n v="7892"/>
        <n v="2776"/>
        <n v="2400"/>
        <n v="9442"/>
        <n v="10350"/>
        <n v="13672"/>
        <n v="2203"/>
        <n v="7451"/>
        <n v="9232"/>
        <n v="112"/>
        <n v="3762"/>
        <n v="11825"/>
        <n v="151"/>
        <n v="2691"/>
        <n v="3101"/>
        <n v="3993"/>
        <n v="3850"/>
        <n v="6725"/>
        <n v="2489"/>
        <n v="2341"/>
        <n v="10124"/>
        <n v="11173"/>
        <n v="11350"/>
        <n v="1819"/>
        <n v="854"/>
        <n v="7174"/>
        <n v="8094"/>
        <n v="94"/>
        <n v="2616"/>
        <n v="11471"/>
        <n v="2209"/>
        <n v="2664"/>
        <n v="3083"/>
        <n v="4210"/>
        <n v="2744"/>
        <n v="2366"/>
        <n v="8399"/>
        <n v="8817"/>
        <n v="7981"/>
        <n v="8798"/>
        <n v="2759"/>
        <n v="9954"/>
        <n v="191"/>
        <n v="2477"/>
        <n v="2702"/>
        <n v="4482"/>
        <n v="2938"/>
        <n v="3948"/>
        <n v="2325"/>
        <n v="7356"/>
        <n v="13999"/>
        <n v="8733"/>
        <n v="306"/>
        <n v="7393"/>
        <n v="7934"/>
        <n v="153"/>
        <n v="5751"/>
        <n v="10382"/>
        <n v="317"/>
        <n v="4374"/>
        <n v="2368"/>
        <n v="843"/>
        <n v="4559"/>
        <n v="4712"/>
        <n v="8347"/>
        <n v="2577"/>
        <n v="2525"/>
        <n v="12545"/>
        <n v="12767"/>
        <n v="1054"/>
        <n v="5729"/>
        <n v="5534"/>
        <n v="4275"/>
        <n v="8017"/>
        <n v="262"/>
        <n v="4314"/>
        <n v="2223"/>
        <n v="884"/>
        <n v="4819"/>
        <n v="2428"/>
        <n v="12708"/>
        <n v="2054"/>
        <n v="2811"/>
        <n v="12519"/>
        <n v="14637"/>
        <n v="13667"/>
        <n v="52"/>
        <n v="6326"/>
        <n v="5565"/>
        <n v="164"/>
        <n v="7308"/>
        <n v="8766"/>
        <n v="263"/>
        <n v="260"/>
        <n v="5401"/>
        <n v="2651"/>
        <n v="972"/>
        <n v="4528"/>
        <n v="10939"/>
        <n v="2897"/>
        <n v="3570"/>
        <n v="15312"/>
        <n v="14334"/>
        <n v="16394"/>
        <n v="79"/>
        <n v="46"/>
        <n v="345"/>
        <n v="8"/>
        <n v="25"/>
        <n v="62"/>
        <n v="203"/>
        <n v="1122"/>
        <n v="155"/>
        <n v="539"/>
        <n v="640"/>
        <n v="582"/>
        <n v="33025"/>
        <n v="9495"/>
        <n v="19484"/>
        <n v="24769"/>
        <n v="1847"/>
        <n v="1457"/>
        <n v="16682"/>
        <n v="4398"/>
        <n v="234"/>
        <n v="14240"/>
        <n v="6330"/>
        <n v="2490"/>
        <n v="222"/>
        <n v="7348"/>
        <n v="11882"/>
        <n v="3717"/>
        <n v="1332"/>
        <n v="1642"/>
        <n v="3512"/>
        <n v="5858"/>
        <n v="5959"/>
        <n v="2819"/>
        <n v="161"/>
        <n v="5390"/>
        <n v="5056"/>
        <n v="808"/>
        <n v="3359"/>
        <n v="13102"/>
        <n v="3265"/>
        <n v="9944"/>
        <n v="2800"/>
        <n v="11855"/>
        <n v="4059"/>
        <n v="9822"/>
        <n v="2977"/>
        <n v="11160"/>
        <n v="4129"/>
        <n v="7537"/>
        <n v="2737"/>
        <n v="13052"/>
        <n v="4140"/>
        <n v="0"/>
        <n v="6679"/>
        <n v="2177"/>
        <n v="10063"/>
        <n v="2743"/>
        <n v="3829"/>
        <n v="7529"/>
        <n v="1214"/>
        <n v="5201"/>
        <n v="6675"/>
        <n v="1662"/>
        <n v="2265"/>
        <n v="12840"/>
        <n v="410"/>
        <n v="8442"/>
        <n v="4453"/>
        <n v="1136"/>
        <n v="18"/>
        <n v="2446"/>
        <n v="13500"/>
        <n v="384"/>
        <n v="7574"/>
        <n v="3952"/>
        <n v="21"/>
        <n v="3142"/>
        <n v="13618"/>
        <n v="459"/>
        <n v="10795"/>
        <n v="4610"/>
        <n v="1280"/>
        <n v="32"/>
        <n v="1911"/>
        <n v="13311"/>
        <n v="349"/>
        <n v="7080"/>
        <n v="3580"/>
        <n v="964"/>
        <n v="14"/>
        <n v="3991"/>
        <n v="14773"/>
        <n v="514"/>
        <n v="15988"/>
        <n v="5175"/>
        <n v="1526"/>
        <n v="3066"/>
        <n v="15847"/>
        <n v="467"/>
        <n v="11545"/>
        <n v="4904"/>
        <n v="1586"/>
        <n v="66"/>
        <n v="2959"/>
        <n v="14621"/>
        <n v="328"/>
        <n v="10465"/>
        <n v="4221"/>
        <n v="1652"/>
        <n v="14670"/>
        <n v="9596"/>
        <n v="4052"/>
        <n v="1357"/>
        <n v="31"/>
        <n v="2809"/>
        <n v="13751"/>
        <n v="303"/>
        <n v="10823"/>
        <n v="4019"/>
        <n v="1463"/>
        <n v="2703"/>
        <n v="13565"/>
        <n v="266"/>
        <n v="9524"/>
        <n v="4024"/>
        <m/>
      </sharedItems>
    </cacheField>
    <cacheField name="点击量" numFmtId="0">
      <sharedItems containsString="0" containsBlank="1" containsNumber="1" containsInteger="1" minValue="0" maxValue="10776" count="731">
        <n v="3002"/>
        <n v="4373"/>
        <n v="1665"/>
        <n v="299"/>
        <n v="15"/>
        <n v="1467"/>
        <n v="14"/>
        <n v="2220"/>
        <n v="4717"/>
        <n v="1275"/>
        <n v="326"/>
        <n v="75"/>
        <n v="1452"/>
        <n v="1030"/>
        <n v="1040"/>
        <n v="2953"/>
        <n v="1246"/>
        <n v="212"/>
        <n v="37"/>
        <n v="2922"/>
        <n v="171"/>
        <n v="2082"/>
        <n v="3530"/>
        <n v="1219"/>
        <n v="208"/>
        <n v="25"/>
        <n v="2913"/>
        <n v="146"/>
        <n v="2218"/>
        <n v="4009"/>
        <n v="1281"/>
        <n v="28"/>
        <n v="1735"/>
        <n v="1934"/>
        <n v="1839"/>
        <n v="3067"/>
        <n v="1223"/>
        <n v="314"/>
        <n v="26"/>
        <n v="1728"/>
        <n v="111"/>
        <n v="1799"/>
        <n v="448"/>
        <n v="1813"/>
        <n v="2366"/>
        <n v="1170"/>
        <n v="350"/>
        <n v="12"/>
        <n v="1700"/>
        <n v="1802"/>
        <n v="670"/>
        <n v="35"/>
        <n v="2634"/>
        <n v="2973"/>
        <n v="1161"/>
        <n v="339"/>
        <n v="24"/>
        <n v="1667"/>
        <n v="1779"/>
        <n v="749"/>
        <n v="190"/>
        <n v="3020"/>
        <n v="2744"/>
        <n v="1088"/>
        <n v="402"/>
        <n v="17"/>
        <n v="1660"/>
        <n v="1776"/>
        <n v="590"/>
        <n v="202"/>
        <n v="234"/>
        <n v="1407"/>
        <n v="1406"/>
        <n v="1092"/>
        <n v="338"/>
        <n v="11"/>
        <n v="1654"/>
        <n v="1789"/>
        <n v="510"/>
        <n v="186"/>
        <n v="489"/>
        <n v="597"/>
        <n v="1"/>
        <n v="36"/>
        <n v="716"/>
        <n v="466"/>
        <n v="50"/>
        <n v="122"/>
        <n v="531"/>
        <n v="577"/>
        <n v="43"/>
        <n v="725"/>
        <n v="669"/>
        <n v="51"/>
        <n v="525"/>
        <n v="573"/>
        <n v="748"/>
        <n v="680"/>
        <n v="58"/>
        <n v="64"/>
        <n v="534"/>
        <n v="596"/>
        <n v="27"/>
        <n v="720"/>
        <n v="647"/>
        <n v="63"/>
        <n v="20"/>
        <n v="1138"/>
        <n v="924"/>
        <n v="84"/>
        <n v="1072"/>
        <n v="522"/>
        <n v="47"/>
        <n v="19"/>
        <n v="277"/>
        <n v="386"/>
        <n v="141"/>
        <n v="859"/>
        <n v="203"/>
        <n v="1078"/>
        <n v="642"/>
        <n v="1085"/>
        <n v="894"/>
        <n v="2"/>
        <n v="2157"/>
        <n v="2308"/>
        <n v="381"/>
        <n v="944"/>
        <n v="362"/>
        <n v="23"/>
        <n v="1081"/>
        <n v="606"/>
        <n v="815"/>
        <n v="863"/>
        <n v="3031"/>
        <n v="34"/>
        <n v="165"/>
        <n v="18"/>
        <n v="1068"/>
        <n v="345"/>
        <n v="13"/>
        <n v="1083"/>
        <n v="624"/>
        <n v="1156"/>
        <n v="862"/>
        <n v="2963"/>
        <n v="123"/>
        <n v="44"/>
        <n v="1124"/>
        <n v="364"/>
        <n v="1080"/>
        <n v="829"/>
        <n v="1094"/>
        <n v="854"/>
        <n v="2917"/>
        <n v="124"/>
        <n v="72"/>
        <n v="1110"/>
        <n v="1075"/>
        <n v="605"/>
        <n v="1077"/>
        <n v="855"/>
        <n v="1691"/>
        <n v="99"/>
        <n v="78"/>
        <n v="2031"/>
        <n v="575"/>
        <n v="392"/>
        <n v="1038"/>
        <n v="1089"/>
        <n v="334"/>
        <n v="1073"/>
        <n v="845"/>
        <n v="1871"/>
        <n v="131"/>
        <n v="2594"/>
        <n v="444"/>
        <n v="542"/>
        <n v="1047"/>
        <n v="324"/>
        <n v="497"/>
        <n v="1074"/>
        <n v="1602"/>
        <n v="127"/>
        <n v="2693"/>
        <n v="440"/>
        <n v="156"/>
        <n v="1048"/>
        <n v="246"/>
        <n v="872"/>
        <n v="792"/>
        <n v="478"/>
        <n v="462"/>
        <n v="805"/>
        <n v="561"/>
        <n v="530"/>
        <n v="1374"/>
        <n v="878"/>
        <n v="230"/>
        <n v="847"/>
        <n v="553"/>
        <n v="418"/>
        <n v="295"/>
        <n v="494"/>
        <n v="781"/>
        <n v="296"/>
        <n v="589"/>
        <n v="875"/>
        <n v="293"/>
        <n v="848"/>
        <n v="545"/>
        <n v="412"/>
        <n v="543"/>
        <n v="803"/>
        <n v="1020"/>
        <n v="960"/>
        <n v="357"/>
        <n v="843"/>
        <n v="550"/>
        <n v="471"/>
        <n v="537"/>
        <n v="286"/>
        <n v="846"/>
        <n v="969"/>
        <n v="491"/>
        <n v="544"/>
        <n v="557"/>
        <n v="458"/>
        <n v="826"/>
        <n v="817"/>
        <n v="1982"/>
        <n v="96"/>
        <n v="4"/>
        <n v="750"/>
        <n v="133"/>
        <n v="271"/>
        <n v="104"/>
        <n v="197"/>
        <n v="151"/>
        <n v="700"/>
        <n v="376"/>
        <n v="139"/>
        <n v="66"/>
        <n v="48"/>
        <n v="1024"/>
        <n v="585"/>
        <n v="464"/>
        <n v="588"/>
        <n v="1127"/>
        <n v="233"/>
        <n v="884"/>
        <n v="477"/>
        <n v="574"/>
        <n v="1035"/>
        <n v="741"/>
        <n v="359"/>
        <n v="986"/>
        <n v="415"/>
        <n v="147"/>
        <n v="541"/>
        <n v="560"/>
        <n v="578"/>
        <n v="503"/>
        <n v="850"/>
        <n v="735"/>
        <n v="425"/>
        <n v="349"/>
        <n v="549"/>
        <n v="488"/>
        <n v="707"/>
        <n v="317"/>
        <n v="1762"/>
        <n v="53"/>
        <n v="1495"/>
        <n v="475"/>
        <n v="110"/>
        <n v="1011"/>
        <n v="439"/>
        <n v="340"/>
        <n v="623"/>
        <n v="396"/>
        <n v="238"/>
        <n v="2608"/>
        <n v="30"/>
        <n v="506"/>
        <n v="327"/>
        <n v="620"/>
        <n v="841"/>
        <n v="446"/>
        <n v="21"/>
        <n v="379"/>
        <n v="1457"/>
        <n v="173"/>
        <n v="1547"/>
        <n v="358"/>
        <n v="172"/>
        <n v="405"/>
        <n v="1513"/>
        <n v="636"/>
        <n v="306"/>
        <n v="535"/>
        <n v="269"/>
        <n v="1129"/>
        <n v="185"/>
        <n v="152"/>
        <n v="787"/>
        <n v="1942"/>
        <n v="616"/>
        <n v="433"/>
        <n v="228"/>
        <n v="1008"/>
        <n v="155"/>
        <n v="120"/>
        <n v="915"/>
        <n v="3734"/>
        <n v="612"/>
        <n v="441"/>
        <n v="355"/>
        <n v="148"/>
        <n v="1309"/>
        <n v="170"/>
        <n v="403"/>
        <n v="1112"/>
        <n v="4361"/>
        <n v="678"/>
        <n v="424"/>
        <n v="368"/>
        <n v="500"/>
        <n v="1120"/>
        <n v="191"/>
        <n v="404"/>
        <n v="154"/>
        <n v="867"/>
        <n v="3926"/>
        <n v="438"/>
        <n v="341"/>
        <n v="463"/>
        <n v="997"/>
        <n v="187"/>
        <n v="378"/>
        <n v="108"/>
        <n v="4262"/>
        <n v="556"/>
        <n v="461"/>
        <n v="387"/>
        <n v="928"/>
        <n v="442"/>
        <n v="109"/>
        <n v="298"/>
        <n v="4656"/>
        <n v="437"/>
        <n v="427"/>
        <n v="407"/>
        <n v="1222"/>
        <n v="158"/>
        <n v="375"/>
        <n v="136"/>
        <n v="470"/>
        <n v="10776"/>
        <n v="1572"/>
        <n v="484"/>
        <n v="413"/>
        <n v="391"/>
        <n v="401"/>
        <n v="586"/>
        <n v="134"/>
        <n v="6"/>
        <n v="319"/>
        <n v="316"/>
        <n v="10085"/>
        <n v="2199"/>
        <n v="456"/>
        <n v="394"/>
        <n v="417"/>
        <n v="342"/>
        <n v="129"/>
        <n v="263"/>
        <n v="242"/>
        <n v="3476"/>
        <n v="1583"/>
        <n v="587"/>
        <n v="450"/>
        <n v="509"/>
        <n v="655"/>
        <n v="137"/>
        <n v="5"/>
        <n v="121"/>
        <n v="1191"/>
        <n v="6514"/>
        <n v="1344"/>
        <n v="495"/>
        <n v="10"/>
        <n v="421"/>
        <n v="467"/>
        <n v="465"/>
        <n v="135"/>
        <n v="7"/>
        <n v="305"/>
        <n v="138"/>
        <n v="224"/>
        <n v="385"/>
        <n v="3016"/>
        <n v="945"/>
        <n v="454"/>
        <n v="431"/>
        <n v="455"/>
        <n v="162"/>
        <n v="140"/>
        <n v="594"/>
        <n v="901"/>
        <n v="9"/>
        <n v="372"/>
        <n v="337"/>
        <n v="143"/>
        <n v="318"/>
        <n v="180"/>
        <n v="547"/>
        <n v="899"/>
        <n v="409"/>
        <n v="393"/>
        <n v="335"/>
        <n v="261"/>
        <n v="89"/>
        <n v="262"/>
        <n v="144"/>
        <n v="794"/>
        <n v="729"/>
        <n v="420"/>
        <n v="422"/>
        <n v="16"/>
        <n v="369"/>
        <n v="83"/>
        <n v="231"/>
        <n v="117"/>
        <n v="645"/>
        <n v="322"/>
        <n v="371"/>
        <n v="98"/>
        <n v="384"/>
        <n v="382"/>
        <n v="435"/>
        <n v="353"/>
        <n v="189"/>
        <n v="406"/>
        <n v="287"/>
        <n v="69"/>
        <n v="178"/>
        <n v="86"/>
        <n v="443"/>
        <n v="408"/>
        <n v="266"/>
        <n v="308"/>
        <n v="157"/>
        <n v="76"/>
        <n v="336"/>
        <n v="279"/>
        <n v="82"/>
        <n v="373"/>
        <n v="222"/>
        <n v="331"/>
        <n v="56"/>
        <n v="285"/>
        <n v="54"/>
        <n v="71"/>
        <n v="332"/>
        <n v="65"/>
        <n v="994"/>
        <n v="281"/>
        <n v="8"/>
        <n v="258"/>
        <n v="321"/>
        <n v="33"/>
        <n v="160"/>
        <n v="67"/>
        <n v="1879"/>
        <n v="282"/>
        <n v="397"/>
        <n v="204"/>
        <n v="40"/>
        <n v="55"/>
        <n v="1945"/>
        <n v="174"/>
        <n v="240"/>
        <n v="88"/>
        <n v="2416"/>
        <n v="209"/>
        <n v="74"/>
        <n v="399"/>
        <n v="226"/>
        <n v="114"/>
        <n v="52"/>
        <n v="1818"/>
        <n v="59"/>
        <n v="163"/>
        <n v="377"/>
        <n v="125"/>
        <n v="39"/>
        <n v="1486"/>
        <n v="90"/>
        <n v="1590"/>
        <n v="102"/>
        <n v="303"/>
        <n v="206"/>
        <n v="278"/>
        <n v="61"/>
        <n v="1948"/>
        <n v="115"/>
        <n v="380"/>
        <n v="283"/>
        <n v="346"/>
        <n v="169"/>
        <n v="1604"/>
        <n v="100"/>
        <n v="508"/>
        <n v="227"/>
        <n v="291"/>
        <n v="41"/>
        <n v="150"/>
        <n v="77"/>
        <n v="1422"/>
        <n v="97"/>
        <n v="328"/>
        <n v="3"/>
        <n v="181"/>
        <n v="91"/>
        <n v="1307"/>
        <n v="479"/>
        <n v="221"/>
        <n v="1165"/>
        <n v="309"/>
        <n v="251"/>
        <n v="29"/>
        <n v="483"/>
        <n v="229"/>
        <n v="198"/>
        <n v="175"/>
        <n v="103"/>
        <n v="611"/>
        <n v="457"/>
        <n v="245"/>
        <n v="513"/>
        <n v="38"/>
        <n v="219"/>
        <n v="49"/>
        <n v="253"/>
        <n v="22"/>
        <n v="496"/>
        <n v="276"/>
        <n v="347"/>
        <n v="241"/>
        <n v="329"/>
        <n v="70"/>
        <n v="292"/>
        <n v="210"/>
        <n v="94"/>
        <n v="445"/>
        <n v="419"/>
        <n v="259"/>
        <n v="434"/>
        <n v="101"/>
        <n v="493"/>
        <n v="153"/>
        <n v="132"/>
        <n v="468"/>
        <n v="280"/>
        <n v="81"/>
        <n v="243"/>
        <n v="73"/>
        <n v="95"/>
        <n v="207"/>
        <n v="323"/>
        <n v="315"/>
        <n v="142"/>
        <n v="232"/>
        <n v="297"/>
        <n v="236"/>
        <n v="311"/>
        <n v="87"/>
        <n v="164"/>
        <n v="106"/>
        <n v="398"/>
        <n v="432"/>
        <n v="218"/>
        <n v="628"/>
        <n v="255"/>
        <n v="116"/>
        <n v="868"/>
        <n v="294"/>
        <n v="130"/>
        <n v="824"/>
        <n v="325"/>
        <n v="220"/>
        <n v="80"/>
        <n v="270"/>
        <n v="482"/>
        <n v="113"/>
        <n v="540"/>
        <n v="452"/>
        <n v="864"/>
        <n v="751"/>
        <n v="423"/>
        <n v="710"/>
        <n v="896"/>
        <n v="85"/>
        <n v="348"/>
        <n v="31"/>
        <n v="1164"/>
        <n v="312"/>
        <n v="354"/>
        <n v="344"/>
        <n v="32"/>
        <n v="268"/>
        <n v="842"/>
        <n v="275"/>
        <n v="1582"/>
        <n v="159"/>
        <n v="214"/>
        <n v="1409"/>
        <n v="516"/>
        <n v="274"/>
        <n v="248"/>
        <n v="1588"/>
        <n v="235"/>
        <n v="460"/>
        <n v="239"/>
        <n v="1828"/>
        <n v="1294"/>
        <n v="343"/>
        <n v="184"/>
        <n v="1556"/>
        <n v="990"/>
        <n v="301"/>
        <n v="199"/>
        <n v="265"/>
        <n v="1415"/>
        <n v="177"/>
        <n v="252"/>
        <n v="866"/>
        <n v="45"/>
        <n v="264"/>
        <n v="107"/>
        <n v="119"/>
        <n v="300"/>
        <n v="79"/>
        <n v="367"/>
        <n v="68"/>
        <n v="289"/>
        <n v="176"/>
        <n v="168"/>
        <n v="179"/>
        <n v="786"/>
        <n v="302"/>
        <n v="193"/>
        <n v="216"/>
        <n v="524"/>
        <n v="118"/>
        <n v="784"/>
        <n v="570"/>
        <n v="260"/>
        <n v="92"/>
        <n v="527"/>
        <n v="770"/>
        <n v="740"/>
        <n v="161"/>
        <n v="629"/>
        <n v="149"/>
        <n v="753"/>
        <n v="201"/>
        <n v="256"/>
        <n v="795"/>
        <n v="771"/>
        <n v="250"/>
        <n v="333"/>
        <n v="608"/>
        <n v="675"/>
        <n v="57"/>
        <n v="284"/>
        <n v="849"/>
        <n v="649"/>
        <n v="827"/>
        <n v="237"/>
        <n v="754"/>
        <n v="257"/>
        <n v="313"/>
        <n v="708"/>
        <n v="105"/>
        <n v="617"/>
        <n v="775"/>
        <n v="166"/>
        <n v="598"/>
        <n v="46"/>
        <n v="416"/>
        <n v="778"/>
        <n v="145"/>
        <n v="60"/>
        <n v="614"/>
        <n v="844"/>
        <n v="688"/>
        <n v="486"/>
        <n v="626"/>
        <n v="200"/>
        <n v="272"/>
        <n v="93"/>
        <n v="858"/>
        <n v="695"/>
        <n v="112"/>
        <n v="766"/>
        <n v="825"/>
        <n v="307"/>
        <n v="788"/>
        <n v="789"/>
        <n v="247"/>
        <n v="799"/>
        <n v="383"/>
        <n v="711"/>
        <n v="816"/>
        <n v="984"/>
        <n v="167"/>
        <n v="699"/>
        <n v="1062"/>
        <n v="194"/>
        <n v="974"/>
        <n v="414"/>
        <n v="188"/>
        <n v="390"/>
        <n v="0"/>
        <n v="502"/>
        <n v="436"/>
        <n v="126"/>
        <n v="304"/>
        <m/>
      </sharedItems>
    </cacheField>
    <cacheField name="点击率" numFmtId="0">
      <sharedItems containsString="0" containsBlank="1" containsNumber="1" minValue="0" maxValue="0.1317" count="530">
        <n v="0.0388"/>
        <n v="0.1011"/>
        <n v="0.0286"/>
        <n v="0.0299"/>
        <n v="0.1181"/>
        <n v="0.0434"/>
        <n v="0.0201"/>
        <n v="0.0415"/>
        <n v="0.106"/>
        <n v="0.0283"/>
        <n v="0.0316"/>
        <n v="0.0311"/>
        <n v="0.04"/>
        <n v="0.0179"/>
        <n v="0.035"/>
        <n v="0.0922"/>
        <n v="0.0287"/>
        <n v="0.0241"/>
        <n v="0.045"/>
        <n v="0.0392"/>
        <n v="0.017"/>
        <n v="0.0398"/>
        <n v="0.1038"/>
        <n v="0.0288"/>
        <n v="0.0305"/>
        <n v="0.0367"/>
        <n v="0.0411"/>
        <n v="0.032"/>
        <n v="0.0347"/>
        <n v="0.1022"/>
        <n v="0.0309"/>
        <n v="0.0269"/>
        <n v="0.038"/>
        <n v="0.0408"/>
        <n v="0.0303"/>
        <n v="0.0463"/>
        <n v="0.0942"/>
        <n v="0.0294"/>
        <n v="0.0332"/>
        <n v="0.0433"/>
        <n v="0.0435"/>
        <n v="0.0252"/>
        <n v="0.0449"/>
        <n v="0.0373"/>
        <n v="0.0355"/>
        <n v="0.0826"/>
        <n v="0.0302"/>
        <n v="0.0282"/>
        <n v="0.0329"/>
        <n v="0.0443"/>
        <n v="0.0326"/>
        <n v="0.0335"/>
        <n v="0.0896"/>
        <n v="0.0273"/>
        <n v="0.0716"/>
        <n v="0.0417"/>
        <n v="0.0461"/>
        <n v="0.0364"/>
        <n v="0.0356"/>
        <n v="0.0308"/>
        <n v="0.084"/>
        <n v="0.0313"/>
        <n v="0.0582"/>
        <n v="0.05"/>
        <n v="0.0338"/>
        <n v="0.024"/>
        <n v="0.0379"/>
        <n v="0.0869"/>
        <n v="0.0317"/>
        <n v="0.0608"/>
        <n v="0.0419"/>
        <n v="0.0517"/>
        <n v="0.0331"/>
        <n v="0.0235"/>
        <n v="0.0396"/>
        <n v="0.0353"/>
        <n v="0.0381"/>
        <n v="0.0543"/>
        <n v="0.036"/>
        <n v="0.0307"/>
        <n v="0.0178"/>
        <n v="0.0324"/>
        <n v="0.0447"/>
        <n v="0.0499"/>
        <n v="0.0377"/>
        <n v="0.0298"/>
        <n v="0.0174"/>
        <n v="0.0297"/>
        <n v="0.0516"/>
        <n v="0.0365"/>
        <n v="0.0375"/>
        <n v="0.0279"/>
        <n v="0.0366"/>
        <n v="0.0539"/>
        <n v="0.0393"/>
        <n v="0.0363"/>
        <n v="0.0225"/>
        <n v="0.0281"/>
        <n v="0.0301"/>
        <n v="0.0424"/>
        <n v="0.053"/>
        <n v="0.0529"/>
        <n v="0.0418"/>
        <n v="0.0234"/>
        <n v="0.0531"/>
        <n v="0.0502"/>
        <n v="0.0267"/>
        <n v="0.0318"/>
        <n v="0.0504"/>
        <n v="0.0475"/>
        <n v="0.0487"/>
        <n v="0.0202"/>
        <n v="0.0254"/>
        <n v="0.0251"/>
        <n v="0.0128"/>
        <n v="0.0277"/>
        <n v="0.0635"/>
        <n v="0.0448"/>
        <n v="0.0498"/>
        <n v="0.0214"/>
        <n v="0.0156"/>
        <n v="0.0319"/>
        <n v="0.0508"/>
        <n v="0.0453"/>
        <n v="0.0348"/>
        <n v="0.0198"/>
        <n v="0.0274"/>
        <n v="0.0259"/>
        <n v="0.0452"/>
        <n v="0.0372"/>
        <n v="0.0514"/>
        <n v="0.0489"/>
        <n v="0.031"/>
        <n v="0.0216"/>
        <n v="0.0428"/>
        <n v="0.047"/>
        <n v="0.0486"/>
        <n v="0.0321"/>
        <n v="0.0153"/>
        <n v="0.0296"/>
        <n v="0.056"/>
        <n v="0.0322"/>
        <n v="0.0183"/>
        <n v="0.0306"/>
        <n v="0.0557"/>
        <n v="0.0457"/>
        <n v="0.0351"/>
        <n v="0.0473"/>
        <n v="0.0185"/>
        <n v="0.0595"/>
        <n v="0.0223"/>
        <n v="0.0312"/>
        <n v="0.0497"/>
        <n v="0.0478"/>
        <n v="0.0512"/>
        <n v="0.03"/>
        <n v="0.0187"/>
        <n v="0.0552"/>
        <n v="0.0182"/>
        <n v="0.0509"/>
        <n v="0.0405"/>
        <n v="0.0343"/>
        <n v="0.0482"/>
        <n v="0.0481"/>
        <n v="0.0346"/>
        <n v="0.0801"/>
        <n v="0.0412"/>
        <n v="0.0444"/>
        <n v="0.0416"/>
        <n v="0.0455"/>
        <n v="0.0488"/>
        <n v="0.0483"/>
        <n v="0.0496"/>
        <n v="0.0527"/>
        <n v="0.0429"/>
        <n v="0.0528"/>
        <n v="0.0304"/>
        <n v="0.0291"/>
        <n v="0.0336"/>
        <n v="0.0506"/>
        <n v="0.052"/>
        <n v="0.0515"/>
        <n v="0.0315"/>
        <n v="0.0536"/>
        <n v="0.0325"/>
        <n v="0.0195"/>
        <n v="0.0494"/>
        <n v="0.042"/>
        <n v="0.0465"/>
        <n v="0.0522"/>
        <n v="0.0431"/>
        <n v="0.0349"/>
        <n v="0.0192"/>
        <n v="0.0292"/>
        <n v="0.0323"/>
        <n v="0.0327"/>
        <n v="0.0438"/>
        <n v="0.0345"/>
        <n v="0.0342"/>
        <n v="0.0218"/>
        <n v="0.0289"/>
        <n v="0.0625"/>
        <n v="0.0404"/>
        <n v="0.0232"/>
        <n v="0.07"/>
        <n v="0.0395"/>
        <n v="0.0243"/>
        <n v="0.0421"/>
        <n v="0.0226"/>
        <n v="0.0205"/>
        <n v="0.029"/>
        <n v="0.0414"/>
        <n v="0.0231"/>
        <n v="0.0511"/>
        <n v="0.0354"/>
        <n v="0.0242"/>
        <n v="0.0704"/>
        <n v="0.0276"/>
        <n v="0.0264"/>
        <n v="0.0959"/>
        <n v="0.0265"/>
        <n v="0.0285"/>
        <n v="0.0204"/>
        <n v="0.0581"/>
        <n v="0.0571"/>
        <n v="0.0215"/>
        <n v="0.0821"/>
        <n v="0.0708"/>
        <n v="0.0369"/>
        <n v="0.0263"/>
        <n v="0.1016"/>
        <n v="0.0221"/>
        <n v="0.0781"/>
        <n v="0.0599"/>
        <n v="0.0295"/>
        <n v="0.0278"/>
        <n v="0.0228"/>
        <n v="0.0521"/>
        <n v="0.0807"/>
        <n v="0.0261"/>
        <n v="0.0659"/>
        <n v="0.0384"/>
        <n v="0.0209"/>
        <n v="0.0532"/>
        <n v="0.0359"/>
        <n v="0.022"/>
        <n v="0.0888"/>
        <n v="0.0623"/>
        <n v="0.0266"/>
        <n v="0.0371"/>
        <n v="0.0224"/>
        <n v="0.0925"/>
        <n v="0.0361"/>
        <n v="0.0858"/>
        <n v="0.0471"/>
        <n v="0.0382"/>
        <n v="0.0237"/>
        <n v="0.0596"/>
        <n v="0.0834"/>
        <n v="0.0257"/>
        <n v="0.0476"/>
        <n v="0.0245"/>
        <n v="0.0664"/>
        <n v="0.0173"/>
        <n v="0.0862"/>
        <n v="0.0423"/>
        <n v="0.0284"/>
        <n v="0.0199"/>
        <n v="0.0806"/>
        <n v="0.0275"/>
        <n v="0.0212"/>
        <n v="0.027"/>
        <n v="0.0927"/>
        <n v="0.0328"/>
        <n v="0.059"/>
        <n v="0.0565"/>
        <n v="0.0255"/>
        <n v="0.0238"/>
        <n v="0.0464"/>
        <n v="0.0657"/>
        <n v="0.0314"/>
        <n v="0.015"/>
        <n v="0.0387"/>
        <n v="0.0271"/>
        <n v="0.0401"/>
        <n v="0.0646"/>
        <n v="0.026"/>
        <n v="0.0567"/>
        <n v="0.0248"/>
        <n v="0.0256"/>
        <n v="0.0679"/>
        <n v="0.0293"/>
        <n v="0.0085"/>
        <n v="0.0272"/>
        <n v="0.0071"/>
        <n v="0.0227"/>
        <n v="0.0116"/>
        <n v="0.025"/>
        <n v="0.0171"/>
        <n v="0.023"/>
        <n v="0.0258"/>
        <n v="0.0114"/>
        <n v="0.0047"/>
        <n v="0.028"/>
        <n v="0.0203"/>
        <n v="0.0155"/>
        <n v="0.0095"/>
        <n v="0.01"/>
        <n v="0.0244"/>
        <n v="0.0069"/>
        <n v="0.0056"/>
        <n v="0.0168"/>
        <n v="0.0385"/>
        <n v="0.0459"/>
        <n v="0.0159"/>
        <n v="0.0648"/>
        <n v="0.0219"/>
        <n v="0.0562"/>
        <n v="0.0632"/>
        <n v="0.0604"/>
        <n v="0.0735"/>
        <n v="0.0624"/>
        <n v="0.0144"/>
        <n v="0.0189"/>
        <n v="0.0976"/>
        <n v="0.0352"/>
        <n v="0.0588"/>
        <n v="0.0253"/>
        <n v="0.0236"/>
        <n v="0.033"/>
        <n v="0.0622"/>
        <n v="0.0594"/>
        <n v="0.0141"/>
        <n v="0.0362"/>
        <n v="0.0538"/>
        <n v="0.0579"/>
        <n v="0.0246"/>
        <n v="0.0413"/>
        <n v="0.0474"/>
        <n v="0.0339"/>
        <n v="0.0337"/>
        <n v="0.0586"/>
        <n v="0.0534"/>
        <n v="0.0441"/>
        <n v="0.0376"/>
        <n v="0.0558"/>
        <n v="0.0426"/>
        <n v="0.0164"/>
        <n v="0.0564"/>
        <n v="0.0634"/>
        <n v="0.0344"/>
        <n v="0.0138"/>
        <n v="0.0333"/>
        <n v="0.0172"/>
        <n v="0.0729"/>
        <n v="0.0492"/>
        <n v="0.054"/>
        <n v="0.0358"/>
        <n v="0.0208"/>
        <n v="0.0262"/>
        <n v="0.0149"/>
        <n v="0.0628"/>
        <n v="0.0537"/>
        <n v="0.0341"/>
        <n v="0.0513"/>
        <n v="0.0229"/>
        <n v="0.0535"/>
        <n v="0.051"/>
        <n v="0.0207"/>
        <n v="0.0572"/>
        <n v="0.0472"/>
        <n v="0.039"/>
        <n v="0.0442"/>
        <n v="0.0546"/>
        <n v="0.066"/>
        <n v="0.0357"/>
        <n v="0.0064"/>
        <n v="0.0563"/>
        <n v="0.055"/>
        <n v="0.0389"/>
        <n v="0.0614"/>
        <n v="0.034"/>
        <n v="0.0533"/>
        <n v="0.0587"/>
        <n v="0.0239"/>
        <n v="0.0406"/>
        <n v="0.0655"/>
        <n v="0.0334"/>
        <n v="0.0561"/>
        <n v="0.0268"/>
        <n v="0.0553"/>
        <n v="0.0611"/>
        <n v="0.0574"/>
        <n v="0.0196"/>
        <n v="0.061"/>
        <n v="0.0744"/>
        <n v="0.037"/>
        <n v="0.0233"/>
        <n v="0.043"/>
        <n v="0.0559"/>
        <n v="0.0591"/>
        <n v="0.0507"/>
        <n v="0.0458"/>
        <n v="0.0397"/>
        <n v="0.0368"/>
        <n v="0.041"/>
        <n v="0.0603"/>
        <n v="0.0188"/>
        <n v="0.046"/>
        <n v="0.0677"/>
        <n v="0.0833"/>
        <n v="0.0853"/>
        <n v="0.0642"/>
        <n v="0.0891"/>
        <n v="0.0383"/>
        <n v="0.0206"/>
        <n v="0.0728"/>
        <n v="0.0755"/>
        <n v="0.0217"/>
        <n v="0.0378"/>
        <n v="0.0661"/>
        <n v="0.0161"/>
        <n v="0.016"/>
        <n v="0.0714"/>
        <n v="0.0485"/>
        <n v="0.0427"/>
        <n v="0.0135"/>
        <n v="0.0693"/>
        <n v="0.0197"/>
        <n v="0.0468"/>
        <n v="0.0645"/>
        <n v="0.0987"/>
        <n v="0.0439"/>
        <n v="0.0247"/>
        <n v="0.1317"/>
        <n v="0.076"/>
        <n v="0.0446"/>
        <n v="0.063"/>
        <n v="0.0437"/>
        <n v="0.0374"/>
        <n v="0.1254"/>
        <n v="0.0133"/>
        <n v="0.018"/>
        <n v="0.0717"/>
        <n v="0.0554"/>
        <n v="0.0177"/>
        <n v="0.0871"/>
        <n v="0.0394"/>
        <n v="0.0678"/>
        <n v="0.0665"/>
        <n v="0.0184"/>
        <n v="0.0605"/>
        <n v="0.0702"/>
        <n v="0.0518"/>
        <n v="0.0445"/>
        <n v="0.0575"/>
        <n v="0.0578"/>
        <n v="0.012"/>
        <n v="0.074"/>
        <n v="0.0589"/>
        <n v="0.0542"/>
        <n v="0.0647"/>
        <n v="0.0118"/>
        <n v="0.0193"/>
        <n v="0.0936"/>
        <n v="0.058"/>
        <n v="0.0524"/>
        <n v="0.0658"/>
        <n v="0.0671"/>
        <n v="0.0436"/>
        <n v="0.0644"/>
        <n v="0.0742"/>
        <n v="0.0815"/>
        <n v="0.0733"/>
        <n v="0.0592"/>
        <n v="0.0746"/>
        <n v="0.0422"/>
        <n v="0.0551"/>
        <n v="0.0682"/>
        <n v="0.0577"/>
        <n v="0.0097"/>
        <n v="0.0724"/>
        <n v="0.067"/>
        <n v="0.0759"/>
        <n v="0.0157"/>
        <n v="0.0674"/>
        <n v="0.0584"/>
        <n v="0.013"/>
        <n v="0.0402"/>
        <n v="0.1014"/>
        <n v="0.0109"/>
        <n v="0.1127"/>
        <n v="0.044"/>
        <n v="0.0616"/>
        <n v="0.0705"/>
        <n v="0.0606"/>
        <n v="0.0154"/>
        <n v="0.0106"/>
        <n v="0.0838"/>
        <n v="0.0974"/>
        <n v="0.0697"/>
        <n v="0.0617"/>
        <n v="0.0769"/>
        <n v="0.0777"/>
        <n v="0.0842"/>
        <n v="0.0639"/>
        <n v="0.0732"/>
        <n v="0.0407"/>
        <n v="0.0856"/>
        <n v="0.0848"/>
        <n v="0.0662"/>
        <n v="0.0549"/>
        <n v="0.0462"/>
        <n v="0.0813"/>
        <n v="0.0602"/>
        <n v="0.0689"/>
        <n v="0.0127"/>
        <n v="0.125"/>
        <n v="0.08"/>
        <n v="0.0148"/>
        <n v="0.0129"/>
        <n v="0.0519"/>
        <n v="0.0213"/>
        <n v="0.1026"/>
        <n v="0.0386"/>
        <n v="0"/>
        <n v="0.0152"/>
        <n v="0.0165"/>
        <n v="0.0403"/>
        <m/>
      </sharedItems>
    </cacheField>
    <cacheField name="平均点击成本" numFmtId="0">
      <sharedItems containsString="0" containsBlank="1" containsNumber="1" minValue="0" maxValue="6.49" count="120">
        <n v="0.57"/>
        <n v="0.07"/>
        <n v="0.38"/>
        <n v="0.67"/>
        <n v="0.3"/>
        <n v="0.35"/>
        <n v="0.08"/>
        <n v="0.5"/>
        <n v="0.06"/>
        <n v="0.44"/>
        <n v="1.25"/>
        <n v="0.51"/>
        <n v="0.1"/>
        <n v="0.48"/>
        <n v="1.89"/>
        <n v="0.53"/>
        <n v="0.09"/>
        <n v="1.91"/>
        <n v="0.29"/>
        <n v="0.4"/>
        <n v="0.47"/>
        <n v="1.93"/>
        <n v="0.52"/>
        <n v="0.26"/>
        <n v="0.56"/>
        <n v="1.76"/>
        <n v="0.61"/>
        <n v="0.28"/>
        <n v="0.32"/>
        <n v="0.69"/>
        <n v="0.13"/>
        <n v="1.74"/>
        <n v="0.36"/>
        <n v="0.34"/>
        <n v="1.52"/>
        <n v="0.74"/>
        <n v="0.37"/>
        <n v="1.62"/>
        <n v="0.11"/>
        <n v="1.4"/>
        <n v="0.77"/>
        <n v="0.31"/>
        <n v="0.73"/>
        <n v="0.97"/>
        <n v="0.72"/>
        <n v="0.45"/>
        <n v="0.42"/>
        <n v="0.58"/>
        <n v="0.7"/>
        <n v="0.49"/>
        <n v="0.22"/>
        <n v="0.66"/>
        <n v="0.87"/>
        <n v="0.79"/>
        <n v="0.76"/>
        <n v="0.27"/>
        <n v="1.06"/>
        <n v="0.43"/>
        <n v="1.08"/>
        <n v="0.68"/>
        <n v="1.02"/>
        <n v="1"/>
        <n v="0.91"/>
        <n v="0.6"/>
        <n v="1.15"/>
        <n v="0.54"/>
        <n v="0.15"/>
        <n v="0.84"/>
        <n v="0.12"/>
        <n v="0.17"/>
        <n v="1.8"/>
        <n v="0.55"/>
        <n v="0.65"/>
        <n v="0.62"/>
        <n v="1.69"/>
        <n v="0.71"/>
        <n v="0.59"/>
        <n v="0.64"/>
        <n v="0.16"/>
        <n v="0.63"/>
        <n v="0.24"/>
        <n v="0.75"/>
        <n v="0.82"/>
        <n v="0.86"/>
        <n v="0.41"/>
        <n v="0.89"/>
        <n v="0.19"/>
        <n v="0.39"/>
        <n v="0.21"/>
        <n v="0.2"/>
        <n v="0.46"/>
        <n v="0.9"/>
        <n v="0.88"/>
        <n v="0.05"/>
        <n v="0.94"/>
        <n v="0.23"/>
        <n v="0.96"/>
        <n v="0.14"/>
        <n v="0.93"/>
        <n v="0.92"/>
        <n v="0.95"/>
        <n v="0.98"/>
        <n v="0.33"/>
        <n v="0.81"/>
        <n v="1.07"/>
        <n v="0.99"/>
        <n v="1.14"/>
        <n v="0.83"/>
        <n v="0.8"/>
        <n v="0.78"/>
        <n v="0.85"/>
        <n v="0.25"/>
        <n v="1.01"/>
        <n v="0.18"/>
        <n v="0"/>
        <n v="5.39"/>
        <n v="4.99"/>
        <n v="4.82"/>
        <n v="6.49"/>
        <m/>
      </sharedItems>
    </cacheField>
    <cacheField name="平均千次展示费用" numFmtId="0">
      <sharedItems containsString="0" containsBlank="1" containsNumber="1" minValue="0" maxValue="309.05" count="1297">
        <n v="22.06"/>
        <n v="7.01"/>
        <n v="11"/>
        <n v="20.09"/>
        <n v="35.43"/>
        <n v="15.07"/>
        <n v="1.56"/>
        <n v="20.54"/>
        <n v="6.82"/>
        <n v="12.51"/>
        <n v="39.42"/>
        <n v="9.3"/>
        <n v="14.02"/>
        <n v="5.42"/>
        <n v="17.93"/>
        <n v="9.42"/>
        <n v="13.65"/>
        <n v="45.59"/>
        <n v="13.43"/>
        <n v="13.58"/>
        <n v="5.92"/>
        <n v="21.28"/>
        <n v="8.88"/>
        <n v="13.74"/>
        <n v="58.06"/>
        <n v="10.76"/>
        <n v="14.33"/>
        <n v="12.75"/>
        <n v="17.26"/>
        <n v="7.73"/>
        <n v="14.61"/>
        <n v="52"/>
        <n v="11.17"/>
        <n v="14.3"/>
        <n v="15.62"/>
        <n v="12.11"/>
        <n v="19.52"/>
        <n v="9.26"/>
        <n v="14.08"/>
        <n v="58.42"/>
        <n v="12.87"/>
        <n v="15.35"/>
        <n v="15.47"/>
        <n v="12.64"/>
        <n v="12.08"/>
        <n v="24.39"/>
        <n v="10.56"/>
        <n v="15"/>
        <n v="49.1"/>
        <n v="9.18"/>
        <n v="14.87"/>
        <n v="11.21"/>
        <n v="50.98"/>
        <n v="25.82"/>
        <n v="41.69"/>
        <n v="21.07"/>
        <n v="15.38"/>
        <n v="13.07"/>
        <n v="12.37"/>
        <n v="57.58"/>
        <n v="20.53"/>
        <n v="9.25"/>
        <n v="16.38"/>
        <n v="42.83"/>
        <n v="17.19"/>
        <n v="15.13"/>
        <n v="14.18"/>
        <n v="11.45"/>
        <n v="24.06"/>
        <n v="7.48"/>
        <n v="27.65"/>
        <n v="10.95"/>
        <n v="16.27"/>
        <n v="27.23"/>
        <n v="18.23"/>
        <n v="15.5"/>
        <n v="14.54"/>
        <n v="11.55"/>
        <n v="8.25"/>
        <n v="24.29"/>
        <n v="17.87"/>
        <n v="20.57"/>
        <n v="11.1"/>
        <n v="15.4"/>
        <n v="12.26"/>
        <n v="14.76"/>
        <n v="6.14"/>
        <n v="16.74"/>
        <n v="12.82"/>
        <n v="12.97"/>
        <n v="13.28"/>
        <n v="7.37"/>
        <n v="21.91"/>
        <n v="11.95"/>
        <n v="14.28"/>
        <n v="12.29"/>
        <n v="17.73"/>
        <n v="13.39"/>
        <n v="20.63"/>
        <n v="17.11"/>
        <n v="12.12"/>
        <n v="15.12"/>
        <n v="13.27"/>
        <n v="18.63"/>
        <n v="12.65"/>
        <n v="19.74"/>
        <n v="14.79"/>
        <n v="15.06"/>
        <n v="21.46"/>
        <n v="12.07"/>
        <n v="11.94"/>
        <n v="15.88"/>
        <n v="17.55"/>
        <n v="16.19"/>
        <n v="28.61"/>
        <n v="14.38"/>
        <n v="16.96"/>
        <n v="12.83"/>
        <n v="17.57"/>
        <n v="11.31"/>
        <n v="20.16"/>
        <n v="19.07"/>
        <n v="5.68"/>
        <n v="16.05"/>
        <n v="26.88"/>
        <n v="18.81"/>
        <n v="12.56"/>
        <n v="18.94"/>
        <n v="17.63"/>
        <n v="20.65"/>
        <n v="7.89"/>
        <n v="16.5"/>
        <n v="15.32"/>
        <n v="16.65"/>
        <n v="32.72"/>
        <n v="15.2"/>
        <n v="20.25"/>
        <n v="13.03"/>
        <n v="18.71"/>
        <n v="21.35"/>
        <n v="20.18"/>
        <n v="20.95"/>
        <n v="15.22"/>
        <n v="27.37"/>
        <n v="7.54"/>
        <n v="12.79"/>
        <n v="19.1"/>
        <n v="14.37"/>
        <n v="17.38"/>
        <n v="21.53"/>
        <n v="13.75"/>
        <n v="14.25"/>
        <n v="24.86"/>
        <n v="12.68"/>
        <n v="13.29"/>
        <n v="20.41"/>
        <n v="13.68"/>
        <n v="15.73"/>
        <n v="19.41"/>
        <n v="17.59"/>
        <n v="15.84"/>
        <n v="8.31"/>
        <n v="9.47"/>
        <n v="5.07"/>
        <n v="15.92"/>
        <n v="25.39"/>
        <n v="16.7"/>
        <n v="20.46"/>
        <n v="13.36"/>
        <n v="16.87"/>
        <n v="18.42"/>
        <n v="19.65"/>
        <n v="6.93"/>
        <n v="14.46"/>
        <n v="28.39"/>
        <n v="14.91"/>
        <n v="13.34"/>
        <n v="24.28"/>
        <n v="14.39"/>
        <n v="17.29"/>
        <n v="18.26"/>
        <n v="20.24"/>
        <n v="4.55"/>
        <n v="9.82"/>
        <n v="25.96"/>
        <n v="3.09"/>
        <n v="16.32"/>
        <n v="19.78"/>
        <n v="15.27"/>
        <n v="14.5"/>
        <n v="13.16"/>
        <n v="23.73"/>
        <n v="17.35"/>
        <n v="10.44"/>
        <n v="27.64"/>
        <n v="45.78"/>
        <n v="15.68"/>
        <n v="19.16"/>
        <n v="23.97"/>
        <n v="15.59"/>
        <n v="11.53"/>
        <n v="23.46"/>
        <n v="12.47"/>
        <n v="14.6"/>
        <n v="10.84"/>
        <n v="32.11"/>
        <n v="59.22"/>
        <n v="21.64"/>
        <n v="15.67"/>
        <n v="19.48"/>
        <n v="13.64"/>
        <n v="17.88"/>
        <n v="13.46"/>
        <n v="22.78"/>
        <n v="13.85"/>
        <n v="16.85"/>
        <n v="10.75"/>
        <n v="30.31"/>
        <n v="21.83"/>
        <n v="14.77"/>
        <n v="12.86"/>
        <n v="16.34"/>
        <n v="21.05"/>
        <n v="14.53"/>
        <n v="18.97"/>
        <n v="31.68"/>
        <n v="22.83"/>
        <n v="15.14"/>
        <n v="19.69"/>
        <n v="15.17"/>
        <n v="16.33"/>
        <n v="21.17"/>
        <n v="14.47"/>
        <n v="17.89"/>
        <n v="11.34"/>
        <n v="31.27"/>
        <n v="22.89"/>
        <n v="6.29"/>
        <n v="10.35"/>
        <n v="20.32"/>
        <n v="19.05"/>
        <n v="17.6"/>
        <n v="14.15"/>
        <n v="25.78"/>
        <n v="15.78"/>
        <n v="37.71"/>
        <n v="29.44"/>
        <n v="4.51"/>
        <n v="16.79"/>
        <n v="20.7"/>
        <n v="9.23"/>
        <n v="14.41"/>
        <n v="12.41"/>
        <n v="18.53"/>
        <n v="4.61"/>
        <n v="15.3"/>
        <n v="20.44"/>
        <n v="16.72"/>
        <n v="11.5"/>
        <n v="22.91"/>
        <n v="9.97"/>
        <n v="14.99"/>
        <n v="12.94"/>
        <n v="24.13"/>
        <n v="11.64"/>
        <n v="23.03"/>
        <n v="20.84"/>
        <n v="7.32"/>
        <n v="18.14"/>
        <n v="23.6"/>
        <n v="18.75"/>
        <n v="14.42"/>
        <n v="23.04"/>
        <n v="28.06"/>
        <n v="8.64"/>
        <n v="14.57"/>
        <n v="27.34"/>
        <n v="21.01"/>
        <n v="13.71"/>
        <n v="13.01"/>
        <n v="16.28"/>
        <n v="22.95"/>
        <n v="9.16"/>
        <n v="12.02"/>
        <n v="10.21"/>
        <n v="10.24"/>
        <n v="8.1"/>
        <n v="3.07"/>
        <n v="13.05"/>
        <n v="25.88"/>
        <n v="12.24"/>
        <n v="13.45"/>
        <n v="12.96"/>
        <n v="16.64"/>
        <n v="8.62"/>
        <n v="9.86"/>
        <n v="10.22"/>
        <n v="11.61"/>
        <n v="8.72"/>
        <n v="8.76"/>
        <n v="8.53"/>
        <n v="12.21"/>
        <n v="23.07"/>
        <n v="28.77"/>
        <n v="11.56"/>
        <n v="22.55"/>
        <n v="7.36"/>
        <n v="12.13"/>
        <n v="16.16"/>
        <n v="12.76"/>
        <n v="7.49"/>
        <n v="11.98"/>
        <n v="16.43"/>
        <n v="12.8"/>
        <n v="26.77"/>
        <n v="21.23"/>
        <n v="12.71"/>
        <n v="15.55"/>
        <n v="22.05"/>
        <n v="10.12"/>
        <n v="29.52"/>
        <n v="13.96"/>
        <n v="8.17"/>
        <n v="11.65"/>
        <n v="12.52"/>
        <n v="13.11"/>
        <n v="27.15"/>
        <n v="17.14"/>
        <n v="13.42"/>
        <n v="13.04"/>
        <n v="22.61"/>
        <n v="8.67"/>
        <n v="15.31"/>
        <n v="14.73"/>
        <n v="7.46"/>
        <n v="11.86"/>
        <n v="6.77"/>
        <n v="11.71"/>
        <n v="24.67"/>
        <n v="19.77"/>
        <n v="13.48"/>
        <n v="14.32"/>
        <n v="22.68"/>
        <n v="7.68"/>
        <n v="15.43"/>
        <n v="15.94"/>
        <n v="7.8"/>
        <n v="6.48"/>
        <n v="12.23"/>
        <n v="27.05"/>
        <n v="18.66"/>
        <n v="12.78"/>
        <n v="11.51"/>
        <n v="22.17"/>
        <n v="8.45"/>
        <n v="27.19"/>
        <n v="15.69"/>
        <n v="12.03"/>
        <n v="6.7"/>
        <n v="25.52"/>
        <n v="14.13"/>
        <n v="12.53"/>
        <n v="23.5"/>
        <n v="8.91"/>
        <n v="17.79"/>
        <n v="14.12"/>
        <n v="6.49"/>
        <n v="13.18"/>
        <n v="11.62"/>
        <n v="14.29"/>
        <n v="12.7"/>
        <n v="13.26"/>
        <n v="20.74"/>
        <n v="9.03"/>
        <n v="19.6"/>
        <n v="14.58"/>
        <n v="6.33"/>
        <n v="14.06"/>
        <n v="5.72"/>
        <n v="13.23"/>
        <n v="26.59"/>
        <n v="11.68"/>
        <n v="17.07"/>
        <n v="7.47"/>
        <n v="16.3"/>
        <n v="8.84"/>
        <n v="13.08"/>
        <n v="3.78"/>
        <n v="5.25"/>
        <n v="13.38"/>
        <n v="24.1"/>
        <n v="9.19"/>
        <n v="12.35"/>
        <n v="7.81"/>
        <n v="9.05"/>
        <n v="8.81"/>
        <n v="12.42"/>
        <n v="4.64"/>
        <n v="9.17"/>
        <n v="15.18"/>
        <n v="24.65"/>
        <n v="5.19"/>
        <n v="13.55"/>
        <n v="17.3"/>
        <n v="6.98"/>
        <n v="14.1"/>
        <n v="9.89"/>
        <n v="13.32"/>
        <n v="3.81"/>
        <n v="14.96"/>
        <n v="26.19"/>
        <n v="5.21"/>
        <n v="12.99"/>
        <n v="12.16"/>
        <n v="19.21"/>
        <n v="8.63"/>
        <n v="7.14"/>
        <n v="13.53"/>
        <n v="13.69"/>
        <n v="11.06"/>
        <n v="5.06"/>
        <n v="7.07"/>
        <n v="26.8"/>
        <n v="12.44"/>
        <n v="17.27"/>
        <n v="8.8"/>
        <n v="10.55"/>
        <n v="9.29"/>
        <n v="14.48"/>
        <n v="11.84"/>
        <n v="6.73"/>
        <n v="13.88"/>
        <n v="6.6"/>
        <n v="11.79"/>
        <n v="16.98"/>
        <n v="9.58"/>
        <n v="17"/>
        <n v="11.57"/>
        <n v="9.07"/>
        <n v="15.03"/>
        <n v="24.61"/>
        <n v="6.35"/>
        <n v="11.92"/>
        <n v="12.33"/>
        <n v="10.31"/>
        <n v="20.36"/>
        <n v="12.95"/>
        <n v="10.48"/>
        <n v="17.08"/>
        <n v="29.31"/>
        <n v="2.56"/>
        <n v="12.18"/>
        <n v="17.75"/>
        <n v="8.22"/>
        <n v="9.01"/>
        <n v="13.37"/>
        <n v="9.44"/>
        <n v="15.34"/>
        <n v="26.18"/>
        <n v="9.09"/>
        <n v="12.48"/>
        <n v="21.09"/>
        <n v="9.2"/>
        <n v="2.14"/>
        <n v="14.09"/>
        <n v="15.95"/>
        <n v="14.82"/>
        <n v="15.28"/>
        <n v="25.87"/>
        <n v="3.48"/>
        <n v="12.54"/>
        <n v="12.04"/>
        <n v="13.15"/>
        <n v="9.95"/>
        <n v="28.23"/>
        <n v="5.14"/>
        <n v="8.54"/>
        <n v="13.72"/>
        <n v="10.41"/>
        <n v="15.61"/>
        <n v="27.11"/>
        <n v="8.02"/>
        <n v="12.34"/>
        <n v="8.87"/>
        <n v="2.44"/>
        <n v="11.82"/>
        <n v="10.27"/>
        <n v="16.76"/>
        <n v="28.5"/>
        <n v="1.37"/>
        <n v="12.3"/>
        <n v="7.85"/>
        <n v="7.58"/>
        <n v="13.12"/>
        <n v="8.3"/>
        <n v="15.53"/>
        <n v="25.72"/>
        <n v="4.65"/>
        <n v="11.83"/>
        <n v="10.01"/>
        <n v="7.64"/>
        <n v="16.51"/>
        <n v="28.73"/>
        <n v="2.84"/>
        <n v="11.13"/>
        <n v="9.76"/>
        <n v="3"/>
        <n v="14.43"/>
        <n v="16.42"/>
        <n v="26.01"/>
        <n v="9.33"/>
        <n v="10.88"/>
        <n v="13.7"/>
        <n v="9.02"/>
        <n v="7.18"/>
        <n v="14.19"/>
        <n v="9.75"/>
        <n v="13.79"/>
        <n v="28.98"/>
        <n v="1.93"/>
        <n v="10.85"/>
        <n v="12.77"/>
        <n v="8.38"/>
        <n v="1.69"/>
        <n v="15.87"/>
        <n v="5.01"/>
        <n v="11.91"/>
        <n v="8.39"/>
        <n v="9.85"/>
        <n v="15.51"/>
        <n v="24.83"/>
        <n v="9.41"/>
        <n v="11.52"/>
        <n v="5.54"/>
        <n v="12.5"/>
        <n v="9.36"/>
        <n v="17.39"/>
        <n v="18.01"/>
        <n v="26.49"/>
        <n v="10.17"/>
        <n v="12.74"/>
        <n v="11.54"/>
        <n v="8.33"/>
        <n v="16.75"/>
        <n v="8.46"/>
        <n v="16.25"/>
        <n v="15.77"/>
        <n v="27.98"/>
        <n v="7.84"/>
        <n v="7.93"/>
        <n v="13.2"/>
        <n v="8.77"/>
        <n v="12.59"/>
        <n v="9.65"/>
        <n v="11.19"/>
        <n v="16.81"/>
        <n v="28.16"/>
        <n v="13.98"/>
        <n v="9.22"/>
        <n v="14.7"/>
        <n v="9.8"/>
        <n v="14.36"/>
        <n v="29.08"/>
        <n v="9.87"/>
        <n v="12"/>
        <n v="9.79"/>
        <n v="8.58"/>
        <n v="21.14"/>
        <n v="14.04"/>
        <n v="23.54"/>
        <n v="14.35"/>
        <n v="29.68"/>
        <n v="4.32"/>
        <n v="13.62"/>
        <n v="8.51"/>
        <n v="6.3"/>
        <n v="29.27"/>
        <n v="15.23"/>
        <n v="5.51"/>
        <n v="18.59"/>
        <n v="15.29"/>
        <n v="21.41"/>
        <n v="30.56"/>
        <n v="9.49"/>
        <n v="11.49"/>
        <n v="7.43"/>
        <n v="16.12"/>
        <n v="17.92"/>
        <n v="16.6"/>
        <n v="28.6"/>
        <n v="8.19"/>
        <n v="6.84"/>
        <n v="14.81"/>
        <n v="11.99"/>
        <n v="17.06"/>
        <n v="28.64"/>
        <n v="9.31"/>
        <n v="12.6"/>
        <n v="7.88"/>
        <n v="4.23"/>
        <n v="13.87"/>
        <n v="10.94"/>
        <n v="19.84"/>
        <n v="26.72"/>
        <n v="17.15"/>
        <n v="33.61"/>
        <n v="12.28"/>
        <n v="6.75"/>
        <n v="20.68"/>
        <n v="25.03"/>
        <n v="25.41"/>
        <n v="14.52"/>
        <n v="10.74"/>
        <n v="8.95"/>
        <n v="17.91"/>
        <n v="21.99"/>
        <n v="24.79"/>
        <n v="11.7"/>
        <n v="19.06"/>
        <n v="27.36"/>
        <n v="4.59"/>
        <n v="11.78"/>
        <n v="8.57"/>
        <n v="10.11"/>
        <n v="10.23"/>
        <n v="27.28"/>
        <n v="27.88"/>
        <n v="12.85"/>
        <n v="21.52"/>
        <n v="14.84"/>
        <n v="9.21"/>
        <n v="5.04"/>
        <n v="16.63"/>
        <n v="6.94"/>
        <n v="24.45"/>
        <n v="19.27"/>
        <n v="21.27"/>
        <n v="17.23"/>
        <n v="4.78"/>
        <n v="14.65"/>
        <n v="8.27"/>
        <n v="13.86"/>
        <n v="7.34"/>
        <n v="26.35"/>
        <n v="18.69"/>
        <n v="15.44"/>
        <n v="4.13"/>
        <n v="11.15"/>
        <n v="8.96"/>
        <n v="17.43"/>
        <n v="12.61"/>
        <n v="8.35"/>
        <n v="19.79"/>
        <n v="17.51"/>
        <n v="10"/>
        <n v="4.82"/>
        <n v="12.39"/>
        <n v="5.9"/>
        <n v="17.94"/>
        <n v="6.63"/>
        <n v="18.39"/>
        <n v="13.06"/>
        <n v="15.45"/>
        <n v="12.81"/>
        <n v="21.56"/>
        <n v="6.09"/>
        <n v="20.12"/>
        <n v="23.02"/>
        <n v="19.55"/>
        <n v="16.53"/>
        <n v="6.25"/>
        <n v="12.17"/>
        <n v="4.46"/>
        <n v="14.83"/>
        <n v="26.51"/>
        <n v="23.85"/>
        <n v="22.86"/>
        <n v="7.63"/>
        <n v="11.6"/>
        <n v="13.9"/>
        <n v="9.98"/>
        <n v="20.72"/>
        <n v="3.41"/>
        <n v="19.38"/>
        <n v="19.97"/>
        <n v="10.07"/>
        <n v="13.09"/>
        <n v="8.89"/>
        <n v="15.93"/>
        <n v="17.8"/>
        <n v="21.13"/>
        <n v="9.68"/>
        <n v="11.41"/>
        <n v="7.44"/>
        <n v="18.78"/>
        <n v="8.41"/>
        <n v="19.44"/>
        <n v="13.57"/>
        <n v="13.17"/>
        <n v="8.15"/>
        <n v="11.69"/>
        <n v="12.73"/>
        <n v="8.55"/>
        <n v="24.68"/>
        <n v="19.85"/>
        <n v="7.86"/>
        <n v="20.21"/>
        <n v="11.58"/>
        <n v="5.56"/>
        <n v="7.27"/>
        <n v="9.52"/>
        <n v="27.38"/>
        <n v="31.06"/>
        <n v="4.86"/>
        <n v="19.33"/>
        <n v="1.92"/>
        <n v="12.05"/>
        <n v="7.67"/>
        <n v="8.86"/>
        <n v="23.53"/>
        <n v="25.73"/>
        <n v="6"/>
        <n v="29.47"/>
        <n v="22.85"/>
        <n v="13.54"/>
        <n v="9.38"/>
        <n v="9.63"/>
        <n v="11.74"/>
        <n v="7.97"/>
        <n v="20.78"/>
        <n v="6.1"/>
        <n v="27.92"/>
        <n v="11.77"/>
        <n v="5.45"/>
        <n v="11.25"/>
        <n v="13.6"/>
        <n v="10.64"/>
        <n v="15.46"/>
        <n v="13.24"/>
        <n v="24.85"/>
        <n v="32.51"/>
        <n v="20"/>
        <n v="10.2"/>
        <n v="12.84"/>
        <n v="12.88"/>
        <n v="8.16"/>
        <n v="21.98"/>
        <n v="6.71"/>
        <n v="26.37"/>
        <n v="17.54"/>
        <n v="13.25"/>
        <n v="11.88"/>
        <n v="8.49"/>
        <n v="7.06"/>
        <n v="27.2"/>
        <n v="29.89"/>
        <n v="21.32"/>
        <n v="6.69"/>
        <n v="12.67"/>
        <n v="11.89"/>
        <n v="8.44"/>
        <n v="28.36"/>
        <n v="9.53"/>
        <n v="25.68"/>
        <n v="9.61"/>
        <n v="15.91"/>
        <n v="7.2"/>
        <n v="22.24"/>
        <n v="6.8"/>
        <n v="25.8"/>
        <n v="17.64"/>
        <n v="18.72"/>
        <n v="11.81"/>
        <n v="8.68"/>
        <n v="14.67"/>
        <n v="27.41"/>
        <n v="8.59"/>
        <n v="27.91"/>
        <n v="14.78"/>
        <n v="18.4"/>
        <n v="7.77"/>
        <n v="13.33"/>
        <n v="10.39"/>
        <n v="17.99"/>
        <n v="7.62"/>
        <n v="23.99"/>
        <n v="10.08"/>
        <n v="50.74"/>
        <n v="13"/>
        <n v="13.14"/>
        <n v="7.3"/>
        <n v="13.93"/>
        <n v="7.61"/>
        <n v="28.35"/>
        <n v="5.66"/>
        <n v="29.03"/>
        <n v="41.95"/>
        <n v="9.78"/>
        <n v="21.82"/>
        <n v="5.58"/>
        <n v="12.92"/>
        <n v="11.93"/>
        <n v="15.64"/>
        <n v="8.05"/>
        <n v="36.81"/>
        <n v="9.4"/>
        <n v="26.75"/>
        <n v="36.75"/>
        <n v="20.48"/>
        <n v="7.51"/>
        <n v="19.18"/>
        <n v="13.99"/>
        <n v="2.08"/>
        <n v="12.89"/>
        <n v="15.11"/>
        <n v="26.41"/>
        <n v="9.32"/>
        <n v="31.93"/>
        <n v="46.36"/>
        <n v="23.84"/>
        <n v="21.58"/>
        <n v="11.63"/>
        <n v="12.9"/>
        <n v="14.11"/>
        <n v="7.03"/>
        <n v="30.53"/>
        <n v="6.62"/>
        <n v="35.85"/>
        <n v="52.54"/>
        <n v="22.8"/>
        <n v="20.99"/>
        <n v="22.26"/>
        <n v="20.07"/>
        <n v="10.87"/>
        <n v="13.83"/>
        <n v="17.61"/>
        <n v="5.47"/>
        <n v="16.29"/>
        <n v="29.92"/>
        <n v="19.3"/>
        <n v="44.1"/>
        <n v="42.92"/>
        <n v="20.6"/>
        <n v="22.94"/>
        <n v="12.69"/>
        <n v="10.02"/>
        <n v="24.09"/>
        <n v="25.42"/>
        <n v="5.81"/>
        <n v="22.02"/>
        <n v="24.95"/>
        <n v="19.47"/>
        <n v="23.42"/>
        <n v="19.98"/>
        <n v="20.42"/>
        <n v="22.65"/>
        <n v="23.2"/>
        <n v="21.15"/>
        <n v="8.61"/>
        <n v="7.69"/>
        <n v="17.01"/>
        <n v="21.84"/>
        <n v="36.95"/>
        <n v="20.64"/>
        <n v="23.33"/>
        <n v="25.01"/>
        <n v="23.36"/>
        <n v="19.11"/>
        <n v="21.74"/>
        <n v="8.09"/>
        <n v="19.15"/>
        <n v="9.48"/>
        <n v="19.22"/>
        <n v="15.49"/>
        <n v="20.35"/>
        <n v="26.94"/>
        <n v="21.55"/>
        <n v="21.39"/>
        <n v="23.61"/>
        <n v="17.86"/>
        <n v="21.79"/>
        <n v="8.48"/>
        <n v="19.72"/>
        <n v="7.82"/>
        <n v="11.47"/>
        <n v="35.3"/>
        <n v="22.45"/>
        <n v="22.39"/>
        <n v="22.67"/>
        <n v="23.98"/>
        <n v="12.93"/>
        <n v="18.84"/>
        <n v="13.82"/>
        <n v="13.8"/>
        <n v="20.3"/>
        <n v="38.84"/>
        <n v="19.83"/>
        <n v="23.29"/>
        <n v="17.21"/>
        <n v="18.8"/>
        <n v="21.96"/>
        <n v="10.34"/>
        <n v="19.61"/>
        <n v="6.01"/>
        <n v="11.35"/>
        <n v="23.47"/>
        <n v="22.64"/>
        <n v="26.98"/>
        <n v="13.49"/>
        <n v="14.23"/>
        <n v="12.45"/>
        <n v="24.18"/>
        <n v="25.13"/>
        <n v="19.53"/>
        <n v="29.5"/>
        <n v="25.31"/>
        <n v="17.72"/>
        <n v="19.76"/>
        <n v="17.76"/>
        <n v="24.8"/>
        <n v="23.83"/>
        <n v="4.05"/>
        <n v="20.1"/>
        <n v="5.85"/>
        <n v="12.32"/>
        <n v="19.86"/>
        <n v="37.48"/>
        <n v="27.14"/>
        <n v="25.7"/>
        <n v="17.5"/>
        <n v="20.88"/>
        <n v="22.9"/>
        <n v="23.89"/>
        <n v="22.46"/>
        <n v="8.18"/>
        <n v="21.75"/>
        <n v="8.43"/>
        <n v="15.72"/>
        <n v="17.37"/>
        <n v="33.78"/>
        <n v="22.03"/>
        <n v="23.77"/>
        <n v="27.95"/>
        <n v="19.2"/>
        <n v="32.71"/>
        <n v="16.31"/>
        <n v="29.65"/>
        <n v="25.84"/>
        <n v="19.35"/>
        <n v="13.41"/>
        <n v="12.91"/>
        <n v="16.11"/>
        <n v="15.82"/>
        <n v="21.8"/>
        <n v="53.37"/>
        <n v="20.93"/>
        <n v="31.11"/>
        <n v="25.45"/>
        <n v="24.02"/>
        <n v="13.95"/>
        <n v="25.09"/>
        <n v="26.7"/>
        <n v="9.9"/>
        <n v="11.3"/>
        <n v="22.22"/>
        <n v="7.33"/>
        <n v="39.51"/>
        <n v="13.61"/>
        <n v="37.16"/>
        <n v="27.83"/>
        <n v="26.86"/>
        <n v="17.82"/>
        <n v="26.1"/>
        <n v="19.99"/>
        <n v="24.38"/>
        <n v="25.77"/>
        <n v="10.91"/>
        <n v="23.68"/>
        <n v="37.61"/>
        <n v="18.52"/>
        <n v="22.56"/>
        <n v="1.2"/>
        <n v="25.99"/>
        <n v="31.72"/>
        <n v="28.28"/>
        <n v="28.49"/>
        <n v="16.04"/>
        <n v="18.51"/>
        <n v="27.39"/>
        <n v="26.33"/>
        <n v="22.58"/>
        <n v="26.13"/>
        <n v="22.52"/>
        <n v="22.69"/>
        <n v="34.8"/>
        <n v="24.77"/>
        <n v="23.25"/>
        <n v="23.66"/>
        <n v="26.03"/>
        <n v="18.15"/>
        <n v="15.24"/>
        <n v="34.3"/>
        <n v="23.92"/>
        <n v="24.73"/>
        <n v="25.6"/>
        <n v="18"/>
        <n v="19.89"/>
        <n v="14.97"/>
        <n v="14.27"/>
        <n v="28.31"/>
        <n v="19.32"/>
        <n v="22.99"/>
        <n v="26.05"/>
        <n v="23.26"/>
        <n v="30.93"/>
        <n v="28.57"/>
        <n v="18.37"/>
        <n v="14.4"/>
        <n v="23.37"/>
        <n v="23.18"/>
        <n v="25.02"/>
        <n v="19.92"/>
        <n v="21.62"/>
        <n v="19.43"/>
        <n v="16.06"/>
        <n v="22.08"/>
        <n v="24.69"/>
        <n v="31.05"/>
        <n v="28.01"/>
        <n v="20.5"/>
        <n v="30.47"/>
        <n v="25.61"/>
        <n v="15.65"/>
        <n v="18.1"/>
        <n v="29.42"/>
        <n v="3.61"/>
        <n v="20.77"/>
        <n v="7.21"/>
        <n v="15.71"/>
        <n v="22.29"/>
        <n v="21.3"/>
        <n v="30.85"/>
        <n v="22.44"/>
        <n v="37.55"/>
        <n v="30.43"/>
        <n v="19.59"/>
        <n v="23.44"/>
        <n v="26.42"/>
        <n v="21.85"/>
        <n v="15.9"/>
        <n v="19.42"/>
        <n v="19.64"/>
        <n v="29.35"/>
        <n v="23.63"/>
        <n v="33.85"/>
        <n v="32.36"/>
        <n v="11.4"/>
        <n v="35.15"/>
        <n v="26.54"/>
        <n v="18.17"/>
        <n v="22.84"/>
        <n v="14.88"/>
        <n v="25.58"/>
        <n v="10.71"/>
        <n v="14.63"/>
        <n v="21.18"/>
        <n v="5.96"/>
        <n v="27.57"/>
        <n v="27.16"/>
        <n v="25.25"/>
        <n v="17.33"/>
        <n v="18.22"/>
        <n v="17.58"/>
        <n v="23.51"/>
        <n v="23.41"/>
        <n v="21.6"/>
        <n v="8.56"/>
        <n v="12.55"/>
        <n v="20.02"/>
        <n v="28.21"/>
        <n v="23.9"/>
        <n v="29.63"/>
        <n v="18.05"/>
        <n v="21.03"/>
        <n v="21.2"/>
        <n v="19.66"/>
        <n v="25.23"/>
        <n v="22.27"/>
        <n v="12.62"/>
        <n v="15.7"/>
        <n v="20.94"/>
        <n v="20.11"/>
        <n v="23.81"/>
        <n v="23.79"/>
        <n v="30.6"/>
        <n v="26.68"/>
        <n v="24.2"/>
        <n v="16.59"/>
        <n v="24.94"/>
        <n v="24.82"/>
        <n v="16.55"/>
        <n v="22.28"/>
        <n v="14.44"/>
        <n v="9.59"/>
        <n v="47.52"/>
        <n v="40.06"/>
        <n v="34.79"/>
        <n v="23.65"/>
        <n v="38.51"/>
        <n v="26.5"/>
        <n v="20.97"/>
        <n v="27.43"/>
        <n v="27.81"/>
        <n v="6.59"/>
        <n v="16.68"/>
        <n v="3.49"/>
        <n v="26.52"/>
        <n v="43.06"/>
        <n v="36.61"/>
        <n v="24.93"/>
        <n v="22.59"/>
        <n v="34.48"/>
        <n v="18.33"/>
        <n v="24.56"/>
        <n v="26.27"/>
        <n v="2.91"/>
        <n v="19.73"/>
        <n v="8.71"/>
        <n v="20.4"/>
        <n v="28.11"/>
        <n v="25.5"/>
        <n v="18.73"/>
        <n v="18.29"/>
        <n v="21.02"/>
        <n v="4.36"/>
        <n v="22.42"/>
        <n v="16.99"/>
        <n v="25.85"/>
        <n v="38.88"/>
        <n v="24.47"/>
        <n v="35.18"/>
        <n v="28.09"/>
        <n v="14.51"/>
        <n v="31.89"/>
        <n v="18.55"/>
        <n v="15.81"/>
        <n v="8.28"/>
        <n v="22.35"/>
        <n v="28.17"/>
        <n v="11.32"/>
        <n v="57.5"/>
        <n v="23.23"/>
        <n v="35.9"/>
        <n v="29.06"/>
        <n v="24.53"/>
        <n v="29.6"/>
        <n v="21.45"/>
        <n v="19.37"/>
        <n v="18.25"/>
        <n v="5.83"/>
        <n v="25"/>
        <n v="25.55"/>
        <n v="7.5"/>
        <n v="7.95"/>
        <n v="16.08"/>
        <n v="61.37"/>
        <n v="24.76"/>
        <n v="25.56"/>
        <n v="33.59"/>
        <n v="30.14"/>
        <n v="3.19"/>
        <n v="15.42"/>
        <n v="21.36"/>
        <n v="24.41"/>
        <n v="22.81"/>
        <n v="48.9"/>
        <n v="30.65"/>
        <n v="34.15"/>
        <n v="19.01"/>
        <n v="30.38"/>
        <n v="23.09"/>
        <n v="15.83"/>
        <n v="23.87"/>
        <n v="24.01"/>
        <n v="10.89"/>
        <n v="16.4"/>
        <n v="15.04"/>
        <n v="47.99"/>
        <n v="31.43"/>
        <n v="33.84"/>
        <n v="23.06"/>
        <n v="10.16"/>
        <n v="10.5"/>
        <n v="21.97"/>
        <n v="18.07"/>
        <n v="24.54"/>
        <n v="45.16"/>
        <n v="24.89"/>
        <n v="25.69"/>
        <n v="21.42"/>
        <n v="27.35"/>
        <n v="15.16"/>
        <n v="15.79"/>
        <n v="14.93"/>
        <n v="14"/>
        <n v="24.78"/>
        <n v="24.84"/>
        <n v="18.89"/>
        <n v="19.39"/>
        <n v="25.29"/>
        <n v="41.93"/>
        <n v="24.12"/>
        <n v="38.3"/>
        <n v="32.26"/>
        <n v="26.87"/>
        <n v="14.21"/>
        <n v="16.54"/>
        <n v="23.28"/>
        <n v="15.98"/>
        <n v="15.05"/>
        <n v="39.89"/>
        <n v="24.66"/>
        <n v="36.55"/>
        <n v="30.07"/>
        <n v="24.43"/>
        <n v="12.98"/>
        <n v="14.03"/>
        <n v="12.25"/>
        <n v="37.5"/>
        <n v="24"/>
        <n v="30.16"/>
        <n v="7.35"/>
        <n v="2.53"/>
        <n v="12.2"/>
        <n v="26"/>
        <n v="9.7"/>
        <n v="13.77"/>
        <n v="11.2"/>
        <n v="6.34"/>
        <n v="10.15"/>
        <n v="37.14"/>
        <n v="28.8"/>
        <n v="13.51"/>
        <n v="14.07"/>
        <n v="13.31"/>
        <n v="6.5"/>
        <n v="9.04"/>
        <n v="24.49"/>
        <n v="16.62"/>
        <n v="10.62"/>
        <n v="13.5"/>
        <n v="10.3"/>
        <n v="10.52"/>
        <n v="10.19"/>
        <n v="10.28"/>
        <n v="10.98"/>
        <n v="9.96"/>
        <n v="0"/>
        <n v="10.45"/>
        <n v="10.97"/>
        <n v="28.67"/>
        <n v="16.9"/>
        <n v="9.92"/>
        <n v="8.82"/>
        <n v="26.34"/>
        <n v="7.05"/>
        <n v="16.24"/>
        <n v="8.79"/>
        <n v="27.29"/>
        <n v="16.07"/>
        <n v="9.5"/>
        <n v="9.71"/>
        <n v="16.39"/>
        <n v="8.14"/>
        <n v="8.34"/>
        <n v="168.44"/>
        <n v="9.35"/>
        <n v="10.03"/>
        <n v="24.59"/>
        <n v="14.17"/>
        <n v="8.26"/>
        <n v="199.73"/>
        <n v="15.02"/>
        <n v="10.14"/>
        <n v="8.9"/>
        <n v="73.03"/>
        <n v="9.11"/>
        <n v="6.28"/>
        <n v="12.46"/>
        <n v="10.99"/>
        <n v="10.49"/>
        <n v="24.97"/>
        <n v="24.64"/>
        <n v="5.38"/>
        <n v="10.68"/>
        <n v="309.05"/>
        <m/>
      </sharedItems>
    </cacheField>
    <cacheField name="点赞" numFmtId="0">
      <sharedItems containsString="0" containsBlank="1" containsNumber="1" containsInteger="1" minValue="-1" maxValue="265" count="86">
        <n v="173"/>
        <n v="77"/>
        <n v="21"/>
        <n v="2"/>
        <n v="0"/>
        <n v="12"/>
        <n v="103"/>
        <n v="63"/>
        <n v="16"/>
        <n v="3"/>
        <n v="14"/>
        <n v="39"/>
        <n v="40"/>
        <n v="82"/>
        <n v="20"/>
        <n v="4"/>
        <n v="28"/>
        <n v="10"/>
        <n v="78"/>
        <n v="62"/>
        <n v="17"/>
        <n v="5"/>
        <n v="26"/>
        <n v="95"/>
        <n v="67"/>
        <n v="-1"/>
        <n v="11"/>
        <n v="68"/>
        <n v="9"/>
        <n v="18"/>
        <n v="6"/>
        <n v="114"/>
        <n v="61"/>
        <n v="7"/>
        <n v="23"/>
        <n v="8"/>
        <n v="1"/>
        <n v="121"/>
        <n v="50"/>
        <n v="24"/>
        <n v="30"/>
        <n v="112"/>
        <n v="56"/>
        <n v="15"/>
        <n v="65"/>
        <n v="34"/>
        <n v="54"/>
        <n v="79"/>
        <n v="101"/>
        <n v="19"/>
        <n v="111"/>
        <n v="106"/>
        <n v="13"/>
        <n v="72"/>
        <n v="43"/>
        <n v="73"/>
        <n v="51"/>
        <n v="58"/>
        <n v="265"/>
        <n v="53"/>
        <n v="25"/>
        <n v="44"/>
        <n v="46"/>
        <n v="22"/>
        <n v="35"/>
        <n v="37"/>
        <n v="27"/>
        <n v="32"/>
        <n v="74"/>
        <n v="42"/>
        <n v="81"/>
        <n v="38"/>
        <n v="36"/>
        <n v="85"/>
        <n v="45"/>
        <n v="48"/>
        <n v="33"/>
        <n v="29"/>
        <n v="47"/>
        <n v="31"/>
        <n v="76"/>
        <n v="102"/>
        <n v="80"/>
        <n v="70"/>
        <n v="57"/>
        <m/>
      </sharedItems>
    </cacheField>
    <cacheField name="评论" numFmtId="0">
      <sharedItems containsString="0" containsBlank="1" containsNumber="1" containsInteger="1" minValue="0" maxValue="17" count="12">
        <n v="4"/>
        <n v="7"/>
        <n v="2"/>
        <n v="0"/>
        <n v="5"/>
        <n v="1"/>
        <n v="3"/>
        <n v="14"/>
        <n v="17"/>
        <n v="16"/>
        <n v="9"/>
        <m/>
      </sharedItems>
    </cacheField>
    <cacheField name="收藏" numFmtId="0">
      <sharedItems containsString="0" containsBlank="1" containsNumber="1" containsInteger="1" minValue="-1" maxValue="187" count="81">
        <n v="168"/>
        <n v="45"/>
        <n v="15"/>
        <n v="2"/>
        <n v="0"/>
        <n v="4"/>
        <n v="1"/>
        <n v="127"/>
        <n v="49"/>
        <n v="13"/>
        <n v="6"/>
        <n v="28"/>
        <n v="59"/>
        <n v="56"/>
        <n v="12"/>
        <n v="3"/>
        <n v="11"/>
        <n v="97"/>
        <n v="62"/>
        <n v="9"/>
        <n v="100"/>
        <n v="35"/>
        <n v="-1"/>
        <n v="10"/>
        <n v="14"/>
        <n v="8"/>
        <n v="80"/>
        <n v="42"/>
        <n v="5"/>
        <n v="90"/>
        <n v="38"/>
        <n v="7"/>
        <n v="118"/>
        <n v="36"/>
        <n v="18"/>
        <n v="120"/>
        <n v="16"/>
        <n v="64"/>
        <n v="19"/>
        <n v="22"/>
        <n v="26"/>
        <n v="60"/>
        <n v="67"/>
        <n v="57"/>
        <n v="113"/>
        <n v="96"/>
        <n v="101"/>
        <n v="69"/>
        <n v="72"/>
        <n v="27"/>
        <n v="187"/>
        <n v="20"/>
        <n v="43"/>
        <n v="21"/>
        <n v="51"/>
        <n v="37"/>
        <n v="34"/>
        <n v="32"/>
        <n v="24"/>
        <n v="52"/>
        <n v="55"/>
        <n v="71"/>
        <n v="66"/>
        <n v="114"/>
        <n v="54"/>
        <n v="23"/>
        <n v="44"/>
        <n v="46"/>
        <n v="25"/>
        <n v="17"/>
        <n v="29"/>
        <n v="39"/>
        <n v="31"/>
        <n v="48"/>
        <n v="33"/>
        <n v="53"/>
        <n v="75"/>
        <n v="50"/>
        <n v="41"/>
        <n v="30"/>
        <m/>
      </sharedItems>
    </cacheField>
    <cacheField name="关注" numFmtId="0">
      <sharedItems containsString="0" containsBlank="1" containsNumber="1" containsInteger="1" minValue="-1" maxValue="17" count="16">
        <n v="11"/>
        <n v="4"/>
        <n v="2"/>
        <n v="0"/>
        <n v="7"/>
        <n v="9"/>
        <n v="10"/>
        <n v="1"/>
        <n v="5"/>
        <n v="3"/>
        <n v="8"/>
        <n v="12"/>
        <n v="6"/>
        <n v="-1"/>
        <n v="17"/>
        <m/>
      </sharedItems>
    </cacheField>
    <cacheField name="分享" numFmtId="0">
      <sharedItems containsString="0" containsBlank="1" containsNumber="1" containsInteger="1" minValue="0" maxValue="98" count="18">
        <n v="7"/>
        <n v="0"/>
        <n v="2"/>
        <n v="1"/>
        <n v="5"/>
        <n v="4"/>
        <n v="3"/>
        <n v="6"/>
        <n v="8"/>
        <n v="35"/>
        <n v="44"/>
        <n v="23"/>
        <n v="9"/>
        <n v="33"/>
        <n v="36"/>
        <n v="98"/>
        <n v="51"/>
        <m/>
      </sharedItems>
    </cacheField>
    <cacheField name="互动量" numFmtId="0">
      <sharedItems containsString="0" containsBlank="1" containsNumber="1" containsInteger="1" minValue="-1" maxValue="475" count="124">
        <n v="363"/>
        <n v="133"/>
        <n v="42"/>
        <n v="5"/>
        <n v="0"/>
        <n v="16"/>
        <n v="1"/>
        <n v="247"/>
        <n v="131"/>
        <n v="30"/>
        <n v="2"/>
        <n v="24"/>
        <n v="70"/>
        <n v="104"/>
        <n v="153"/>
        <n v="32"/>
        <n v="9"/>
        <n v="45"/>
        <n v="25"/>
        <n v="181"/>
        <n v="31"/>
        <n v="8"/>
        <n v="7"/>
        <n v="202"/>
        <n v="111"/>
        <n v="41"/>
        <n v="3"/>
        <n v="-1"/>
        <n v="27"/>
        <n v="22"/>
        <n v="162"/>
        <n v="120"/>
        <n v="26"/>
        <n v="13"/>
        <n v="12"/>
        <n v="210"/>
        <n v="11"/>
        <n v="34"/>
        <n v="6"/>
        <n v="255"/>
        <n v="93"/>
        <n v="33"/>
        <n v="21"/>
        <n v="50"/>
        <n v="257"/>
        <n v="92"/>
        <n v="29"/>
        <n v="4"/>
        <n v="139"/>
        <n v="52"/>
        <n v="15"/>
        <n v="37"/>
        <n v="10"/>
        <n v="18"/>
        <n v="14"/>
        <n v="57"/>
        <n v="125"/>
        <n v="155"/>
        <n v="145"/>
        <n v="17"/>
        <n v="229"/>
        <n v="20"/>
        <n v="215"/>
        <n v="221"/>
        <n v="152"/>
        <n v="136"/>
        <n v="91"/>
        <n v="28"/>
        <n v="475"/>
        <n v="43"/>
        <n v="103"/>
        <n v="55"/>
        <n v="100"/>
        <n v="23"/>
        <n v="94"/>
        <n v="48"/>
        <n v="84"/>
        <n v="58"/>
        <n v="19"/>
        <n v="49"/>
        <n v="129"/>
        <n v="75"/>
        <n v="60"/>
        <n v="80"/>
        <n v="76"/>
        <n v="44"/>
        <n v="54"/>
        <n v="36"/>
        <n v="143"/>
        <n v="130"/>
        <n v="59"/>
        <n v="127"/>
        <n v="74"/>
        <n v="138"/>
        <n v="161"/>
        <n v="62"/>
        <n v="51"/>
        <n v="150"/>
        <n v="65"/>
        <n v="47"/>
        <n v="77"/>
        <n v="38"/>
        <n v="85"/>
        <n v="67"/>
        <n v="309"/>
        <n v="73"/>
        <n v="158"/>
        <n v="83"/>
        <n v="66"/>
        <n v="90"/>
        <n v="86"/>
        <n v="87"/>
        <n v="46"/>
        <n v="68"/>
        <n v="64"/>
        <n v="40"/>
        <n v="71"/>
        <n v="69"/>
        <n v="78"/>
        <n v="185"/>
        <n v="137"/>
        <n v="123"/>
        <n v="82"/>
        <m/>
      </sharedItems>
    </cacheField>
    <cacheField name="平均互动成本" numFmtId="0">
      <sharedItems containsString="0" containsBlank="1" containsNumber="1" minValue="0" maxValue="258.4" count="1184">
        <n v="4.7"/>
        <n v="2.28"/>
        <n v="15.25"/>
        <n v="40.13"/>
        <n v="0"/>
        <n v="31.8"/>
        <n v="1.09"/>
        <n v="4.45"/>
        <n v="2.32"/>
        <n v="18.76"/>
        <n v="81.42"/>
        <n v="11.2"/>
        <n v="21.18"/>
        <n v="4.47"/>
        <n v="5.13"/>
        <n v="1.97"/>
        <n v="18.52"/>
        <n v="44.58"/>
        <n v="11.04"/>
        <n v="22.49"/>
        <n v="2.39"/>
        <n v="6.15"/>
        <n v="2.3"/>
        <n v="18.78"/>
        <n v="49.54"/>
        <n v="22.57"/>
        <n v="8.31"/>
        <n v="5.46"/>
        <n v="2.73"/>
        <n v="14.76"/>
        <n v="136.7"/>
        <n v="19.64"/>
        <n v="5.71"/>
        <n v="23.01"/>
        <n v="6.32"/>
        <n v="2.51"/>
        <n v="23.47"/>
        <n v="78.84"/>
        <n v="3.86"/>
        <n v="23.44"/>
        <n v="5.24"/>
        <n v="16.87"/>
        <n v="12.1"/>
        <n v="5.93"/>
        <n v="2.91"/>
        <n v="24.26"/>
        <n v="55.34"/>
        <n v="19.2"/>
        <n v="14.97"/>
        <n v="14.4"/>
        <n v="8.88"/>
        <n v="7.69"/>
        <n v="3.28"/>
        <n v="26.34"/>
        <n v="258.4"/>
        <n v="18.64"/>
        <n v="15.29"/>
        <n v="12.11"/>
        <n v="7.82"/>
        <n v="19.63"/>
        <n v="70.54"/>
        <n v="5.02"/>
        <n v="21.06"/>
        <n v="23.97"/>
        <n v="16.64"/>
        <n v="4.57"/>
        <n v="18.23"/>
        <n v="7.38"/>
        <n v="3.41"/>
        <n v="35.06"/>
        <n v="36.26"/>
        <n v="20.4"/>
        <n v="22.87"/>
        <n v="11.86"/>
        <n v="13.05"/>
        <n v="8.1"/>
        <n v="25.16"/>
        <n v="26.44"/>
        <n v="4.01"/>
        <n v="6"/>
        <n v="7.1"/>
        <n v="29.81"/>
        <n v="29.1"/>
        <n v="12.78"/>
        <n v="8.03"/>
        <n v="21.63"/>
        <n v="6.74"/>
        <n v="21.15"/>
        <n v="9.99"/>
        <n v="7.66"/>
        <n v="10.89"/>
        <n v="27.4"/>
        <n v="4.39"/>
        <n v="5.28"/>
        <n v="21.73"/>
        <n v="18.36"/>
        <n v="13.64"/>
        <n v="11.25"/>
        <n v="6.39"/>
        <n v="30.24"/>
        <n v="19.9"/>
        <n v="7.11"/>
        <n v="14.52"/>
        <n v="20.27"/>
        <n v="4.83"/>
        <n v="62.25"/>
        <n v="24.4"/>
        <n v="5.79"/>
        <n v="29.18"/>
        <n v="44.1"/>
        <n v="20.25"/>
        <n v="25.34"/>
        <n v="15.89"/>
        <n v="21.69"/>
        <n v="11.06"/>
        <n v="12.08"/>
        <n v="14.08"/>
        <n v="20.2"/>
        <n v="175.91"/>
        <n v="20.22"/>
        <n v="20.38"/>
        <n v="13.13"/>
        <n v="21.81"/>
        <n v="8.78"/>
        <n v="12.54"/>
        <n v="24.87"/>
        <n v="7.75"/>
        <n v="16.89"/>
        <n v="46.52"/>
        <n v="16.93"/>
        <n v="11.62"/>
        <n v="15.23"/>
        <n v="9.31"/>
        <n v="17.93"/>
        <n v="27.26"/>
        <n v="45.47"/>
        <n v="13.87"/>
        <n v="42.54"/>
        <n v="21.84"/>
        <n v="37.94"/>
        <n v="9.08"/>
        <n v="8.23"/>
        <n v="32.64"/>
        <n v="21.57"/>
        <n v="54.26"/>
        <n v="16.9"/>
        <n v="14.63"/>
        <n v="27.6"/>
        <n v="7.04"/>
        <n v="16.24"/>
        <n v="10.44"/>
        <n v="2.9"/>
        <n v="10.84"/>
        <n v="17.44"/>
        <n v="132.18"/>
        <n v="27.79"/>
        <n v="15.14"/>
        <n v="20.24"/>
        <n v="7.41"/>
        <n v="15.49"/>
        <n v="2.17"/>
        <n v="7.33"/>
        <n v="9.21"/>
        <n v="27.75"/>
        <n v="42.17"/>
        <n v="1.8"/>
        <n v="23.43"/>
        <n v="57.32"/>
        <n v="30.18"/>
        <n v="21.83"/>
        <n v="7.18"/>
        <n v="10.57"/>
        <n v="2.44"/>
        <n v="13.24"/>
        <n v="20.18"/>
        <n v="26.57"/>
        <n v="4.2"/>
        <n v="34.68"/>
        <n v="20.54"/>
        <n v="47.28"/>
        <n v="21.45"/>
        <n v="17.1"/>
        <n v="16.47"/>
        <n v="8.67"/>
        <n v="5.21"/>
        <n v="28.28"/>
        <n v="42.48"/>
        <n v="20.33"/>
        <n v="25.8"/>
        <n v="22.68"/>
        <n v="9.5"/>
        <n v="34.49"/>
        <n v="15.97"/>
        <n v="11.31"/>
        <n v="4.86"/>
        <n v="9.69"/>
        <n v="32.83"/>
        <n v="22.92"/>
        <n v="19.42"/>
        <n v="22.8"/>
        <n v="21.65"/>
        <n v="17.27"/>
        <n v="15.63"/>
        <n v="8.4"/>
        <n v="7.15"/>
        <n v="22.11"/>
        <n v="28.19"/>
        <n v="2.25"/>
        <n v="44.04"/>
        <n v="13.91"/>
        <n v="32.09"/>
        <n v="75.62"/>
        <n v="12.86"/>
        <n v="9.74"/>
        <n v="18.24"/>
        <n v="18"/>
        <n v="19.16"/>
        <n v="16.98"/>
        <n v="22.29"/>
        <n v="25.85"/>
        <n v="34.23"/>
        <n v="23.55"/>
        <n v="10.04"/>
        <n v="6.85"/>
        <n v="5.31"/>
        <n v="6.89"/>
        <n v="11.63"/>
        <n v="23.84"/>
        <n v="45.02"/>
        <n v="27.2"/>
        <n v="13.38"/>
        <n v="14.12"/>
        <n v="12.42"/>
        <n v="10.16"/>
        <n v="10.31"/>
        <n v="4.53"/>
        <n v="26.9"/>
        <n v="16.5"/>
        <n v="31.16"/>
        <n v="28.2"/>
        <n v="7.12"/>
        <n v="5.78"/>
        <n v="31.56"/>
        <n v="39.32"/>
        <n v="5.1"/>
        <n v="150.46"/>
        <n v="16.1"/>
        <n v="6.12"/>
        <n v="3.47"/>
        <n v="25.76"/>
        <n v="61.68"/>
        <n v="54.32"/>
        <n v="6.05"/>
        <n v="6.02"/>
        <n v="17.25"/>
        <n v="31.31"/>
        <n v="84.58"/>
        <n v="5.01"/>
        <n v="31.24"/>
        <n v="14.51"/>
        <n v="31.07"/>
        <n v="61.2"/>
        <n v="76.77"/>
        <n v="48.57"/>
        <n v="8.25"/>
        <n v="5.4"/>
        <n v="39.79"/>
        <n v="11.42"/>
        <n v="7.88"/>
        <n v="13.49"/>
        <n v="21.25"/>
        <n v="4.11"/>
        <n v="30.52"/>
        <n v="27.94"/>
        <n v="30.1"/>
        <n v="22.32"/>
        <n v="6.58"/>
        <n v="5.52"/>
        <n v="29.63"/>
        <n v="9.33"/>
        <n v="8.66"/>
        <n v="12.26"/>
        <n v="16.83"/>
        <n v="4.69"/>
        <n v="21.88"/>
        <n v="35.44"/>
        <n v="17.26"/>
        <n v="15.82"/>
        <n v="5.84"/>
        <n v="15.57"/>
        <n v="9.8"/>
        <n v="38.24"/>
        <n v="15.01"/>
        <n v="23.29"/>
        <n v="43.56"/>
        <n v="4.5"/>
        <n v="66.72"/>
        <n v="17.83"/>
        <n v="5.19"/>
        <n v="17.81"/>
        <n v="30.23"/>
        <n v="18.74"/>
        <n v="5.35"/>
        <n v="20.75"/>
        <n v="39.95"/>
        <n v="43.31"/>
        <n v="21.66"/>
        <n v="43.42"/>
        <n v="4.92"/>
        <n v="4.72"/>
        <n v="14.7"/>
        <n v="16.33"/>
        <n v="8.72"/>
        <n v="4.88"/>
        <n v="8.7"/>
        <n v="15.22"/>
        <n v="62.86"/>
        <n v="31.66"/>
        <n v="83.08"/>
        <n v="10.71"/>
        <n v="5.6"/>
        <n v="12.48"/>
        <n v="89.54"/>
        <n v="12.97"/>
        <n v="5.47"/>
        <n v="12.74"/>
        <n v="25.25"/>
        <n v="34.26"/>
        <n v="41.79"/>
        <n v="21.67"/>
        <n v="4.16"/>
        <n v="24.02"/>
        <n v="21.98"/>
        <n v="18.47"/>
        <n v="5.63"/>
        <n v="8.51"/>
        <n v="27.53"/>
        <n v="42.67"/>
        <n v="154.49"/>
        <n v="19.87"/>
        <n v="4.42"/>
        <n v="14.07"/>
        <n v="11.77"/>
        <n v="39.42"/>
        <n v="20.94"/>
        <n v="43.9"/>
        <n v="22.41"/>
        <n v="19.38"/>
        <n v="4.59"/>
        <n v="10.63"/>
        <n v="21.58"/>
        <n v="4.65"/>
        <n v="14.72"/>
        <n v="15.12"/>
        <n v="26.16"/>
        <n v="39.38"/>
        <n v="14.53"/>
        <n v="4.89"/>
        <n v="9.9"/>
        <n v="16.53"/>
        <n v="3.98"/>
        <n v="9.92"/>
        <n v="4.63"/>
        <n v="44.61"/>
        <n v="48.41"/>
        <n v="24.7"/>
        <n v="3.83"/>
        <n v="28.05"/>
        <n v="19.6"/>
        <n v="3.09"/>
        <n v="8.41"/>
        <n v="6.49"/>
        <n v="20.91"/>
        <n v="35.27"/>
        <n v="46.73"/>
        <n v="20.61"/>
        <n v="4.02"/>
        <n v="23.94"/>
        <n v="23.11"/>
        <n v="20.04"/>
        <n v="4.03"/>
        <n v="5.17"/>
        <n v="2.6"/>
        <n v="26.35"/>
        <n v="33.68"/>
        <n v="23.35"/>
        <n v="24.96"/>
        <n v="44.06"/>
        <n v="43.1"/>
        <n v="4.24"/>
        <n v="1.62"/>
        <n v="2.42"/>
        <n v="31.91"/>
        <n v="50.27"/>
        <n v="187.34"/>
        <n v="41.82"/>
        <n v="3.84"/>
        <n v="24.94"/>
        <n v="1.91"/>
        <n v="33.84"/>
        <n v="9.47"/>
        <n v="3.49"/>
        <n v="5.68"/>
        <n v="1.99"/>
        <n v="3.58"/>
        <n v="27.63"/>
        <n v="30.75"/>
        <n v="23.22"/>
        <n v="30.08"/>
        <n v="5.2"/>
        <n v="58.51"/>
        <n v="44.26"/>
        <n v="2.82"/>
        <n v="32.67"/>
        <n v="97.17"/>
        <n v="2.7"/>
        <n v="24.84"/>
        <n v="27.65"/>
        <n v="5.43"/>
        <n v="52.81"/>
        <n v="15.61"/>
        <n v="24.29"/>
        <n v="3.01"/>
        <n v="31.53"/>
        <n v="55.81"/>
        <n v="1.2"/>
        <n v="26.18"/>
        <n v="75.72"/>
        <n v="3.7"/>
        <n v="23"/>
        <n v="11.93"/>
        <n v="3.53"/>
        <n v="26.02"/>
        <n v="48.78"/>
        <n v="28.83"/>
        <n v="24.42"/>
        <n v="4.85"/>
        <n v="15.83"/>
        <n v="25.55"/>
        <n v="47.38"/>
        <n v="2.46"/>
        <n v="43.37"/>
        <n v="27.87"/>
        <n v="30.29"/>
        <n v="9.53"/>
        <n v="11.48"/>
        <n v="25.24"/>
        <n v="39.62"/>
        <n v="35.41"/>
        <n v="24.2"/>
        <n v="7.28"/>
        <n v="34.65"/>
        <n v="18.58"/>
        <n v="27.89"/>
        <n v="25.83"/>
        <n v="1.9"/>
        <n v="186.5"/>
        <n v="18.03"/>
        <n v="0.11"/>
        <n v="40.38"/>
        <n v="38.7"/>
        <n v="24.43"/>
        <n v="32.61"/>
        <n v="43.17"/>
        <n v="26.68"/>
        <n v="0.48"/>
        <n v="79.21"/>
        <n v="34.1"/>
        <n v="45.9"/>
        <n v="42.79"/>
        <n v="121.48"/>
        <n v="23.06"/>
        <n v="33.69"/>
        <n v="23.08"/>
        <n v="74.3"/>
        <n v="16.25"/>
        <n v="25.78"/>
        <n v="12.83"/>
        <n v="69.59"/>
        <n v="10.49"/>
        <n v="37.69"/>
        <n v="70.43"/>
        <n v="24.69"/>
        <n v="37.88"/>
        <n v="20.8"/>
        <n v="1.4"/>
        <n v="23.71"/>
        <n v="25.91"/>
        <n v="20.07"/>
        <n v="48.49"/>
        <n v="18.34"/>
        <n v="39.51"/>
        <n v="19.57"/>
        <n v="25.74"/>
        <n v="24.33"/>
        <n v="200.28"/>
        <n v="37.5"/>
        <n v="14.95"/>
        <n v="8.82"/>
        <n v="24.09"/>
        <n v="42.8"/>
        <n v="2.4"/>
        <n v="117.91"/>
        <n v="69.98"/>
        <n v="26.48"/>
        <n v="7.87"/>
        <n v="146.94"/>
        <n v="42.41"/>
        <n v="94.07"/>
        <n v="29.17"/>
        <n v="7.65"/>
        <n v="8.06"/>
        <n v="45.82"/>
        <n v="15.44"/>
        <n v="20.71"/>
        <n v="26.32"/>
        <n v="38.31"/>
        <n v="3.81"/>
        <n v="6.95"/>
        <n v="43.12"/>
        <n v="38.44"/>
        <n v="1.49"/>
        <n v="68.79"/>
        <n v="103.08"/>
        <n v="11.69"/>
        <n v="4.36"/>
        <n v="3.65"/>
        <n v="29.06"/>
        <n v="46.14"/>
        <n v="54.39"/>
        <n v="25.31"/>
        <n v="3.17"/>
        <n v="52.47"/>
        <n v="14.84"/>
        <n v="10.07"/>
        <n v="9.18"/>
        <n v="79.63"/>
        <n v="39.2"/>
        <n v="59.91"/>
        <n v="29.61"/>
        <n v="6.99"/>
        <n v="38.98"/>
        <n v="9"/>
        <n v="9.14"/>
        <n v="49.84"/>
        <n v="29.79"/>
        <n v="40.41"/>
        <n v="9.89"/>
        <n v="3.06"/>
        <n v="6.3"/>
        <n v="37.34"/>
        <n v="33.36"/>
        <n v="31.76"/>
        <n v="50.96"/>
        <n v="12.75"/>
        <n v="71.89"/>
        <n v="12.55"/>
        <n v="28.81"/>
        <n v="27.81"/>
        <n v="17.21"/>
        <n v="18.17"/>
        <n v="14.35"/>
        <n v="11.08"/>
        <n v="13.14"/>
        <n v="6.88"/>
        <n v="2.8"/>
        <n v="24.98"/>
        <n v="56.1"/>
        <n v="45.8"/>
        <n v="20.31"/>
        <n v="36.57"/>
        <n v="11.68"/>
        <n v="2.49"/>
        <n v="118.26"/>
        <n v="32.2"/>
        <n v="24.64"/>
        <n v="25.58"/>
        <n v="25.72"/>
        <n v="10.28"/>
        <n v="5.57"/>
        <n v="6.43"/>
        <n v="60.06"/>
        <n v="34.87"/>
        <n v="35.92"/>
        <n v="19.26"/>
        <n v="9.56"/>
        <n v="5.98"/>
        <n v="7.22"/>
        <n v="39.57"/>
        <n v="23.32"/>
        <n v="41.59"/>
        <n v="33.23"/>
        <n v="72.68"/>
        <n v="9.25"/>
        <n v="3.12"/>
        <n v="32.19"/>
        <n v="29.73"/>
        <n v="28.82"/>
        <n v="24.75"/>
        <n v="5.72"/>
        <n v="34.88"/>
        <n v="19.36"/>
        <n v="48.26"/>
        <n v="45.56"/>
        <n v="14.05"/>
        <n v="4.44"/>
        <n v="25.98"/>
        <n v="34.92"/>
        <n v="33.16"/>
        <n v="47.82"/>
        <n v="41.42"/>
        <n v="18.35"/>
        <n v="75.93"/>
        <n v="58.88"/>
        <n v="4.14"/>
        <n v="39.81"/>
        <n v="8.12"/>
        <n v="13.83"/>
        <n v="35.01"/>
        <n v="36.39"/>
        <n v="25.28"/>
        <n v="11.94"/>
        <n v="34.8"/>
        <n v="8.79"/>
        <n v="4.8"/>
        <n v="12.95"/>
        <n v="62.64"/>
        <n v="0.9"/>
        <n v="26.94"/>
        <n v="65.3"/>
        <n v="6.72"/>
        <n v="6.28"/>
        <n v="33.64"/>
        <n v="40.87"/>
        <n v="40.67"/>
        <n v="60.95"/>
        <n v="23.05"/>
        <n v="4.61"/>
        <n v="24.79"/>
        <n v="44.53"/>
        <n v="32.02"/>
        <n v="6.64"/>
        <n v="16.13"/>
        <n v="7.51"/>
        <n v="64.06"/>
        <n v="21.3"/>
        <n v="35.7"/>
        <n v="27.74"/>
        <n v="11.26"/>
        <n v="59.74"/>
        <n v="12.17"/>
        <n v="11.58"/>
        <n v="10.56"/>
        <n v="61.77"/>
        <n v="34.61"/>
        <n v="44.24"/>
        <n v="55.87"/>
        <n v="105.55"/>
        <n v="12.19"/>
        <n v="7.45"/>
        <n v="82.08"/>
        <n v="146.8"/>
        <n v="22.53"/>
        <n v="4.6"/>
        <n v="5.23"/>
        <n v="20.46"/>
        <n v="73.12"/>
        <n v="21.17"/>
        <n v="12.32"/>
        <n v="28.11"/>
        <n v="4.37"/>
        <n v="56.07"/>
        <n v="54.62"/>
        <n v="39.34"/>
        <n v="11.01"/>
        <n v="3.2"/>
        <n v="41.68"/>
        <n v="19.52"/>
        <n v="67.04"/>
        <n v="52.26"/>
        <n v="6.86"/>
        <n v="1.5"/>
        <n v="71.81"/>
        <n v="9.13"/>
        <n v="40.44"/>
        <n v="20.21"/>
        <n v="47.27"/>
        <n v="10.81"/>
        <n v="97.31"/>
        <n v="4.28"/>
        <n v="6.9"/>
        <n v="4.18"/>
        <n v="33.78"/>
        <n v="40.88"/>
        <n v="60.3"/>
        <n v="9.81"/>
        <n v="8.37"/>
        <n v="3.59"/>
        <n v="1.6"/>
        <n v="40"/>
        <n v="40.17"/>
        <n v="25.4"/>
        <n v="4.52"/>
        <n v="30.73"/>
        <n v="42.61"/>
        <n v="42.5"/>
        <n v="25.52"/>
        <n v="6.56"/>
        <n v="3.1"/>
        <n v="16.06"/>
        <n v="38.73"/>
        <n v="34.95"/>
        <n v="24.76"/>
        <n v="8.24"/>
        <n v="51.26"/>
        <n v="7.31"/>
        <n v="3.67"/>
        <n v="9.07"/>
        <n v="21.99"/>
        <n v="49.16"/>
        <n v="82.52"/>
        <n v="49.68"/>
        <n v="8.18"/>
        <n v="22.09"/>
        <n v="4.79"/>
        <n v="25.06"/>
        <n v="9.22"/>
        <n v="11.95"/>
        <n v="47.84"/>
        <n v="48.85"/>
        <n v="54.19"/>
        <n v="32.68"/>
        <n v="18.55"/>
        <n v="3.78"/>
        <n v="7.74"/>
        <n v="8.68"/>
        <n v="22.36"/>
        <n v="24.83"/>
        <n v="33.42"/>
        <n v="8.61"/>
        <n v="62.95"/>
        <n v="7.8"/>
        <n v="7.13"/>
        <n v="9.88"/>
        <n v="7.46"/>
        <n v="24.22"/>
        <n v="19.86"/>
        <n v="40.53"/>
        <n v="37.95"/>
        <n v="23.6"/>
        <n v="10.3"/>
        <n v="28.37"/>
        <n v="6.03"/>
        <n v="4.22"/>
        <n v="126.32"/>
        <n v="51.52"/>
        <n v="49.81"/>
        <n v="82.09"/>
        <n v="3.6"/>
        <n v="39.8"/>
        <n v="21.12"/>
        <n v="27.68"/>
        <n v="4.55"/>
        <n v="9.04"/>
        <n v="6.48"/>
        <n v="5.8"/>
        <n v="4.43"/>
        <n v="69.96"/>
        <n v="100.45"/>
        <n v="98.07"/>
        <n v="36.18"/>
        <n v="1.59"/>
        <n v="33.74"/>
        <n v="108.12"/>
        <n v="15.92"/>
        <n v="107.17"/>
        <n v="7.25"/>
        <n v="5.3"/>
        <n v="255.32"/>
        <n v="28.61"/>
        <n v="151.74"/>
        <n v="69.26"/>
        <n v="65.06"/>
        <n v="27.05"/>
        <n v="147.95"/>
        <n v="7.94"/>
        <n v="6.35"/>
        <n v="6.62"/>
        <n v="33.31"/>
        <n v="49.08"/>
        <n v="101.01"/>
        <n v="26.56"/>
        <n v="86.55"/>
        <n v="21.5"/>
        <n v="10.03"/>
        <n v="5.26"/>
        <n v="15.48"/>
        <n v="58.64"/>
        <n v="42.73"/>
        <n v="157.26"/>
        <n v="50"/>
        <n v="6.44"/>
        <n v="44.3"/>
        <n v="12.39"/>
        <n v="211.68"/>
        <n v="12"/>
        <n v="6.7"/>
        <n v="8.02"/>
        <n v="5.86"/>
        <n v="57.46"/>
        <n v="148.43"/>
        <n v="57.2"/>
        <n v="35.3"/>
        <n v="52.67"/>
        <n v="7.2"/>
        <n v="52.16"/>
        <n v="10.02"/>
        <n v="5.92"/>
        <n v="9.16"/>
        <n v="73.47"/>
        <n v="58.54"/>
        <n v="26.05"/>
        <n v="49.15"/>
        <n v="28.68"/>
        <n v="6.04"/>
        <n v="63.1"/>
        <n v="9.54"/>
        <n v="4.19"/>
        <n v="12.72"/>
        <n v="63.68"/>
        <n v="62.47"/>
        <n v="29.35"/>
        <n v="20.56"/>
        <n v="45.58"/>
        <n v="95.58"/>
        <n v="6.01"/>
        <n v="5.88"/>
        <n v="11.09"/>
        <n v="7.84"/>
        <n v="14.65"/>
        <n v="49.49"/>
        <n v="49.87"/>
        <n v="30.26"/>
        <n v="32.32"/>
        <n v="3.82"/>
        <n v="11"/>
        <n v="92.19"/>
        <n v="42.22"/>
        <n v="8.33"/>
        <n v="7.56"/>
        <n v="18.06"/>
        <n v="23.67"/>
        <n v="233.64"/>
        <n v="41.02"/>
        <n v="58.26"/>
        <n v="4.3"/>
        <n v="23.92"/>
        <n v="30.38"/>
        <n v="14.73"/>
        <n v="135.9"/>
        <n v="9.42"/>
        <n v="5.87"/>
        <n v="7.24"/>
        <n v="8.44"/>
        <n v="10.11"/>
        <n v="127.45"/>
        <n v="83.37"/>
        <n v="89.21"/>
        <n v="36.75"/>
        <n v="120.49"/>
        <n v="10.54"/>
        <n v="15.72"/>
        <n v="5.42"/>
        <n v="10.46"/>
        <n v="33.77"/>
        <n v="12.46"/>
        <n v="30.48"/>
        <n v="62.61"/>
        <n v="25.17"/>
        <n v="90.9"/>
        <n v="9.6"/>
        <n v="33.2"/>
        <n v="4.64"/>
        <n v="45.44"/>
        <n v="6.21"/>
        <n v="7.95"/>
        <n v="16.51"/>
        <n v="18.22"/>
        <n v="185.52"/>
        <n v="85.69"/>
        <n v="44.29"/>
        <n v="22.75"/>
        <n v="36.44"/>
        <n v="6.5"/>
        <n v="6.93"/>
        <n v="6.45"/>
        <n v="22.48"/>
        <n v="9.15"/>
        <n v="36.24"/>
        <n v="79.15"/>
        <n v="86.46"/>
        <n v="27.44"/>
        <n v="66.66"/>
        <n v="21.62"/>
        <n v="59.63"/>
        <n v="14.22"/>
        <n v="5.16"/>
        <n v="12.56"/>
        <n v="19.97"/>
        <n v="8.38"/>
        <n v="54.54"/>
        <n v="76.42"/>
        <n v="72.66"/>
        <n v="121.5"/>
        <n v="17.56"/>
        <n v="1.96"/>
        <n v="8.26"/>
        <n v="8.98"/>
        <n v="7.78"/>
        <n v="18.41"/>
        <n v="6.42"/>
        <n v="52.8"/>
        <n v="47.03"/>
        <n v="81.15"/>
        <n v="18.63"/>
        <n v="36.79"/>
        <n v="50.72"/>
        <n v="15.32"/>
        <n v="5.44"/>
        <n v="14.69"/>
        <n v="4.68"/>
        <n v="9.96"/>
        <n v="4.94"/>
        <n v="94.64"/>
        <n v="120.01"/>
        <n v="19.43"/>
        <n v="141.38"/>
        <n v="72.71"/>
        <n v="3.56"/>
        <n v="8.04"/>
        <n v="6.79"/>
        <n v="6.61"/>
        <n v="67.13"/>
        <n v="8.75"/>
        <n v="33.96"/>
        <n v="127.92"/>
        <n v="47.46"/>
        <n v="37.75"/>
        <n v="5.36"/>
        <n v="6.24"/>
        <n v="8.16"/>
        <n v="20.03"/>
        <n v="6.29"/>
        <n v="58.91"/>
        <n v="53.56"/>
        <n v="199.6"/>
        <n v="40.6"/>
        <n v="42.02"/>
        <n v="65.41"/>
        <n v="32.05"/>
        <n v="6.41"/>
        <n v="7.81"/>
        <n v="28.85"/>
        <n v="5.82"/>
        <n v="32.92"/>
        <n v="238.1"/>
        <n v="16.61"/>
        <n v="47.4"/>
        <n v="9.1"/>
        <n v="32.15"/>
        <n v="8.93"/>
        <n v="5.75"/>
        <n v="42.7"/>
        <n v="103.99"/>
        <n v="116.42"/>
        <n v="88.46"/>
        <n v="125.46"/>
        <n v="11.85"/>
        <n v="6.57"/>
        <n v="10.38"/>
        <n v="33.34"/>
        <n v="92.02"/>
        <n v="79.18"/>
        <n v="123.7"/>
        <n v="28.97"/>
        <n v="92.04"/>
        <n v="45.53"/>
        <n v="7.4"/>
        <n v="6.92"/>
        <n v="13.28"/>
        <n v="10.51"/>
        <n v="10.65"/>
        <n v="5.95"/>
        <n v="79.66"/>
        <n v="44.7"/>
        <n v="21.22"/>
        <n v="40.71"/>
        <n v="35.98"/>
        <n v="10.94"/>
        <n v="11.3"/>
        <n v="9.76"/>
        <n v="12.64"/>
        <n v="38.83"/>
        <n v="79.97"/>
        <n v="34.55"/>
        <n v="54.8"/>
        <n v="33.24"/>
        <n v="11.54"/>
        <n v="51.2"/>
        <n v="8.85"/>
        <n v="11.35"/>
        <n v="7.73"/>
        <n v="21.52"/>
        <n v="163.79"/>
        <n v="54.43"/>
        <n v="76.57"/>
        <n v="39.08"/>
        <n v="60.63"/>
        <n v="6.25"/>
        <n v="5.53"/>
        <n v="9.19"/>
        <n v="78.56"/>
        <n v="38.19"/>
        <n v="30.95"/>
        <n v="45.22"/>
        <n v="102.18"/>
        <n v="9.64"/>
        <n v="4.98"/>
        <n v="12.34"/>
        <n v="25.15"/>
        <n v="25.99"/>
        <n v="0.85"/>
        <n v="38.8"/>
        <n v="73.13"/>
        <n v="29.86"/>
        <n v="17.02"/>
        <n v="7.17"/>
        <n v="6.19"/>
        <n v="14.32"/>
        <n v="8.05"/>
        <n v="24.44"/>
        <n v="2.57"/>
        <n v="26.21"/>
        <n v="46.58"/>
        <n v="0.6"/>
        <n v="21.64"/>
        <n v="27.85"/>
        <n v="49.44"/>
        <n v="4.46"/>
        <n v="6.73"/>
        <n v="6.55"/>
        <n v="13.42"/>
        <n v="63.81"/>
        <n v="81.32"/>
        <n v="13.45"/>
        <n v="81.68"/>
        <n v="13.82"/>
        <n v="7.53"/>
        <n v="12.22"/>
        <n v="9.45"/>
        <n v="5.32"/>
        <n v="4.74"/>
        <n v="7.19"/>
        <n v="4.73"/>
        <n v="1.04"/>
        <n v="95.24"/>
        <n v="70.41"/>
        <n v="18.95"/>
        <n v="189.65"/>
        <n v="9.32"/>
        <n v="55.01"/>
        <n v="8.11"/>
        <n v="6.16"/>
        <n v="4.77"/>
        <n v="21.16"/>
        <n v="11.53"/>
        <n v="8.01"/>
        <n v="15.52"/>
        <n v="6.94"/>
        <n v="167.59"/>
        <n v="62.44"/>
        <n v="20.59"/>
        <n v="3.33"/>
        <n v="13.17"/>
        <n v="19.37"/>
        <n v="9.52"/>
        <n v="6.37"/>
        <n v="4.84"/>
        <n v="7.67"/>
        <n v="20.16"/>
        <n v="6.69"/>
        <n v="35.49"/>
        <n v="68.74"/>
        <n v="80.75"/>
        <n v="51.81"/>
        <n v="15.17"/>
        <n v="9.3"/>
        <n v="5"/>
        <n v="8.89"/>
        <n v="28.98"/>
        <n v="6.36"/>
        <n v="29.45"/>
        <n v="65.27"/>
        <n v="2.62"/>
        <n v="27.72"/>
        <n v="18.65"/>
        <n v="3.9"/>
        <n v="3.52"/>
        <n v="23.76"/>
        <n v="27.92"/>
        <n v="3.54"/>
        <n v="7.36"/>
        <n v="11.83"/>
        <n v="22.71"/>
        <n v="1.14"/>
        <n v="8.95"/>
        <n v="28.03"/>
        <n v="35.26"/>
        <n v="38.33"/>
        <n v="25.21"/>
        <n v="4.62"/>
        <n v="24.19"/>
        <n v="16.78"/>
        <n v="34.59"/>
        <n v="6.75"/>
        <n v="33.33"/>
        <n v="14.77"/>
        <n v="5.74"/>
        <n v="58.36"/>
        <n v="16.05"/>
        <n v="60.69"/>
        <n v="78.57"/>
        <n v="3.22"/>
        <n v="9.05"/>
        <n v="10.32"/>
        <n v="10"/>
        <n v="9.82"/>
        <n v="45.42"/>
        <n v="14.28"/>
        <n v="30.32"/>
        <n v="11.02"/>
        <n v="41.22"/>
        <n v="20.47"/>
        <n v="28.67"/>
        <n v="41.99"/>
        <n v="6.4"/>
        <n v="87.92"/>
        <n v="56.36"/>
        <n v="2.89"/>
        <n v="68.56"/>
        <n v="20.6"/>
        <n v="92.12"/>
        <n v="121.72"/>
        <n v="18.38"/>
        <n v="58.49"/>
        <n v="29.48"/>
        <n v="9.38"/>
        <n v="35.77"/>
        <n v="33.47"/>
        <n v="40.01"/>
        <n v="51.89"/>
        <n v="113.31"/>
        <n v="17.63"/>
        <n v="10.86"/>
        <n v="43.68"/>
        <n v="43.34"/>
        <n v="9.94"/>
        <n v="14.11"/>
        <n v="26.97"/>
        <n v="68.08"/>
        <n v="38.13"/>
        <n v="20.49"/>
        <n v="12.13"/>
        <n v="58.99"/>
        <n v="19.49"/>
        <n v="35.96"/>
        <n v="9.83"/>
        <n v="68.66"/>
        <n v="81.86"/>
        <n v="18.68"/>
        <n v="111.43"/>
        <n v="17.23"/>
        <n v="42.19"/>
        <m/>
      </sharedItems>
    </cacheField>
    <cacheField name="行动按钮点击量" numFmtId="0">
      <sharedItems containsString="0" containsBlank="1" containsNumber="1" containsInteger="1" minValue="0" maxValue="12" count="8">
        <n v="0"/>
        <n v="12"/>
        <n v="8"/>
        <n v="4"/>
        <n v="3"/>
        <n v="5"/>
        <n v="1"/>
        <m/>
      </sharedItems>
    </cacheField>
    <cacheField name="行动按钮点击率" numFmtId="0">
      <sharedItems containsString="0" containsBlank="1" containsNumber="1" minValue="0" maxValue="0.08" count="9">
        <n v="0"/>
        <n v="0.0513"/>
        <n v="0.043"/>
        <n v="0.08"/>
        <n v="0.0517"/>
        <n v="0.0794"/>
        <n v="0.0213"/>
        <n v="0.0006"/>
        <m/>
      </sharedItems>
    </cacheField>
    <cacheField name="截图" numFmtId="0">
      <sharedItems containsString="0" containsBlank="1" containsNumber="1" containsInteger="1" minValue="0" maxValue="39" count="28">
        <n v="26"/>
        <n v="10"/>
        <n v="6"/>
        <n v="0"/>
        <n v="1"/>
        <n v="4"/>
        <n v="30"/>
        <n v="5"/>
        <n v="7"/>
        <n v="8"/>
        <n v="12"/>
        <n v="20"/>
        <n v="2"/>
        <n v="3"/>
        <n v="16"/>
        <n v="21"/>
        <n v="31"/>
        <n v="14"/>
        <n v="9"/>
        <n v="27"/>
        <n v="23"/>
        <n v="13"/>
        <n v="15"/>
        <n v="11"/>
        <n v="39"/>
        <n v="19"/>
        <n v="18"/>
        <m/>
      </sharedItems>
    </cacheField>
    <cacheField name="保存图片" numFmtId="0">
      <sharedItems containsString="0" containsBlank="1" containsNumber="1" containsInteger="1" minValue="0" maxValue="138" count="27">
        <n v="20"/>
        <n v="3"/>
        <n v="0"/>
        <n v="12"/>
        <n v="10"/>
        <n v="1"/>
        <n v="9"/>
        <n v="6"/>
        <n v="8"/>
        <n v="7"/>
        <n v="17"/>
        <n v="5"/>
        <n v="13"/>
        <n v="2"/>
        <n v="4"/>
        <n v="11"/>
        <n v="15"/>
        <n v="22"/>
        <n v="18"/>
        <n v="19"/>
        <n v="16"/>
        <n v="29"/>
        <n v="56"/>
        <n v="138"/>
        <n v="53"/>
        <n v="21"/>
        <m/>
      </sharedItems>
    </cacheField>
    <cacheField name="笔记标题" numFmtId="0">
      <sharedItems containsBlank="1" count="35">
        <s v="圆湘琴"/>
        <s v="Peach酱"/>
        <s v="曲奇奶青去冰三分甜"/>
        <s v="都爱桃子"/>
        <s v="求求别再无效坐月子！广禾堂这个月子汤🐂🍺"/>
        <s v="栗栗Ann"/>
        <s v="张二喜"/>
        <s v="女友痛经！我可以做什么？还不快点@男朋友"/>
        <s v="车车耶斯"/>
        <s v="如果姨妈分等级，你是哪一级👇🥹"/>
        <s v="西米是个小可爱"/>
        <s v="坐月子的刘亦菲，请查收专属你秋天的第一杯“咖啡”"/>
        <s v="绿不油"/>
        <s v="锦鲤小姐姐"/>
        <s v="安利给全世界的痛经女孩！"/>
        <s v="42天的月子注意事项，看这一篇就够啦！"/>
        <s v="一只慕"/>
        <s v="是你拐"/>
        <s v="大雷芸"/>
        <s v="我还可以再瘦点吗"/>
        <s v="应对产后脱发 | 这些是关键！"/>
        <s v="我学会了和产后焦虑和解"/>
        <s v="好书推荐 | 送给焦虑、迷茫的你"/>
        <s v="小产调养干货大总结"/>
        <s v="月子饮食8大原则你吃对了吗"/>
        <s v="木木酱"/>
        <s v="苏Su超级爱吃甜品呀"/>
        <s v="可可奈"/>
        <s v="你一定要知道的开奶救星"/>
        <s v="是麦子吖~"/>
        <s v="小茹来杯冰美式"/>
        <s v="官方首发! 保姆级双十一攻略，这样买最省钱"/>
        <s v="央妈力推，宝藏育儿记录片，妈妈必看_x000a_分享四部值得一看的纪录片，部部封神‼️"/>
        <m/>
        <e v="#N/A" u="1"/>
      </sharedItems>
    </cacheField>
    <cacheField name="品类" numFmtId="0">
      <sharedItems containsBlank="1" count="4">
        <s v="月之精华"/>
        <s v="无"/>
        <m/>
        <e v="#N/A" u="1"/>
      </sharedItems>
    </cacheField>
    <cacheField name="笔记埋词" numFmtId="0">
      <sharedItems containsBlank="1" count="7">
        <s v="广禾堂月之精华"/>
        <s v="无"/>
        <s v="广禾堂旗舰店"/>
        <s v="广禾堂"/>
        <s v="广禾堂月子汤"/>
        <m/>
        <e v="#N/A" u="1"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1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0"/>
    <x v="0"/>
    <x v="0"/>
    <x v="2"/>
    <x v="2"/>
    <x v="2"/>
    <x v="2"/>
    <x v="2"/>
    <x v="2"/>
    <x v="2"/>
    <x v="0"/>
    <x v="0"/>
    <x v="2"/>
    <x v="0"/>
    <x v="2"/>
    <x v="2"/>
    <x v="2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3"/>
    <x v="3"/>
    <x v="3"/>
    <x v="3"/>
    <x v="3"/>
    <x v="3"/>
    <x v="3"/>
    <x v="1"/>
    <x v="2"/>
    <x v="3"/>
    <x v="1"/>
    <x v="3"/>
    <x v="3"/>
    <x v="3"/>
    <x v="3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2"/>
    <x v="1"/>
    <x v="1"/>
    <x v="0"/>
    <x v="0"/>
    <x v="1"/>
    <x v="1"/>
    <x v="1"/>
    <x v="1"/>
    <x v="4"/>
    <x v="4"/>
    <x v="4"/>
    <x v="4"/>
    <x v="4"/>
    <x v="4"/>
    <x v="4"/>
    <x v="0"/>
    <x v="3"/>
    <x v="3"/>
    <x v="0"/>
    <x v="4"/>
    <x v="4"/>
    <x v="0"/>
    <x v="4"/>
    <x v="1"/>
    <x v="1"/>
    <x v="1"/>
    <x v="1"/>
    <x v="1"/>
    <x v="1"/>
    <x v="1"/>
    <x v="1"/>
    <x v="1"/>
    <x v="1"/>
    <x v="0"/>
    <x v="0"/>
    <x v="0"/>
    <x v="0"/>
    <x v="0"/>
    <x v="0"/>
    <x v="0"/>
    <x v="1"/>
    <x v="1"/>
    <x v="1"/>
    <x v="1"/>
    <x v="1"/>
    <x v="1"/>
    <x v="0"/>
  </r>
  <r>
    <x v="3"/>
    <x v="1"/>
    <x v="1"/>
    <x v="0"/>
    <x v="0"/>
    <x v="1"/>
    <x v="1"/>
    <x v="1"/>
    <x v="1"/>
    <x v="5"/>
    <x v="5"/>
    <x v="5"/>
    <x v="5"/>
    <x v="5"/>
    <x v="5"/>
    <x v="5"/>
    <x v="0"/>
    <x v="0"/>
    <x v="2"/>
    <x v="0"/>
    <x v="5"/>
    <x v="5"/>
    <x v="4"/>
    <x v="5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4"/>
    <x v="1"/>
    <x v="1"/>
    <x v="0"/>
    <x v="0"/>
    <x v="1"/>
    <x v="1"/>
    <x v="1"/>
    <x v="1"/>
    <x v="6"/>
    <x v="6"/>
    <x v="6"/>
    <x v="6"/>
    <x v="5"/>
    <x v="6"/>
    <x v="2"/>
    <x v="0"/>
    <x v="0"/>
    <x v="2"/>
    <x v="0"/>
    <x v="2"/>
    <x v="2"/>
    <x v="5"/>
    <x v="6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5"/>
    <x v="1"/>
    <x v="1"/>
    <x v="0"/>
    <x v="0"/>
    <x v="1"/>
    <x v="1"/>
    <x v="1"/>
    <x v="1"/>
    <x v="7"/>
    <x v="7"/>
    <x v="7"/>
    <x v="7"/>
    <x v="5"/>
    <x v="7"/>
    <x v="5"/>
    <x v="0"/>
    <x v="0"/>
    <x v="2"/>
    <x v="0"/>
    <x v="5"/>
    <x v="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6"/>
    <x v="1"/>
    <x v="1"/>
    <x v="0"/>
    <x v="0"/>
    <x v="1"/>
    <x v="1"/>
    <x v="1"/>
    <x v="1"/>
    <x v="8"/>
    <x v="8"/>
    <x v="8"/>
    <x v="8"/>
    <x v="6"/>
    <x v="8"/>
    <x v="2"/>
    <x v="0"/>
    <x v="0"/>
    <x v="2"/>
    <x v="0"/>
    <x v="2"/>
    <x v="2"/>
    <x v="6"/>
    <x v="7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7"/>
    <x v="2"/>
    <x v="2"/>
    <x v="0"/>
    <x v="1"/>
    <x v="2"/>
    <x v="2"/>
    <x v="2"/>
    <x v="2"/>
    <x v="9"/>
    <x v="9"/>
    <x v="9"/>
    <x v="9"/>
    <x v="7"/>
    <x v="9"/>
    <x v="6"/>
    <x v="2"/>
    <x v="4"/>
    <x v="3"/>
    <x v="0"/>
    <x v="6"/>
    <x v="7"/>
    <x v="7"/>
    <x v="8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8"/>
    <x v="2"/>
    <x v="2"/>
    <x v="0"/>
    <x v="1"/>
    <x v="2"/>
    <x v="2"/>
    <x v="2"/>
    <x v="2"/>
    <x v="10"/>
    <x v="10"/>
    <x v="10"/>
    <x v="10"/>
    <x v="8"/>
    <x v="10"/>
    <x v="5"/>
    <x v="0"/>
    <x v="0"/>
    <x v="2"/>
    <x v="0"/>
    <x v="5"/>
    <x v="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8"/>
    <x v="3"/>
    <x v="3"/>
    <x v="0"/>
    <x v="1"/>
    <x v="3"/>
    <x v="3"/>
    <x v="3"/>
    <x v="3"/>
    <x v="11"/>
    <x v="11"/>
    <x v="11"/>
    <x v="11"/>
    <x v="9"/>
    <x v="11"/>
    <x v="7"/>
    <x v="1"/>
    <x v="4"/>
    <x v="4"/>
    <x v="1"/>
    <x v="7"/>
    <x v="9"/>
    <x v="7"/>
    <x v="9"/>
    <x v="0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9"/>
    <x v="3"/>
    <x v="3"/>
    <x v="0"/>
    <x v="1"/>
    <x v="3"/>
    <x v="3"/>
    <x v="3"/>
    <x v="3"/>
    <x v="12"/>
    <x v="12"/>
    <x v="12"/>
    <x v="12"/>
    <x v="8"/>
    <x v="12"/>
    <x v="5"/>
    <x v="3"/>
    <x v="2"/>
    <x v="5"/>
    <x v="0"/>
    <x v="8"/>
    <x v="10"/>
    <x v="4"/>
    <x v="1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10"/>
    <x v="3"/>
    <x v="3"/>
    <x v="0"/>
    <x v="1"/>
    <x v="3"/>
    <x v="3"/>
    <x v="3"/>
    <x v="3"/>
    <x v="13"/>
    <x v="13"/>
    <x v="13"/>
    <x v="13"/>
    <x v="10"/>
    <x v="13"/>
    <x v="7"/>
    <x v="1"/>
    <x v="2"/>
    <x v="3"/>
    <x v="0"/>
    <x v="9"/>
    <x v="11"/>
    <x v="8"/>
    <x v="11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10"/>
    <x v="4"/>
    <x v="4"/>
    <x v="0"/>
    <x v="2"/>
    <x v="3"/>
    <x v="3"/>
    <x v="3"/>
    <x v="3"/>
    <x v="14"/>
    <x v="14"/>
    <x v="14"/>
    <x v="14"/>
    <x v="11"/>
    <x v="14"/>
    <x v="3"/>
    <x v="0"/>
    <x v="1"/>
    <x v="0"/>
    <x v="1"/>
    <x v="10"/>
    <x v="12"/>
    <x v="9"/>
    <x v="9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10"/>
    <x v="5"/>
    <x v="5"/>
    <x v="1"/>
    <x v="2"/>
    <x v="4"/>
    <x v="4"/>
    <x v="4"/>
    <x v="4"/>
    <x v="15"/>
    <x v="15"/>
    <x v="15"/>
    <x v="15"/>
    <x v="12"/>
    <x v="15"/>
    <x v="2"/>
    <x v="0"/>
    <x v="0"/>
    <x v="2"/>
    <x v="0"/>
    <x v="2"/>
    <x v="2"/>
    <x v="2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0"/>
    <x v="6"/>
    <x v="6"/>
    <x v="1"/>
    <x v="3"/>
    <x v="4"/>
    <x v="4"/>
    <x v="4"/>
    <x v="4"/>
    <x v="16"/>
    <x v="16"/>
    <x v="15"/>
    <x v="16"/>
    <x v="13"/>
    <x v="16"/>
    <x v="2"/>
    <x v="0"/>
    <x v="0"/>
    <x v="2"/>
    <x v="0"/>
    <x v="2"/>
    <x v="2"/>
    <x v="2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1"/>
  </r>
  <r>
    <x v="10"/>
    <x v="7"/>
    <x v="7"/>
    <x v="1"/>
    <x v="1"/>
    <x v="4"/>
    <x v="4"/>
    <x v="4"/>
    <x v="4"/>
    <x v="17"/>
    <x v="17"/>
    <x v="16"/>
    <x v="17"/>
    <x v="14"/>
    <x v="17"/>
    <x v="2"/>
    <x v="0"/>
    <x v="0"/>
    <x v="2"/>
    <x v="0"/>
    <x v="2"/>
    <x v="2"/>
    <x v="2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0"/>
    <x v="8"/>
    <x v="8"/>
    <x v="0"/>
    <x v="2"/>
    <x v="5"/>
    <x v="5"/>
    <x v="5"/>
    <x v="5"/>
    <x v="18"/>
    <x v="18"/>
    <x v="17"/>
    <x v="18"/>
    <x v="15"/>
    <x v="18"/>
    <x v="8"/>
    <x v="3"/>
    <x v="2"/>
    <x v="2"/>
    <x v="0"/>
    <x v="11"/>
    <x v="13"/>
    <x v="4"/>
    <x v="12"/>
    <x v="0"/>
    <x v="1"/>
    <x v="2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"/>
    <x v="7"/>
    <x v="9"/>
    <x v="0"/>
    <x v="1"/>
    <x v="5"/>
    <x v="5"/>
    <x v="5"/>
    <x v="5"/>
    <x v="19"/>
    <x v="19"/>
    <x v="18"/>
    <x v="19"/>
    <x v="16"/>
    <x v="19"/>
    <x v="0"/>
    <x v="0"/>
    <x v="0"/>
    <x v="5"/>
    <x v="0"/>
    <x v="12"/>
    <x v="14"/>
    <x v="10"/>
    <x v="13"/>
    <x v="0"/>
    <x v="1"/>
    <x v="3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1"/>
    <x v="4"/>
    <x v="4"/>
    <x v="0"/>
    <x v="2"/>
    <x v="3"/>
    <x v="3"/>
    <x v="3"/>
    <x v="3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11"/>
    <x v="7"/>
    <x v="9"/>
    <x v="0"/>
    <x v="1"/>
    <x v="5"/>
    <x v="5"/>
    <x v="5"/>
    <x v="5"/>
    <x v="20"/>
    <x v="20"/>
    <x v="19"/>
    <x v="20"/>
    <x v="17"/>
    <x v="20"/>
    <x v="2"/>
    <x v="0"/>
    <x v="0"/>
    <x v="2"/>
    <x v="0"/>
    <x v="2"/>
    <x v="2"/>
    <x v="2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2"/>
    <x v="8"/>
    <x v="8"/>
    <x v="0"/>
    <x v="2"/>
    <x v="5"/>
    <x v="5"/>
    <x v="5"/>
    <x v="5"/>
    <x v="20"/>
    <x v="20"/>
    <x v="19"/>
    <x v="20"/>
    <x v="17"/>
    <x v="20"/>
    <x v="2"/>
    <x v="0"/>
    <x v="0"/>
    <x v="2"/>
    <x v="0"/>
    <x v="2"/>
    <x v="2"/>
    <x v="2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3"/>
    <x v="9"/>
    <x v="10"/>
    <x v="0"/>
    <x v="4"/>
    <x v="6"/>
    <x v="6"/>
    <x v="6"/>
    <x v="6"/>
    <x v="21"/>
    <x v="21"/>
    <x v="20"/>
    <x v="21"/>
    <x v="18"/>
    <x v="21"/>
    <x v="9"/>
    <x v="4"/>
    <x v="5"/>
    <x v="2"/>
    <x v="2"/>
    <x v="13"/>
    <x v="15"/>
    <x v="2"/>
    <x v="2"/>
    <x v="2"/>
    <x v="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"/>
    <x v="9"/>
    <x v="10"/>
    <x v="0"/>
    <x v="4"/>
    <x v="6"/>
    <x v="6"/>
    <x v="6"/>
    <x v="6"/>
    <x v="22"/>
    <x v="22"/>
    <x v="21"/>
    <x v="22"/>
    <x v="0"/>
    <x v="22"/>
    <x v="10"/>
    <x v="4"/>
    <x v="6"/>
    <x v="3"/>
    <x v="3"/>
    <x v="14"/>
    <x v="16"/>
    <x v="2"/>
    <x v="2"/>
    <x v="3"/>
    <x v="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5"/>
    <x v="9"/>
    <x v="10"/>
    <x v="0"/>
    <x v="4"/>
    <x v="6"/>
    <x v="6"/>
    <x v="6"/>
    <x v="6"/>
    <x v="23"/>
    <x v="23"/>
    <x v="22"/>
    <x v="23"/>
    <x v="18"/>
    <x v="23"/>
    <x v="11"/>
    <x v="5"/>
    <x v="7"/>
    <x v="6"/>
    <x v="4"/>
    <x v="15"/>
    <x v="17"/>
    <x v="2"/>
    <x v="2"/>
    <x v="4"/>
    <x v="5"/>
    <x v="1"/>
    <x v="1"/>
    <x v="1"/>
    <x v="1"/>
    <x v="1"/>
    <x v="1"/>
    <x v="1"/>
    <x v="1"/>
    <x v="0"/>
    <x v="0"/>
    <x v="0"/>
    <x v="0"/>
    <x v="0"/>
    <x v="0"/>
    <x v="0"/>
    <x v="1"/>
    <x v="1"/>
    <x v="1"/>
    <x v="1"/>
    <x v="2"/>
    <x v="2"/>
    <x v="2"/>
  </r>
  <r>
    <x v="15"/>
    <x v="10"/>
    <x v="11"/>
    <x v="0"/>
    <x v="5"/>
    <x v="7"/>
    <x v="7"/>
    <x v="7"/>
    <x v="7"/>
    <x v="24"/>
    <x v="24"/>
    <x v="23"/>
    <x v="24"/>
    <x v="19"/>
    <x v="24"/>
    <x v="12"/>
    <x v="3"/>
    <x v="8"/>
    <x v="0"/>
    <x v="0"/>
    <x v="16"/>
    <x v="18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15"/>
    <x v="10"/>
    <x v="12"/>
    <x v="0"/>
    <x v="6"/>
    <x v="8"/>
    <x v="8"/>
    <x v="8"/>
    <x v="8"/>
    <x v="25"/>
    <x v="25"/>
    <x v="24"/>
    <x v="25"/>
    <x v="20"/>
    <x v="25"/>
    <x v="13"/>
    <x v="0"/>
    <x v="3"/>
    <x v="5"/>
    <x v="0"/>
    <x v="17"/>
    <x v="1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16"/>
    <x v="9"/>
    <x v="10"/>
    <x v="0"/>
    <x v="4"/>
    <x v="6"/>
    <x v="6"/>
    <x v="6"/>
    <x v="6"/>
    <x v="26"/>
    <x v="26"/>
    <x v="25"/>
    <x v="26"/>
    <x v="21"/>
    <x v="26"/>
    <x v="14"/>
    <x v="5"/>
    <x v="9"/>
    <x v="7"/>
    <x v="5"/>
    <x v="18"/>
    <x v="20"/>
    <x v="2"/>
    <x v="2"/>
    <x v="6"/>
    <x v="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6"/>
    <x v="10"/>
    <x v="11"/>
    <x v="0"/>
    <x v="5"/>
    <x v="7"/>
    <x v="7"/>
    <x v="7"/>
    <x v="7"/>
    <x v="27"/>
    <x v="27"/>
    <x v="26"/>
    <x v="27"/>
    <x v="22"/>
    <x v="27"/>
    <x v="15"/>
    <x v="5"/>
    <x v="10"/>
    <x v="3"/>
    <x v="3"/>
    <x v="19"/>
    <x v="21"/>
    <x v="2"/>
    <x v="2"/>
    <x v="7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16"/>
    <x v="10"/>
    <x v="12"/>
    <x v="0"/>
    <x v="6"/>
    <x v="8"/>
    <x v="8"/>
    <x v="8"/>
    <x v="8"/>
    <x v="20"/>
    <x v="28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16"/>
    <x v="11"/>
    <x v="13"/>
    <x v="1"/>
    <x v="4"/>
    <x v="9"/>
    <x v="9"/>
    <x v="9"/>
    <x v="9"/>
    <x v="28"/>
    <x v="29"/>
    <x v="27"/>
    <x v="28"/>
    <x v="8"/>
    <x v="28"/>
    <x v="4"/>
    <x v="2"/>
    <x v="11"/>
    <x v="2"/>
    <x v="0"/>
    <x v="20"/>
    <x v="22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6"/>
    <x v="11"/>
    <x v="14"/>
    <x v="1"/>
    <x v="4"/>
    <x v="10"/>
    <x v="10"/>
    <x v="10"/>
    <x v="10"/>
    <x v="29"/>
    <x v="30"/>
    <x v="28"/>
    <x v="29"/>
    <x v="23"/>
    <x v="29"/>
    <x v="13"/>
    <x v="0"/>
    <x v="12"/>
    <x v="2"/>
    <x v="0"/>
    <x v="21"/>
    <x v="23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6"/>
    <x v="11"/>
    <x v="15"/>
    <x v="1"/>
    <x v="4"/>
    <x v="11"/>
    <x v="11"/>
    <x v="11"/>
    <x v="11"/>
    <x v="30"/>
    <x v="31"/>
    <x v="29"/>
    <x v="30"/>
    <x v="8"/>
    <x v="30"/>
    <x v="2"/>
    <x v="0"/>
    <x v="0"/>
    <x v="2"/>
    <x v="6"/>
    <x v="22"/>
    <x v="24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7"/>
    <x v="9"/>
    <x v="10"/>
    <x v="0"/>
    <x v="4"/>
    <x v="6"/>
    <x v="6"/>
    <x v="6"/>
    <x v="6"/>
    <x v="31"/>
    <x v="32"/>
    <x v="30"/>
    <x v="31"/>
    <x v="3"/>
    <x v="31"/>
    <x v="16"/>
    <x v="2"/>
    <x v="13"/>
    <x v="8"/>
    <x v="7"/>
    <x v="23"/>
    <x v="25"/>
    <x v="2"/>
    <x v="2"/>
    <x v="9"/>
    <x v="8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7"/>
    <x v="10"/>
    <x v="11"/>
    <x v="0"/>
    <x v="5"/>
    <x v="7"/>
    <x v="7"/>
    <x v="7"/>
    <x v="7"/>
    <x v="32"/>
    <x v="33"/>
    <x v="31"/>
    <x v="32"/>
    <x v="24"/>
    <x v="32"/>
    <x v="17"/>
    <x v="6"/>
    <x v="14"/>
    <x v="1"/>
    <x v="0"/>
    <x v="24"/>
    <x v="26"/>
    <x v="2"/>
    <x v="2"/>
    <x v="1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17"/>
    <x v="11"/>
    <x v="13"/>
    <x v="1"/>
    <x v="4"/>
    <x v="9"/>
    <x v="9"/>
    <x v="9"/>
    <x v="9"/>
    <x v="33"/>
    <x v="34"/>
    <x v="32"/>
    <x v="33"/>
    <x v="25"/>
    <x v="33"/>
    <x v="18"/>
    <x v="1"/>
    <x v="15"/>
    <x v="0"/>
    <x v="3"/>
    <x v="25"/>
    <x v="27"/>
    <x v="2"/>
    <x v="2"/>
    <x v="1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7"/>
    <x v="11"/>
    <x v="14"/>
    <x v="1"/>
    <x v="4"/>
    <x v="10"/>
    <x v="10"/>
    <x v="10"/>
    <x v="10"/>
    <x v="34"/>
    <x v="35"/>
    <x v="33"/>
    <x v="34"/>
    <x v="26"/>
    <x v="34"/>
    <x v="13"/>
    <x v="0"/>
    <x v="3"/>
    <x v="2"/>
    <x v="1"/>
    <x v="17"/>
    <x v="2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7"/>
    <x v="11"/>
    <x v="15"/>
    <x v="1"/>
    <x v="4"/>
    <x v="11"/>
    <x v="11"/>
    <x v="11"/>
    <x v="11"/>
    <x v="35"/>
    <x v="36"/>
    <x v="34"/>
    <x v="35"/>
    <x v="8"/>
    <x v="35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7"/>
    <x v="12"/>
    <x v="16"/>
    <x v="1"/>
    <x v="5"/>
    <x v="12"/>
    <x v="12"/>
    <x v="12"/>
    <x v="12"/>
    <x v="36"/>
    <x v="37"/>
    <x v="35"/>
    <x v="29"/>
    <x v="0"/>
    <x v="36"/>
    <x v="19"/>
    <x v="0"/>
    <x v="12"/>
    <x v="2"/>
    <x v="0"/>
    <x v="26"/>
    <x v="29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17"/>
    <x v="12"/>
    <x v="17"/>
    <x v="0"/>
    <x v="7"/>
    <x v="13"/>
    <x v="13"/>
    <x v="13"/>
    <x v="13"/>
    <x v="37"/>
    <x v="38"/>
    <x v="36"/>
    <x v="36"/>
    <x v="27"/>
    <x v="37"/>
    <x v="2"/>
    <x v="0"/>
    <x v="2"/>
    <x v="2"/>
    <x v="0"/>
    <x v="5"/>
    <x v="3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4"/>
  </r>
  <r>
    <x v="18"/>
    <x v="9"/>
    <x v="10"/>
    <x v="0"/>
    <x v="4"/>
    <x v="6"/>
    <x v="6"/>
    <x v="6"/>
    <x v="6"/>
    <x v="38"/>
    <x v="39"/>
    <x v="37"/>
    <x v="37"/>
    <x v="21"/>
    <x v="38"/>
    <x v="20"/>
    <x v="5"/>
    <x v="16"/>
    <x v="9"/>
    <x v="8"/>
    <x v="27"/>
    <x v="31"/>
    <x v="2"/>
    <x v="2"/>
    <x v="12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8"/>
    <x v="10"/>
    <x v="11"/>
    <x v="0"/>
    <x v="5"/>
    <x v="7"/>
    <x v="7"/>
    <x v="7"/>
    <x v="7"/>
    <x v="39"/>
    <x v="40"/>
    <x v="38"/>
    <x v="38"/>
    <x v="28"/>
    <x v="39"/>
    <x v="21"/>
    <x v="5"/>
    <x v="17"/>
    <x v="4"/>
    <x v="8"/>
    <x v="28"/>
    <x v="32"/>
    <x v="2"/>
    <x v="2"/>
    <x v="13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18"/>
    <x v="11"/>
    <x v="13"/>
    <x v="1"/>
    <x v="4"/>
    <x v="9"/>
    <x v="9"/>
    <x v="9"/>
    <x v="9"/>
    <x v="40"/>
    <x v="41"/>
    <x v="39"/>
    <x v="39"/>
    <x v="29"/>
    <x v="40"/>
    <x v="22"/>
    <x v="3"/>
    <x v="11"/>
    <x v="2"/>
    <x v="0"/>
    <x v="29"/>
    <x v="33"/>
    <x v="2"/>
    <x v="2"/>
    <x v="14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8"/>
    <x v="11"/>
    <x v="14"/>
    <x v="1"/>
    <x v="4"/>
    <x v="10"/>
    <x v="10"/>
    <x v="10"/>
    <x v="10"/>
    <x v="41"/>
    <x v="42"/>
    <x v="40"/>
    <x v="40"/>
    <x v="30"/>
    <x v="41"/>
    <x v="23"/>
    <x v="0"/>
    <x v="2"/>
    <x v="2"/>
    <x v="1"/>
    <x v="17"/>
    <x v="34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8"/>
    <x v="11"/>
    <x v="15"/>
    <x v="1"/>
    <x v="4"/>
    <x v="11"/>
    <x v="11"/>
    <x v="11"/>
    <x v="11"/>
    <x v="42"/>
    <x v="43"/>
    <x v="41"/>
    <x v="41"/>
    <x v="8"/>
    <x v="42"/>
    <x v="13"/>
    <x v="0"/>
    <x v="0"/>
    <x v="2"/>
    <x v="0"/>
    <x v="30"/>
    <x v="35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8"/>
    <x v="12"/>
    <x v="16"/>
    <x v="1"/>
    <x v="5"/>
    <x v="12"/>
    <x v="12"/>
    <x v="12"/>
    <x v="12"/>
    <x v="43"/>
    <x v="44"/>
    <x v="42"/>
    <x v="42"/>
    <x v="0"/>
    <x v="43"/>
    <x v="4"/>
    <x v="0"/>
    <x v="18"/>
    <x v="0"/>
    <x v="3"/>
    <x v="31"/>
    <x v="3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18"/>
    <x v="12"/>
    <x v="17"/>
    <x v="0"/>
    <x v="7"/>
    <x v="13"/>
    <x v="13"/>
    <x v="13"/>
    <x v="13"/>
    <x v="44"/>
    <x v="45"/>
    <x v="43"/>
    <x v="43"/>
    <x v="8"/>
    <x v="44"/>
    <x v="3"/>
    <x v="3"/>
    <x v="19"/>
    <x v="2"/>
    <x v="3"/>
    <x v="32"/>
    <x v="37"/>
    <x v="2"/>
    <x v="2"/>
    <x v="5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4"/>
  </r>
  <r>
    <x v="19"/>
    <x v="9"/>
    <x v="10"/>
    <x v="0"/>
    <x v="4"/>
    <x v="6"/>
    <x v="6"/>
    <x v="6"/>
    <x v="6"/>
    <x v="45"/>
    <x v="46"/>
    <x v="44"/>
    <x v="44"/>
    <x v="31"/>
    <x v="45"/>
    <x v="24"/>
    <x v="3"/>
    <x v="20"/>
    <x v="1"/>
    <x v="0"/>
    <x v="33"/>
    <x v="38"/>
    <x v="2"/>
    <x v="2"/>
    <x v="7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9"/>
    <x v="10"/>
    <x v="11"/>
    <x v="0"/>
    <x v="5"/>
    <x v="7"/>
    <x v="7"/>
    <x v="7"/>
    <x v="7"/>
    <x v="46"/>
    <x v="47"/>
    <x v="45"/>
    <x v="45"/>
    <x v="32"/>
    <x v="46"/>
    <x v="25"/>
    <x v="3"/>
    <x v="21"/>
    <x v="10"/>
    <x v="4"/>
    <x v="34"/>
    <x v="39"/>
    <x v="2"/>
    <x v="2"/>
    <x v="14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19"/>
    <x v="11"/>
    <x v="13"/>
    <x v="1"/>
    <x v="4"/>
    <x v="9"/>
    <x v="9"/>
    <x v="9"/>
    <x v="9"/>
    <x v="47"/>
    <x v="48"/>
    <x v="46"/>
    <x v="46"/>
    <x v="33"/>
    <x v="47"/>
    <x v="6"/>
    <x v="0"/>
    <x v="22"/>
    <x v="2"/>
    <x v="0"/>
    <x v="6"/>
    <x v="40"/>
    <x v="2"/>
    <x v="2"/>
    <x v="15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9"/>
    <x v="11"/>
    <x v="14"/>
    <x v="1"/>
    <x v="4"/>
    <x v="10"/>
    <x v="10"/>
    <x v="10"/>
    <x v="10"/>
    <x v="48"/>
    <x v="49"/>
    <x v="47"/>
    <x v="47"/>
    <x v="34"/>
    <x v="48"/>
    <x v="26"/>
    <x v="0"/>
    <x v="1"/>
    <x v="2"/>
    <x v="3"/>
    <x v="35"/>
    <x v="4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9"/>
    <x v="11"/>
    <x v="15"/>
    <x v="1"/>
    <x v="4"/>
    <x v="11"/>
    <x v="11"/>
    <x v="11"/>
    <x v="11"/>
    <x v="49"/>
    <x v="50"/>
    <x v="16"/>
    <x v="48"/>
    <x v="8"/>
    <x v="49"/>
    <x v="2"/>
    <x v="0"/>
    <x v="2"/>
    <x v="2"/>
    <x v="0"/>
    <x v="5"/>
    <x v="4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9"/>
    <x v="12"/>
    <x v="16"/>
    <x v="1"/>
    <x v="5"/>
    <x v="12"/>
    <x v="12"/>
    <x v="12"/>
    <x v="12"/>
    <x v="50"/>
    <x v="51"/>
    <x v="48"/>
    <x v="49"/>
    <x v="0"/>
    <x v="50"/>
    <x v="27"/>
    <x v="0"/>
    <x v="15"/>
    <x v="2"/>
    <x v="3"/>
    <x v="10"/>
    <x v="43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1"/>
    <x v="1"/>
    <x v="1"/>
    <x v="1"/>
    <x v="3"/>
    <x v="3"/>
    <x v="3"/>
  </r>
  <r>
    <x v="19"/>
    <x v="12"/>
    <x v="17"/>
    <x v="0"/>
    <x v="7"/>
    <x v="13"/>
    <x v="13"/>
    <x v="13"/>
    <x v="13"/>
    <x v="51"/>
    <x v="52"/>
    <x v="49"/>
    <x v="50"/>
    <x v="0"/>
    <x v="51"/>
    <x v="8"/>
    <x v="0"/>
    <x v="23"/>
    <x v="5"/>
    <x v="6"/>
    <x v="36"/>
    <x v="44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4"/>
  </r>
  <r>
    <x v="20"/>
    <x v="9"/>
    <x v="10"/>
    <x v="0"/>
    <x v="4"/>
    <x v="6"/>
    <x v="6"/>
    <x v="6"/>
    <x v="6"/>
    <x v="52"/>
    <x v="53"/>
    <x v="50"/>
    <x v="51"/>
    <x v="35"/>
    <x v="52"/>
    <x v="28"/>
    <x v="1"/>
    <x v="24"/>
    <x v="0"/>
    <x v="3"/>
    <x v="37"/>
    <x v="45"/>
    <x v="2"/>
    <x v="2"/>
    <x v="6"/>
    <x v="1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0"/>
    <x v="10"/>
    <x v="11"/>
    <x v="0"/>
    <x v="5"/>
    <x v="7"/>
    <x v="7"/>
    <x v="7"/>
    <x v="7"/>
    <x v="53"/>
    <x v="54"/>
    <x v="51"/>
    <x v="52"/>
    <x v="36"/>
    <x v="53"/>
    <x v="29"/>
    <x v="3"/>
    <x v="25"/>
    <x v="6"/>
    <x v="1"/>
    <x v="28"/>
    <x v="46"/>
    <x v="2"/>
    <x v="2"/>
    <x v="8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0"/>
    <x v="11"/>
    <x v="13"/>
    <x v="1"/>
    <x v="4"/>
    <x v="9"/>
    <x v="9"/>
    <x v="9"/>
    <x v="9"/>
    <x v="54"/>
    <x v="55"/>
    <x v="52"/>
    <x v="53"/>
    <x v="33"/>
    <x v="54"/>
    <x v="1"/>
    <x v="3"/>
    <x v="26"/>
    <x v="2"/>
    <x v="4"/>
    <x v="20"/>
    <x v="47"/>
    <x v="2"/>
    <x v="2"/>
    <x v="11"/>
    <x v="3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4"/>
    <x v="4"/>
    <x v="2"/>
  </r>
  <r>
    <x v="20"/>
    <x v="11"/>
    <x v="14"/>
    <x v="1"/>
    <x v="4"/>
    <x v="10"/>
    <x v="10"/>
    <x v="10"/>
    <x v="10"/>
    <x v="55"/>
    <x v="56"/>
    <x v="53"/>
    <x v="54"/>
    <x v="37"/>
    <x v="55"/>
    <x v="30"/>
    <x v="0"/>
    <x v="1"/>
    <x v="2"/>
    <x v="0"/>
    <x v="0"/>
    <x v="4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0"/>
    <x v="11"/>
    <x v="15"/>
    <x v="1"/>
    <x v="4"/>
    <x v="11"/>
    <x v="11"/>
    <x v="11"/>
    <x v="11"/>
    <x v="56"/>
    <x v="57"/>
    <x v="54"/>
    <x v="55"/>
    <x v="5"/>
    <x v="5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0"/>
    <x v="12"/>
    <x v="16"/>
    <x v="1"/>
    <x v="5"/>
    <x v="12"/>
    <x v="12"/>
    <x v="12"/>
    <x v="12"/>
    <x v="57"/>
    <x v="58"/>
    <x v="55"/>
    <x v="56"/>
    <x v="0"/>
    <x v="57"/>
    <x v="31"/>
    <x v="3"/>
    <x v="15"/>
    <x v="0"/>
    <x v="1"/>
    <x v="10"/>
    <x v="49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0"/>
    <x v="12"/>
    <x v="17"/>
    <x v="0"/>
    <x v="7"/>
    <x v="13"/>
    <x v="13"/>
    <x v="13"/>
    <x v="13"/>
    <x v="58"/>
    <x v="59"/>
    <x v="56"/>
    <x v="57"/>
    <x v="38"/>
    <x v="58"/>
    <x v="30"/>
    <x v="0"/>
    <x v="3"/>
    <x v="2"/>
    <x v="0"/>
    <x v="12"/>
    <x v="50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4"/>
  </r>
  <r>
    <x v="21"/>
    <x v="9"/>
    <x v="10"/>
    <x v="0"/>
    <x v="4"/>
    <x v="6"/>
    <x v="6"/>
    <x v="6"/>
    <x v="6"/>
    <x v="59"/>
    <x v="60"/>
    <x v="57"/>
    <x v="58"/>
    <x v="21"/>
    <x v="59"/>
    <x v="32"/>
    <x v="3"/>
    <x v="27"/>
    <x v="0"/>
    <x v="4"/>
    <x v="38"/>
    <x v="51"/>
    <x v="2"/>
    <x v="2"/>
    <x v="6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1"/>
    <x v="10"/>
    <x v="11"/>
    <x v="0"/>
    <x v="5"/>
    <x v="7"/>
    <x v="7"/>
    <x v="7"/>
    <x v="7"/>
    <x v="60"/>
    <x v="61"/>
    <x v="58"/>
    <x v="59"/>
    <x v="27"/>
    <x v="60"/>
    <x v="33"/>
    <x v="1"/>
    <x v="28"/>
    <x v="3"/>
    <x v="4"/>
    <x v="39"/>
    <x v="52"/>
    <x v="2"/>
    <x v="2"/>
    <x v="5"/>
    <x v="1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1"/>
    <x v="11"/>
    <x v="13"/>
    <x v="1"/>
    <x v="4"/>
    <x v="9"/>
    <x v="9"/>
    <x v="9"/>
    <x v="9"/>
    <x v="61"/>
    <x v="62"/>
    <x v="59"/>
    <x v="60"/>
    <x v="39"/>
    <x v="61"/>
    <x v="31"/>
    <x v="3"/>
    <x v="22"/>
    <x v="2"/>
    <x v="3"/>
    <x v="40"/>
    <x v="53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1"/>
    <x v="11"/>
    <x v="14"/>
    <x v="1"/>
    <x v="4"/>
    <x v="10"/>
    <x v="10"/>
    <x v="10"/>
    <x v="10"/>
    <x v="62"/>
    <x v="63"/>
    <x v="47"/>
    <x v="61"/>
    <x v="40"/>
    <x v="62"/>
    <x v="23"/>
    <x v="0"/>
    <x v="0"/>
    <x v="2"/>
    <x v="0"/>
    <x v="22"/>
    <x v="5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1"/>
    <x v="11"/>
    <x v="15"/>
    <x v="1"/>
    <x v="4"/>
    <x v="11"/>
    <x v="11"/>
    <x v="11"/>
    <x v="11"/>
    <x v="63"/>
    <x v="64"/>
    <x v="24"/>
    <x v="62"/>
    <x v="5"/>
    <x v="63"/>
    <x v="34"/>
    <x v="0"/>
    <x v="29"/>
    <x v="2"/>
    <x v="1"/>
    <x v="41"/>
    <x v="2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1"/>
    <x v="12"/>
    <x v="16"/>
    <x v="1"/>
    <x v="5"/>
    <x v="12"/>
    <x v="12"/>
    <x v="12"/>
    <x v="12"/>
    <x v="64"/>
    <x v="65"/>
    <x v="60"/>
    <x v="63"/>
    <x v="0"/>
    <x v="64"/>
    <x v="6"/>
    <x v="0"/>
    <x v="30"/>
    <x v="2"/>
    <x v="1"/>
    <x v="20"/>
    <x v="55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1"/>
    <x v="12"/>
    <x v="17"/>
    <x v="0"/>
    <x v="7"/>
    <x v="13"/>
    <x v="13"/>
    <x v="13"/>
    <x v="13"/>
    <x v="65"/>
    <x v="66"/>
    <x v="33"/>
    <x v="64"/>
    <x v="41"/>
    <x v="65"/>
    <x v="7"/>
    <x v="1"/>
    <x v="31"/>
    <x v="2"/>
    <x v="0"/>
    <x v="42"/>
    <x v="56"/>
    <x v="2"/>
    <x v="2"/>
    <x v="8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4"/>
  </r>
  <r>
    <x v="21"/>
    <x v="13"/>
    <x v="18"/>
    <x v="1"/>
    <x v="5"/>
    <x v="14"/>
    <x v="14"/>
    <x v="14"/>
    <x v="14"/>
    <x v="66"/>
    <x v="67"/>
    <x v="61"/>
    <x v="23"/>
    <x v="42"/>
    <x v="66"/>
    <x v="7"/>
    <x v="3"/>
    <x v="32"/>
    <x v="5"/>
    <x v="1"/>
    <x v="43"/>
    <x v="5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2"/>
    <x v="9"/>
    <x v="10"/>
    <x v="0"/>
    <x v="4"/>
    <x v="6"/>
    <x v="6"/>
    <x v="6"/>
    <x v="6"/>
    <x v="67"/>
    <x v="68"/>
    <x v="62"/>
    <x v="44"/>
    <x v="43"/>
    <x v="67"/>
    <x v="35"/>
    <x v="3"/>
    <x v="33"/>
    <x v="11"/>
    <x v="8"/>
    <x v="44"/>
    <x v="58"/>
    <x v="2"/>
    <x v="2"/>
    <x v="17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2"/>
    <x v="10"/>
    <x v="11"/>
    <x v="0"/>
    <x v="5"/>
    <x v="7"/>
    <x v="7"/>
    <x v="7"/>
    <x v="7"/>
    <x v="68"/>
    <x v="69"/>
    <x v="63"/>
    <x v="65"/>
    <x v="32"/>
    <x v="68"/>
    <x v="29"/>
    <x v="4"/>
    <x v="6"/>
    <x v="9"/>
    <x v="5"/>
    <x v="45"/>
    <x v="59"/>
    <x v="2"/>
    <x v="2"/>
    <x v="5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2"/>
    <x v="11"/>
    <x v="13"/>
    <x v="1"/>
    <x v="4"/>
    <x v="9"/>
    <x v="9"/>
    <x v="9"/>
    <x v="9"/>
    <x v="69"/>
    <x v="70"/>
    <x v="64"/>
    <x v="66"/>
    <x v="33"/>
    <x v="69"/>
    <x v="19"/>
    <x v="0"/>
    <x v="11"/>
    <x v="2"/>
    <x v="0"/>
    <x v="36"/>
    <x v="60"/>
    <x v="2"/>
    <x v="2"/>
    <x v="13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2"/>
    <x v="11"/>
    <x v="14"/>
    <x v="1"/>
    <x v="4"/>
    <x v="10"/>
    <x v="10"/>
    <x v="10"/>
    <x v="10"/>
    <x v="70"/>
    <x v="71"/>
    <x v="65"/>
    <x v="67"/>
    <x v="44"/>
    <x v="70"/>
    <x v="30"/>
    <x v="0"/>
    <x v="3"/>
    <x v="2"/>
    <x v="0"/>
    <x v="12"/>
    <x v="6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2"/>
    <x v="11"/>
    <x v="15"/>
    <x v="1"/>
    <x v="4"/>
    <x v="11"/>
    <x v="11"/>
    <x v="11"/>
    <x v="11"/>
    <x v="71"/>
    <x v="72"/>
    <x v="66"/>
    <x v="68"/>
    <x v="8"/>
    <x v="71"/>
    <x v="2"/>
    <x v="1"/>
    <x v="0"/>
    <x v="2"/>
    <x v="0"/>
    <x v="30"/>
    <x v="6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2"/>
    <x v="12"/>
    <x v="16"/>
    <x v="1"/>
    <x v="5"/>
    <x v="12"/>
    <x v="12"/>
    <x v="12"/>
    <x v="12"/>
    <x v="72"/>
    <x v="73"/>
    <x v="67"/>
    <x v="69"/>
    <x v="0"/>
    <x v="72"/>
    <x v="1"/>
    <x v="0"/>
    <x v="4"/>
    <x v="0"/>
    <x v="3"/>
    <x v="1"/>
    <x v="63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2"/>
    <x v="12"/>
    <x v="17"/>
    <x v="0"/>
    <x v="7"/>
    <x v="13"/>
    <x v="13"/>
    <x v="13"/>
    <x v="13"/>
    <x v="73"/>
    <x v="74"/>
    <x v="68"/>
    <x v="70"/>
    <x v="45"/>
    <x v="73"/>
    <x v="36"/>
    <x v="0"/>
    <x v="12"/>
    <x v="2"/>
    <x v="0"/>
    <x v="46"/>
    <x v="6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4"/>
  </r>
  <r>
    <x v="22"/>
    <x v="13"/>
    <x v="18"/>
    <x v="1"/>
    <x v="5"/>
    <x v="14"/>
    <x v="14"/>
    <x v="14"/>
    <x v="14"/>
    <x v="74"/>
    <x v="75"/>
    <x v="69"/>
    <x v="71"/>
    <x v="6"/>
    <x v="74"/>
    <x v="37"/>
    <x v="0"/>
    <x v="32"/>
    <x v="0"/>
    <x v="3"/>
    <x v="29"/>
    <x v="65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2"/>
    <x v="14"/>
    <x v="19"/>
    <x v="1"/>
    <x v="4"/>
    <x v="15"/>
    <x v="15"/>
    <x v="15"/>
    <x v="15"/>
    <x v="75"/>
    <x v="76"/>
    <x v="70"/>
    <x v="72"/>
    <x v="46"/>
    <x v="75"/>
    <x v="0"/>
    <x v="0"/>
    <x v="18"/>
    <x v="2"/>
    <x v="0"/>
    <x v="11"/>
    <x v="66"/>
    <x v="2"/>
    <x v="2"/>
    <x v="16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3"/>
    <x v="9"/>
    <x v="10"/>
    <x v="0"/>
    <x v="4"/>
    <x v="6"/>
    <x v="6"/>
    <x v="6"/>
    <x v="6"/>
    <x v="76"/>
    <x v="77"/>
    <x v="71"/>
    <x v="73"/>
    <x v="47"/>
    <x v="76"/>
    <x v="38"/>
    <x v="3"/>
    <x v="34"/>
    <x v="0"/>
    <x v="6"/>
    <x v="47"/>
    <x v="67"/>
    <x v="2"/>
    <x v="2"/>
    <x v="18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3"/>
    <x v="10"/>
    <x v="11"/>
    <x v="0"/>
    <x v="5"/>
    <x v="7"/>
    <x v="7"/>
    <x v="7"/>
    <x v="7"/>
    <x v="77"/>
    <x v="78"/>
    <x v="72"/>
    <x v="74"/>
    <x v="48"/>
    <x v="77"/>
    <x v="39"/>
    <x v="3"/>
    <x v="10"/>
    <x v="1"/>
    <x v="0"/>
    <x v="33"/>
    <x v="68"/>
    <x v="2"/>
    <x v="2"/>
    <x v="1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3"/>
    <x v="11"/>
    <x v="13"/>
    <x v="1"/>
    <x v="4"/>
    <x v="9"/>
    <x v="9"/>
    <x v="9"/>
    <x v="9"/>
    <x v="78"/>
    <x v="79"/>
    <x v="73"/>
    <x v="75"/>
    <x v="21"/>
    <x v="78"/>
    <x v="4"/>
    <x v="3"/>
    <x v="32"/>
    <x v="2"/>
    <x v="1"/>
    <x v="31"/>
    <x v="69"/>
    <x v="2"/>
    <x v="2"/>
    <x v="5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3"/>
    <x v="11"/>
    <x v="14"/>
    <x v="1"/>
    <x v="4"/>
    <x v="10"/>
    <x v="10"/>
    <x v="10"/>
    <x v="10"/>
    <x v="79"/>
    <x v="80"/>
    <x v="74"/>
    <x v="76"/>
    <x v="49"/>
    <x v="79"/>
    <x v="40"/>
    <x v="0"/>
    <x v="3"/>
    <x v="5"/>
    <x v="1"/>
    <x v="48"/>
    <x v="70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3"/>
    <x v="11"/>
    <x v="15"/>
    <x v="1"/>
    <x v="4"/>
    <x v="11"/>
    <x v="11"/>
    <x v="11"/>
    <x v="11"/>
    <x v="80"/>
    <x v="81"/>
    <x v="75"/>
    <x v="77"/>
    <x v="6"/>
    <x v="8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3"/>
    <x v="12"/>
    <x v="16"/>
    <x v="1"/>
    <x v="5"/>
    <x v="12"/>
    <x v="12"/>
    <x v="12"/>
    <x v="12"/>
    <x v="81"/>
    <x v="82"/>
    <x v="76"/>
    <x v="56"/>
    <x v="12"/>
    <x v="81"/>
    <x v="37"/>
    <x v="1"/>
    <x v="30"/>
    <x v="2"/>
    <x v="3"/>
    <x v="6"/>
    <x v="6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3"/>
    <x v="13"/>
    <x v="18"/>
    <x v="1"/>
    <x v="5"/>
    <x v="14"/>
    <x v="14"/>
    <x v="14"/>
    <x v="14"/>
    <x v="82"/>
    <x v="83"/>
    <x v="77"/>
    <x v="78"/>
    <x v="6"/>
    <x v="40"/>
    <x v="41"/>
    <x v="0"/>
    <x v="35"/>
    <x v="5"/>
    <x v="6"/>
    <x v="49"/>
    <x v="71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3"/>
    <x v="14"/>
    <x v="20"/>
    <x v="0"/>
    <x v="8"/>
    <x v="16"/>
    <x v="16"/>
    <x v="16"/>
    <x v="16"/>
    <x v="83"/>
    <x v="84"/>
    <x v="78"/>
    <x v="79"/>
    <x v="25"/>
    <x v="82"/>
    <x v="5"/>
    <x v="0"/>
    <x v="0"/>
    <x v="2"/>
    <x v="0"/>
    <x v="5"/>
    <x v="7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23"/>
    <x v="14"/>
    <x v="19"/>
    <x v="1"/>
    <x v="4"/>
    <x v="15"/>
    <x v="15"/>
    <x v="15"/>
    <x v="15"/>
    <x v="84"/>
    <x v="85"/>
    <x v="79"/>
    <x v="80"/>
    <x v="1"/>
    <x v="83"/>
    <x v="42"/>
    <x v="0"/>
    <x v="35"/>
    <x v="5"/>
    <x v="0"/>
    <x v="26"/>
    <x v="73"/>
    <x v="2"/>
    <x v="2"/>
    <x v="14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3"/>
    <x v="15"/>
    <x v="21"/>
    <x v="0"/>
    <x v="4"/>
    <x v="17"/>
    <x v="17"/>
    <x v="17"/>
    <x v="17"/>
    <x v="85"/>
    <x v="86"/>
    <x v="80"/>
    <x v="81"/>
    <x v="50"/>
    <x v="84"/>
    <x v="5"/>
    <x v="0"/>
    <x v="4"/>
    <x v="2"/>
    <x v="0"/>
    <x v="21"/>
    <x v="7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4"/>
    <x v="9"/>
    <x v="10"/>
    <x v="0"/>
    <x v="4"/>
    <x v="6"/>
    <x v="6"/>
    <x v="6"/>
    <x v="6"/>
    <x v="86"/>
    <x v="87"/>
    <x v="81"/>
    <x v="58"/>
    <x v="51"/>
    <x v="85"/>
    <x v="43"/>
    <x v="1"/>
    <x v="36"/>
    <x v="10"/>
    <x v="4"/>
    <x v="50"/>
    <x v="75"/>
    <x v="2"/>
    <x v="2"/>
    <x v="19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4"/>
    <x v="10"/>
    <x v="11"/>
    <x v="0"/>
    <x v="5"/>
    <x v="7"/>
    <x v="7"/>
    <x v="7"/>
    <x v="7"/>
    <x v="87"/>
    <x v="88"/>
    <x v="82"/>
    <x v="82"/>
    <x v="32"/>
    <x v="80"/>
    <x v="44"/>
    <x v="3"/>
    <x v="37"/>
    <x v="6"/>
    <x v="1"/>
    <x v="13"/>
    <x v="76"/>
    <x v="2"/>
    <x v="2"/>
    <x v="13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4"/>
    <x v="11"/>
    <x v="13"/>
    <x v="1"/>
    <x v="4"/>
    <x v="9"/>
    <x v="9"/>
    <x v="9"/>
    <x v="9"/>
    <x v="88"/>
    <x v="89"/>
    <x v="83"/>
    <x v="75"/>
    <x v="21"/>
    <x v="36"/>
    <x v="22"/>
    <x v="0"/>
    <x v="4"/>
    <x v="2"/>
    <x v="1"/>
    <x v="43"/>
    <x v="77"/>
    <x v="2"/>
    <x v="2"/>
    <x v="5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4"/>
    <x v="11"/>
    <x v="14"/>
    <x v="1"/>
    <x v="4"/>
    <x v="10"/>
    <x v="10"/>
    <x v="10"/>
    <x v="10"/>
    <x v="89"/>
    <x v="90"/>
    <x v="84"/>
    <x v="83"/>
    <x v="50"/>
    <x v="86"/>
    <x v="5"/>
    <x v="0"/>
    <x v="2"/>
    <x v="2"/>
    <x v="0"/>
    <x v="30"/>
    <x v="7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4"/>
    <x v="11"/>
    <x v="15"/>
    <x v="1"/>
    <x v="4"/>
    <x v="11"/>
    <x v="11"/>
    <x v="11"/>
    <x v="11"/>
    <x v="90"/>
    <x v="91"/>
    <x v="85"/>
    <x v="84"/>
    <x v="5"/>
    <x v="8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4"/>
    <x v="12"/>
    <x v="16"/>
    <x v="1"/>
    <x v="5"/>
    <x v="12"/>
    <x v="12"/>
    <x v="12"/>
    <x v="12"/>
    <x v="91"/>
    <x v="92"/>
    <x v="86"/>
    <x v="85"/>
    <x v="52"/>
    <x v="88"/>
    <x v="22"/>
    <x v="3"/>
    <x v="22"/>
    <x v="0"/>
    <x v="3"/>
    <x v="51"/>
    <x v="7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4"/>
    <x v="13"/>
    <x v="18"/>
    <x v="1"/>
    <x v="5"/>
    <x v="14"/>
    <x v="14"/>
    <x v="14"/>
    <x v="14"/>
    <x v="92"/>
    <x v="93"/>
    <x v="87"/>
    <x v="86"/>
    <x v="6"/>
    <x v="89"/>
    <x v="45"/>
    <x v="0"/>
    <x v="32"/>
    <x v="2"/>
    <x v="1"/>
    <x v="51"/>
    <x v="8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4"/>
    <x v="14"/>
    <x v="20"/>
    <x v="0"/>
    <x v="8"/>
    <x v="16"/>
    <x v="16"/>
    <x v="16"/>
    <x v="16"/>
    <x v="93"/>
    <x v="94"/>
    <x v="88"/>
    <x v="14"/>
    <x v="9"/>
    <x v="90"/>
    <x v="23"/>
    <x v="0"/>
    <x v="0"/>
    <x v="2"/>
    <x v="0"/>
    <x v="22"/>
    <x v="81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24"/>
    <x v="14"/>
    <x v="19"/>
    <x v="1"/>
    <x v="4"/>
    <x v="15"/>
    <x v="15"/>
    <x v="15"/>
    <x v="15"/>
    <x v="94"/>
    <x v="95"/>
    <x v="89"/>
    <x v="87"/>
    <x v="1"/>
    <x v="91"/>
    <x v="7"/>
    <x v="3"/>
    <x v="35"/>
    <x v="0"/>
    <x v="0"/>
    <x v="52"/>
    <x v="82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4"/>
    <x v="16"/>
    <x v="22"/>
    <x v="0"/>
    <x v="9"/>
    <x v="18"/>
    <x v="18"/>
    <x v="18"/>
    <x v="18"/>
    <x v="95"/>
    <x v="96"/>
    <x v="90"/>
    <x v="88"/>
    <x v="53"/>
    <x v="92"/>
    <x v="46"/>
    <x v="0"/>
    <x v="38"/>
    <x v="2"/>
    <x v="3"/>
    <x v="53"/>
    <x v="45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5"/>
  </r>
  <r>
    <x v="25"/>
    <x v="9"/>
    <x v="10"/>
    <x v="0"/>
    <x v="4"/>
    <x v="6"/>
    <x v="6"/>
    <x v="6"/>
    <x v="6"/>
    <x v="96"/>
    <x v="97"/>
    <x v="91"/>
    <x v="89"/>
    <x v="26"/>
    <x v="93"/>
    <x v="47"/>
    <x v="5"/>
    <x v="39"/>
    <x v="12"/>
    <x v="2"/>
    <x v="54"/>
    <x v="83"/>
    <x v="2"/>
    <x v="2"/>
    <x v="18"/>
    <x v="18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5"/>
    <x v="10"/>
    <x v="11"/>
    <x v="0"/>
    <x v="5"/>
    <x v="7"/>
    <x v="7"/>
    <x v="7"/>
    <x v="7"/>
    <x v="97"/>
    <x v="98"/>
    <x v="92"/>
    <x v="90"/>
    <x v="54"/>
    <x v="94"/>
    <x v="48"/>
    <x v="3"/>
    <x v="19"/>
    <x v="9"/>
    <x v="0"/>
    <x v="14"/>
    <x v="76"/>
    <x v="2"/>
    <x v="2"/>
    <x v="1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5"/>
    <x v="11"/>
    <x v="13"/>
    <x v="1"/>
    <x v="4"/>
    <x v="9"/>
    <x v="9"/>
    <x v="9"/>
    <x v="9"/>
    <x v="98"/>
    <x v="99"/>
    <x v="93"/>
    <x v="91"/>
    <x v="41"/>
    <x v="95"/>
    <x v="37"/>
    <x v="0"/>
    <x v="35"/>
    <x v="0"/>
    <x v="3"/>
    <x v="55"/>
    <x v="84"/>
    <x v="2"/>
    <x v="2"/>
    <x v="13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5"/>
    <x v="11"/>
    <x v="14"/>
    <x v="1"/>
    <x v="4"/>
    <x v="10"/>
    <x v="10"/>
    <x v="10"/>
    <x v="10"/>
    <x v="99"/>
    <x v="100"/>
    <x v="94"/>
    <x v="54"/>
    <x v="55"/>
    <x v="96"/>
    <x v="26"/>
    <x v="0"/>
    <x v="3"/>
    <x v="2"/>
    <x v="3"/>
    <x v="0"/>
    <x v="85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5"/>
    <x v="11"/>
    <x v="15"/>
    <x v="1"/>
    <x v="4"/>
    <x v="11"/>
    <x v="11"/>
    <x v="11"/>
    <x v="11"/>
    <x v="100"/>
    <x v="101"/>
    <x v="95"/>
    <x v="92"/>
    <x v="8"/>
    <x v="97"/>
    <x v="2"/>
    <x v="0"/>
    <x v="0"/>
    <x v="2"/>
    <x v="1"/>
    <x v="5"/>
    <x v="8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5"/>
    <x v="12"/>
    <x v="16"/>
    <x v="1"/>
    <x v="5"/>
    <x v="12"/>
    <x v="12"/>
    <x v="12"/>
    <x v="12"/>
    <x v="101"/>
    <x v="102"/>
    <x v="96"/>
    <x v="56"/>
    <x v="52"/>
    <x v="98"/>
    <x v="37"/>
    <x v="3"/>
    <x v="35"/>
    <x v="5"/>
    <x v="3"/>
    <x v="55"/>
    <x v="87"/>
    <x v="2"/>
    <x v="2"/>
    <x v="1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5"/>
    <x v="13"/>
    <x v="18"/>
    <x v="1"/>
    <x v="5"/>
    <x v="14"/>
    <x v="14"/>
    <x v="14"/>
    <x v="14"/>
    <x v="102"/>
    <x v="103"/>
    <x v="97"/>
    <x v="93"/>
    <x v="6"/>
    <x v="99"/>
    <x v="7"/>
    <x v="3"/>
    <x v="32"/>
    <x v="5"/>
    <x v="0"/>
    <x v="52"/>
    <x v="88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5"/>
    <x v="14"/>
    <x v="20"/>
    <x v="0"/>
    <x v="8"/>
    <x v="16"/>
    <x v="16"/>
    <x v="16"/>
    <x v="16"/>
    <x v="103"/>
    <x v="104"/>
    <x v="98"/>
    <x v="94"/>
    <x v="56"/>
    <x v="100"/>
    <x v="2"/>
    <x v="0"/>
    <x v="2"/>
    <x v="2"/>
    <x v="0"/>
    <x v="5"/>
    <x v="8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25"/>
    <x v="14"/>
    <x v="19"/>
    <x v="1"/>
    <x v="4"/>
    <x v="15"/>
    <x v="15"/>
    <x v="15"/>
    <x v="15"/>
    <x v="104"/>
    <x v="105"/>
    <x v="99"/>
    <x v="95"/>
    <x v="1"/>
    <x v="101"/>
    <x v="40"/>
    <x v="0"/>
    <x v="12"/>
    <x v="5"/>
    <x v="0"/>
    <x v="11"/>
    <x v="90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5"/>
    <x v="16"/>
    <x v="22"/>
    <x v="0"/>
    <x v="9"/>
    <x v="18"/>
    <x v="18"/>
    <x v="18"/>
    <x v="18"/>
    <x v="105"/>
    <x v="106"/>
    <x v="100"/>
    <x v="91"/>
    <x v="57"/>
    <x v="102"/>
    <x v="49"/>
    <x v="3"/>
    <x v="40"/>
    <x v="5"/>
    <x v="1"/>
    <x v="49"/>
    <x v="9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5"/>
  </r>
  <r>
    <x v="25"/>
    <x v="17"/>
    <x v="23"/>
    <x v="0"/>
    <x v="10"/>
    <x v="19"/>
    <x v="19"/>
    <x v="19"/>
    <x v="19"/>
    <x v="106"/>
    <x v="107"/>
    <x v="101"/>
    <x v="96"/>
    <x v="58"/>
    <x v="103"/>
    <x v="5"/>
    <x v="0"/>
    <x v="2"/>
    <x v="0"/>
    <x v="0"/>
    <x v="8"/>
    <x v="92"/>
    <x v="11"/>
    <x v="14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6"/>
  </r>
  <r>
    <x v="26"/>
    <x v="9"/>
    <x v="10"/>
    <x v="0"/>
    <x v="4"/>
    <x v="6"/>
    <x v="6"/>
    <x v="6"/>
    <x v="6"/>
    <x v="107"/>
    <x v="108"/>
    <x v="102"/>
    <x v="97"/>
    <x v="10"/>
    <x v="104"/>
    <x v="50"/>
    <x v="2"/>
    <x v="41"/>
    <x v="3"/>
    <x v="6"/>
    <x v="56"/>
    <x v="93"/>
    <x v="2"/>
    <x v="2"/>
    <x v="14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6"/>
    <x v="10"/>
    <x v="11"/>
    <x v="0"/>
    <x v="5"/>
    <x v="7"/>
    <x v="7"/>
    <x v="7"/>
    <x v="7"/>
    <x v="108"/>
    <x v="109"/>
    <x v="103"/>
    <x v="98"/>
    <x v="48"/>
    <x v="105"/>
    <x v="51"/>
    <x v="1"/>
    <x v="40"/>
    <x v="2"/>
    <x v="0"/>
    <x v="57"/>
    <x v="94"/>
    <x v="2"/>
    <x v="2"/>
    <x v="8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6"/>
    <x v="11"/>
    <x v="13"/>
    <x v="1"/>
    <x v="4"/>
    <x v="9"/>
    <x v="9"/>
    <x v="9"/>
    <x v="9"/>
    <x v="109"/>
    <x v="110"/>
    <x v="104"/>
    <x v="99"/>
    <x v="31"/>
    <x v="106"/>
    <x v="7"/>
    <x v="0"/>
    <x v="1"/>
    <x v="0"/>
    <x v="0"/>
    <x v="26"/>
    <x v="95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6"/>
    <x v="11"/>
    <x v="14"/>
    <x v="1"/>
    <x v="4"/>
    <x v="10"/>
    <x v="10"/>
    <x v="10"/>
    <x v="10"/>
    <x v="110"/>
    <x v="111"/>
    <x v="105"/>
    <x v="76"/>
    <x v="59"/>
    <x v="107"/>
    <x v="30"/>
    <x v="0"/>
    <x v="1"/>
    <x v="5"/>
    <x v="0"/>
    <x v="35"/>
    <x v="9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6"/>
    <x v="11"/>
    <x v="15"/>
    <x v="1"/>
    <x v="4"/>
    <x v="11"/>
    <x v="11"/>
    <x v="11"/>
    <x v="11"/>
    <x v="111"/>
    <x v="112"/>
    <x v="106"/>
    <x v="100"/>
    <x v="8"/>
    <x v="10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6"/>
    <x v="12"/>
    <x v="16"/>
    <x v="1"/>
    <x v="5"/>
    <x v="12"/>
    <x v="12"/>
    <x v="12"/>
    <x v="12"/>
    <x v="112"/>
    <x v="113"/>
    <x v="107"/>
    <x v="101"/>
    <x v="52"/>
    <x v="109"/>
    <x v="37"/>
    <x v="0"/>
    <x v="30"/>
    <x v="5"/>
    <x v="1"/>
    <x v="29"/>
    <x v="97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6"/>
    <x v="13"/>
    <x v="18"/>
    <x v="1"/>
    <x v="5"/>
    <x v="14"/>
    <x v="14"/>
    <x v="14"/>
    <x v="14"/>
    <x v="113"/>
    <x v="114"/>
    <x v="108"/>
    <x v="102"/>
    <x v="6"/>
    <x v="110"/>
    <x v="7"/>
    <x v="0"/>
    <x v="32"/>
    <x v="2"/>
    <x v="6"/>
    <x v="43"/>
    <x v="98"/>
    <x v="2"/>
    <x v="2"/>
    <x v="7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6"/>
    <x v="14"/>
    <x v="20"/>
    <x v="0"/>
    <x v="8"/>
    <x v="16"/>
    <x v="16"/>
    <x v="16"/>
    <x v="16"/>
    <x v="114"/>
    <x v="115"/>
    <x v="109"/>
    <x v="103"/>
    <x v="60"/>
    <x v="111"/>
    <x v="13"/>
    <x v="0"/>
    <x v="0"/>
    <x v="2"/>
    <x v="0"/>
    <x v="30"/>
    <x v="99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</r>
  <r>
    <x v="26"/>
    <x v="14"/>
    <x v="19"/>
    <x v="1"/>
    <x v="4"/>
    <x v="15"/>
    <x v="15"/>
    <x v="15"/>
    <x v="15"/>
    <x v="115"/>
    <x v="116"/>
    <x v="110"/>
    <x v="104"/>
    <x v="0"/>
    <x v="112"/>
    <x v="36"/>
    <x v="0"/>
    <x v="4"/>
    <x v="2"/>
    <x v="1"/>
    <x v="58"/>
    <x v="100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6"/>
    <x v="17"/>
    <x v="23"/>
    <x v="0"/>
    <x v="10"/>
    <x v="19"/>
    <x v="19"/>
    <x v="19"/>
    <x v="19"/>
    <x v="116"/>
    <x v="117"/>
    <x v="111"/>
    <x v="105"/>
    <x v="0"/>
    <x v="113"/>
    <x v="13"/>
    <x v="0"/>
    <x v="2"/>
    <x v="0"/>
    <x v="0"/>
    <x v="17"/>
    <x v="101"/>
    <x v="12"/>
    <x v="15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6"/>
  </r>
  <r>
    <x v="27"/>
    <x v="9"/>
    <x v="10"/>
    <x v="0"/>
    <x v="4"/>
    <x v="6"/>
    <x v="6"/>
    <x v="6"/>
    <x v="6"/>
    <x v="117"/>
    <x v="118"/>
    <x v="112"/>
    <x v="106"/>
    <x v="45"/>
    <x v="114"/>
    <x v="22"/>
    <x v="0"/>
    <x v="42"/>
    <x v="0"/>
    <x v="0"/>
    <x v="59"/>
    <x v="102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7"/>
    <x v="11"/>
    <x v="13"/>
    <x v="1"/>
    <x v="4"/>
    <x v="9"/>
    <x v="9"/>
    <x v="9"/>
    <x v="9"/>
    <x v="118"/>
    <x v="119"/>
    <x v="113"/>
    <x v="107"/>
    <x v="31"/>
    <x v="115"/>
    <x v="26"/>
    <x v="3"/>
    <x v="18"/>
    <x v="5"/>
    <x v="0"/>
    <x v="11"/>
    <x v="10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7"/>
    <x v="11"/>
    <x v="14"/>
    <x v="1"/>
    <x v="4"/>
    <x v="10"/>
    <x v="10"/>
    <x v="10"/>
    <x v="10"/>
    <x v="119"/>
    <x v="120"/>
    <x v="2"/>
    <x v="33"/>
    <x v="61"/>
    <x v="11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7"/>
    <x v="11"/>
    <x v="15"/>
    <x v="1"/>
    <x v="4"/>
    <x v="11"/>
    <x v="11"/>
    <x v="11"/>
    <x v="11"/>
    <x v="120"/>
    <x v="121"/>
    <x v="114"/>
    <x v="108"/>
    <x v="5"/>
    <x v="117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7"/>
    <x v="12"/>
    <x v="16"/>
    <x v="1"/>
    <x v="5"/>
    <x v="12"/>
    <x v="12"/>
    <x v="12"/>
    <x v="12"/>
    <x v="20"/>
    <x v="122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7"/>
    <x v="13"/>
    <x v="18"/>
    <x v="1"/>
    <x v="5"/>
    <x v="14"/>
    <x v="14"/>
    <x v="14"/>
    <x v="14"/>
    <x v="121"/>
    <x v="123"/>
    <x v="115"/>
    <x v="109"/>
    <x v="6"/>
    <x v="118"/>
    <x v="13"/>
    <x v="0"/>
    <x v="18"/>
    <x v="5"/>
    <x v="0"/>
    <x v="35"/>
    <x v="4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7"/>
    <x v="14"/>
    <x v="19"/>
    <x v="1"/>
    <x v="4"/>
    <x v="15"/>
    <x v="15"/>
    <x v="15"/>
    <x v="15"/>
    <x v="122"/>
    <x v="124"/>
    <x v="116"/>
    <x v="110"/>
    <x v="1"/>
    <x v="119"/>
    <x v="26"/>
    <x v="0"/>
    <x v="3"/>
    <x v="2"/>
    <x v="0"/>
    <x v="21"/>
    <x v="10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7"/>
    <x v="17"/>
    <x v="23"/>
    <x v="0"/>
    <x v="10"/>
    <x v="19"/>
    <x v="19"/>
    <x v="19"/>
    <x v="19"/>
    <x v="123"/>
    <x v="125"/>
    <x v="117"/>
    <x v="111"/>
    <x v="33"/>
    <x v="120"/>
    <x v="13"/>
    <x v="0"/>
    <x v="3"/>
    <x v="0"/>
    <x v="0"/>
    <x v="21"/>
    <x v="105"/>
    <x v="7"/>
    <x v="16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6"/>
  </r>
  <r>
    <x v="27"/>
    <x v="18"/>
    <x v="24"/>
    <x v="0"/>
    <x v="11"/>
    <x v="20"/>
    <x v="20"/>
    <x v="20"/>
    <x v="20"/>
    <x v="124"/>
    <x v="126"/>
    <x v="118"/>
    <x v="25"/>
    <x v="1"/>
    <x v="121"/>
    <x v="30"/>
    <x v="0"/>
    <x v="2"/>
    <x v="5"/>
    <x v="0"/>
    <x v="12"/>
    <x v="10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28"/>
    <x v="9"/>
    <x v="10"/>
    <x v="0"/>
    <x v="4"/>
    <x v="6"/>
    <x v="6"/>
    <x v="6"/>
    <x v="6"/>
    <x v="125"/>
    <x v="127"/>
    <x v="119"/>
    <x v="97"/>
    <x v="43"/>
    <x v="52"/>
    <x v="37"/>
    <x v="0"/>
    <x v="43"/>
    <x v="5"/>
    <x v="1"/>
    <x v="25"/>
    <x v="107"/>
    <x v="2"/>
    <x v="2"/>
    <x v="5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8"/>
    <x v="10"/>
    <x v="11"/>
    <x v="0"/>
    <x v="5"/>
    <x v="7"/>
    <x v="7"/>
    <x v="7"/>
    <x v="7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8"/>
    <x v="11"/>
    <x v="13"/>
    <x v="1"/>
    <x v="4"/>
    <x v="9"/>
    <x v="9"/>
    <x v="9"/>
    <x v="9"/>
    <x v="126"/>
    <x v="128"/>
    <x v="120"/>
    <x v="112"/>
    <x v="41"/>
    <x v="122"/>
    <x v="26"/>
    <x v="0"/>
    <x v="18"/>
    <x v="2"/>
    <x v="0"/>
    <x v="60"/>
    <x v="108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8"/>
    <x v="11"/>
    <x v="15"/>
    <x v="1"/>
    <x v="4"/>
    <x v="11"/>
    <x v="11"/>
    <x v="11"/>
    <x v="11"/>
    <x v="127"/>
    <x v="129"/>
    <x v="121"/>
    <x v="113"/>
    <x v="5"/>
    <x v="12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8"/>
    <x v="13"/>
    <x v="18"/>
    <x v="1"/>
    <x v="5"/>
    <x v="14"/>
    <x v="14"/>
    <x v="14"/>
    <x v="14"/>
    <x v="128"/>
    <x v="130"/>
    <x v="122"/>
    <x v="114"/>
    <x v="6"/>
    <x v="43"/>
    <x v="23"/>
    <x v="0"/>
    <x v="1"/>
    <x v="2"/>
    <x v="1"/>
    <x v="12"/>
    <x v="10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8"/>
    <x v="14"/>
    <x v="19"/>
    <x v="1"/>
    <x v="4"/>
    <x v="15"/>
    <x v="15"/>
    <x v="15"/>
    <x v="15"/>
    <x v="129"/>
    <x v="131"/>
    <x v="123"/>
    <x v="115"/>
    <x v="1"/>
    <x v="124"/>
    <x v="40"/>
    <x v="1"/>
    <x v="32"/>
    <x v="5"/>
    <x v="0"/>
    <x v="61"/>
    <x v="110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8"/>
    <x v="17"/>
    <x v="23"/>
    <x v="0"/>
    <x v="10"/>
    <x v="19"/>
    <x v="19"/>
    <x v="19"/>
    <x v="19"/>
    <x v="130"/>
    <x v="132"/>
    <x v="114"/>
    <x v="116"/>
    <x v="62"/>
    <x v="125"/>
    <x v="5"/>
    <x v="0"/>
    <x v="2"/>
    <x v="2"/>
    <x v="0"/>
    <x v="30"/>
    <x v="11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6"/>
  </r>
  <r>
    <x v="28"/>
    <x v="18"/>
    <x v="24"/>
    <x v="0"/>
    <x v="11"/>
    <x v="20"/>
    <x v="20"/>
    <x v="20"/>
    <x v="20"/>
    <x v="131"/>
    <x v="133"/>
    <x v="5"/>
    <x v="117"/>
    <x v="18"/>
    <x v="126"/>
    <x v="5"/>
    <x v="0"/>
    <x v="0"/>
    <x v="2"/>
    <x v="0"/>
    <x v="5"/>
    <x v="11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29"/>
    <x v="9"/>
    <x v="10"/>
    <x v="0"/>
    <x v="4"/>
    <x v="6"/>
    <x v="6"/>
    <x v="6"/>
    <x v="6"/>
    <x v="132"/>
    <x v="134"/>
    <x v="124"/>
    <x v="97"/>
    <x v="63"/>
    <x v="127"/>
    <x v="45"/>
    <x v="3"/>
    <x v="38"/>
    <x v="5"/>
    <x v="1"/>
    <x v="10"/>
    <x v="113"/>
    <x v="2"/>
    <x v="2"/>
    <x v="14"/>
    <x v="1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9"/>
    <x v="11"/>
    <x v="13"/>
    <x v="1"/>
    <x v="4"/>
    <x v="9"/>
    <x v="9"/>
    <x v="9"/>
    <x v="9"/>
    <x v="133"/>
    <x v="135"/>
    <x v="125"/>
    <x v="118"/>
    <x v="41"/>
    <x v="72"/>
    <x v="7"/>
    <x v="0"/>
    <x v="1"/>
    <x v="2"/>
    <x v="0"/>
    <x v="62"/>
    <x v="11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9"/>
    <x v="11"/>
    <x v="15"/>
    <x v="1"/>
    <x v="4"/>
    <x v="11"/>
    <x v="11"/>
    <x v="11"/>
    <x v="11"/>
    <x v="134"/>
    <x v="136"/>
    <x v="80"/>
    <x v="101"/>
    <x v="5"/>
    <x v="128"/>
    <x v="5"/>
    <x v="0"/>
    <x v="0"/>
    <x v="2"/>
    <x v="0"/>
    <x v="5"/>
    <x v="11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9"/>
    <x v="13"/>
    <x v="18"/>
    <x v="1"/>
    <x v="5"/>
    <x v="14"/>
    <x v="14"/>
    <x v="14"/>
    <x v="14"/>
    <x v="135"/>
    <x v="137"/>
    <x v="126"/>
    <x v="8"/>
    <x v="6"/>
    <x v="129"/>
    <x v="19"/>
    <x v="3"/>
    <x v="26"/>
    <x v="0"/>
    <x v="6"/>
    <x v="42"/>
    <x v="116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29"/>
    <x v="14"/>
    <x v="19"/>
    <x v="1"/>
    <x v="4"/>
    <x v="15"/>
    <x v="15"/>
    <x v="15"/>
    <x v="15"/>
    <x v="136"/>
    <x v="138"/>
    <x v="127"/>
    <x v="119"/>
    <x v="1"/>
    <x v="130"/>
    <x v="8"/>
    <x v="0"/>
    <x v="35"/>
    <x v="0"/>
    <x v="3"/>
    <x v="52"/>
    <x v="117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29"/>
    <x v="17"/>
    <x v="23"/>
    <x v="0"/>
    <x v="10"/>
    <x v="19"/>
    <x v="19"/>
    <x v="19"/>
    <x v="19"/>
    <x v="137"/>
    <x v="139"/>
    <x v="128"/>
    <x v="120"/>
    <x v="39"/>
    <x v="131"/>
    <x v="2"/>
    <x v="0"/>
    <x v="0"/>
    <x v="2"/>
    <x v="1"/>
    <x v="5"/>
    <x v="118"/>
    <x v="4"/>
    <x v="17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6"/>
  </r>
  <r>
    <x v="29"/>
    <x v="18"/>
    <x v="24"/>
    <x v="0"/>
    <x v="11"/>
    <x v="20"/>
    <x v="20"/>
    <x v="20"/>
    <x v="20"/>
    <x v="138"/>
    <x v="140"/>
    <x v="129"/>
    <x v="10"/>
    <x v="33"/>
    <x v="132"/>
    <x v="26"/>
    <x v="3"/>
    <x v="2"/>
    <x v="5"/>
    <x v="0"/>
    <x v="12"/>
    <x v="11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30"/>
    <x v="9"/>
    <x v="10"/>
    <x v="0"/>
    <x v="4"/>
    <x v="6"/>
    <x v="6"/>
    <x v="6"/>
    <x v="6"/>
    <x v="139"/>
    <x v="141"/>
    <x v="130"/>
    <x v="121"/>
    <x v="43"/>
    <x v="133"/>
    <x v="46"/>
    <x v="0"/>
    <x v="44"/>
    <x v="2"/>
    <x v="1"/>
    <x v="63"/>
    <x v="120"/>
    <x v="2"/>
    <x v="2"/>
    <x v="13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0"/>
    <x v="11"/>
    <x v="13"/>
    <x v="1"/>
    <x v="4"/>
    <x v="9"/>
    <x v="9"/>
    <x v="9"/>
    <x v="9"/>
    <x v="140"/>
    <x v="142"/>
    <x v="131"/>
    <x v="81"/>
    <x v="31"/>
    <x v="134"/>
    <x v="36"/>
    <x v="0"/>
    <x v="12"/>
    <x v="2"/>
    <x v="1"/>
    <x v="62"/>
    <x v="121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0"/>
    <x v="11"/>
    <x v="15"/>
    <x v="1"/>
    <x v="4"/>
    <x v="11"/>
    <x v="11"/>
    <x v="11"/>
    <x v="11"/>
    <x v="141"/>
    <x v="143"/>
    <x v="132"/>
    <x v="56"/>
    <x v="5"/>
    <x v="13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0"/>
    <x v="13"/>
    <x v="18"/>
    <x v="1"/>
    <x v="5"/>
    <x v="14"/>
    <x v="14"/>
    <x v="14"/>
    <x v="14"/>
    <x v="142"/>
    <x v="144"/>
    <x v="133"/>
    <x v="122"/>
    <x v="6"/>
    <x v="136"/>
    <x v="0"/>
    <x v="0"/>
    <x v="12"/>
    <x v="5"/>
    <x v="0"/>
    <x v="48"/>
    <x v="122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0"/>
    <x v="14"/>
    <x v="19"/>
    <x v="1"/>
    <x v="4"/>
    <x v="15"/>
    <x v="15"/>
    <x v="15"/>
    <x v="15"/>
    <x v="143"/>
    <x v="145"/>
    <x v="134"/>
    <x v="123"/>
    <x v="1"/>
    <x v="137"/>
    <x v="36"/>
    <x v="0"/>
    <x v="18"/>
    <x v="5"/>
    <x v="0"/>
    <x v="26"/>
    <x v="123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0"/>
    <x v="17"/>
    <x v="23"/>
    <x v="0"/>
    <x v="10"/>
    <x v="19"/>
    <x v="19"/>
    <x v="19"/>
    <x v="19"/>
    <x v="144"/>
    <x v="146"/>
    <x v="135"/>
    <x v="124"/>
    <x v="31"/>
    <x v="138"/>
    <x v="2"/>
    <x v="0"/>
    <x v="0"/>
    <x v="2"/>
    <x v="0"/>
    <x v="2"/>
    <x v="2"/>
    <x v="10"/>
    <x v="18"/>
    <x v="0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6"/>
  </r>
  <r>
    <x v="30"/>
    <x v="18"/>
    <x v="24"/>
    <x v="0"/>
    <x v="11"/>
    <x v="20"/>
    <x v="20"/>
    <x v="20"/>
    <x v="20"/>
    <x v="145"/>
    <x v="147"/>
    <x v="136"/>
    <x v="3"/>
    <x v="43"/>
    <x v="139"/>
    <x v="2"/>
    <x v="0"/>
    <x v="2"/>
    <x v="2"/>
    <x v="0"/>
    <x v="5"/>
    <x v="12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31"/>
    <x v="9"/>
    <x v="10"/>
    <x v="0"/>
    <x v="4"/>
    <x v="6"/>
    <x v="6"/>
    <x v="6"/>
    <x v="6"/>
    <x v="146"/>
    <x v="148"/>
    <x v="137"/>
    <x v="125"/>
    <x v="64"/>
    <x v="140"/>
    <x v="52"/>
    <x v="3"/>
    <x v="45"/>
    <x v="10"/>
    <x v="0"/>
    <x v="64"/>
    <x v="125"/>
    <x v="2"/>
    <x v="2"/>
    <x v="20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1"/>
    <x v="11"/>
    <x v="13"/>
    <x v="1"/>
    <x v="4"/>
    <x v="9"/>
    <x v="9"/>
    <x v="9"/>
    <x v="9"/>
    <x v="147"/>
    <x v="149"/>
    <x v="138"/>
    <x v="126"/>
    <x v="4"/>
    <x v="141"/>
    <x v="7"/>
    <x v="3"/>
    <x v="1"/>
    <x v="2"/>
    <x v="0"/>
    <x v="58"/>
    <x v="126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1"/>
    <x v="11"/>
    <x v="14"/>
    <x v="1"/>
    <x v="4"/>
    <x v="10"/>
    <x v="10"/>
    <x v="10"/>
    <x v="10"/>
    <x v="148"/>
    <x v="150"/>
    <x v="139"/>
    <x v="127"/>
    <x v="39"/>
    <x v="34"/>
    <x v="2"/>
    <x v="0"/>
    <x v="2"/>
    <x v="2"/>
    <x v="1"/>
    <x v="30"/>
    <x v="127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1"/>
    <x v="11"/>
    <x v="15"/>
    <x v="1"/>
    <x v="4"/>
    <x v="11"/>
    <x v="11"/>
    <x v="11"/>
    <x v="11"/>
    <x v="149"/>
    <x v="151"/>
    <x v="54"/>
    <x v="128"/>
    <x v="6"/>
    <x v="142"/>
    <x v="5"/>
    <x v="0"/>
    <x v="0"/>
    <x v="2"/>
    <x v="0"/>
    <x v="5"/>
    <x v="12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1"/>
    <x v="13"/>
    <x v="18"/>
    <x v="1"/>
    <x v="5"/>
    <x v="14"/>
    <x v="14"/>
    <x v="14"/>
    <x v="14"/>
    <x v="150"/>
    <x v="152"/>
    <x v="140"/>
    <x v="129"/>
    <x v="6"/>
    <x v="142"/>
    <x v="19"/>
    <x v="0"/>
    <x v="18"/>
    <x v="2"/>
    <x v="6"/>
    <x v="52"/>
    <x v="129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1"/>
    <x v="14"/>
    <x v="19"/>
    <x v="1"/>
    <x v="4"/>
    <x v="15"/>
    <x v="15"/>
    <x v="15"/>
    <x v="15"/>
    <x v="151"/>
    <x v="153"/>
    <x v="141"/>
    <x v="119"/>
    <x v="0"/>
    <x v="58"/>
    <x v="42"/>
    <x v="0"/>
    <x v="2"/>
    <x v="2"/>
    <x v="0"/>
    <x v="35"/>
    <x v="13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1"/>
    <x v="17"/>
    <x v="23"/>
    <x v="0"/>
    <x v="10"/>
    <x v="19"/>
    <x v="19"/>
    <x v="19"/>
    <x v="19"/>
    <x v="152"/>
    <x v="154"/>
    <x v="109"/>
    <x v="130"/>
    <x v="31"/>
    <x v="143"/>
    <x v="2"/>
    <x v="1"/>
    <x v="3"/>
    <x v="5"/>
    <x v="0"/>
    <x v="17"/>
    <x v="131"/>
    <x v="5"/>
    <x v="19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6"/>
  </r>
  <r>
    <x v="31"/>
    <x v="18"/>
    <x v="24"/>
    <x v="0"/>
    <x v="11"/>
    <x v="20"/>
    <x v="20"/>
    <x v="20"/>
    <x v="20"/>
    <x v="153"/>
    <x v="155"/>
    <x v="142"/>
    <x v="131"/>
    <x v="41"/>
    <x v="14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31"/>
    <x v="19"/>
    <x v="25"/>
    <x v="0"/>
    <x v="12"/>
    <x v="21"/>
    <x v="21"/>
    <x v="21"/>
    <x v="21"/>
    <x v="20"/>
    <x v="156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1"/>
    <x v="20"/>
    <x v="26"/>
    <x v="1"/>
    <x v="5"/>
    <x v="22"/>
    <x v="22"/>
    <x v="22"/>
    <x v="22"/>
    <x v="154"/>
    <x v="157"/>
    <x v="143"/>
    <x v="132"/>
    <x v="65"/>
    <x v="145"/>
    <x v="5"/>
    <x v="0"/>
    <x v="0"/>
    <x v="2"/>
    <x v="0"/>
    <x v="5"/>
    <x v="13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1"/>
    <x v="21"/>
    <x v="27"/>
    <x v="1"/>
    <x v="5"/>
    <x v="23"/>
    <x v="23"/>
    <x v="23"/>
    <x v="23"/>
    <x v="155"/>
    <x v="158"/>
    <x v="144"/>
    <x v="133"/>
    <x v="46"/>
    <x v="146"/>
    <x v="23"/>
    <x v="0"/>
    <x v="3"/>
    <x v="2"/>
    <x v="0"/>
    <x v="17"/>
    <x v="13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2"/>
    <x v="9"/>
    <x v="10"/>
    <x v="0"/>
    <x v="4"/>
    <x v="6"/>
    <x v="6"/>
    <x v="6"/>
    <x v="6"/>
    <x v="156"/>
    <x v="159"/>
    <x v="145"/>
    <x v="134"/>
    <x v="66"/>
    <x v="147"/>
    <x v="42"/>
    <x v="0"/>
    <x v="32"/>
    <x v="2"/>
    <x v="0"/>
    <x v="26"/>
    <x v="134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2"/>
    <x v="11"/>
    <x v="13"/>
    <x v="1"/>
    <x v="4"/>
    <x v="9"/>
    <x v="9"/>
    <x v="9"/>
    <x v="9"/>
    <x v="157"/>
    <x v="160"/>
    <x v="146"/>
    <x v="135"/>
    <x v="31"/>
    <x v="148"/>
    <x v="19"/>
    <x v="0"/>
    <x v="1"/>
    <x v="2"/>
    <x v="0"/>
    <x v="58"/>
    <x v="13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2"/>
    <x v="11"/>
    <x v="14"/>
    <x v="1"/>
    <x v="4"/>
    <x v="10"/>
    <x v="10"/>
    <x v="10"/>
    <x v="10"/>
    <x v="158"/>
    <x v="161"/>
    <x v="147"/>
    <x v="77"/>
    <x v="67"/>
    <x v="149"/>
    <x v="13"/>
    <x v="0"/>
    <x v="2"/>
    <x v="2"/>
    <x v="1"/>
    <x v="8"/>
    <x v="13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2"/>
    <x v="11"/>
    <x v="15"/>
    <x v="1"/>
    <x v="4"/>
    <x v="11"/>
    <x v="11"/>
    <x v="11"/>
    <x v="11"/>
    <x v="159"/>
    <x v="162"/>
    <x v="54"/>
    <x v="136"/>
    <x v="5"/>
    <x v="15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2"/>
    <x v="13"/>
    <x v="18"/>
    <x v="1"/>
    <x v="5"/>
    <x v="14"/>
    <x v="14"/>
    <x v="14"/>
    <x v="14"/>
    <x v="160"/>
    <x v="163"/>
    <x v="148"/>
    <x v="137"/>
    <x v="6"/>
    <x v="132"/>
    <x v="8"/>
    <x v="0"/>
    <x v="1"/>
    <x v="5"/>
    <x v="1"/>
    <x v="58"/>
    <x v="137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2"/>
    <x v="14"/>
    <x v="19"/>
    <x v="1"/>
    <x v="4"/>
    <x v="15"/>
    <x v="15"/>
    <x v="15"/>
    <x v="15"/>
    <x v="161"/>
    <x v="164"/>
    <x v="149"/>
    <x v="104"/>
    <x v="31"/>
    <x v="151"/>
    <x v="26"/>
    <x v="0"/>
    <x v="32"/>
    <x v="5"/>
    <x v="0"/>
    <x v="46"/>
    <x v="138"/>
    <x v="2"/>
    <x v="2"/>
    <x v="1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2"/>
    <x v="20"/>
    <x v="26"/>
    <x v="1"/>
    <x v="5"/>
    <x v="22"/>
    <x v="22"/>
    <x v="22"/>
    <x v="22"/>
    <x v="162"/>
    <x v="165"/>
    <x v="150"/>
    <x v="138"/>
    <x v="42"/>
    <x v="152"/>
    <x v="0"/>
    <x v="0"/>
    <x v="35"/>
    <x v="0"/>
    <x v="6"/>
    <x v="61"/>
    <x v="13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2"/>
    <x v="21"/>
    <x v="27"/>
    <x v="1"/>
    <x v="5"/>
    <x v="23"/>
    <x v="23"/>
    <x v="23"/>
    <x v="23"/>
    <x v="163"/>
    <x v="166"/>
    <x v="151"/>
    <x v="102"/>
    <x v="1"/>
    <x v="153"/>
    <x v="40"/>
    <x v="3"/>
    <x v="4"/>
    <x v="5"/>
    <x v="0"/>
    <x v="62"/>
    <x v="140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2"/>
    <x v="22"/>
    <x v="28"/>
    <x v="0"/>
    <x v="12"/>
    <x v="24"/>
    <x v="24"/>
    <x v="24"/>
    <x v="24"/>
    <x v="164"/>
    <x v="167"/>
    <x v="152"/>
    <x v="139"/>
    <x v="43"/>
    <x v="154"/>
    <x v="2"/>
    <x v="0"/>
    <x v="0"/>
    <x v="2"/>
    <x v="0"/>
    <x v="2"/>
    <x v="2"/>
    <x v="2"/>
    <x v="2"/>
    <x v="0"/>
    <x v="1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8"/>
  </r>
  <r>
    <x v="32"/>
    <x v="23"/>
    <x v="29"/>
    <x v="0"/>
    <x v="4"/>
    <x v="25"/>
    <x v="25"/>
    <x v="25"/>
    <x v="25"/>
    <x v="165"/>
    <x v="168"/>
    <x v="153"/>
    <x v="140"/>
    <x v="68"/>
    <x v="155"/>
    <x v="53"/>
    <x v="1"/>
    <x v="46"/>
    <x v="6"/>
    <x v="3"/>
    <x v="65"/>
    <x v="141"/>
    <x v="2"/>
    <x v="2"/>
    <x v="20"/>
    <x v="1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2"/>
    <x v="24"/>
    <x v="30"/>
    <x v="0"/>
    <x v="4"/>
    <x v="26"/>
    <x v="26"/>
    <x v="26"/>
    <x v="26"/>
    <x v="166"/>
    <x v="169"/>
    <x v="154"/>
    <x v="141"/>
    <x v="15"/>
    <x v="156"/>
    <x v="53"/>
    <x v="4"/>
    <x v="47"/>
    <x v="3"/>
    <x v="6"/>
    <x v="66"/>
    <x v="142"/>
    <x v="2"/>
    <x v="2"/>
    <x v="6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2"/>
    <x v="25"/>
    <x v="31"/>
    <x v="0"/>
    <x v="12"/>
    <x v="26"/>
    <x v="26"/>
    <x v="26"/>
    <x v="26"/>
    <x v="167"/>
    <x v="170"/>
    <x v="155"/>
    <x v="142"/>
    <x v="29"/>
    <x v="157"/>
    <x v="42"/>
    <x v="0"/>
    <x v="12"/>
    <x v="2"/>
    <x v="0"/>
    <x v="11"/>
    <x v="14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3"/>
    <x v="11"/>
    <x v="13"/>
    <x v="1"/>
    <x v="4"/>
    <x v="9"/>
    <x v="9"/>
    <x v="9"/>
    <x v="9"/>
    <x v="168"/>
    <x v="171"/>
    <x v="156"/>
    <x v="91"/>
    <x v="31"/>
    <x v="158"/>
    <x v="19"/>
    <x v="0"/>
    <x v="26"/>
    <x v="0"/>
    <x v="1"/>
    <x v="31"/>
    <x v="144"/>
    <x v="2"/>
    <x v="2"/>
    <x v="21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3"/>
    <x v="11"/>
    <x v="14"/>
    <x v="1"/>
    <x v="4"/>
    <x v="10"/>
    <x v="10"/>
    <x v="10"/>
    <x v="10"/>
    <x v="169"/>
    <x v="172"/>
    <x v="157"/>
    <x v="143"/>
    <x v="59"/>
    <x v="159"/>
    <x v="5"/>
    <x v="0"/>
    <x v="2"/>
    <x v="2"/>
    <x v="0"/>
    <x v="30"/>
    <x v="145"/>
    <x v="2"/>
    <x v="2"/>
    <x v="1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3"/>
    <x v="11"/>
    <x v="15"/>
    <x v="1"/>
    <x v="4"/>
    <x v="11"/>
    <x v="11"/>
    <x v="11"/>
    <x v="11"/>
    <x v="170"/>
    <x v="173"/>
    <x v="158"/>
    <x v="144"/>
    <x v="8"/>
    <x v="160"/>
    <x v="2"/>
    <x v="0"/>
    <x v="0"/>
    <x v="2"/>
    <x v="0"/>
    <x v="2"/>
    <x v="2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3"/>
    <x v="13"/>
    <x v="18"/>
    <x v="1"/>
    <x v="5"/>
    <x v="14"/>
    <x v="14"/>
    <x v="14"/>
    <x v="14"/>
    <x v="171"/>
    <x v="174"/>
    <x v="159"/>
    <x v="145"/>
    <x v="6"/>
    <x v="161"/>
    <x v="30"/>
    <x v="3"/>
    <x v="35"/>
    <x v="0"/>
    <x v="0"/>
    <x v="58"/>
    <x v="146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3"/>
    <x v="14"/>
    <x v="19"/>
    <x v="1"/>
    <x v="4"/>
    <x v="15"/>
    <x v="15"/>
    <x v="15"/>
    <x v="15"/>
    <x v="172"/>
    <x v="175"/>
    <x v="160"/>
    <x v="104"/>
    <x v="3"/>
    <x v="162"/>
    <x v="36"/>
    <x v="0"/>
    <x v="18"/>
    <x v="2"/>
    <x v="3"/>
    <x v="9"/>
    <x v="147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3"/>
    <x v="20"/>
    <x v="26"/>
    <x v="1"/>
    <x v="5"/>
    <x v="22"/>
    <x v="22"/>
    <x v="22"/>
    <x v="22"/>
    <x v="173"/>
    <x v="176"/>
    <x v="161"/>
    <x v="86"/>
    <x v="69"/>
    <x v="74"/>
    <x v="42"/>
    <x v="0"/>
    <x v="35"/>
    <x v="0"/>
    <x v="0"/>
    <x v="9"/>
    <x v="148"/>
    <x v="2"/>
    <x v="2"/>
    <x v="16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3"/>
    <x v="21"/>
    <x v="27"/>
    <x v="1"/>
    <x v="5"/>
    <x v="23"/>
    <x v="23"/>
    <x v="23"/>
    <x v="23"/>
    <x v="174"/>
    <x v="177"/>
    <x v="162"/>
    <x v="146"/>
    <x v="0"/>
    <x v="163"/>
    <x v="19"/>
    <x v="0"/>
    <x v="3"/>
    <x v="2"/>
    <x v="0"/>
    <x v="62"/>
    <x v="149"/>
    <x v="2"/>
    <x v="2"/>
    <x v="7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3"/>
    <x v="23"/>
    <x v="29"/>
    <x v="0"/>
    <x v="4"/>
    <x v="25"/>
    <x v="25"/>
    <x v="25"/>
    <x v="25"/>
    <x v="175"/>
    <x v="178"/>
    <x v="163"/>
    <x v="41"/>
    <x v="66"/>
    <x v="164"/>
    <x v="54"/>
    <x v="4"/>
    <x v="48"/>
    <x v="13"/>
    <x v="5"/>
    <x v="67"/>
    <x v="150"/>
    <x v="2"/>
    <x v="2"/>
    <x v="22"/>
    <x v="1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3"/>
    <x v="24"/>
    <x v="30"/>
    <x v="0"/>
    <x v="4"/>
    <x v="26"/>
    <x v="26"/>
    <x v="26"/>
    <x v="26"/>
    <x v="176"/>
    <x v="179"/>
    <x v="164"/>
    <x v="147"/>
    <x v="52"/>
    <x v="165"/>
    <x v="2"/>
    <x v="0"/>
    <x v="2"/>
    <x v="2"/>
    <x v="0"/>
    <x v="5"/>
    <x v="15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3"/>
    <x v="25"/>
    <x v="31"/>
    <x v="0"/>
    <x v="12"/>
    <x v="26"/>
    <x v="26"/>
    <x v="26"/>
    <x v="26"/>
    <x v="177"/>
    <x v="180"/>
    <x v="165"/>
    <x v="148"/>
    <x v="70"/>
    <x v="166"/>
    <x v="26"/>
    <x v="3"/>
    <x v="3"/>
    <x v="2"/>
    <x v="0"/>
    <x v="12"/>
    <x v="15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3"/>
    <x v="26"/>
    <x v="32"/>
    <x v="0"/>
    <x v="11"/>
    <x v="27"/>
    <x v="27"/>
    <x v="27"/>
    <x v="27"/>
    <x v="178"/>
    <x v="181"/>
    <x v="166"/>
    <x v="88"/>
    <x v="9"/>
    <x v="167"/>
    <x v="2"/>
    <x v="3"/>
    <x v="0"/>
    <x v="2"/>
    <x v="0"/>
    <x v="5"/>
    <x v="15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34"/>
    <x v="9"/>
    <x v="10"/>
    <x v="0"/>
    <x v="4"/>
    <x v="6"/>
    <x v="6"/>
    <x v="6"/>
    <x v="6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4"/>
    <x v="11"/>
    <x v="13"/>
    <x v="1"/>
    <x v="4"/>
    <x v="9"/>
    <x v="9"/>
    <x v="9"/>
    <x v="9"/>
    <x v="179"/>
    <x v="182"/>
    <x v="167"/>
    <x v="149"/>
    <x v="41"/>
    <x v="168"/>
    <x v="55"/>
    <x v="0"/>
    <x v="30"/>
    <x v="0"/>
    <x v="3"/>
    <x v="51"/>
    <x v="154"/>
    <x v="2"/>
    <x v="2"/>
    <x v="1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4"/>
    <x v="11"/>
    <x v="14"/>
    <x v="1"/>
    <x v="4"/>
    <x v="10"/>
    <x v="10"/>
    <x v="10"/>
    <x v="10"/>
    <x v="180"/>
    <x v="183"/>
    <x v="168"/>
    <x v="64"/>
    <x v="71"/>
    <x v="169"/>
    <x v="30"/>
    <x v="0"/>
    <x v="3"/>
    <x v="2"/>
    <x v="1"/>
    <x v="0"/>
    <x v="15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4"/>
    <x v="11"/>
    <x v="15"/>
    <x v="1"/>
    <x v="4"/>
    <x v="11"/>
    <x v="11"/>
    <x v="11"/>
    <x v="11"/>
    <x v="181"/>
    <x v="184"/>
    <x v="169"/>
    <x v="150"/>
    <x v="8"/>
    <x v="17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4"/>
    <x v="13"/>
    <x v="18"/>
    <x v="1"/>
    <x v="5"/>
    <x v="14"/>
    <x v="14"/>
    <x v="14"/>
    <x v="14"/>
    <x v="182"/>
    <x v="185"/>
    <x v="170"/>
    <x v="151"/>
    <x v="6"/>
    <x v="58"/>
    <x v="36"/>
    <x v="0"/>
    <x v="35"/>
    <x v="2"/>
    <x v="3"/>
    <x v="61"/>
    <x v="156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4"/>
    <x v="14"/>
    <x v="19"/>
    <x v="1"/>
    <x v="4"/>
    <x v="15"/>
    <x v="15"/>
    <x v="15"/>
    <x v="15"/>
    <x v="183"/>
    <x v="186"/>
    <x v="171"/>
    <x v="152"/>
    <x v="63"/>
    <x v="171"/>
    <x v="42"/>
    <x v="3"/>
    <x v="1"/>
    <x v="2"/>
    <x v="0"/>
    <x v="11"/>
    <x v="126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4"/>
    <x v="20"/>
    <x v="26"/>
    <x v="1"/>
    <x v="5"/>
    <x v="22"/>
    <x v="22"/>
    <x v="22"/>
    <x v="22"/>
    <x v="184"/>
    <x v="187"/>
    <x v="172"/>
    <x v="146"/>
    <x v="42"/>
    <x v="172"/>
    <x v="36"/>
    <x v="1"/>
    <x v="22"/>
    <x v="0"/>
    <x v="1"/>
    <x v="1"/>
    <x v="157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4"/>
    <x v="21"/>
    <x v="27"/>
    <x v="1"/>
    <x v="5"/>
    <x v="23"/>
    <x v="23"/>
    <x v="23"/>
    <x v="23"/>
    <x v="185"/>
    <x v="188"/>
    <x v="173"/>
    <x v="128"/>
    <x v="0"/>
    <x v="173"/>
    <x v="19"/>
    <x v="0"/>
    <x v="4"/>
    <x v="0"/>
    <x v="1"/>
    <x v="68"/>
    <x v="158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4"/>
    <x v="23"/>
    <x v="29"/>
    <x v="0"/>
    <x v="4"/>
    <x v="25"/>
    <x v="25"/>
    <x v="25"/>
    <x v="25"/>
    <x v="186"/>
    <x v="189"/>
    <x v="174"/>
    <x v="40"/>
    <x v="16"/>
    <x v="174"/>
    <x v="56"/>
    <x v="3"/>
    <x v="49"/>
    <x v="13"/>
    <x v="1"/>
    <x v="69"/>
    <x v="159"/>
    <x v="2"/>
    <x v="2"/>
    <x v="4"/>
    <x v="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4"/>
    <x v="24"/>
    <x v="30"/>
    <x v="0"/>
    <x v="4"/>
    <x v="26"/>
    <x v="26"/>
    <x v="26"/>
    <x v="26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4"/>
    <x v="25"/>
    <x v="31"/>
    <x v="0"/>
    <x v="12"/>
    <x v="26"/>
    <x v="26"/>
    <x v="26"/>
    <x v="26"/>
    <x v="187"/>
    <x v="190"/>
    <x v="175"/>
    <x v="153"/>
    <x v="72"/>
    <x v="175"/>
    <x v="26"/>
    <x v="0"/>
    <x v="3"/>
    <x v="5"/>
    <x v="0"/>
    <x v="12"/>
    <x v="160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4"/>
    <x v="26"/>
    <x v="32"/>
    <x v="0"/>
    <x v="11"/>
    <x v="27"/>
    <x v="27"/>
    <x v="27"/>
    <x v="27"/>
    <x v="188"/>
    <x v="191"/>
    <x v="8"/>
    <x v="29"/>
    <x v="33"/>
    <x v="17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35"/>
    <x v="11"/>
    <x v="13"/>
    <x v="1"/>
    <x v="4"/>
    <x v="9"/>
    <x v="9"/>
    <x v="9"/>
    <x v="9"/>
    <x v="189"/>
    <x v="192"/>
    <x v="176"/>
    <x v="34"/>
    <x v="31"/>
    <x v="177"/>
    <x v="8"/>
    <x v="3"/>
    <x v="30"/>
    <x v="2"/>
    <x v="0"/>
    <x v="52"/>
    <x v="161"/>
    <x v="2"/>
    <x v="2"/>
    <x v="14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5"/>
    <x v="11"/>
    <x v="14"/>
    <x v="1"/>
    <x v="4"/>
    <x v="10"/>
    <x v="10"/>
    <x v="10"/>
    <x v="10"/>
    <x v="190"/>
    <x v="193"/>
    <x v="177"/>
    <x v="154"/>
    <x v="73"/>
    <x v="178"/>
    <x v="30"/>
    <x v="0"/>
    <x v="1"/>
    <x v="2"/>
    <x v="0"/>
    <x v="0"/>
    <x v="16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5"/>
    <x v="11"/>
    <x v="15"/>
    <x v="1"/>
    <x v="4"/>
    <x v="11"/>
    <x v="11"/>
    <x v="11"/>
    <x v="11"/>
    <x v="191"/>
    <x v="194"/>
    <x v="36"/>
    <x v="155"/>
    <x v="5"/>
    <x v="17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5"/>
    <x v="13"/>
    <x v="18"/>
    <x v="1"/>
    <x v="5"/>
    <x v="14"/>
    <x v="14"/>
    <x v="14"/>
    <x v="14"/>
    <x v="192"/>
    <x v="195"/>
    <x v="17"/>
    <x v="156"/>
    <x v="6"/>
    <x v="180"/>
    <x v="19"/>
    <x v="0"/>
    <x v="26"/>
    <x v="5"/>
    <x v="0"/>
    <x v="43"/>
    <x v="163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5"/>
    <x v="14"/>
    <x v="19"/>
    <x v="1"/>
    <x v="4"/>
    <x v="15"/>
    <x v="15"/>
    <x v="15"/>
    <x v="15"/>
    <x v="193"/>
    <x v="196"/>
    <x v="178"/>
    <x v="157"/>
    <x v="31"/>
    <x v="181"/>
    <x v="40"/>
    <x v="0"/>
    <x v="1"/>
    <x v="2"/>
    <x v="0"/>
    <x v="60"/>
    <x v="164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5"/>
    <x v="20"/>
    <x v="26"/>
    <x v="1"/>
    <x v="5"/>
    <x v="22"/>
    <x v="22"/>
    <x v="22"/>
    <x v="22"/>
    <x v="194"/>
    <x v="197"/>
    <x v="179"/>
    <x v="158"/>
    <x v="6"/>
    <x v="182"/>
    <x v="30"/>
    <x v="1"/>
    <x v="18"/>
    <x v="2"/>
    <x v="1"/>
    <x v="62"/>
    <x v="165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5"/>
    <x v="21"/>
    <x v="27"/>
    <x v="1"/>
    <x v="5"/>
    <x v="23"/>
    <x v="23"/>
    <x v="23"/>
    <x v="23"/>
    <x v="195"/>
    <x v="198"/>
    <x v="180"/>
    <x v="159"/>
    <x v="12"/>
    <x v="183"/>
    <x v="26"/>
    <x v="0"/>
    <x v="3"/>
    <x v="5"/>
    <x v="1"/>
    <x v="0"/>
    <x v="166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5"/>
    <x v="23"/>
    <x v="29"/>
    <x v="0"/>
    <x v="4"/>
    <x v="25"/>
    <x v="25"/>
    <x v="25"/>
    <x v="25"/>
    <x v="196"/>
    <x v="199"/>
    <x v="181"/>
    <x v="160"/>
    <x v="47"/>
    <x v="174"/>
    <x v="57"/>
    <x v="1"/>
    <x v="50"/>
    <x v="6"/>
    <x v="7"/>
    <x v="70"/>
    <x v="167"/>
    <x v="2"/>
    <x v="2"/>
    <x v="6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5"/>
    <x v="24"/>
    <x v="30"/>
    <x v="0"/>
    <x v="4"/>
    <x v="26"/>
    <x v="26"/>
    <x v="26"/>
    <x v="26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5"/>
    <x v="25"/>
    <x v="31"/>
    <x v="0"/>
    <x v="12"/>
    <x v="26"/>
    <x v="26"/>
    <x v="26"/>
    <x v="26"/>
    <x v="197"/>
    <x v="200"/>
    <x v="182"/>
    <x v="161"/>
    <x v="73"/>
    <x v="184"/>
    <x v="40"/>
    <x v="0"/>
    <x v="32"/>
    <x v="2"/>
    <x v="0"/>
    <x v="58"/>
    <x v="16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5"/>
    <x v="26"/>
    <x v="32"/>
    <x v="0"/>
    <x v="11"/>
    <x v="27"/>
    <x v="27"/>
    <x v="27"/>
    <x v="27"/>
    <x v="198"/>
    <x v="201"/>
    <x v="183"/>
    <x v="64"/>
    <x v="62"/>
    <x v="185"/>
    <x v="2"/>
    <x v="0"/>
    <x v="2"/>
    <x v="2"/>
    <x v="0"/>
    <x v="5"/>
    <x v="16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36"/>
    <x v="11"/>
    <x v="13"/>
    <x v="1"/>
    <x v="4"/>
    <x v="9"/>
    <x v="9"/>
    <x v="9"/>
    <x v="9"/>
    <x v="199"/>
    <x v="202"/>
    <x v="184"/>
    <x v="76"/>
    <x v="31"/>
    <x v="19"/>
    <x v="4"/>
    <x v="3"/>
    <x v="30"/>
    <x v="2"/>
    <x v="1"/>
    <x v="1"/>
    <x v="170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6"/>
    <x v="11"/>
    <x v="14"/>
    <x v="1"/>
    <x v="4"/>
    <x v="10"/>
    <x v="10"/>
    <x v="10"/>
    <x v="10"/>
    <x v="200"/>
    <x v="203"/>
    <x v="33"/>
    <x v="154"/>
    <x v="74"/>
    <x v="186"/>
    <x v="23"/>
    <x v="0"/>
    <x v="3"/>
    <x v="2"/>
    <x v="0"/>
    <x v="17"/>
    <x v="17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6"/>
    <x v="11"/>
    <x v="15"/>
    <x v="1"/>
    <x v="4"/>
    <x v="11"/>
    <x v="11"/>
    <x v="11"/>
    <x v="11"/>
    <x v="201"/>
    <x v="204"/>
    <x v="142"/>
    <x v="162"/>
    <x v="8"/>
    <x v="18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6"/>
    <x v="13"/>
    <x v="18"/>
    <x v="1"/>
    <x v="5"/>
    <x v="14"/>
    <x v="14"/>
    <x v="14"/>
    <x v="14"/>
    <x v="202"/>
    <x v="205"/>
    <x v="185"/>
    <x v="26"/>
    <x v="6"/>
    <x v="188"/>
    <x v="36"/>
    <x v="1"/>
    <x v="12"/>
    <x v="0"/>
    <x v="1"/>
    <x v="61"/>
    <x v="172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6"/>
    <x v="14"/>
    <x v="19"/>
    <x v="1"/>
    <x v="4"/>
    <x v="15"/>
    <x v="15"/>
    <x v="15"/>
    <x v="15"/>
    <x v="203"/>
    <x v="206"/>
    <x v="186"/>
    <x v="95"/>
    <x v="75"/>
    <x v="189"/>
    <x v="58"/>
    <x v="0"/>
    <x v="26"/>
    <x v="2"/>
    <x v="6"/>
    <x v="36"/>
    <x v="173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6"/>
    <x v="20"/>
    <x v="26"/>
    <x v="1"/>
    <x v="5"/>
    <x v="22"/>
    <x v="22"/>
    <x v="22"/>
    <x v="22"/>
    <x v="204"/>
    <x v="207"/>
    <x v="187"/>
    <x v="163"/>
    <x v="6"/>
    <x v="190"/>
    <x v="8"/>
    <x v="0"/>
    <x v="1"/>
    <x v="0"/>
    <x v="0"/>
    <x v="58"/>
    <x v="144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6"/>
    <x v="21"/>
    <x v="27"/>
    <x v="1"/>
    <x v="5"/>
    <x v="23"/>
    <x v="23"/>
    <x v="23"/>
    <x v="23"/>
    <x v="205"/>
    <x v="208"/>
    <x v="188"/>
    <x v="78"/>
    <x v="12"/>
    <x v="191"/>
    <x v="0"/>
    <x v="0"/>
    <x v="12"/>
    <x v="2"/>
    <x v="1"/>
    <x v="48"/>
    <x v="174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6"/>
    <x v="23"/>
    <x v="29"/>
    <x v="0"/>
    <x v="4"/>
    <x v="25"/>
    <x v="25"/>
    <x v="25"/>
    <x v="25"/>
    <x v="206"/>
    <x v="209"/>
    <x v="189"/>
    <x v="21"/>
    <x v="75"/>
    <x v="192"/>
    <x v="59"/>
    <x v="3"/>
    <x v="51"/>
    <x v="0"/>
    <x v="1"/>
    <x v="66"/>
    <x v="175"/>
    <x v="2"/>
    <x v="2"/>
    <x v="23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6"/>
    <x v="25"/>
    <x v="31"/>
    <x v="0"/>
    <x v="12"/>
    <x v="26"/>
    <x v="26"/>
    <x v="26"/>
    <x v="26"/>
    <x v="207"/>
    <x v="210"/>
    <x v="190"/>
    <x v="164"/>
    <x v="76"/>
    <x v="193"/>
    <x v="30"/>
    <x v="0"/>
    <x v="2"/>
    <x v="5"/>
    <x v="0"/>
    <x v="12"/>
    <x v="176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6"/>
    <x v="26"/>
    <x v="32"/>
    <x v="0"/>
    <x v="11"/>
    <x v="27"/>
    <x v="27"/>
    <x v="27"/>
    <x v="27"/>
    <x v="208"/>
    <x v="211"/>
    <x v="191"/>
    <x v="4"/>
    <x v="77"/>
    <x v="194"/>
    <x v="13"/>
    <x v="0"/>
    <x v="3"/>
    <x v="2"/>
    <x v="0"/>
    <x v="8"/>
    <x v="17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7"/>
  </r>
  <r>
    <x v="36"/>
    <x v="27"/>
    <x v="33"/>
    <x v="0"/>
    <x v="13"/>
    <x v="28"/>
    <x v="28"/>
    <x v="28"/>
    <x v="28"/>
    <x v="209"/>
    <x v="212"/>
    <x v="192"/>
    <x v="165"/>
    <x v="2"/>
    <x v="195"/>
    <x v="60"/>
    <x v="7"/>
    <x v="22"/>
    <x v="2"/>
    <x v="9"/>
    <x v="33"/>
    <x v="178"/>
    <x v="2"/>
    <x v="2"/>
    <x v="3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9"/>
  </r>
  <r>
    <x v="36"/>
    <x v="28"/>
    <x v="34"/>
    <x v="1"/>
    <x v="5"/>
    <x v="29"/>
    <x v="29"/>
    <x v="29"/>
    <x v="29"/>
    <x v="20"/>
    <x v="213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6"/>
    <x v="29"/>
    <x v="35"/>
    <x v="1"/>
    <x v="4"/>
    <x v="29"/>
    <x v="29"/>
    <x v="29"/>
    <x v="29"/>
    <x v="210"/>
    <x v="214"/>
    <x v="193"/>
    <x v="166"/>
    <x v="5"/>
    <x v="196"/>
    <x v="23"/>
    <x v="0"/>
    <x v="35"/>
    <x v="2"/>
    <x v="0"/>
    <x v="60"/>
    <x v="172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6"/>
    <x v="29"/>
    <x v="36"/>
    <x v="0"/>
    <x v="14"/>
    <x v="30"/>
    <x v="30"/>
    <x v="30"/>
    <x v="30"/>
    <x v="211"/>
    <x v="215"/>
    <x v="194"/>
    <x v="167"/>
    <x v="6"/>
    <x v="197"/>
    <x v="26"/>
    <x v="3"/>
    <x v="12"/>
    <x v="2"/>
    <x v="1"/>
    <x v="60"/>
    <x v="17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37"/>
    <x v="11"/>
    <x v="13"/>
    <x v="1"/>
    <x v="4"/>
    <x v="9"/>
    <x v="9"/>
    <x v="9"/>
    <x v="9"/>
    <x v="212"/>
    <x v="216"/>
    <x v="195"/>
    <x v="168"/>
    <x v="41"/>
    <x v="198"/>
    <x v="18"/>
    <x v="0"/>
    <x v="26"/>
    <x v="14"/>
    <x v="3"/>
    <x v="20"/>
    <x v="180"/>
    <x v="2"/>
    <x v="2"/>
    <x v="17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7"/>
    <x v="11"/>
    <x v="14"/>
    <x v="1"/>
    <x v="4"/>
    <x v="10"/>
    <x v="10"/>
    <x v="10"/>
    <x v="10"/>
    <x v="213"/>
    <x v="217"/>
    <x v="65"/>
    <x v="75"/>
    <x v="78"/>
    <x v="199"/>
    <x v="5"/>
    <x v="0"/>
    <x v="2"/>
    <x v="2"/>
    <x v="0"/>
    <x v="30"/>
    <x v="18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7"/>
    <x v="11"/>
    <x v="15"/>
    <x v="1"/>
    <x v="4"/>
    <x v="11"/>
    <x v="11"/>
    <x v="11"/>
    <x v="11"/>
    <x v="214"/>
    <x v="218"/>
    <x v="54"/>
    <x v="169"/>
    <x v="8"/>
    <x v="200"/>
    <x v="34"/>
    <x v="0"/>
    <x v="0"/>
    <x v="2"/>
    <x v="0"/>
    <x v="41"/>
    <x v="2"/>
    <x v="2"/>
    <x v="2"/>
    <x v="1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7"/>
    <x v="13"/>
    <x v="18"/>
    <x v="1"/>
    <x v="5"/>
    <x v="14"/>
    <x v="14"/>
    <x v="14"/>
    <x v="14"/>
    <x v="215"/>
    <x v="219"/>
    <x v="196"/>
    <x v="170"/>
    <x v="6"/>
    <x v="152"/>
    <x v="7"/>
    <x v="0"/>
    <x v="3"/>
    <x v="5"/>
    <x v="1"/>
    <x v="58"/>
    <x v="14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7"/>
    <x v="14"/>
    <x v="19"/>
    <x v="1"/>
    <x v="4"/>
    <x v="15"/>
    <x v="15"/>
    <x v="15"/>
    <x v="15"/>
    <x v="216"/>
    <x v="220"/>
    <x v="197"/>
    <x v="171"/>
    <x v="63"/>
    <x v="201"/>
    <x v="26"/>
    <x v="0"/>
    <x v="3"/>
    <x v="5"/>
    <x v="0"/>
    <x v="12"/>
    <x v="182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7"/>
    <x v="20"/>
    <x v="26"/>
    <x v="1"/>
    <x v="5"/>
    <x v="22"/>
    <x v="22"/>
    <x v="22"/>
    <x v="22"/>
    <x v="217"/>
    <x v="221"/>
    <x v="198"/>
    <x v="172"/>
    <x v="6"/>
    <x v="202"/>
    <x v="8"/>
    <x v="3"/>
    <x v="32"/>
    <x v="5"/>
    <x v="0"/>
    <x v="68"/>
    <x v="183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7"/>
    <x v="21"/>
    <x v="27"/>
    <x v="1"/>
    <x v="5"/>
    <x v="23"/>
    <x v="23"/>
    <x v="23"/>
    <x v="23"/>
    <x v="218"/>
    <x v="222"/>
    <x v="199"/>
    <x v="26"/>
    <x v="12"/>
    <x v="203"/>
    <x v="30"/>
    <x v="0"/>
    <x v="35"/>
    <x v="5"/>
    <x v="3"/>
    <x v="58"/>
    <x v="184"/>
    <x v="2"/>
    <x v="2"/>
    <x v="1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7"/>
    <x v="23"/>
    <x v="29"/>
    <x v="0"/>
    <x v="4"/>
    <x v="25"/>
    <x v="25"/>
    <x v="25"/>
    <x v="25"/>
    <x v="219"/>
    <x v="223"/>
    <x v="200"/>
    <x v="168"/>
    <x v="75"/>
    <x v="204"/>
    <x v="61"/>
    <x v="3"/>
    <x v="52"/>
    <x v="3"/>
    <x v="6"/>
    <x v="71"/>
    <x v="185"/>
    <x v="2"/>
    <x v="2"/>
    <x v="21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7"/>
    <x v="25"/>
    <x v="31"/>
    <x v="0"/>
    <x v="12"/>
    <x v="26"/>
    <x v="26"/>
    <x v="26"/>
    <x v="26"/>
    <x v="220"/>
    <x v="224"/>
    <x v="201"/>
    <x v="173"/>
    <x v="70"/>
    <x v="205"/>
    <x v="26"/>
    <x v="0"/>
    <x v="4"/>
    <x v="2"/>
    <x v="0"/>
    <x v="35"/>
    <x v="186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7"/>
    <x v="27"/>
    <x v="33"/>
    <x v="0"/>
    <x v="13"/>
    <x v="28"/>
    <x v="28"/>
    <x v="28"/>
    <x v="28"/>
    <x v="221"/>
    <x v="225"/>
    <x v="202"/>
    <x v="174"/>
    <x v="22"/>
    <x v="206"/>
    <x v="62"/>
    <x v="8"/>
    <x v="53"/>
    <x v="2"/>
    <x v="10"/>
    <x v="56"/>
    <x v="187"/>
    <x v="2"/>
    <x v="2"/>
    <x v="2"/>
    <x v="1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9"/>
  </r>
  <r>
    <x v="37"/>
    <x v="29"/>
    <x v="35"/>
    <x v="1"/>
    <x v="4"/>
    <x v="29"/>
    <x v="29"/>
    <x v="29"/>
    <x v="29"/>
    <x v="222"/>
    <x v="226"/>
    <x v="203"/>
    <x v="99"/>
    <x v="8"/>
    <x v="46"/>
    <x v="7"/>
    <x v="3"/>
    <x v="18"/>
    <x v="2"/>
    <x v="0"/>
    <x v="61"/>
    <x v="188"/>
    <x v="2"/>
    <x v="2"/>
    <x v="5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7"/>
    <x v="29"/>
    <x v="36"/>
    <x v="0"/>
    <x v="14"/>
    <x v="30"/>
    <x v="30"/>
    <x v="30"/>
    <x v="30"/>
    <x v="223"/>
    <x v="227"/>
    <x v="204"/>
    <x v="175"/>
    <x v="58"/>
    <x v="39"/>
    <x v="40"/>
    <x v="0"/>
    <x v="23"/>
    <x v="2"/>
    <x v="0"/>
    <x v="61"/>
    <x v="189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38"/>
    <x v="11"/>
    <x v="13"/>
    <x v="1"/>
    <x v="4"/>
    <x v="9"/>
    <x v="9"/>
    <x v="9"/>
    <x v="9"/>
    <x v="224"/>
    <x v="228"/>
    <x v="205"/>
    <x v="83"/>
    <x v="35"/>
    <x v="207"/>
    <x v="22"/>
    <x v="0"/>
    <x v="12"/>
    <x v="2"/>
    <x v="0"/>
    <x v="68"/>
    <x v="190"/>
    <x v="2"/>
    <x v="2"/>
    <x v="2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8"/>
    <x v="11"/>
    <x v="14"/>
    <x v="1"/>
    <x v="4"/>
    <x v="10"/>
    <x v="10"/>
    <x v="10"/>
    <x v="10"/>
    <x v="225"/>
    <x v="229"/>
    <x v="206"/>
    <x v="176"/>
    <x v="74"/>
    <x v="208"/>
    <x v="26"/>
    <x v="0"/>
    <x v="3"/>
    <x v="2"/>
    <x v="1"/>
    <x v="12"/>
    <x v="19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8"/>
    <x v="11"/>
    <x v="15"/>
    <x v="1"/>
    <x v="4"/>
    <x v="11"/>
    <x v="11"/>
    <x v="11"/>
    <x v="11"/>
    <x v="226"/>
    <x v="230"/>
    <x v="85"/>
    <x v="177"/>
    <x v="8"/>
    <x v="209"/>
    <x v="2"/>
    <x v="0"/>
    <x v="0"/>
    <x v="2"/>
    <x v="4"/>
    <x v="8"/>
    <x v="192"/>
    <x v="2"/>
    <x v="2"/>
    <x v="0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8"/>
    <x v="13"/>
    <x v="18"/>
    <x v="1"/>
    <x v="5"/>
    <x v="14"/>
    <x v="14"/>
    <x v="14"/>
    <x v="14"/>
    <x v="227"/>
    <x v="231"/>
    <x v="104"/>
    <x v="178"/>
    <x v="6"/>
    <x v="210"/>
    <x v="42"/>
    <x v="0"/>
    <x v="3"/>
    <x v="0"/>
    <x v="1"/>
    <x v="46"/>
    <x v="193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8"/>
    <x v="14"/>
    <x v="19"/>
    <x v="1"/>
    <x v="4"/>
    <x v="15"/>
    <x v="15"/>
    <x v="15"/>
    <x v="15"/>
    <x v="228"/>
    <x v="232"/>
    <x v="207"/>
    <x v="171"/>
    <x v="47"/>
    <x v="211"/>
    <x v="23"/>
    <x v="0"/>
    <x v="3"/>
    <x v="5"/>
    <x v="0"/>
    <x v="21"/>
    <x v="19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8"/>
    <x v="20"/>
    <x v="26"/>
    <x v="1"/>
    <x v="5"/>
    <x v="22"/>
    <x v="22"/>
    <x v="22"/>
    <x v="22"/>
    <x v="229"/>
    <x v="233"/>
    <x v="208"/>
    <x v="179"/>
    <x v="6"/>
    <x v="212"/>
    <x v="42"/>
    <x v="0"/>
    <x v="3"/>
    <x v="2"/>
    <x v="0"/>
    <x v="60"/>
    <x v="195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8"/>
    <x v="21"/>
    <x v="27"/>
    <x v="1"/>
    <x v="5"/>
    <x v="23"/>
    <x v="23"/>
    <x v="23"/>
    <x v="23"/>
    <x v="230"/>
    <x v="234"/>
    <x v="199"/>
    <x v="178"/>
    <x v="12"/>
    <x v="213"/>
    <x v="0"/>
    <x v="3"/>
    <x v="12"/>
    <x v="0"/>
    <x v="1"/>
    <x v="62"/>
    <x v="196"/>
    <x v="2"/>
    <x v="2"/>
    <x v="14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8"/>
    <x v="23"/>
    <x v="29"/>
    <x v="0"/>
    <x v="4"/>
    <x v="25"/>
    <x v="25"/>
    <x v="25"/>
    <x v="25"/>
    <x v="231"/>
    <x v="235"/>
    <x v="209"/>
    <x v="180"/>
    <x v="45"/>
    <x v="214"/>
    <x v="63"/>
    <x v="1"/>
    <x v="51"/>
    <x v="3"/>
    <x v="4"/>
    <x v="72"/>
    <x v="197"/>
    <x v="2"/>
    <x v="2"/>
    <x v="20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8"/>
    <x v="25"/>
    <x v="31"/>
    <x v="0"/>
    <x v="12"/>
    <x v="26"/>
    <x v="26"/>
    <x v="26"/>
    <x v="26"/>
    <x v="232"/>
    <x v="236"/>
    <x v="78"/>
    <x v="181"/>
    <x v="71"/>
    <x v="215"/>
    <x v="42"/>
    <x v="0"/>
    <x v="3"/>
    <x v="0"/>
    <x v="1"/>
    <x v="46"/>
    <x v="198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8"/>
    <x v="27"/>
    <x v="33"/>
    <x v="0"/>
    <x v="13"/>
    <x v="28"/>
    <x v="28"/>
    <x v="28"/>
    <x v="28"/>
    <x v="233"/>
    <x v="237"/>
    <x v="210"/>
    <x v="182"/>
    <x v="27"/>
    <x v="216"/>
    <x v="60"/>
    <x v="6"/>
    <x v="38"/>
    <x v="2"/>
    <x v="11"/>
    <x v="73"/>
    <x v="199"/>
    <x v="2"/>
    <x v="2"/>
    <x v="7"/>
    <x v="2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9"/>
  </r>
  <r>
    <x v="38"/>
    <x v="29"/>
    <x v="35"/>
    <x v="1"/>
    <x v="4"/>
    <x v="29"/>
    <x v="29"/>
    <x v="29"/>
    <x v="29"/>
    <x v="234"/>
    <x v="238"/>
    <x v="211"/>
    <x v="80"/>
    <x v="8"/>
    <x v="217"/>
    <x v="26"/>
    <x v="3"/>
    <x v="1"/>
    <x v="5"/>
    <x v="1"/>
    <x v="60"/>
    <x v="200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8"/>
    <x v="29"/>
    <x v="36"/>
    <x v="0"/>
    <x v="14"/>
    <x v="30"/>
    <x v="30"/>
    <x v="30"/>
    <x v="30"/>
    <x v="235"/>
    <x v="239"/>
    <x v="212"/>
    <x v="179"/>
    <x v="31"/>
    <x v="218"/>
    <x v="0"/>
    <x v="0"/>
    <x v="1"/>
    <x v="2"/>
    <x v="0"/>
    <x v="35"/>
    <x v="15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38"/>
    <x v="30"/>
    <x v="37"/>
    <x v="0"/>
    <x v="4"/>
    <x v="31"/>
    <x v="31"/>
    <x v="31"/>
    <x v="31"/>
    <x v="236"/>
    <x v="240"/>
    <x v="2"/>
    <x v="183"/>
    <x v="79"/>
    <x v="21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9"/>
    <x v="11"/>
    <x v="13"/>
    <x v="1"/>
    <x v="4"/>
    <x v="9"/>
    <x v="9"/>
    <x v="9"/>
    <x v="9"/>
    <x v="237"/>
    <x v="241"/>
    <x v="213"/>
    <x v="64"/>
    <x v="77"/>
    <x v="220"/>
    <x v="55"/>
    <x v="3"/>
    <x v="32"/>
    <x v="2"/>
    <x v="0"/>
    <x v="7"/>
    <x v="201"/>
    <x v="2"/>
    <x v="2"/>
    <x v="5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9"/>
    <x v="11"/>
    <x v="14"/>
    <x v="1"/>
    <x v="4"/>
    <x v="10"/>
    <x v="10"/>
    <x v="10"/>
    <x v="10"/>
    <x v="238"/>
    <x v="242"/>
    <x v="214"/>
    <x v="121"/>
    <x v="77"/>
    <x v="221"/>
    <x v="26"/>
    <x v="0"/>
    <x v="0"/>
    <x v="2"/>
    <x v="1"/>
    <x v="17"/>
    <x v="20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9"/>
    <x v="11"/>
    <x v="15"/>
    <x v="1"/>
    <x v="4"/>
    <x v="11"/>
    <x v="11"/>
    <x v="11"/>
    <x v="11"/>
    <x v="239"/>
    <x v="243"/>
    <x v="36"/>
    <x v="184"/>
    <x v="8"/>
    <x v="222"/>
    <x v="2"/>
    <x v="0"/>
    <x v="0"/>
    <x v="2"/>
    <x v="1"/>
    <x v="5"/>
    <x v="203"/>
    <x v="2"/>
    <x v="2"/>
    <x v="0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9"/>
    <x v="12"/>
    <x v="16"/>
    <x v="1"/>
    <x v="5"/>
    <x v="12"/>
    <x v="12"/>
    <x v="12"/>
    <x v="12"/>
    <x v="240"/>
    <x v="244"/>
    <x v="215"/>
    <x v="185"/>
    <x v="12"/>
    <x v="223"/>
    <x v="0"/>
    <x v="0"/>
    <x v="1"/>
    <x v="2"/>
    <x v="0"/>
    <x v="35"/>
    <x v="20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9"/>
    <x v="13"/>
    <x v="18"/>
    <x v="1"/>
    <x v="5"/>
    <x v="14"/>
    <x v="14"/>
    <x v="14"/>
    <x v="14"/>
    <x v="241"/>
    <x v="245"/>
    <x v="216"/>
    <x v="86"/>
    <x v="5"/>
    <x v="224"/>
    <x v="40"/>
    <x v="0"/>
    <x v="1"/>
    <x v="2"/>
    <x v="1"/>
    <x v="48"/>
    <x v="20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9"/>
    <x v="14"/>
    <x v="19"/>
    <x v="1"/>
    <x v="4"/>
    <x v="15"/>
    <x v="15"/>
    <x v="15"/>
    <x v="15"/>
    <x v="242"/>
    <x v="246"/>
    <x v="217"/>
    <x v="186"/>
    <x v="47"/>
    <x v="225"/>
    <x v="13"/>
    <x v="0"/>
    <x v="12"/>
    <x v="2"/>
    <x v="1"/>
    <x v="12"/>
    <x v="206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9"/>
    <x v="20"/>
    <x v="26"/>
    <x v="1"/>
    <x v="5"/>
    <x v="22"/>
    <x v="22"/>
    <x v="22"/>
    <x v="22"/>
    <x v="243"/>
    <x v="247"/>
    <x v="218"/>
    <x v="187"/>
    <x v="6"/>
    <x v="49"/>
    <x v="26"/>
    <x v="0"/>
    <x v="2"/>
    <x v="5"/>
    <x v="0"/>
    <x v="21"/>
    <x v="207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9"/>
    <x v="21"/>
    <x v="27"/>
    <x v="1"/>
    <x v="5"/>
    <x v="23"/>
    <x v="23"/>
    <x v="23"/>
    <x v="23"/>
    <x v="244"/>
    <x v="248"/>
    <x v="219"/>
    <x v="188"/>
    <x v="12"/>
    <x v="226"/>
    <x v="36"/>
    <x v="0"/>
    <x v="35"/>
    <x v="5"/>
    <x v="0"/>
    <x v="9"/>
    <x v="20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39"/>
    <x v="23"/>
    <x v="29"/>
    <x v="0"/>
    <x v="4"/>
    <x v="25"/>
    <x v="25"/>
    <x v="25"/>
    <x v="25"/>
    <x v="20"/>
    <x v="249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9"/>
    <x v="25"/>
    <x v="31"/>
    <x v="0"/>
    <x v="12"/>
    <x v="26"/>
    <x v="26"/>
    <x v="26"/>
    <x v="26"/>
    <x v="20"/>
    <x v="25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39"/>
    <x v="27"/>
    <x v="33"/>
    <x v="0"/>
    <x v="13"/>
    <x v="28"/>
    <x v="28"/>
    <x v="28"/>
    <x v="28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9"/>
  </r>
  <r>
    <x v="39"/>
    <x v="29"/>
    <x v="35"/>
    <x v="1"/>
    <x v="4"/>
    <x v="29"/>
    <x v="29"/>
    <x v="29"/>
    <x v="29"/>
    <x v="245"/>
    <x v="251"/>
    <x v="220"/>
    <x v="4"/>
    <x v="0"/>
    <x v="227"/>
    <x v="40"/>
    <x v="0"/>
    <x v="12"/>
    <x v="2"/>
    <x v="1"/>
    <x v="11"/>
    <x v="209"/>
    <x v="2"/>
    <x v="2"/>
    <x v="7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39"/>
    <x v="29"/>
    <x v="36"/>
    <x v="0"/>
    <x v="14"/>
    <x v="30"/>
    <x v="30"/>
    <x v="30"/>
    <x v="30"/>
    <x v="246"/>
    <x v="252"/>
    <x v="221"/>
    <x v="170"/>
    <x v="75"/>
    <x v="228"/>
    <x v="37"/>
    <x v="0"/>
    <x v="40"/>
    <x v="2"/>
    <x v="6"/>
    <x v="59"/>
    <x v="210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39"/>
    <x v="30"/>
    <x v="37"/>
    <x v="0"/>
    <x v="4"/>
    <x v="31"/>
    <x v="31"/>
    <x v="31"/>
    <x v="31"/>
    <x v="247"/>
    <x v="253"/>
    <x v="222"/>
    <x v="140"/>
    <x v="80"/>
    <x v="229"/>
    <x v="64"/>
    <x v="1"/>
    <x v="54"/>
    <x v="15"/>
    <x v="4"/>
    <x v="74"/>
    <x v="211"/>
    <x v="2"/>
    <x v="2"/>
    <x v="9"/>
    <x v="2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11"/>
    <x v="13"/>
    <x v="1"/>
    <x v="4"/>
    <x v="9"/>
    <x v="9"/>
    <x v="9"/>
    <x v="9"/>
    <x v="248"/>
    <x v="254"/>
    <x v="223"/>
    <x v="33"/>
    <x v="7"/>
    <x v="230"/>
    <x v="36"/>
    <x v="0"/>
    <x v="32"/>
    <x v="2"/>
    <x v="0"/>
    <x v="9"/>
    <x v="212"/>
    <x v="2"/>
    <x v="2"/>
    <x v="2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11"/>
    <x v="14"/>
    <x v="1"/>
    <x v="4"/>
    <x v="10"/>
    <x v="10"/>
    <x v="10"/>
    <x v="10"/>
    <x v="249"/>
    <x v="255"/>
    <x v="224"/>
    <x v="189"/>
    <x v="7"/>
    <x v="231"/>
    <x v="13"/>
    <x v="0"/>
    <x v="2"/>
    <x v="2"/>
    <x v="0"/>
    <x v="22"/>
    <x v="21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11"/>
    <x v="15"/>
    <x v="1"/>
    <x v="4"/>
    <x v="11"/>
    <x v="11"/>
    <x v="11"/>
    <x v="11"/>
    <x v="250"/>
    <x v="256"/>
    <x v="54"/>
    <x v="190"/>
    <x v="8"/>
    <x v="232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12"/>
    <x v="16"/>
    <x v="1"/>
    <x v="5"/>
    <x v="12"/>
    <x v="12"/>
    <x v="12"/>
    <x v="12"/>
    <x v="251"/>
    <x v="257"/>
    <x v="225"/>
    <x v="68"/>
    <x v="12"/>
    <x v="233"/>
    <x v="36"/>
    <x v="0"/>
    <x v="4"/>
    <x v="5"/>
    <x v="0"/>
    <x v="58"/>
    <x v="214"/>
    <x v="2"/>
    <x v="2"/>
    <x v="16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0"/>
    <x v="13"/>
    <x v="18"/>
    <x v="1"/>
    <x v="5"/>
    <x v="14"/>
    <x v="14"/>
    <x v="14"/>
    <x v="14"/>
    <x v="252"/>
    <x v="258"/>
    <x v="226"/>
    <x v="191"/>
    <x v="6"/>
    <x v="234"/>
    <x v="23"/>
    <x v="0"/>
    <x v="1"/>
    <x v="2"/>
    <x v="0"/>
    <x v="21"/>
    <x v="21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0"/>
    <x v="14"/>
    <x v="19"/>
    <x v="1"/>
    <x v="4"/>
    <x v="15"/>
    <x v="15"/>
    <x v="15"/>
    <x v="15"/>
    <x v="253"/>
    <x v="259"/>
    <x v="227"/>
    <x v="110"/>
    <x v="81"/>
    <x v="235"/>
    <x v="30"/>
    <x v="0"/>
    <x v="35"/>
    <x v="2"/>
    <x v="0"/>
    <x v="11"/>
    <x v="21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20"/>
    <x v="26"/>
    <x v="1"/>
    <x v="5"/>
    <x v="22"/>
    <x v="22"/>
    <x v="22"/>
    <x v="22"/>
    <x v="254"/>
    <x v="260"/>
    <x v="204"/>
    <x v="192"/>
    <x v="6"/>
    <x v="236"/>
    <x v="36"/>
    <x v="0"/>
    <x v="35"/>
    <x v="2"/>
    <x v="0"/>
    <x v="26"/>
    <x v="21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0"/>
    <x v="21"/>
    <x v="27"/>
    <x v="1"/>
    <x v="5"/>
    <x v="23"/>
    <x v="23"/>
    <x v="23"/>
    <x v="23"/>
    <x v="255"/>
    <x v="261"/>
    <x v="228"/>
    <x v="193"/>
    <x v="0"/>
    <x v="237"/>
    <x v="23"/>
    <x v="0"/>
    <x v="0"/>
    <x v="2"/>
    <x v="0"/>
    <x v="22"/>
    <x v="21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0"/>
    <x v="23"/>
    <x v="29"/>
    <x v="0"/>
    <x v="4"/>
    <x v="25"/>
    <x v="25"/>
    <x v="25"/>
    <x v="2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25"/>
    <x v="31"/>
    <x v="0"/>
    <x v="12"/>
    <x v="26"/>
    <x v="26"/>
    <x v="26"/>
    <x v="26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40"/>
    <x v="27"/>
    <x v="33"/>
    <x v="0"/>
    <x v="13"/>
    <x v="28"/>
    <x v="28"/>
    <x v="28"/>
    <x v="28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9"/>
  </r>
  <r>
    <x v="40"/>
    <x v="29"/>
    <x v="35"/>
    <x v="1"/>
    <x v="4"/>
    <x v="29"/>
    <x v="29"/>
    <x v="29"/>
    <x v="29"/>
    <x v="256"/>
    <x v="262"/>
    <x v="229"/>
    <x v="54"/>
    <x v="12"/>
    <x v="238"/>
    <x v="42"/>
    <x v="0"/>
    <x v="0"/>
    <x v="2"/>
    <x v="6"/>
    <x v="48"/>
    <x v="219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29"/>
    <x v="36"/>
    <x v="0"/>
    <x v="14"/>
    <x v="30"/>
    <x v="30"/>
    <x v="30"/>
    <x v="30"/>
    <x v="257"/>
    <x v="263"/>
    <x v="230"/>
    <x v="8"/>
    <x v="82"/>
    <x v="239"/>
    <x v="6"/>
    <x v="0"/>
    <x v="55"/>
    <x v="3"/>
    <x v="0"/>
    <x v="75"/>
    <x v="220"/>
    <x v="2"/>
    <x v="2"/>
    <x v="16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40"/>
    <x v="30"/>
    <x v="37"/>
    <x v="0"/>
    <x v="4"/>
    <x v="31"/>
    <x v="31"/>
    <x v="31"/>
    <x v="31"/>
    <x v="258"/>
    <x v="264"/>
    <x v="231"/>
    <x v="171"/>
    <x v="83"/>
    <x v="240"/>
    <x v="65"/>
    <x v="0"/>
    <x v="56"/>
    <x v="13"/>
    <x v="1"/>
    <x v="76"/>
    <x v="221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0"/>
    <x v="31"/>
    <x v="38"/>
    <x v="0"/>
    <x v="4"/>
    <x v="32"/>
    <x v="32"/>
    <x v="32"/>
    <x v="32"/>
    <x v="259"/>
    <x v="265"/>
    <x v="232"/>
    <x v="168"/>
    <x v="84"/>
    <x v="241"/>
    <x v="37"/>
    <x v="3"/>
    <x v="57"/>
    <x v="0"/>
    <x v="1"/>
    <x v="75"/>
    <x v="222"/>
    <x v="2"/>
    <x v="2"/>
    <x v="1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1"/>
    <x v="11"/>
    <x v="13"/>
    <x v="1"/>
    <x v="4"/>
    <x v="9"/>
    <x v="9"/>
    <x v="9"/>
    <x v="9"/>
    <x v="260"/>
    <x v="266"/>
    <x v="233"/>
    <x v="116"/>
    <x v="35"/>
    <x v="242"/>
    <x v="40"/>
    <x v="0"/>
    <x v="4"/>
    <x v="0"/>
    <x v="0"/>
    <x v="62"/>
    <x v="223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1"/>
    <x v="11"/>
    <x v="14"/>
    <x v="1"/>
    <x v="4"/>
    <x v="10"/>
    <x v="10"/>
    <x v="10"/>
    <x v="10"/>
    <x v="261"/>
    <x v="267"/>
    <x v="234"/>
    <x v="88"/>
    <x v="7"/>
    <x v="243"/>
    <x v="26"/>
    <x v="0"/>
    <x v="1"/>
    <x v="2"/>
    <x v="0"/>
    <x v="12"/>
    <x v="22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1"/>
    <x v="11"/>
    <x v="15"/>
    <x v="1"/>
    <x v="4"/>
    <x v="11"/>
    <x v="11"/>
    <x v="11"/>
    <x v="11"/>
    <x v="239"/>
    <x v="268"/>
    <x v="36"/>
    <x v="194"/>
    <x v="8"/>
    <x v="24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1"/>
    <x v="12"/>
    <x v="16"/>
    <x v="1"/>
    <x v="5"/>
    <x v="12"/>
    <x v="12"/>
    <x v="12"/>
    <x v="12"/>
    <x v="262"/>
    <x v="269"/>
    <x v="235"/>
    <x v="195"/>
    <x v="52"/>
    <x v="245"/>
    <x v="7"/>
    <x v="0"/>
    <x v="12"/>
    <x v="5"/>
    <x v="0"/>
    <x v="26"/>
    <x v="225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1"/>
    <x v="13"/>
    <x v="18"/>
    <x v="1"/>
    <x v="5"/>
    <x v="14"/>
    <x v="14"/>
    <x v="14"/>
    <x v="14"/>
    <x v="263"/>
    <x v="270"/>
    <x v="236"/>
    <x v="196"/>
    <x v="6"/>
    <x v="246"/>
    <x v="13"/>
    <x v="0"/>
    <x v="3"/>
    <x v="2"/>
    <x v="0"/>
    <x v="8"/>
    <x v="16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1"/>
    <x v="14"/>
    <x v="19"/>
    <x v="1"/>
    <x v="4"/>
    <x v="15"/>
    <x v="15"/>
    <x v="15"/>
    <x v="15"/>
    <x v="264"/>
    <x v="271"/>
    <x v="237"/>
    <x v="186"/>
    <x v="66"/>
    <x v="247"/>
    <x v="40"/>
    <x v="0"/>
    <x v="12"/>
    <x v="5"/>
    <x v="0"/>
    <x v="11"/>
    <x v="8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5"/>
    <x v="5"/>
    <x v="2"/>
  </r>
  <r>
    <x v="41"/>
    <x v="20"/>
    <x v="26"/>
    <x v="1"/>
    <x v="5"/>
    <x v="22"/>
    <x v="22"/>
    <x v="22"/>
    <x v="22"/>
    <x v="265"/>
    <x v="272"/>
    <x v="238"/>
    <x v="197"/>
    <x v="6"/>
    <x v="22"/>
    <x v="13"/>
    <x v="0"/>
    <x v="4"/>
    <x v="2"/>
    <x v="0"/>
    <x v="12"/>
    <x v="22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1"/>
    <x v="21"/>
    <x v="27"/>
    <x v="1"/>
    <x v="5"/>
    <x v="23"/>
    <x v="23"/>
    <x v="23"/>
    <x v="23"/>
    <x v="266"/>
    <x v="273"/>
    <x v="231"/>
    <x v="188"/>
    <x v="0"/>
    <x v="248"/>
    <x v="30"/>
    <x v="0"/>
    <x v="2"/>
    <x v="2"/>
    <x v="0"/>
    <x v="21"/>
    <x v="22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1"/>
    <x v="23"/>
    <x v="29"/>
    <x v="0"/>
    <x v="4"/>
    <x v="25"/>
    <x v="25"/>
    <x v="25"/>
    <x v="2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1"/>
    <x v="29"/>
    <x v="35"/>
    <x v="1"/>
    <x v="4"/>
    <x v="29"/>
    <x v="29"/>
    <x v="29"/>
    <x v="29"/>
    <x v="267"/>
    <x v="274"/>
    <x v="203"/>
    <x v="54"/>
    <x v="0"/>
    <x v="249"/>
    <x v="30"/>
    <x v="0"/>
    <x v="12"/>
    <x v="5"/>
    <x v="0"/>
    <x v="60"/>
    <x v="22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1"/>
    <x v="29"/>
    <x v="36"/>
    <x v="0"/>
    <x v="14"/>
    <x v="30"/>
    <x v="30"/>
    <x v="30"/>
    <x v="30"/>
    <x v="268"/>
    <x v="275"/>
    <x v="239"/>
    <x v="198"/>
    <x v="63"/>
    <x v="250"/>
    <x v="66"/>
    <x v="0"/>
    <x v="44"/>
    <x v="0"/>
    <x v="3"/>
    <x v="77"/>
    <x v="229"/>
    <x v="2"/>
    <x v="2"/>
    <x v="1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41"/>
    <x v="30"/>
    <x v="37"/>
    <x v="0"/>
    <x v="4"/>
    <x v="31"/>
    <x v="31"/>
    <x v="31"/>
    <x v="3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1"/>
    <x v="31"/>
    <x v="38"/>
    <x v="0"/>
    <x v="4"/>
    <x v="32"/>
    <x v="32"/>
    <x v="32"/>
    <x v="32"/>
    <x v="269"/>
    <x v="276"/>
    <x v="240"/>
    <x v="176"/>
    <x v="64"/>
    <x v="251"/>
    <x v="60"/>
    <x v="3"/>
    <x v="58"/>
    <x v="1"/>
    <x v="1"/>
    <x v="78"/>
    <x v="230"/>
    <x v="2"/>
    <x v="2"/>
    <x v="23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2"/>
    <x v="11"/>
    <x v="13"/>
    <x v="1"/>
    <x v="4"/>
    <x v="9"/>
    <x v="9"/>
    <x v="9"/>
    <x v="9"/>
    <x v="270"/>
    <x v="277"/>
    <x v="241"/>
    <x v="10"/>
    <x v="35"/>
    <x v="252"/>
    <x v="58"/>
    <x v="0"/>
    <x v="26"/>
    <x v="5"/>
    <x v="0"/>
    <x v="79"/>
    <x v="23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2"/>
    <x v="11"/>
    <x v="14"/>
    <x v="1"/>
    <x v="4"/>
    <x v="10"/>
    <x v="10"/>
    <x v="10"/>
    <x v="10"/>
    <x v="271"/>
    <x v="278"/>
    <x v="242"/>
    <x v="95"/>
    <x v="7"/>
    <x v="173"/>
    <x v="23"/>
    <x v="0"/>
    <x v="12"/>
    <x v="2"/>
    <x v="0"/>
    <x v="12"/>
    <x v="232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2"/>
    <x v="11"/>
    <x v="15"/>
    <x v="1"/>
    <x v="4"/>
    <x v="11"/>
    <x v="11"/>
    <x v="11"/>
    <x v="11"/>
    <x v="35"/>
    <x v="279"/>
    <x v="34"/>
    <x v="199"/>
    <x v="8"/>
    <x v="3"/>
    <x v="2"/>
    <x v="0"/>
    <x v="0"/>
    <x v="2"/>
    <x v="3"/>
    <x v="30"/>
    <x v="23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2"/>
    <x v="12"/>
    <x v="16"/>
    <x v="1"/>
    <x v="5"/>
    <x v="12"/>
    <x v="12"/>
    <x v="12"/>
    <x v="12"/>
    <x v="272"/>
    <x v="280"/>
    <x v="243"/>
    <x v="113"/>
    <x v="52"/>
    <x v="253"/>
    <x v="0"/>
    <x v="0"/>
    <x v="0"/>
    <x v="5"/>
    <x v="0"/>
    <x v="12"/>
    <x v="234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2"/>
    <x v="13"/>
    <x v="18"/>
    <x v="1"/>
    <x v="5"/>
    <x v="14"/>
    <x v="14"/>
    <x v="14"/>
    <x v="14"/>
    <x v="273"/>
    <x v="281"/>
    <x v="244"/>
    <x v="86"/>
    <x v="6"/>
    <x v="152"/>
    <x v="40"/>
    <x v="0"/>
    <x v="12"/>
    <x v="2"/>
    <x v="0"/>
    <x v="48"/>
    <x v="23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2"/>
    <x v="14"/>
    <x v="19"/>
    <x v="1"/>
    <x v="4"/>
    <x v="15"/>
    <x v="15"/>
    <x v="15"/>
    <x v="15"/>
    <x v="274"/>
    <x v="282"/>
    <x v="245"/>
    <x v="186"/>
    <x v="45"/>
    <x v="254"/>
    <x v="30"/>
    <x v="0"/>
    <x v="1"/>
    <x v="2"/>
    <x v="1"/>
    <x v="35"/>
    <x v="23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2"/>
    <x v="20"/>
    <x v="26"/>
    <x v="1"/>
    <x v="5"/>
    <x v="22"/>
    <x v="22"/>
    <x v="22"/>
    <x v="22"/>
    <x v="275"/>
    <x v="283"/>
    <x v="246"/>
    <x v="8"/>
    <x v="6"/>
    <x v="255"/>
    <x v="2"/>
    <x v="0"/>
    <x v="3"/>
    <x v="2"/>
    <x v="0"/>
    <x v="30"/>
    <x v="237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2"/>
    <x v="21"/>
    <x v="27"/>
    <x v="1"/>
    <x v="5"/>
    <x v="23"/>
    <x v="23"/>
    <x v="23"/>
    <x v="23"/>
    <x v="276"/>
    <x v="284"/>
    <x v="247"/>
    <x v="200"/>
    <x v="12"/>
    <x v="256"/>
    <x v="30"/>
    <x v="0"/>
    <x v="2"/>
    <x v="5"/>
    <x v="1"/>
    <x v="0"/>
    <x v="23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2"/>
    <x v="23"/>
    <x v="29"/>
    <x v="0"/>
    <x v="4"/>
    <x v="25"/>
    <x v="25"/>
    <x v="25"/>
    <x v="2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2"/>
    <x v="29"/>
    <x v="35"/>
    <x v="1"/>
    <x v="4"/>
    <x v="29"/>
    <x v="29"/>
    <x v="29"/>
    <x v="29"/>
    <x v="277"/>
    <x v="285"/>
    <x v="112"/>
    <x v="201"/>
    <x v="52"/>
    <x v="83"/>
    <x v="40"/>
    <x v="0"/>
    <x v="35"/>
    <x v="2"/>
    <x v="0"/>
    <x v="62"/>
    <x v="238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2"/>
    <x v="29"/>
    <x v="36"/>
    <x v="0"/>
    <x v="14"/>
    <x v="30"/>
    <x v="30"/>
    <x v="30"/>
    <x v="30"/>
    <x v="278"/>
    <x v="286"/>
    <x v="248"/>
    <x v="129"/>
    <x v="75"/>
    <x v="257"/>
    <x v="18"/>
    <x v="0"/>
    <x v="19"/>
    <x v="5"/>
    <x v="3"/>
    <x v="57"/>
    <x v="239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42"/>
    <x v="31"/>
    <x v="38"/>
    <x v="0"/>
    <x v="4"/>
    <x v="32"/>
    <x v="32"/>
    <x v="32"/>
    <x v="32"/>
    <x v="279"/>
    <x v="287"/>
    <x v="249"/>
    <x v="21"/>
    <x v="84"/>
    <x v="258"/>
    <x v="67"/>
    <x v="4"/>
    <x v="6"/>
    <x v="6"/>
    <x v="0"/>
    <x v="80"/>
    <x v="188"/>
    <x v="2"/>
    <x v="2"/>
    <x v="15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11"/>
    <x v="13"/>
    <x v="1"/>
    <x v="4"/>
    <x v="9"/>
    <x v="9"/>
    <x v="9"/>
    <x v="9"/>
    <x v="280"/>
    <x v="288"/>
    <x v="233"/>
    <x v="202"/>
    <x v="41"/>
    <x v="259"/>
    <x v="8"/>
    <x v="0"/>
    <x v="23"/>
    <x v="0"/>
    <x v="3"/>
    <x v="36"/>
    <x v="240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11"/>
    <x v="14"/>
    <x v="1"/>
    <x v="4"/>
    <x v="10"/>
    <x v="10"/>
    <x v="10"/>
    <x v="10"/>
    <x v="281"/>
    <x v="289"/>
    <x v="18"/>
    <x v="203"/>
    <x v="85"/>
    <x v="260"/>
    <x v="42"/>
    <x v="0"/>
    <x v="18"/>
    <x v="5"/>
    <x v="1"/>
    <x v="26"/>
    <x v="241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11"/>
    <x v="15"/>
    <x v="1"/>
    <x v="4"/>
    <x v="11"/>
    <x v="11"/>
    <x v="11"/>
    <x v="11"/>
    <x v="282"/>
    <x v="290"/>
    <x v="166"/>
    <x v="204"/>
    <x v="8"/>
    <x v="261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12"/>
    <x v="16"/>
    <x v="1"/>
    <x v="5"/>
    <x v="12"/>
    <x v="12"/>
    <x v="12"/>
    <x v="12"/>
    <x v="283"/>
    <x v="291"/>
    <x v="235"/>
    <x v="156"/>
    <x v="12"/>
    <x v="262"/>
    <x v="7"/>
    <x v="0"/>
    <x v="12"/>
    <x v="2"/>
    <x v="1"/>
    <x v="26"/>
    <x v="24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3"/>
    <x v="13"/>
    <x v="18"/>
    <x v="1"/>
    <x v="5"/>
    <x v="14"/>
    <x v="14"/>
    <x v="14"/>
    <x v="14"/>
    <x v="284"/>
    <x v="292"/>
    <x v="1"/>
    <x v="113"/>
    <x v="6"/>
    <x v="161"/>
    <x v="23"/>
    <x v="3"/>
    <x v="12"/>
    <x v="5"/>
    <x v="0"/>
    <x v="35"/>
    <x v="24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3"/>
    <x v="14"/>
    <x v="19"/>
    <x v="1"/>
    <x v="4"/>
    <x v="15"/>
    <x v="15"/>
    <x v="15"/>
    <x v="15"/>
    <x v="285"/>
    <x v="293"/>
    <x v="124"/>
    <x v="67"/>
    <x v="60"/>
    <x v="263"/>
    <x v="40"/>
    <x v="0"/>
    <x v="4"/>
    <x v="5"/>
    <x v="3"/>
    <x v="58"/>
    <x v="244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20"/>
    <x v="26"/>
    <x v="1"/>
    <x v="5"/>
    <x v="22"/>
    <x v="22"/>
    <x v="22"/>
    <x v="22"/>
    <x v="286"/>
    <x v="294"/>
    <x v="250"/>
    <x v="205"/>
    <x v="6"/>
    <x v="264"/>
    <x v="30"/>
    <x v="0"/>
    <x v="2"/>
    <x v="2"/>
    <x v="0"/>
    <x v="21"/>
    <x v="24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3"/>
    <x v="21"/>
    <x v="27"/>
    <x v="1"/>
    <x v="5"/>
    <x v="23"/>
    <x v="23"/>
    <x v="23"/>
    <x v="23"/>
    <x v="287"/>
    <x v="295"/>
    <x v="231"/>
    <x v="206"/>
    <x v="0"/>
    <x v="265"/>
    <x v="23"/>
    <x v="0"/>
    <x v="0"/>
    <x v="2"/>
    <x v="0"/>
    <x v="22"/>
    <x v="24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3"/>
    <x v="23"/>
    <x v="29"/>
    <x v="0"/>
    <x v="4"/>
    <x v="25"/>
    <x v="25"/>
    <x v="25"/>
    <x v="2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25"/>
    <x v="31"/>
    <x v="0"/>
    <x v="12"/>
    <x v="26"/>
    <x v="26"/>
    <x v="26"/>
    <x v="26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8"/>
  </r>
  <r>
    <x v="43"/>
    <x v="29"/>
    <x v="35"/>
    <x v="1"/>
    <x v="4"/>
    <x v="29"/>
    <x v="29"/>
    <x v="29"/>
    <x v="29"/>
    <x v="288"/>
    <x v="296"/>
    <x v="251"/>
    <x v="207"/>
    <x v="12"/>
    <x v="266"/>
    <x v="23"/>
    <x v="3"/>
    <x v="3"/>
    <x v="5"/>
    <x v="0"/>
    <x v="12"/>
    <x v="24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29"/>
    <x v="36"/>
    <x v="0"/>
    <x v="14"/>
    <x v="30"/>
    <x v="30"/>
    <x v="30"/>
    <x v="30"/>
    <x v="289"/>
    <x v="297"/>
    <x v="252"/>
    <x v="208"/>
    <x v="63"/>
    <x v="267"/>
    <x v="41"/>
    <x v="0"/>
    <x v="43"/>
    <x v="5"/>
    <x v="3"/>
    <x v="81"/>
    <x v="24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43"/>
    <x v="31"/>
    <x v="38"/>
    <x v="0"/>
    <x v="4"/>
    <x v="32"/>
    <x v="32"/>
    <x v="32"/>
    <x v="32"/>
    <x v="290"/>
    <x v="298"/>
    <x v="253"/>
    <x v="209"/>
    <x v="64"/>
    <x v="268"/>
    <x v="68"/>
    <x v="3"/>
    <x v="28"/>
    <x v="2"/>
    <x v="3"/>
    <x v="82"/>
    <x v="249"/>
    <x v="2"/>
    <x v="2"/>
    <x v="2"/>
    <x v="18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3"/>
    <x v="32"/>
    <x v="39"/>
    <x v="0"/>
    <x v="15"/>
    <x v="33"/>
    <x v="33"/>
    <x v="33"/>
    <x v="33"/>
    <x v="291"/>
    <x v="299"/>
    <x v="254"/>
    <x v="185"/>
    <x v="86"/>
    <x v="269"/>
    <x v="51"/>
    <x v="9"/>
    <x v="18"/>
    <x v="2"/>
    <x v="3"/>
    <x v="83"/>
    <x v="250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1"/>
  </r>
  <r>
    <x v="44"/>
    <x v="11"/>
    <x v="13"/>
    <x v="1"/>
    <x v="4"/>
    <x v="9"/>
    <x v="9"/>
    <x v="9"/>
    <x v="9"/>
    <x v="292"/>
    <x v="300"/>
    <x v="169"/>
    <x v="210"/>
    <x v="35"/>
    <x v="270"/>
    <x v="2"/>
    <x v="0"/>
    <x v="2"/>
    <x v="2"/>
    <x v="0"/>
    <x v="5"/>
    <x v="25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4"/>
    <x v="11"/>
    <x v="14"/>
    <x v="1"/>
    <x v="4"/>
    <x v="10"/>
    <x v="10"/>
    <x v="10"/>
    <x v="10"/>
    <x v="293"/>
    <x v="301"/>
    <x v="255"/>
    <x v="81"/>
    <x v="45"/>
    <x v="271"/>
    <x v="23"/>
    <x v="0"/>
    <x v="3"/>
    <x v="2"/>
    <x v="0"/>
    <x v="17"/>
    <x v="25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4"/>
    <x v="11"/>
    <x v="15"/>
    <x v="1"/>
    <x v="4"/>
    <x v="11"/>
    <x v="11"/>
    <x v="11"/>
    <x v="11"/>
    <x v="294"/>
    <x v="302"/>
    <x v="15"/>
    <x v="144"/>
    <x v="8"/>
    <x v="27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4"/>
    <x v="12"/>
    <x v="16"/>
    <x v="1"/>
    <x v="5"/>
    <x v="12"/>
    <x v="12"/>
    <x v="12"/>
    <x v="12"/>
    <x v="295"/>
    <x v="303"/>
    <x v="256"/>
    <x v="86"/>
    <x v="25"/>
    <x v="273"/>
    <x v="42"/>
    <x v="0"/>
    <x v="12"/>
    <x v="2"/>
    <x v="0"/>
    <x v="11"/>
    <x v="253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4"/>
    <x v="13"/>
    <x v="18"/>
    <x v="1"/>
    <x v="5"/>
    <x v="14"/>
    <x v="14"/>
    <x v="14"/>
    <x v="14"/>
    <x v="296"/>
    <x v="304"/>
    <x v="65"/>
    <x v="211"/>
    <x v="5"/>
    <x v="274"/>
    <x v="5"/>
    <x v="0"/>
    <x v="2"/>
    <x v="2"/>
    <x v="0"/>
    <x v="30"/>
    <x v="254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4"/>
    <x v="14"/>
    <x v="19"/>
    <x v="1"/>
    <x v="4"/>
    <x v="15"/>
    <x v="15"/>
    <x v="15"/>
    <x v="15"/>
    <x v="297"/>
    <x v="305"/>
    <x v="257"/>
    <x v="212"/>
    <x v="45"/>
    <x v="275"/>
    <x v="13"/>
    <x v="0"/>
    <x v="2"/>
    <x v="2"/>
    <x v="0"/>
    <x v="22"/>
    <x v="25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4"/>
    <x v="20"/>
    <x v="26"/>
    <x v="1"/>
    <x v="5"/>
    <x v="22"/>
    <x v="22"/>
    <x v="22"/>
    <x v="22"/>
    <x v="298"/>
    <x v="306"/>
    <x v="101"/>
    <x v="213"/>
    <x v="5"/>
    <x v="125"/>
    <x v="26"/>
    <x v="0"/>
    <x v="2"/>
    <x v="2"/>
    <x v="0"/>
    <x v="17"/>
    <x v="256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4"/>
    <x v="21"/>
    <x v="27"/>
    <x v="1"/>
    <x v="5"/>
    <x v="23"/>
    <x v="23"/>
    <x v="23"/>
    <x v="23"/>
    <x v="299"/>
    <x v="307"/>
    <x v="258"/>
    <x v="68"/>
    <x v="12"/>
    <x v="276"/>
    <x v="23"/>
    <x v="0"/>
    <x v="1"/>
    <x v="5"/>
    <x v="0"/>
    <x v="12"/>
    <x v="257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</r>
  <r>
    <x v="44"/>
    <x v="29"/>
    <x v="35"/>
    <x v="1"/>
    <x v="4"/>
    <x v="29"/>
    <x v="29"/>
    <x v="29"/>
    <x v="29"/>
    <x v="300"/>
    <x v="308"/>
    <x v="259"/>
    <x v="64"/>
    <x v="12"/>
    <x v="238"/>
    <x v="23"/>
    <x v="0"/>
    <x v="0"/>
    <x v="2"/>
    <x v="0"/>
    <x v="22"/>
    <x v="25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4"/>
    <x v="29"/>
    <x v="36"/>
    <x v="0"/>
    <x v="14"/>
    <x v="30"/>
    <x v="30"/>
    <x v="30"/>
    <x v="30"/>
    <x v="301"/>
    <x v="309"/>
    <x v="260"/>
    <x v="214"/>
    <x v="61"/>
    <x v="277"/>
    <x v="26"/>
    <x v="3"/>
    <x v="32"/>
    <x v="5"/>
    <x v="0"/>
    <x v="62"/>
    <x v="25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44"/>
    <x v="31"/>
    <x v="38"/>
    <x v="0"/>
    <x v="4"/>
    <x v="32"/>
    <x v="32"/>
    <x v="32"/>
    <x v="32"/>
    <x v="302"/>
    <x v="310"/>
    <x v="261"/>
    <x v="215"/>
    <x v="16"/>
    <x v="278"/>
    <x v="5"/>
    <x v="0"/>
    <x v="32"/>
    <x v="5"/>
    <x v="0"/>
    <x v="60"/>
    <x v="26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4"/>
    <x v="32"/>
    <x v="39"/>
    <x v="0"/>
    <x v="15"/>
    <x v="33"/>
    <x v="33"/>
    <x v="33"/>
    <x v="33"/>
    <x v="303"/>
    <x v="311"/>
    <x v="262"/>
    <x v="55"/>
    <x v="22"/>
    <x v="279"/>
    <x v="58"/>
    <x v="2"/>
    <x v="2"/>
    <x v="2"/>
    <x v="1"/>
    <x v="4"/>
    <x v="26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1"/>
  </r>
  <r>
    <x v="45"/>
    <x v="11"/>
    <x v="14"/>
    <x v="1"/>
    <x v="4"/>
    <x v="10"/>
    <x v="10"/>
    <x v="10"/>
    <x v="1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5"/>
    <x v="29"/>
    <x v="36"/>
    <x v="0"/>
    <x v="14"/>
    <x v="30"/>
    <x v="30"/>
    <x v="30"/>
    <x v="3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46"/>
    <x v="11"/>
    <x v="13"/>
    <x v="1"/>
    <x v="4"/>
    <x v="9"/>
    <x v="9"/>
    <x v="9"/>
    <x v="9"/>
    <x v="304"/>
    <x v="312"/>
    <x v="263"/>
    <x v="81"/>
    <x v="21"/>
    <x v="280"/>
    <x v="23"/>
    <x v="0"/>
    <x v="1"/>
    <x v="2"/>
    <x v="1"/>
    <x v="12"/>
    <x v="26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6"/>
    <x v="11"/>
    <x v="14"/>
    <x v="1"/>
    <x v="4"/>
    <x v="10"/>
    <x v="10"/>
    <x v="10"/>
    <x v="10"/>
    <x v="305"/>
    <x v="313"/>
    <x v="264"/>
    <x v="216"/>
    <x v="85"/>
    <x v="281"/>
    <x v="23"/>
    <x v="0"/>
    <x v="3"/>
    <x v="2"/>
    <x v="0"/>
    <x v="17"/>
    <x v="26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6"/>
    <x v="11"/>
    <x v="15"/>
    <x v="1"/>
    <x v="4"/>
    <x v="11"/>
    <x v="11"/>
    <x v="11"/>
    <x v="11"/>
    <x v="306"/>
    <x v="314"/>
    <x v="152"/>
    <x v="89"/>
    <x v="8"/>
    <x v="28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6"/>
    <x v="14"/>
    <x v="19"/>
    <x v="1"/>
    <x v="4"/>
    <x v="15"/>
    <x v="15"/>
    <x v="15"/>
    <x v="15"/>
    <x v="307"/>
    <x v="315"/>
    <x v="7"/>
    <x v="54"/>
    <x v="39"/>
    <x v="283"/>
    <x v="2"/>
    <x v="0"/>
    <x v="2"/>
    <x v="2"/>
    <x v="0"/>
    <x v="5"/>
    <x v="26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6"/>
    <x v="29"/>
    <x v="35"/>
    <x v="1"/>
    <x v="4"/>
    <x v="29"/>
    <x v="29"/>
    <x v="29"/>
    <x v="29"/>
    <x v="308"/>
    <x v="316"/>
    <x v="165"/>
    <x v="124"/>
    <x v="1"/>
    <x v="284"/>
    <x v="13"/>
    <x v="0"/>
    <x v="0"/>
    <x v="2"/>
    <x v="0"/>
    <x v="30"/>
    <x v="26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6"/>
    <x v="29"/>
    <x v="36"/>
    <x v="0"/>
    <x v="14"/>
    <x v="30"/>
    <x v="30"/>
    <x v="30"/>
    <x v="30"/>
    <x v="20"/>
    <x v="317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0"/>
  </r>
  <r>
    <x v="46"/>
    <x v="31"/>
    <x v="38"/>
    <x v="0"/>
    <x v="4"/>
    <x v="32"/>
    <x v="32"/>
    <x v="32"/>
    <x v="32"/>
    <x v="309"/>
    <x v="318"/>
    <x v="226"/>
    <x v="66"/>
    <x v="56"/>
    <x v="285"/>
    <x v="69"/>
    <x v="0"/>
    <x v="53"/>
    <x v="2"/>
    <x v="0"/>
    <x v="84"/>
    <x v="266"/>
    <x v="2"/>
    <x v="2"/>
    <x v="16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6"/>
    <x v="32"/>
    <x v="39"/>
    <x v="0"/>
    <x v="15"/>
    <x v="33"/>
    <x v="33"/>
    <x v="33"/>
    <x v="33"/>
    <x v="20"/>
    <x v="25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1"/>
  </r>
  <r>
    <x v="46"/>
    <x v="33"/>
    <x v="40"/>
    <x v="0"/>
    <x v="16"/>
    <x v="34"/>
    <x v="34"/>
    <x v="34"/>
    <x v="34"/>
    <x v="310"/>
    <x v="319"/>
    <x v="265"/>
    <x v="217"/>
    <x v="87"/>
    <x v="286"/>
    <x v="5"/>
    <x v="0"/>
    <x v="2"/>
    <x v="2"/>
    <x v="0"/>
    <x v="30"/>
    <x v="26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47"/>
    <x v="11"/>
    <x v="13"/>
    <x v="1"/>
    <x v="4"/>
    <x v="9"/>
    <x v="9"/>
    <x v="9"/>
    <x v="9"/>
    <x v="311"/>
    <x v="320"/>
    <x v="266"/>
    <x v="218"/>
    <x v="41"/>
    <x v="287"/>
    <x v="7"/>
    <x v="0"/>
    <x v="4"/>
    <x v="2"/>
    <x v="1"/>
    <x v="9"/>
    <x v="268"/>
    <x v="2"/>
    <x v="2"/>
    <x v="5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7"/>
    <x v="11"/>
    <x v="14"/>
    <x v="1"/>
    <x v="4"/>
    <x v="10"/>
    <x v="10"/>
    <x v="10"/>
    <x v="10"/>
    <x v="312"/>
    <x v="321"/>
    <x v="267"/>
    <x v="95"/>
    <x v="75"/>
    <x v="288"/>
    <x v="30"/>
    <x v="0"/>
    <x v="12"/>
    <x v="2"/>
    <x v="0"/>
    <x v="35"/>
    <x v="269"/>
    <x v="2"/>
    <x v="2"/>
    <x v="1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7"/>
    <x v="11"/>
    <x v="15"/>
    <x v="1"/>
    <x v="4"/>
    <x v="11"/>
    <x v="11"/>
    <x v="11"/>
    <x v="11"/>
    <x v="313"/>
    <x v="322"/>
    <x v="95"/>
    <x v="169"/>
    <x v="8"/>
    <x v="289"/>
    <x v="2"/>
    <x v="0"/>
    <x v="2"/>
    <x v="2"/>
    <x v="0"/>
    <x v="5"/>
    <x v="27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7"/>
    <x v="14"/>
    <x v="19"/>
    <x v="1"/>
    <x v="4"/>
    <x v="15"/>
    <x v="15"/>
    <x v="15"/>
    <x v="15"/>
    <x v="314"/>
    <x v="323"/>
    <x v="268"/>
    <x v="41"/>
    <x v="81"/>
    <x v="155"/>
    <x v="5"/>
    <x v="0"/>
    <x v="2"/>
    <x v="2"/>
    <x v="0"/>
    <x v="30"/>
    <x v="27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7"/>
    <x v="29"/>
    <x v="35"/>
    <x v="1"/>
    <x v="4"/>
    <x v="29"/>
    <x v="29"/>
    <x v="29"/>
    <x v="29"/>
    <x v="315"/>
    <x v="324"/>
    <x v="269"/>
    <x v="219"/>
    <x v="12"/>
    <x v="290"/>
    <x v="8"/>
    <x v="0"/>
    <x v="1"/>
    <x v="2"/>
    <x v="0"/>
    <x v="46"/>
    <x v="27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7"/>
    <x v="31"/>
    <x v="38"/>
    <x v="0"/>
    <x v="4"/>
    <x v="32"/>
    <x v="32"/>
    <x v="32"/>
    <x v="32"/>
    <x v="316"/>
    <x v="325"/>
    <x v="270"/>
    <x v="220"/>
    <x v="64"/>
    <x v="291"/>
    <x v="33"/>
    <x v="0"/>
    <x v="45"/>
    <x v="5"/>
    <x v="1"/>
    <x v="85"/>
    <x v="273"/>
    <x v="2"/>
    <x v="2"/>
    <x v="11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7"/>
    <x v="33"/>
    <x v="40"/>
    <x v="0"/>
    <x v="16"/>
    <x v="34"/>
    <x v="34"/>
    <x v="34"/>
    <x v="34"/>
    <x v="317"/>
    <x v="326"/>
    <x v="271"/>
    <x v="10"/>
    <x v="12"/>
    <x v="292"/>
    <x v="7"/>
    <x v="0"/>
    <x v="23"/>
    <x v="5"/>
    <x v="1"/>
    <x v="31"/>
    <x v="274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48"/>
    <x v="11"/>
    <x v="13"/>
    <x v="1"/>
    <x v="4"/>
    <x v="9"/>
    <x v="9"/>
    <x v="9"/>
    <x v="9"/>
    <x v="318"/>
    <x v="327"/>
    <x v="272"/>
    <x v="33"/>
    <x v="41"/>
    <x v="293"/>
    <x v="19"/>
    <x v="3"/>
    <x v="4"/>
    <x v="2"/>
    <x v="0"/>
    <x v="61"/>
    <x v="275"/>
    <x v="2"/>
    <x v="2"/>
    <x v="1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8"/>
    <x v="11"/>
    <x v="14"/>
    <x v="1"/>
    <x v="4"/>
    <x v="10"/>
    <x v="10"/>
    <x v="10"/>
    <x v="10"/>
    <x v="319"/>
    <x v="328"/>
    <x v="273"/>
    <x v="46"/>
    <x v="81"/>
    <x v="285"/>
    <x v="13"/>
    <x v="0"/>
    <x v="1"/>
    <x v="2"/>
    <x v="0"/>
    <x v="17"/>
    <x v="276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8"/>
    <x v="11"/>
    <x v="15"/>
    <x v="1"/>
    <x v="4"/>
    <x v="11"/>
    <x v="11"/>
    <x v="11"/>
    <x v="11"/>
    <x v="320"/>
    <x v="329"/>
    <x v="36"/>
    <x v="221"/>
    <x v="8"/>
    <x v="29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8"/>
    <x v="14"/>
    <x v="19"/>
    <x v="1"/>
    <x v="4"/>
    <x v="15"/>
    <x v="15"/>
    <x v="15"/>
    <x v="15"/>
    <x v="321"/>
    <x v="330"/>
    <x v="236"/>
    <x v="222"/>
    <x v="64"/>
    <x v="295"/>
    <x v="40"/>
    <x v="0"/>
    <x v="4"/>
    <x v="2"/>
    <x v="0"/>
    <x v="11"/>
    <x v="29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8"/>
    <x v="29"/>
    <x v="35"/>
    <x v="1"/>
    <x v="4"/>
    <x v="29"/>
    <x v="29"/>
    <x v="29"/>
    <x v="29"/>
    <x v="322"/>
    <x v="331"/>
    <x v="274"/>
    <x v="89"/>
    <x v="25"/>
    <x v="296"/>
    <x v="13"/>
    <x v="0"/>
    <x v="3"/>
    <x v="2"/>
    <x v="0"/>
    <x v="8"/>
    <x v="27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8"/>
    <x v="31"/>
    <x v="38"/>
    <x v="0"/>
    <x v="4"/>
    <x v="32"/>
    <x v="32"/>
    <x v="32"/>
    <x v="32"/>
    <x v="323"/>
    <x v="332"/>
    <x v="275"/>
    <x v="168"/>
    <x v="88"/>
    <x v="297"/>
    <x v="63"/>
    <x v="3"/>
    <x v="46"/>
    <x v="0"/>
    <x v="1"/>
    <x v="85"/>
    <x v="278"/>
    <x v="2"/>
    <x v="2"/>
    <x v="2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8"/>
    <x v="33"/>
    <x v="40"/>
    <x v="0"/>
    <x v="16"/>
    <x v="34"/>
    <x v="34"/>
    <x v="34"/>
    <x v="34"/>
    <x v="324"/>
    <x v="333"/>
    <x v="276"/>
    <x v="223"/>
    <x v="45"/>
    <x v="298"/>
    <x v="70"/>
    <x v="0"/>
    <x v="59"/>
    <x v="5"/>
    <x v="3"/>
    <x v="86"/>
    <x v="279"/>
    <x v="2"/>
    <x v="2"/>
    <x v="8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48"/>
    <x v="34"/>
    <x v="41"/>
    <x v="1"/>
    <x v="4"/>
    <x v="35"/>
    <x v="35"/>
    <x v="35"/>
    <x v="35"/>
    <x v="325"/>
    <x v="334"/>
    <x v="277"/>
    <x v="224"/>
    <x v="1"/>
    <x v="299"/>
    <x v="26"/>
    <x v="0"/>
    <x v="1"/>
    <x v="2"/>
    <x v="0"/>
    <x v="12"/>
    <x v="280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9"/>
    <x v="11"/>
    <x v="13"/>
    <x v="1"/>
    <x v="4"/>
    <x v="9"/>
    <x v="9"/>
    <x v="9"/>
    <x v="9"/>
    <x v="326"/>
    <x v="335"/>
    <x v="278"/>
    <x v="99"/>
    <x v="3"/>
    <x v="300"/>
    <x v="19"/>
    <x v="0"/>
    <x v="12"/>
    <x v="2"/>
    <x v="3"/>
    <x v="61"/>
    <x v="281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9"/>
    <x v="11"/>
    <x v="14"/>
    <x v="1"/>
    <x v="4"/>
    <x v="10"/>
    <x v="10"/>
    <x v="10"/>
    <x v="10"/>
    <x v="327"/>
    <x v="336"/>
    <x v="279"/>
    <x v="225"/>
    <x v="89"/>
    <x v="301"/>
    <x v="2"/>
    <x v="0"/>
    <x v="2"/>
    <x v="0"/>
    <x v="1"/>
    <x v="8"/>
    <x v="282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9"/>
    <x v="11"/>
    <x v="15"/>
    <x v="1"/>
    <x v="4"/>
    <x v="11"/>
    <x v="11"/>
    <x v="11"/>
    <x v="11"/>
    <x v="328"/>
    <x v="337"/>
    <x v="142"/>
    <x v="226"/>
    <x v="8"/>
    <x v="30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6"/>
    <x v="6"/>
    <x v="2"/>
  </r>
  <r>
    <x v="49"/>
    <x v="14"/>
    <x v="19"/>
    <x v="1"/>
    <x v="4"/>
    <x v="15"/>
    <x v="15"/>
    <x v="15"/>
    <x v="15"/>
    <x v="329"/>
    <x v="338"/>
    <x v="280"/>
    <x v="201"/>
    <x v="39"/>
    <x v="303"/>
    <x v="5"/>
    <x v="0"/>
    <x v="1"/>
    <x v="2"/>
    <x v="0"/>
    <x v="8"/>
    <x v="180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9"/>
    <x v="29"/>
    <x v="35"/>
    <x v="1"/>
    <x v="4"/>
    <x v="29"/>
    <x v="29"/>
    <x v="29"/>
    <x v="29"/>
    <x v="330"/>
    <x v="339"/>
    <x v="281"/>
    <x v="89"/>
    <x v="9"/>
    <x v="125"/>
    <x v="40"/>
    <x v="0"/>
    <x v="12"/>
    <x v="2"/>
    <x v="0"/>
    <x v="48"/>
    <x v="3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9"/>
    <x v="31"/>
    <x v="38"/>
    <x v="0"/>
    <x v="4"/>
    <x v="32"/>
    <x v="32"/>
    <x v="32"/>
    <x v="32"/>
    <x v="331"/>
    <x v="340"/>
    <x v="282"/>
    <x v="75"/>
    <x v="15"/>
    <x v="304"/>
    <x v="45"/>
    <x v="0"/>
    <x v="28"/>
    <x v="5"/>
    <x v="0"/>
    <x v="87"/>
    <x v="266"/>
    <x v="2"/>
    <x v="2"/>
    <x v="1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9"/>
    <x v="33"/>
    <x v="40"/>
    <x v="0"/>
    <x v="16"/>
    <x v="34"/>
    <x v="34"/>
    <x v="34"/>
    <x v="34"/>
    <x v="332"/>
    <x v="341"/>
    <x v="283"/>
    <x v="7"/>
    <x v="47"/>
    <x v="305"/>
    <x v="60"/>
    <x v="3"/>
    <x v="60"/>
    <x v="5"/>
    <x v="1"/>
    <x v="88"/>
    <x v="283"/>
    <x v="2"/>
    <x v="2"/>
    <x v="14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49"/>
    <x v="34"/>
    <x v="41"/>
    <x v="1"/>
    <x v="4"/>
    <x v="35"/>
    <x v="35"/>
    <x v="35"/>
    <x v="35"/>
    <x v="333"/>
    <x v="342"/>
    <x v="284"/>
    <x v="227"/>
    <x v="52"/>
    <x v="306"/>
    <x v="13"/>
    <x v="0"/>
    <x v="12"/>
    <x v="2"/>
    <x v="0"/>
    <x v="21"/>
    <x v="284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49"/>
    <x v="35"/>
    <x v="42"/>
    <x v="0"/>
    <x v="17"/>
    <x v="36"/>
    <x v="36"/>
    <x v="36"/>
    <x v="36"/>
    <x v="334"/>
    <x v="343"/>
    <x v="285"/>
    <x v="31"/>
    <x v="25"/>
    <x v="307"/>
    <x v="8"/>
    <x v="3"/>
    <x v="35"/>
    <x v="5"/>
    <x v="6"/>
    <x v="43"/>
    <x v="28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3"/>
  </r>
  <r>
    <x v="50"/>
    <x v="11"/>
    <x v="13"/>
    <x v="1"/>
    <x v="4"/>
    <x v="9"/>
    <x v="9"/>
    <x v="9"/>
    <x v="9"/>
    <x v="335"/>
    <x v="344"/>
    <x v="286"/>
    <x v="66"/>
    <x v="39"/>
    <x v="190"/>
    <x v="40"/>
    <x v="0"/>
    <x v="12"/>
    <x v="2"/>
    <x v="0"/>
    <x v="48"/>
    <x v="286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11"/>
    <x v="14"/>
    <x v="1"/>
    <x v="4"/>
    <x v="10"/>
    <x v="10"/>
    <x v="10"/>
    <x v="10"/>
    <x v="336"/>
    <x v="345"/>
    <x v="287"/>
    <x v="40"/>
    <x v="90"/>
    <x v="308"/>
    <x v="23"/>
    <x v="0"/>
    <x v="0"/>
    <x v="5"/>
    <x v="3"/>
    <x v="21"/>
    <x v="287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11"/>
    <x v="15"/>
    <x v="1"/>
    <x v="4"/>
    <x v="11"/>
    <x v="11"/>
    <x v="11"/>
    <x v="11"/>
    <x v="282"/>
    <x v="346"/>
    <x v="166"/>
    <x v="228"/>
    <x v="8"/>
    <x v="309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14"/>
    <x v="19"/>
    <x v="1"/>
    <x v="4"/>
    <x v="15"/>
    <x v="15"/>
    <x v="15"/>
    <x v="15"/>
    <x v="337"/>
    <x v="347"/>
    <x v="288"/>
    <x v="176"/>
    <x v="29"/>
    <x v="310"/>
    <x v="13"/>
    <x v="0"/>
    <x v="0"/>
    <x v="2"/>
    <x v="0"/>
    <x v="30"/>
    <x v="28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23"/>
    <x v="29"/>
    <x v="0"/>
    <x v="4"/>
    <x v="25"/>
    <x v="25"/>
    <x v="25"/>
    <x v="2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29"/>
    <x v="35"/>
    <x v="1"/>
    <x v="4"/>
    <x v="29"/>
    <x v="29"/>
    <x v="29"/>
    <x v="29"/>
    <x v="338"/>
    <x v="348"/>
    <x v="289"/>
    <x v="66"/>
    <x v="29"/>
    <x v="311"/>
    <x v="13"/>
    <x v="0"/>
    <x v="2"/>
    <x v="5"/>
    <x v="1"/>
    <x v="17"/>
    <x v="289"/>
    <x v="2"/>
    <x v="2"/>
    <x v="0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31"/>
    <x v="38"/>
    <x v="0"/>
    <x v="4"/>
    <x v="32"/>
    <x v="32"/>
    <x v="32"/>
    <x v="32"/>
    <x v="339"/>
    <x v="349"/>
    <x v="290"/>
    <x v="21"/>
    <x v="31"/>
    <x v="312"/>
    <x v="49"/>
    <x v="0"/>
    <x v="11"/>
    <x v="5"/>
    <x v="1"/>
    <x v="29"/>
    <x v="290"/>
    <x v="2"/>
    <x v="2"/>
    <x v="13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33"/>
    <x v="40"/>
    <x v="0"/>
    <x v="16"/>
    <x v="34"/>
    <x v="34"/>
    <x v="34"/>
    <x v="34"/>
    <x v="340"/>
    <x v="350"/>
    <x v="291"/>
    <x v="229"/>
    <x v="63"/>
    <x v="313"/>
    <x v="12"/>
    <x v="0"/>
    <x v="59"/>
    <x v="5"/>
    <x v="1"/>
    <x v="89"/>
    <x v="291"/>
    <x v="2"/>
    <x v="2"/>
    <x v="14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0"/>
    <x v="34"/>
    <x v="41"/>
    <x v="1"/>
    <x v="4"/>
    <x v="35"/>
    <x v="35"/>
    <x v="35"/>
    <x v="35"/>
    <x v="341"/>
    <x v="351"/>
    <x v="292"/>
    <x v="230"/>
    <x v="25"/>
    <x v="314"/>
    <x v="5"/>
    <x v="0"/>
    <x v="3"/>
    <x v="2"/>
    <x v="0"/>
    <x v="22"/>
    <x v="292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35"/>
    <x v="42"/>
    <x v="0"/>
    <x v="17"/>
    <x v="36"/>
    <x v="36"/>
    <x v="36"/>
    <x v="36"/>
    <x v="342"/>
    <x v="352"/>
    <x v="293"/>
    <x v="231"/>
    <x v="5"/>
    <x v="315"/>
    <x v="49"/>
    <x v="3"/>
    <x v="57"/>
    <x v="1"/>
    <x v="6"/>
    <x v="90"/>
    <x v="22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3"/>
  </r>
  <r>
    <x v="50"/>
    <x v="36"/>
    <x v="43"/>
    <x v="1"/>
    <x v="16"/>
    <x v="37"/>
    <x v="37"/>
    <x v="37"/>
    <x v="37"/>
    <x v="343"/>
    <x v="353"/>
    <x v="294"/>
    <x v="186"/>
    <x v="8"/>
    <x v="316"/>
    <x v="5"/>
    <x v="0"/>
    <x v="0"/>
    <x v="2"/>
    <x v="1"/>
    <x v="30"/>
    <x v="29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0"/>
    <x v="36"/>
    <x v="44"/>
    <x v="1"/>
    <x v="16"/>
    <x v="38"/>
    <x v="38"/>
    <x v="38"/>
    <x v="38"/>
    <x v="344"/>
    <x v="354"/>
    <x v="295"/>
    <x v="70"/>
    <x v="23"/>
    <x v="317"/>
    <x v="41"/>
    <x v="0"/>
    <x v="31"/>
    <x v="1"/>
    <x v="4"/>
    <x v="10"/>
    <x v="294"/>
    <x v="2"/>
    <x v="2"/>
    <x v="16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0"/>
    <x v="37"/>
    <x v="45"/>
    <x v="1"/>
    <x v="4"/>
    <x v="39"/>
    <x v="39"/>
    <x v="39"/>
    <x v="39"/>
    <x v="345"/>
    <x v="355"/>
    <x v="296"/>
    <x v="232"/>
    <x v="12"/>
    <x v="318"/>
    <x v="0"/>
    <x v="0"/>
    <x v="3"/>
    <x v="2"/>
    <x v="0"/>
    <x v="0"/>
    <x v="295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0"/>
    <x v="36"/>
    <x v="46"/>
    <x v="0"/>
    <x v="18"/>
    <x v="40"/>
    <x v="40"/>
    <x v="40"/>
    <x v="40"/>
    <x v="346"/>
    <x v="356"/>
    <x v="297"/>
    <x v="233"/>
    <x v="2"/>
    <x v="319"/>
    <x v="13"/>
    <x v="0"/>
    <x v="3"/>
    <x v="2"/>
    <x v="0"/>
    <x v="8"/>
    <x v="29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1"/>
    <x v="11"/>
    <x v="13"/>
    <x v="1"/>
    <x v="4"/>
    <x v="9"/>
    <x v="9"/>
    <x v="9"/>
    <x v="9"/>
    <x v="347"/>
    <x v="357"/>
    <x v="298"/>
    <x v="53"/>
    <x v="62"/>
    <x v="320"/>
    <x v="8"/>
    <x v="3"/>
    <x v="1"/>
    <x v="2"/>
    <x v="1"/>
    <x v="58"/>
    <x v="297"/>
    <x v="2"/>
    <x v="2"/>
    <x v="1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1"/>
    <x v="11"/>
    <x v="14"/>
    <x v="1"/>
    <x v="4"/>
    <x v="10"/>
    <x v="10"/>
    <x v="10"/>
    <x v="10"/>
    <x v="348"/>
    <x v="358"/>
    <x v="11"/>
    <x v="28"/>
    <x v="91"/>
    <x v="321"/>
    <x v="40"/>
    <x v="0"/>
    <x v="18"/>
    <x v="2"/>
    <x v="1"/>
    <x v="62"/>
    <x v="298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7"/>
    <x v="7"/>
    <x v="2"/>
  </r>
  <r>
    <x v="51"/>
    <x v="11"/>
    <x v="15"/>
    <x v="1"/>
    <x v="4"/>
    <x v="11"/>
    <x v="11"/>
    <x v="11"/>
    <x v="11"/>
    <x v="349"/>
    <x v="359"/>
    <x v="75"/>
    <x v="234"/>
    <x v="8"/>
    <x v="32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1"/>
    <x v="14"/>
    <x v="19"/>
    <x v="1"/>
    <x v="4"/>
    <x v="15"/>
    <x v="15"/>
    <x v="15"/>
    <x v="15"/>
    <x v="350"/>
    <x v="360"/>
    <x v="299"/>
    <x v="201"/>
    <x v="29"/>
    <x v="323"/>
    <x v="26"/>
    <x v="0"/>
    <x v="2"/>
    <x v="2"/>
    <x v="0"/>
    <x v="17"/>
    <x v="29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1"/>
    <x v="29"/>
    <x v="35"/>
    <x v="1"/>
    <x v="4"/>
    <x v="29"/>
    <x v="29"/>
    <x v="29"/>
    <x v="29"/>
    <x v="351"/>
    <x v="361"/>
    <x v="300"/>
    <x v="126"/>
    <x v="9"/>
    <x v="324"/>
    <x v="42"/>
    <x v="0"/>
    <x v="2"/>
    <x v="2"/>
    <x v="6"/>
    <x v="11"/>
    <x v="300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1"/>
    <x v="31"/>
    <x v="38"/>
    <x v="0"/>
    <x v="4"/>
    <x v="32"/>
    <x v="32"/>
    <x v="32"/>
    <x v="32"/>
    <x v="352"/>
    <x v="362"/>
    <x v="301"/>
    <x v="219"/>
    <x v="31"/>
    <x v="325"/>
    <x v="49"/>
    <x v="0"/>
    <x v="31"/>
    <x v="5"/>
    <x v="1"/>
    <x v="20"/>
    <x v="301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1"/>
    <x v="33"/>
    <x v="40"/>
    <x v="0"/>
    <x v="16"/>
    <x v="34"/>
    <x v="34"/>
    <x v="34"/>
    <x v="34"/>
    <x v="353"/>
    <x v="363"/>
    <x v="161"/>
    <x v="120"/>
    <x v="3"/>
    <x v="174"/>
    <x v="68"/>
    <x v="1"/>
    <x v="8"/>
    <x v="1"/>
    <x v="0"/>
    <x v="82"/>
    <x v="302"/>
    <x v="2"/>
    <x v="2"/>
    <x v="14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1"/>
    <x v="34"/>
    <x v="41"/>
    <x v="1"/>
    <x v="4"/>
    <x v="35"/>
    <x v="35"/>
    <x v="35"/>
    <x v="35"/>
    <x v="354"/>
    <x v="364"/>
    <x v="302"/>
    <x v="235"/>
    <x v="52"/>
    <x v="326"/>
    <x v="23"/>
    <x v="0"/>
    <x v="0"/>
    <x v="2"/>
    <x v="0"/>
    <x v="22"/>
    <x v="30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1"/>
    <x v="35"/>
    <x v="42"/>
    <x v="0"/>
    <x v="17"/>
    <x v="36"/>
    <x v="36"/>
    <x v="36"/>
    <x v="36"/>
    <x v="355"/>
    <x v="365"/>
    <x v="303"/>
    <x v="236"/>
    <x v="14"/>
    <x v="327"/>
    <x v="27"/>
    <x v="1"/>
    <x v="15"/>
    <x v="6"/>
    <x v="4"/>
    <x v="91"/>
    <x v="304"/>
    <x v="2"/>
    <x v="2"/>
    <x v="16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3"/>
  </r>
  <r>
    <x v="51"/>
    <x v="36"/>
    <x v="43"/>
    <x v="1"/>
    <x v="16"/>
    <x v="37"/>
    <x v="37"/>
    <x v="37"/>
    <x v="37"/>
    <x v="356"/>
    <x v="366"/>
    <x v="304"/>
    <x v="237"/>
    <x v="5"/>
    <x v="328"/>
    <x v="2"/>
    <x v="0"/>
    <x v="2"/>
    <x v="2"/>
    <x v="0"/>
    <x v="5"/>
    <x v="30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1"/>
    <x v="36"/>
    <x v="44"/>
    <x v="1"/>
    <x v="16"/>
    <x v="38"/>
    <x v="38"/>
    <x v="38"/>
    <x v="38"/>
    <x v="357"/>
    <x v="367"/>
    <x v="305"/>
    <x v="76"/>
    <x v="23"/>
    <x v="329"/>
    <x v="8"/>
    <x v="0"/>
    <x v="18"/>
    <x v="5"/>
    <x v="0"/>
    <x v="9"/>
    <x v="306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1"/>
    <x v="37"/>
    <x v="45"/>
    <x v="1"/>
    <x v="4"/>
    <x v="39"/>
    <x v="39"/>
    <x v="39"/>
    <x v="39"/>
    <x v="358"/>
    <x v="368"/>
    <x v="23"/>
    <x v="238"/>
    <x v="12"/>
    <x v="330"/>
    <x v="30"/>
    <x v="0"/>
    <x v="3"/>
    <x v="2"/>
    <x v="0"/>
    <x v="12"/>
    <x v="30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1"/>
    <x v="36"/>
    <x v="46"/>
    <x v="0"/>
    <x v="18"/>
    <x v="40"/>
    <x v="40"/>
    <x v="40"/>
    <x v="40"/>
    <x v="359"/>
    <x v="369"/>
    <x v="306"/>
    <x v="175"/>
    <x v="92"/>
    <x v="331"/>
    <x v="71"/>
    <x v="3"/>
    <x v="61"/>
    <x v="2"/>
    <x v="0"/>
    <x v="57"/>
    <x v="308"/>
    <x v="2"/>
    <x v="2"/>
    <x v="8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1"/>
    <x v="38"/>
    <x v="47"/>
    <x v="0"/>
    <x v="19"/>
    <x v="41"/>
    <x v="41"/>
    <x v="41"/>
    <x v="41"/>
    <x v="360"/>
    <x v="230"/>
    <x v="164"/>
    <x v="239"/>
    <x v="22"/>
    <x v="33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2"/>
    <x v="11"/>
    <x v="13"/>
    <x v="1"/>
    <x v="4"/>
    <x v="9"/>
    <x v="9"/>
    <x v="9"/>
    <x v="9"/>
    <x v="361"/>
    <x v="370"/>
    <x v="307"/>
    <x v="240"/>
    <x v="29"/>
    <x v="333"/>
    <x v="19"/>
    <x v="0"/>
    <x v="4"/>
    <x v="2"/>
    <x v="0"/>
    <x v="9"/>
    <x v="309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11"/>
    <x v="14"/>
    <x v="1"/>
    <x v="4"/>
    <x v="10"/>
    <x v="10"/>
    <x v="10"/>
    <x v="10"/>
    <x v="362"/>
    <x v="371"/>
    <x v="308"/>
    <x v="241"/>
    <x v="67"/>
    <x v="334"/>
    <x v="30"/>
    <x v="0"/>
    <x v="12"/>
    <x v="0"/>
    <x v="0"/>
    <x v="48"/>
    <x v="310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11"/>
    <x v="15"/>
    <x v="1"/>
    <x v="4"/>
    <x v="11"/>
    <x v="11"/>
    <x v="11"/>
    <x v="11"/>
    <x v="363"/>
    <x v="372"/>
    <x v="309"/>
    <x v="242"/>
    <x v="8"/>
    <x v="33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14"/>
    <x v="19"/>
    <x v="1"/>
    <x v="4"/>
    <x v="15"/>
    <x v="15"/>
    <x v="15"/>
    <x v="15"/>
    <x v="364"/>
    <x v="373"/>
    <x v="292"/>
    <x v="243"/>
    <x v="29"/>
    <x v="336"/>
    <x v="0"/>
    <x v="0"/>
    <x v="3"/>
    <x v="2"/>
    <x v="0"/>
    <x v="0"/>
    <x v="31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29"/>
    <x v="35"/>
    <x v="1"/>
    <x v="4"/>
    <x v="29"/>
    <x v="29"/>
    <x v="29"/>
    <x v="29"/>
    <x v="365"/>
    <x v="374"/>
    <x v="232"/>
    <x v="202"/>
    <x v="9"/>
    <x v="40"/>
    <x v="36"/>
    <x v="0"/>
    <x v="35"/>
    <x v="2"/>
    <x v="0"/>
    <x v="26"/>
    <x v="312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31"/>
    <x v="38"/>
    <x v="0"/>
    <x v="4"/>
    <x v="32"/>
    <x v="32"/>
    <x v="32"/>
    <x v="32"/>
    <x v="366"/>
    <x v="375"/>
    <x v="310"/>
    <x v="244"/>
    <x v="31"/>
    <x v="61"/>
    <x v="37"/>
    <x v="0"/>
    <x v="15"/>
    <x v="0"/>
    <x v="1"/>
    <x v="92"/>
    <x v="291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33"/>
    <x v="40"/>
    <x v="0"/>
    <x v="16"/>
    <x v="34"/>
    <x v="34"/>
    <x v="34"/>
    <x v="34"/>
    <x v="367"/>
    <x v="376"/>
    <x v="311"/>
    <x v="123"/>
    <x v="3"/>
    <x v="337"/>
    <x v="53"/>
    <x v="3"/>
    <x v="21"/>
    <x v="13"/>
    <x v="1"/>
    <x v="93"/>
    <x v="313"/>
    <x v="2"/>
    <x v="2"/>
    <x v="20"/>
    <x v="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2"/>
    <x v="34"/>
    <x v="41"/>
    <x v="1"/>
    <x v="4"/>
    <x v="35"/>
    <x v="35"/>
    <x v="35"/>
    <x v="35"/>
    <x v="368"/>
    <x v="377"/>
    <x v="312"/>
    <x v="245"/>
    <x v="12"/>
    <x v="338"/>
    <x v="26"/>
    <x v="0"/>
    <x v="0"/>
    <x v="2"/>
    <x v="0"/>
    <x v="8"/>
    <x v="31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35"/>
    <x v="42"/>
    <x v="0"/>
    <x v="17"/>
    <x v="36"/>
    <x v="36"/>
    <x v="36"/>
    <x v="36"/>
    <x v="369"/>
    <x v="378"/>
    <x v="313"/>
    <x v="246"/>
    <x v="93"/>
    <x v="339"/>
    <x v="4"/>
    <x v="0"/>
    <x v="15"/>
    <x v="5"/>
    <x v="6"/>
    <x v="51"/>
    <x v="315"/>
    <x v="5"/>
    <x v="2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3"/>
  </r>
  <r>
    <x v="52"/>
    <x v="36"/>
    <x v="43"/>
    <x v="1"/>
    <x v="16"/>
    <x v="37"/>
    <x v="37"/>
    <x v="37"/>
    <x v="37"/>
    <x v="370"/>
    <x v="379"/>
    <x v="36"/>
    <x v="247"/>
    <x v="6"/>
    <x v="34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2"/>
    <x v="36"/>
    <x v="44"/>
    <x v="1"/>
    <x v="16"/>
    <x v="38"/>
    <x v="38"/>
    <x v="38"/>
    <x v="38"/>
    <x v="371"/>
    <x v="380"/>
    <x v="314"/>
    <x v="34"/>
    <x v="9"/>
    <x v="341"/>
    <x v="26"/>
    <x v="0"/>
    <x v="0"/>
    <x v="2"/>
    <x v="0"/>
    <x v="8"/>
    <x v="316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2"/>
    <x v="37"/>
    <x v="45"/>
    <x v="1"/>
    <x v="4"/>
    <x v="39"/>
    <x v="39"/>
    <x v="39"/>
    <x v="39"/>
    <x v="372"/>
    <x v="381"/>
    <x v="315"/>
    <x v="248"/>
    <x v="0"/>
    <x v="342"/>
    <x v="23"/>
    <x v="0"/>
    <x v="2"/>
    <x v="2"/>
    <x v="0"/>
    <x v="8"/>
    <x v="317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2"/>
    <x v="36"/>
    <x v="46"/>
    <x v="0"/>
    <x v="18"/>
    <x v="40"/>
    <x v="40"/>
    <x v="40"/>
    <x v="40"/>
    <x v="373"/>
    <x v="382"/>
    <x v="316"/>
    <x v="46"/>
    <x v="18"/>
    <x v="343"/>
    <x v="36"/>
    <x v="1"/>
    <x v="40"/>
    <x v="5"/>
    <x v="1"/>
    <x v="55"/>
    <x v="313"/>
    <x v="2"/>
    <x v="2"/>
    <x v="5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2"/>
    <x v="38"/>
    <x v="47"/>
    <x v="0"/>
    <x v="19"/>
    <x v="41"/>
    <x v="41"/>
    <x v="41"/>
    <x v="41"/>
    <x v="374"/>
    <x v="383"/>
    <x v="317"/>
    <x v="249"/>
    <x v="94"/>
    <x v="344"/>
    <x v="0"/>
    <x v="0"/>
    <x v="35"/>
    <x v="2"/>
    <x v="0"/>
    <x v="46"/>
    <x v="31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3"/>
    <x v="11"/>
    <x v="13"/>
    <x v="1"/>
    <x v="4"/>
    <x v="9"/>
    <x v="9"/>
    <x v="9"/>
    <x v="9"/>
    <x v="375"/>
    <x v="384"/>
    <x v="318"/>
    <x v="10"/>
    <x v="13"/>
    <x v="345"/>
    <x v="42"/>
    <x v="0"/>
    <x v="22"/>
    <x v="5"/>
    <x v="0"/>
    <x v="52"/>
    <x v="235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11"/>
    <x v="14"/>
    <x v="1"/>
    <x v="4"/>
    <x v="10"/>
    <x v="10"/>
    <x v="10"/>
    <x v="10"/>
    <x v="376"/>
    <x v="385"/>
    <x v="211"/>
    <x v="180"/>
    <x v="91"/>
    <x v="346"/>
    <x v="26"/>
    <x v="0"/>
    <x v="12"/>
    <x v="2"/>
    <x v="1"/>
    <x v="35"/>
    <x v="31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11"/>
    <x v="15"/>
    <x v="1"/>
    <x v="4"/>
    <x v="11"/>
    <x v="11"/>
    <x v="11"/>
    <x v="11"/>
    <x v="35"/>
    <x v="386"/>
    <x v="34"/>
    <x v="250"/>
    <x v="8"/>
    <x v="347"/>
    <x v="2"/>
    <x v="0"/>
    <x v="0"/>
    <x v="2"/>
    <x v="1"/>
    <x v="5"/>
    <x v="32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14"/>
    <x v="19"/>
    <x v="1"/>
    <x v="4"/>
    <x v="15"/>
    <x v="15"/>
    <x v="15"/>
    <x v="15"/>
    <x v="377"/>
    <x v="387"/>
    <x v="319"/>
    <x v="202"/>
    <x v="29"/>
    <x v="348"/>
    <x v="13"/>
    <x v="0"/>
    <x v="0"/>
    <x v="2"/>
    <x v="0"/>
    <x v="30"/>
    <x v="32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29"/>
    <x v="35"/>
    <x v="1"/>
    <x v="4"/>
    <x v="29"/>
    <x v="29"/>
    <x v="29"/>
    <x v="29"/>
    <x v="378"/>
    <x v="388"/>
    <x v="320"/>
    <x v="118"/>
    <x v="9"/>
    <x v="71"/>
    <x v="42"/>
    <x v="3"/>
    <x v="12"/>
    <x v="2"/>
    <x v="0"/>
    <x v="46"/>
    <x v="322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31"/>
    <x v="38"/>
    <x v="0"/>
    <x v="4"/>
    <x v="32"/>
    <x v="32"/>
    <x v="32"/>
    <x v="32"/>
    <x v="379"/>
    <x v="389"/>
    <x v="321"/>
    <x v="180"/>
    <x v="41"/>
    <x v="349"/>
    <x v="42"/>
    <x v="0"/>
    <x v="23"/>
    <x v="2"/>
    <x v="0"/>
    <x v="4"/>
    <x v="188"/>
    <x v="2"/>
    <x v="2"/>
    <x v="16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33"/>
    <x v="40"/>
    <x v="0"/>
    <x v="16"/>
    <x v="34"/>
    <x v="34"/>
    <x v="34"/>
    <x v="34"/>
    <x v="380"/>
    <x v="390"/>
    <x v="322"/>
    <x v="251"/>
    <x v="75"/>
    <x v="350"/>
    <x v="59"/>
    <x v="0"/>
    <x v="62"/>
    <x v="1"/>
    <x v="3"/>
    <x v="94"/>
    <x v="323"/>
    <x v="2"/>
    <x v="2"/>
    <x v="20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3"/>
    <x v="34"/>
    <x v="41"/>
    <x v="1"/>
    <x v="4"/>
    <x v="35"/>
    <x v="35"/>
    <x v="35"/>
    <x v="35"/>
    <x v="381"/>
    <x v="391"/>
    <x v="323"/>
    <x v="252"/>
    <x v="92"/>
    <x v="351"/>
    <x v="13"/>
    <x v="0"/>
    <x v="2"/>
    <x v="5"/>
    <x v="0"/>
    <x v="8"/>
    <x v="32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36"/>
    <x v="43"/>
    <x v="1"/>
    <x v="16"/>
    <x v="37"/>
    <x v="37"/>
    <x v="37"/>
    <x v="37"/>
    <x v="382"/>
    <x v="392"/>
    <x v="142"/>
    <x v="253"/>
    <x v="5"/>
    <x v="352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3"/>
    <x v="36"/>
    <x v="44"/>
    <x v="1"/>
    <x v="16"/>
    <x v="38"/>
    <x v="38"/>
    <x v="38"/>
    <x v="38"/>
    <x v="383"/>
    <x v="393"/>
    <x v="227"/>
    <x v="166"/>
    <x v="9"/>
    <x v="353"/>
    <x v="26"/>
    <x v="0"/>
    <x v="3"/>
    <x v="2"/>
    <x v="0"/>
    <x v="21"/>
    <x v="325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3"/>
    <x v="37"/>
    <x v="45"/>
    <x v="1"/>
    <x v="4"/>
    <x v="39"/>
    <x v="39"/>
    <x v="39"/>
    <x v="39"/>
    <x v="384"/>
    <x v="394"/>
    <x v="324"/>
    <x v="254"/>
    <x v="52"/>
    <x v="354"/>
    <x v="5"/>
    <x v="0"/>
    <x v="3"/>
    <x v="2"/>
    <x v="0"/>
    <x v="22"/>
    <x v="3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3"/>
    <x v="36"/>
    <x v="46"/>
    <x v="0"/>
    <x v="18"/>
    <x v="40"/>
    <x v="40"/>
    <x v="40"/>
    <x v="40"/>
    <x v="385"/>
    <x v="395"/>
    <x v="0"/>
    <x v="202"/>
    <x v="38"/>
    <x v="355"/>
    <x v="69"/>
    <x v="0"/>
    <x v="37"/>
    <x v="5"/>
    <x v="0"/>
    <x v="95"/>
    <x v="327"/>
    <x v="2"/>
    <x v="2"/>
    <x v="5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3"/>
    <x v="38"/>
    <x v="47"/>
    <x v="0"/>
    <x v="19"/>
    <x v="41"/>
    <x v="41"/>
    <x v="41"/>
    <x v="41"/>
    <x v="386"/>
    <x v="396"/>
    <x v="325"/>
    <x v="255"/>
    <x v="86"/>
    <x v="356"/>
    <x v="42"/>
    <x v="0"/>
    <x v="35"/>
    <x v="2"/>
    <x v="0"/>
    <x v="58"/>
    <x v="32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4"/>
    <x v="11"/>
    <x v="13"/>
    <x v="1"/>
    <x v="4"/>
    <x v="9"/>
    <x v="9"/>
    <x v="9"/>
    <x v="9"/>
    <x v="387"/>
    <x v="397"/>
    <x v="326"/>
    <x v="225"/>
    <x v="62"/>
    <x v="357"/>
    <x v="0"/>
    <x v="0"/>
    <x v="2"/>
    <x v="2"/>
    <x v="0"/>
    <x v="12"/>
    <x v="329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11"/>
    <x v="14"/>
    <x v="1"/>
    <x v="4"/>
    <x v="10"/>
    <x v="10"/>
    <x v="10"/>
    <x v="10"/>
    <x v="388"/>
    <x v="398"/>
    <x v="327"/>
    <x v="75"/>
    <x v="95"/>
    <x v="358"/>
    <x v="30"/>
    <x v="0"/>
    <x v="1"/>
    <x v="2"/>
    <x v="1"/>
    <x v="35"/>
    <x v="330"/>
    <x v="2"/>
    <x v="2"/>
    <x v="1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11"/>
    <x v="15"/>
    <x v="1"/>
    <x v="4"/>
    <x v="11"/>
    <x v="11"/>
    <x v="11"/>
    <x v="11"/>
    <x v="389"/>
    <x v="399"/>
    <x v="169"/>
    <x v="256"/>
    <x v="5"/>
    <x v="35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14"/>
    <x v="19"/>
    <x v="1"/>
    <x v="4"/>
    <x v="15"/>
    <x v="15"/>
    <x v="15"/>
    <x v="15"/>
    <x v="390"/>
    <x v="400"/>
    <x v="228"/>
    <x v="54"/>
    <x v="29"/>
    <x v="360"/>
    <x v="26"/>
    <x v="0"/>
    <x v="2"/>
    <x v="5"/>
    <x v="0"/>
    <x v="21"/>
    <x v="33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29"/>
    <x v="35"/>
    <x v="1"/>
    <x v="4"/>
    <x v="29"/>
    <x v="29"/>
    <x v="29"/>
    <x v="29"/>
    <x v="391"/>
    <x v="401"/>
    <x v="18"/>
    <x v="257"/>
    <x v="29"/>
    <x v="361"/>
    <x v="26"/>
    <x v="0"/>
    <x v="2"/>
    <x v="2"/>
    <x v="0"/>
    <x v="17"/>
    <x v="33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31"/>
    <x v="38"/>
    <x v="0"/>
    <x v="4"/>
    <x v="32"/>
    <x v="32"/>
    <x v="32"/>
    <x v="32"/>
    <x v="392"/>
    <x v="402"/>
    <x v="328"/>
    <x v="258"/>
    <x v="41"/>
    <x v="303"/>
    <x v="30"/>
    <x v="3"/>
    <x v="15"/>
    <x v="5"/>
    <x v="3"/>
    <x v="31"/>
    <x v="333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33"/>
    <x v="40"/>
    <x v="0"/>
    <x v="16"/>
    <x v="34"/>
    <x v="34"/>
    <x v="34"/>
    <x v="34"/>
    <x v="393"/>
    <x v="403"/>
    <x v="329"/>
    <x v="108"/>
    <x v="85"/>
    <x v="362"/>
    <x v="29"/>
    <x v="2"/>
    <x v="20"/>
    <x v="5"/>
    <x v="1"/>
    <x v="96"/>
    <x v="334"/>
    <x v="2"/>
    <x v="2"/>
    <x v="7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4"/>
    <x v="34"/>
    <x v="41"/>
    <x v="1"/>
    <x v="4"/>
    <x v="35"/>
    <x v="35"/>
    <x v="35"/>
    <x v="35"/>
    <x v="394"/>
    <x v="404"/>
    <x v="330"/>
    <x v="259"/>
    <x v="25"/>
    <x v="363"/>
    <x v="2"/>
    <x v="0"/>
    <x v="12"/>
    <x v="2"/>
    <x v="0"/>
    <x v="8"/>
    <x v="335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36"/>
    <x v="43"/>
    <x v="1"/>
    <x v="16"/>
    <x v="37"/>
    <x v="37"/>
    <x v="37"/>
    <x v="37"/>
    <x v="395"/>
    <x v="405"/>
    <x v="106"/>
    <x v="260"/>
    <x v="5"/>
    <x v="36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4"/>
    <x v="36"/>
    <x v="44"/>
    <x v="1"/>
    <x v="16"/>
    <x v="38"/>
    <x v="38"/>
    <x v="38"/>
    <x v="38"/>
    <x v="396"/>
    <x v="406"/>
    <x v="197"/>
    <x v="81"/>
    <x v="29"/>
    <x v="365"/>
    <x v="23"/>
    <x v="0"/>
    <x v="12"/>
    <x v="5"/>
    <x v="1"/>
    <x v="35"/>
    <x v="336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4"/>
    <x v="37"/>
    <x v="45"/>
    <x v="1"/>
    <x v="4"/>
    <x v="39"/>
    <x v="39"/>
    <x v="39"/>
    <x v="39"/>
    <x v="397"/>
    <x v="407"/>
    <x v="331"/>
    <x v="233"/>
    <x v="12"/>
    <x v="366"/>
    <x v="13"/>
    <x v="0"/>
    <x v="1"/>
    <x v="2"/>
    <x v="0"/>
    <x v="17"/>
    <x v="33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4"/>
    <x v="36"/>
    <x v="46"/>
    <x v="0"/>
    <x v="18"/>
    <x v="40"/>
    <x v="40"/>
    <x v="40"/>
    <x v="40"/>
    <x v="398"/>
    <x v="408"/>
    <x v="332"/>
    <x v="126"/>
    <x v="92"/>
    <x v="367"/>
    <x v="72"/>
    <x v="1"/>
    <x v="10"/>
    <x v="2"/>
    <x v="3"/>
    <x v="97"/>
    <x v="338"/>
    <x v="2"/>
    <x v="2"/>
    <x v="5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4"/>
    <x v="38"/>
    <x v="47"/>
    <x v="0"/>
    <x v="19"/>
    <x v="41"/>
    <x v="41"/>
    <x v="41"/>
    <x v="41"/>
    <x v="399"/>
    <x v="409"/>
    <x v="333"/>
    <x v="261"/>
    <x v="27"/>
    <x v="368"/>
    <x v="18"/>
    <x v="3"/>
    <x v="31"/>
    <x v="2"/>
    <x v="0"/>
    <x v="92"/>
    <x v="339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5"/>
    <x v="11"/>
    <x v="13"/>
    <x v="1"/>
    <x v="4"/>
    <x v="9"/>
    <x v="9"/>
    <x v="9"/>
    <x v="9"/>
    <x v="400"/>
    <x v="410"/>
    <x v="334"/>
    <x v="262"/>
    <x v="62"/>
    <x v="369"/>
    <x v="36"/>
    <x v="3"/>
    <x v="18"/>
    <x v="5"/>
    <x v="1"/>
    <x v="61"/>
    <x v="340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11"/>
    <x v="14"/>
    <x v="1"/>
    <x v="4"/>
    <x v="10"/>
    <x v="10"/>
    <x v="10"/>
    <x v="10"/>
    <x v="401"/>
    <x v="411"/>
    <x v="335"/>
    <x v="53"/>
    <x v="90"/>
    <x v="370"/>
    <x v="26"/>
    <x v="0"/>
    <x v="3"/>
    <x v="2"/>
    <x v="0"/>
    <x v="21"/>
    <x v="34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11"/>
    <x v="15"/>
    <x v="1"/>
    <x v="4"/>
    <x v="11"/>
    <x v="11"/>
    <x v="11"/>
    <x v="11"/>
    <x v="313"/>
    <x v="412"/>
    <x v="95"/>
    <x v="263"/>
    <x v="8"/>
    <x v="371"/>
    <x v="2"/>
    <x v="0"/>
    <x v="2"/>
    <x v="2"/>
    <x v="0"/>
    <x v="5"/>
    <x v="27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14"/>
    <x v="19"/>
    <x v="1"/>
    <x v="4"/>
    <x v="15"/>
    <x v="15"/>
    <x v="15"/>
    <x v="15"/>
    <x v="402"/>
    <x v="413"/>
    <x v="336"/>
    <x v="75"/>
    <x v="62"/>
    <x v="372"/>
    <x v="30"/>
    <x v="0"/>
    <x v="0"/>
    <x v="2"/>
    <x v="0"/>
    <x v="17"/>
    <x v="34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29"/>
    <x v="35"/>
    <x v="1"/>
    <x v="4"/>
    <x v="29"/>
    <x v="29"/>
    <x v="29"/>
    <x v="29"/>
    <x v="403"/>
    <x v="414"/>
    <x v="125"/>
    <x v="218"/>
    <x v="9"/>
    <x v="348"/>
    <x v="13"/>
    <x v="0"/>
    <x v="0"/>
    <x v="2"/>
    <x v="1"/>
    <x v="22"/>
    <x v="343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31"/>
    <x v="38"/>
    <x v="0"/>
    <x v="4"/>
    <x v="32"/>
    <x v="32"/>
    <x v="32"/>
    <x v="32"/>
    <x v="404"/>
    <x v="415"/>
    <x v="337"/>
    <x v="39"/>
    <x v="31"/>
    <x v="373"/>
    <x v="13"/>
    <x v="0"/>
    <x v="4"/>
    <x v="2"/>
    <x v="0"/>
    <x v="12"/>
    <x v="344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33"/>
    <x v="40"/>
    <x v="0"/>
    <x v="16"/>
    <x v="34"/>
    <x v="34"/>
    <x v="34"/>
    <x v="34"/>
    <x v="405"/>
    <x v="416"/>
    <x v="338"/>
    <x v="264"/>
    <x v="85"/>
    <x v="374"/>
    <x v="73"/>
    <x v="1"/>
    <x v="63"/>
    <x v="1"/>
    <x v="6"/>
    <x v="98"/>
    <x v="345"/>
    <x v="2"/>
    <x v="2"/>
    <x v="15"/>
    <x v="2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5"/>
    <x v="34"/>
    <x v="41"/>
    <x v="1"/>
    <x v="4"/>
    <x v="35"/>
    <x v="35"/>
    <x v="35"/>
    <x v="35"/>
    <x v="406"/>
    <x v="417"/>
    <x v="339"/>
    <x v="19"/>
    <x v="52"/>
    <x v="375"/>
    <x v="26"/>
    <x v="0"/>
    <x v="2"/>
    <x v="2"/>
    <x v="0"/>
    <x v="17"/>
    <x v="34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36"/>
    <x v="43"/>
    <x v="1"/>
    <x v="16"/>
    <x v="37"/>
    <x v="37"/>
    <x v="37"/>
    <x v="37"/>
    <x v="407"/>
    <x v="418"/>
    <x v="34"/>
    <x v="265"/>
    <x v="5"/>
    <x v="37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5"/>
    <x v="36"/>
    <x v="44"/>
    <x v="1"/>
    <x v="16"/>
    <x v="38"/>
    <x v="38"/>
    <x v="38"/>
    <x v="38"/>
    <x v="408"/>
    <x v="419"/>
    <x v="340"/>
    <x v="266"/>
    <x v="29"/>
    <x v="377"/>
    <x v="2"/>
    <x v="0"/>
    <x v="2"/>
    <x v="5"/>
    <x v="0"/>
    <x v="30"/>
    <x v="34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5"/>
    <x v="37"/>
    <x v="45"/>
    <x v="1"/>
    <x v="4"/>
    <x v="39"/>
    <x v="39"/>
    <x v="39"/>
    <x v="39"/>
    <x v="409"/>
    <x v="420"/>
    <x v="56"/>
    <x v="267"/>
    <x v="12"/>
    <x v="378"/>
    <x v="5"/>
    <x v="0"/>
    <x v="3"/>
    <x v="5"/>
    <x v="0"/>
    <x v="8"/>
    <x v="34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5"/>
    <x v="36"/>
    <x v="46"/>
    <x v="0"/>
    <x v="18"/>
    <x v="40"/>
    <x v="40"/>
    <x v="40"/>
    <x v="40"/>
    <x v="410"/>
    <x v="421"/>
    <x v="341"/>
    <x v="89"/>
    <x v="92"/>
    <x v="135"/>
    <x v="10"/>
    <x v="0"/>
    <x v="60"/>
    <x v="2"/>
    <x v="4"/>
    <x v="88"/>
    <x v="349"/>
    <x v="2"/>
    <x v="2"/>
    <x v="1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5"/>
    <x v="38"/>
    <x v="47"/>
    <x v="0"/>
    <x v="19"/>
    <x v="41"/>
    <x v="41"/>
    <x v="41"/>
    <x v="41"/>
    <x v="411"/>
    <x v="422"/>
    <x v="342"/>
    <x v="268"/>
    <x v="24"/>
    <x v="379"/>
    <x v="4"/>
    <x v="1"/>
    <x v="26"/>
    <x v="2"/>
    <x v="0"/>
    <x v="36"/>
    <x v="350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6"/>
    <x v="11"/>
    <x v="13"/>
    <x v="1"/>
    <x v="4"/>
    <x v="9"/>
    <x v="9"/>
    <x v="9"/>
    <x v="9"/>
    <x v="412"/>
    <x v="423"/>
    <x v="343"/>
    <x v="154"/>
    <x v="62"/>
    <x v="380"/>
    <x v="42"/>
    <x v="0"/>
    <x v="12"/>
    <x v="2"/>
    <x v="0"/>
    <x v="11"/>
    <x v="35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11"/>
    <x v="14"/>
    <x v="1"/>
    <x v="4"/>
    <x v="10"/>
    <x v="10"/>
    <x v="10"/>
    <x v="10"/>
    <x v="413"/>
    <x v="424"/>
    <x v="344"/>
    <x v="201"/>
    <x v="91"/>
    <x v="381"/>
    <x v="30"/>
    <x v="0"/>
    <x v="4"/>
    <x v="2"/>
    <x v="1"/>
    <x v="48"/>
    <x v="352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11"/>
    <x v="15"/>
    <x v="1"/>
    <x v="4"/>
    <x v="11"/>
    <x v="11"/>
    <x v="11"/>
    <x v="11"/>
    <x v="414"/>
    <x v="322"/>
    <x v="142"/>
    <x v="269"/>
    <x v="8"/>
    <x v="38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14"/>
    <x v="19"/>
    <x v="1"/>
    <x v="4"/>
    <x v="15"/>
    <x v="15"/>
    <x v="15"/>
    <x v="15"/>
    <x v="415"/>
    <x v="425"/>
    <x v="345"/>
    <x v="125"/>
    <x v="62"/>
    <x v="383"/>
    <x v="23"/>
    <x v="3"/>
    <x v="0"/>
    <x v="2"/>
    <x v="0"/>
    <x v="8"/>
    <x v="353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29"/>
    <x v="35"/>
    <x v="1"/>
    <x v="4"/>
    <x v="29"/>
    <x v="29"/>
    <x v="29"/>
    <x v="29"/>
    <x v="416"/>
    <x v="318"/>
    <x v="346"/>
    <x v="270"/>
    <x v="9"/>
    <x v="384"/>
    <x v="40"/>
    <x v="0"/>
    <x v="3"/>
    <x v="2"/>
    <x v="1"/>
    <x v="60"/>
    <x v="354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33"/>
    <x v="40"/>
    <x v="0"/>
    <x v="16"/>
    <x v="34"/>
    <x v="34"/>
    <x v="34"/>
    <x v="34"/>
    <x v="417"/>
    <x v="426"/>
    <x v="347"/>
    <x v="271"/>
    <x v="75"/>
    <x v="385"/>
    <x v="25"/>
    <x v="3"/>
    <x v="64"/>
    <x v="3"/>
    <x v="4"/>
    <x v="99"/>
    <x v="355"/>
    <x v="2"/>
    <x v="2"/>
    <x v="14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6"/>
    <x v="34"/>
    <x v="41"/>
    <x v="1"/>
    <x v="4"/>
    <x v="35"/>
    <x v="35"/>
    <x v="35"/>
    <x v="35"/>
    <x v="418"/>
    <x v="427"/>
    <x v="348"/>
    <x v="272"/>
    <x v="25"/>
    <x v="386"/>
    <x v="13"/>
    <x v="0"/>
    <x v="2"/>
    <x v="2"/>
    <x v="0"/>
    <x v="22"/>
    <x v="35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36"/>
    <x v="43"/>
    <x v="1"/>
    <x v="16"/>
    <x v="37"/>
    <x v="37"/>
    <x v="37"/>
    <x v="37"/>
    <x v="419"/>
    <x v="428"/>
    <x v="66"/>
    <x v="273"/>
    <x v="5"/>
    <x v="38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6"/>
    <x v="36"/>
    <x v="44"/>
    <x v="1"/>
    <x v="16"/>
    <x v="38"/>
    <x v="38"/>
    <x v="38"/>
    <x v="38"/>
    <x v="420"/>
    <x v="429"/>
    <x v="349"/>
    <x v="274"/>
    <x v="29"/>
    <x v="388"/>
    <x v="13"/>
    <x v="0"/>
    <x v="18"/>
    <x v="2"/>
    <x v="0"/>
    <x v="0"/>
    <x v="35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6"/>
    <x v="37"/>
    <x v="45"/>
    <x v="1"/>
    <x v="4"/>
    <x v="39"/>
    <x v="39"/>
    <x v="39"/>
    <x v="39"/>
    <x v="421"/>
    <x v="430"/>
    <x v="350"/>
    <x v="105"/>
    <x v="12"/>
    <x v="386"/>
    <x v="5"/>
    <x v="0"/>
    <x v="3"/>
    <x v="2"/>
    <x v="0"/>
    <x v="22"/>
    <x v="35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6"/>
    <x v="36"/>
    <x v="46"/>
    <x v="0"/>
    <x v="18"/>
    <x v="40"/>
    <x v="40"/>
    <x v="40"/>
    <x v="40"/>
    <x v="422"/>
    <x v="431"/>
    <x v="351"/>
    <x v="34"/>
    <x v="38"/>
    <x v="389"/>
    <x v="69"/>
    <x v="1"/>
    <x v="28"/>
    <x v="2"/>
    <x v="6"/>
    <x v="100"/>
    <x v="359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6"/>
    <x v="38"/>
    <x v="47"/>
    <x v="0"/>
    <x v="19"/>
    <x v="41"/>
    <x v="41"/>
    <x v="41"/>
    <x v="41"/>
    <x v="423"/>
    <x v="432"/>
    <x v="352"/>
    <x v="275"/>
    <x v="27"/>
    <x v="390"/>
    <x v="45"/>
    <x v="0"/>
    <x v="22"/>
    <x v="2"/>
    <x v="0"/>
    <x v="92"/>
    <x v="36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7"/>
    <x v="11"/>
    <x v="13"/>
    <x v="1"/>
    <x v="4"/>
    <x v="9"/>
    <x v="9"/>
    <x v="9"/>
    <x v="9"/>
    <x v="424"/>
    <x v="433"/>
    <x v="186"/>
    <x v="61"/>
    <x v="13"/>
    <x v="322"/>
    <x v="30"/>
    <x v="0"/>
    <x v="12"/>
    <x v="2"/>
    <x v="1"/>
    <x v="60"/>
    <x v="361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11"/>
    <x v="14"/>
    <x v="1"/>
    <x v="4"/>
    <x v="10"/>
    <x v="10"/>
    <x v="10"/>
    <x v="10"/>
    <x v="425"/>
    <x v="434"/>
    <x v="353"/>
    <x v="202"/>
    <x v="11"/>
    <x v="391"/>
    <x v="26"/>
    <x v="3"/>
    <x v="12"/>
    <x v="2"/>
    <x v="0"/>
    <x v="35"/>
    <x v="362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11"/>
    <x v="15"/>
    <x v="1"/>
    <x v="4"/>
    <x v="11"/>
    <x v="11"/>
    <x v="11"/>
    <x v="11"/>
    <x v="426"/>
    <x v="435"/>
    <x v="169"/>
    <x v="276"/>
    <x v="8"/>
    <x v="39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14"/>
    <x v="19"/>
    <x v="1"/>
    <x v="4"/>
    <x v="15"/>
    <x v="15"/>
    <x v="15"/>
    <x v="15"/>
    <x v="427"/>
    <x v="436"/>
    <x v="9"/>
    <x v="126"/>
    <x v="62"/>
    <x v="47"/>
    <x v="2"/>
    <x v="0"/>
    <x v="2"/>
    <x v="2"/>
    <x v="0"/>
    <x v="5"/>
    <x v="363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29"/>
    <x v="35"/>
    <x v="1"/>
    <x v="4"/>
    <x v="29"/>
    <x v="29"/>
    <x v="29"/>
    <x v="29"/>
    <x v="428"/>
    <x v="437"/>
    <x v="354"/>
    <x v="218"/>
    <x v="9"/>
    <x v="393"/>
    <x v="30"/>
    <x v="0"/>
    <x v="4"/>
    <x v="2"/>
    <x v="0"/>
    <x v="60"/>
    <x v="36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33"/>
    <x v="40"/>
    <x v="0"/>
    <x v="16"/>
    <x v="34"/>
    <x v="34"/>
    <x v="34"/>
    <x v="34"/>
    <x v="429"/>
    <x v="438"/>
    <x v="355"/>
    <x v="277"/>
    <x v="82"/>
    <x v="394"/>
    <x v="53"/>
    <x v="0"/>
    <x v="21"/>
    <x v="3"/>
    <x v="1"/>
    <x v="56"/>
    <x v="365"/>
    <x v="2"/>
    <x v="2"/>
    <x v="14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7"/>
    <x v="34"/>
    <x v="41"/>
    <x v="1"/>
    <x v="4"/>
    <x v="35"/>
    <x v="35"/>
    <x v="35"/>
    <x v="35"/>
    <x v="430"/>
    <x v="439"/>
    <x v="356"/>
    <x v="278"/>
    <x v="25"/>
    <x v="395"/>
    <x v="2"/>
    <x v="0"/>
    <x v="12"/>
    <x v="2"/>
    <x v="1"/>
    <x v="17"/>
    <x v="366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36"/>
    <x v="43"/>
    <x v="1"/>
    <x v="16"/>
    <x v="37"/>
    <x v="37"/>
    <x v="37"/>
    <x v="37"/>
    <x v="431"/>
    <x v="440"/>
    <x v="36"/>
    <x v="279"/>
    <x v="8"/>
    <x v="39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7"/>
    <x v="36"/>
    <x v="44"/>
    <x v="1"/>
    <x v="16"/>
    <x v="38"/>
    <x v="38"/>
    <x v="38"/>
    <x v="38"/>
    <x v="432"/>
    <x v="441"/>
    <x v="357"/>
    <x v="112"/>
    <x v="29"/>
    <x v="397"/>
    <x v="30"/>
    <x v="0"/>
    <x v="35"/>
    <x v="0"/>
    <x v="0"/>
    <x v="62"/>
    <x v="36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7"/>
    <x v="37"/>
    <x v="45"/>
    <x v="1"/>
    <x v="4"/>
    <x v="39"/>
    <x v="39"/>
    <x v="39"/>
    <x v="39"/>
    <x v="433"/>
    <x v="442"/>
    <x v="358"/>
    <x v="25"/>
    <x v="12"/>
    <x v="398"/>
    <x v="5"/>
    <x v="0"/>
    <x v="0"/>
    <x v="2"/>
    <x v="0"/>
    <x v="5"/>
    <x v="36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7"/>
    <x v="36"/>
    <x v="46"/>
    <x v="0"/>
    <x v="18"/>
    <x v="40"/>
    <x v="40"/>
    <x v="40"/>
    <x v="40"/>
    <x v="434"/>
    <x v="443"/>
    <x v="204"/>
    <x v="91"/>
    <x v="18"/>
    <x v="399"/>
    <x v="4"/>
    <x v="3"/>
    <x v="8"/>
    <x v="5"/>
    <x v="6"/>
    <x v="101"/>
    <x v="37"/>
    <x v="2"/>
    <x v="2"/>
    <x v="14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7"/>
    <x v="38"/>
    <x v="47"/>
    <x v="0"/>
    <x v="19"/>
    <x v="41"/>
    <x v="41"/>
    <x v="41"/>
    <x v="41"/>
    <x v="435"/>
    <x v="444"/>
    <x v="359"/>
    <x v="280"/>
    <x v="24"/>
    <x v="121"/>
    <x v="1"/>
    <x v="3"/>
    <x v="35"/>
    <x v="2"/>
    <x v="0"/>
    <x v="36"/>
    <x v="151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8"/>
    <x v="11"/>
    <x v="13"/>
    <x v="1"/>
    <x v="4"/>
    <x v="9"/>
    <x v="9"/>
    <x v="9"/>
    <x v="9"/>
    <x v="436"/>
    <x v="445"/>
    <x v="360"/>
    <x v="281"/>
    <x v="62"/>
    <x v="400"/>
    <x v="42"/>
    <x v="3"/>
    <x v="2"/>
    <x v="2"/>
    <x v="3"/>
    <x v="11"/>
    <x v="36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8"/>
    <x v="11"/>
    <x v="14"/>
    <x v="1"/>
    <x v="4"/>
    <x v="10"/>
    <x v="10"/>
    <x v="10"/>
    <x v="10"/>
    <x v="437"/>
    <x v="446"/>
    <x v="361"/>
    <x v="61"/>
    <x v="90"/>
    <x v="304"/>
    <x v="30"/>
    <x v="0"/>
    <x v="1"/>
    <x v="2"/>
    <x v="1"/>
    <x v="35"/>
    <x v="37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8"/>
    <x v="8"/>
    <x v="2"/>
  </r>
  <r>
    <x v="58"/>
    <x v="11"/>
    <x v="15"/>
    <x v="1"/>
    <x v="4"/>
    <x v="11"/>
    <x v="11"/>
    <x v="11"/>
    <x v="11"/>
    <x v="426"/>
    <x v="447"/>
    <x v="169"/>
    <x v="282"/>
    <x v="8"/>
    <x v="40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8"/>
    <x v="14"/>
    <x v="19"/>
    <x v="1"/>
    <x v="4"/>
    <x v="15"/>
    <x v="15"/>
    <x v="15"/>
    <x v="15"/>
    <x v="438"/>
    <x v="448"/>
    <x v="362"/>
    <x v="154"/>
    <x v="13"/>
    <x v="402"/>
    <x v="30"/>
    <x v="0"/>
    <x v="3"/>
    <x v="5"/>
    <x v="0"/>
    <x v="0"/>
    <x v="371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8"/>
    <x v="29"/>
    <x v="35"/>
    <x v="1"/>
    <x v="4"/>
    <x v="29"/>
    <x v="29"/>
    <x v="29"/>
    <x v="29"/>
    <x v="439"/>
    <x v="449"/>
    <x v="207"/>
    <x v="60"/>
    <x v="9"/>
    <x v="403"/>
    <x v="30"/>
    <x v="0"/>
    <x v="4"/>
    <x v="2"/>
    <x v="1"/>
    <x v="48"/>
    <x v="37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8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8"/>
    <x v="33"/>
    <x v="40"/>
    <x v="0"/>
    <x v="16"/>
    <x v="34"/>
    <x v="34"/>
    <x v="34"/>
    <x v="34"/>
    <x v="440"/>
    <x v="450"/>
    <x v="363"/>
    <x v="44"/>
    <x v="85"/>
    <x v="404"/>
    <x v="63"/>
    <x v="1"/>
    <x v="63"/>
    <x v="1"/>
    <x v="1"/>
    <x v="45"/>
    <x v="373"/>
    <x v="2"/>
    <x v="2"/>
    <x v="15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8"/>
    <x v="34"/>
    <x v="41"/>
    <x v="1"/>
    <x v="4"/>
    <x v="35"/>
    <x v="35"/>
    <x v="35"/>
    <x v="35"/>
    <x v="441"/>
    <x v="451"/>
    <x v="100"/>
    <x v="283"/>
    <x v="52"/>
    <x v="405"/>
    <x v="30"/>
    <x v="0"/>
    <x v="3"/>
    <x v="2"/>
    <x v="0"/>
    <x v="12"/>
    <x v="37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8"/>
    <x v="36"/>
    <x v="43"/>
    <x v="1"/>
    <x v="16"/>
    <x v="37"/>
    <x v="37"/>
    <x v="37"/>
    <x v="37"/>
    <x v="442"/>
    <x v="452"/>
    <x v="34"/>
    <x v="284"/>
    <x v="8"/>
    <x v="40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8"/>
    <x v="36"/>
    <x v="44"/>
    <x v="1"/>
    <x v="16"/>
    <x v="38"/>
    <x v="38"/>
    <x v="38"/>
    <x v="38"/>
    <x v="443"/>
    <x v="453"/>
    <x v="364"/>
    <x v="67"/>
    <x v="29"/>
    <x v="407"/>
    <x v="0"/>
    <x v="0"/>
    <x v="3"/>
    <x v="5"/>
    <x v="0"/>
    <x v="35"/>
    <x v="375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8"/>
    <x v="37"/>
    <x v="45"/>
    <x v="1"/>
    <x v="4"/>
    <x v="39"/>
    <x v="39"/>
    <x v="39"/>
    <x v="39"/>
    <x v="444"/>
    <x v="454"/>
    <x v="365"/>
    <x v="285"/>
    <x v="52"/>
    <x v="40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8"/>
    <x v="36"/>
    <x v="46"/>
    <x v="0"/>
    <x v="18"/>
    <x v="40"/>
    <x v="40"/>
    <x v="40"/>
    <x v="40"/>
    <x v="445"/>
    <x v="455"/>
    <x v="366"/>
    <x v="160"/>
    <x v="62"/>
    <x v="409"/>
    <x v="58"/>
    <x v="0"/>
    <x v="15"/>
    <x v="2"/>
    <x v="1"/>
    <x v="55"/>
    <x v="376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8"/>
    <x v="38"/>
    <x v="47"/>
    <x v="0"/>
    <x v="19"/>
    <x v="41"/>
    <x v="41"/>
    <x v="41"/>
    <x v="41"/>
    <x v="446"/>
    <x v="456"/>
    <x v="367"/>
    <x v="286"/>
    <x v="24"/>
    <x v="410"/>
    <x v="1"/>
    <x v="0"/>
    <x v="12"/>
    <x v="2"/>
    <x v="0"/>
    <x v="52"/>
    <x v="377"/>
    <x v="2"/>
    <x v="2"/>
    <x v="16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9"/>
    <x v="11"/>
    <x v="13"/>
    <x v="1"/>
    <x v="4"/>
    <x v="9"/>
    <x v="9"/>
    <x v="9"/>
    <x v="9"/>
    <x v="447"/>
    <x v="457"/>
    <x v="125"/>
    <x v="257"/>
    <x v="62"/>
    <x v="411"/>
    <x v="8"/>
    <x v="0"/>
    <x v="18"/>
    <x v="5"/>
    <x v="0"/>
    <x v="9"/>
    <x v="37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9"/>
    <x v="11"/>
    <x v="14"/>
    <x v="1"/>
    <x v="4"/>
    <x v="10"/>
    <x v="10"/>
    <x v="10"/>
    <x v="10"/>
    <x v="448"/>
    <x v="458"/>
    <x v="368"/>
    <x v="4"/>
    <x v="95"/>
    <x v="412"/>
    <x v="8"/>
    <x v="0"/>
    <x v="4"/>
    <x v="2"/>
    <x v="0"/>
    <x v="58"/>
    <x v="37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9"/>
    <x v="11"/>
    <x v="15"/>
    <x v="1"/>
    <x v="4"/>
    <x v="11"/>
    <x v="11"/>
    <x v="11"/>
    <x v="11"/>
    <x v="449"/>
    <x v="459"/>
    <x v="75"/>
    <x v="287"/>
    <x v="8"/>
    <x v="18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9"/>
    <x v="9"/>
    <x v="2"/>
  </r>
  <r>
    <x v="59"/>
    <x v="14"/>
    <x v="19"/>
    <x v="1"/>
    <x v="4"/>
    <x v="15"/>
    <x v="15"/>
    <x v="15"/>
    <x v="15"/>
    <x v="450"/>
    <x v="460"/>
    <x v="369"/>
    <x v="141"/>
    <x v="13"/>
    <x v="336"/>
    <x v="23"/>
    <x v="0"/>
    <x v="3"/>
    <x v="2"/>
    <x v="0"/>
    <x v="17"/>
    <x v="38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9"/>
    <x v="29"/>
    <x v="35"/>
    <x v="1"/>
    <x v="4"/>
    <x v="29"/>
    <x v="29"/>
    <x v="29"/>
    <x v="29"/>
    <x v="451"/>
    <x v="323"/>
    <x v="370"/>
    <x v="83"/>
    <x v="9"/>
    <x v="413"/>
    <x v="40"/>
    <x v="3"/>
    <x v="1"/>
    <x v="5"/>
    <x v="0"/>
    <x v="11"/>
    <x v="381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9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9"/>
    <x v="33"/>
    <x v="40"/>
    <x v="0"/>
    <x v="16"/>
    <x v="34"/>
    <x v="34"/>
    <x v="34"/>
    <x v="34"/>
    <x v="452"/>
    <x v="461"/>
    <x v="371"/>
    <x v="288"/>
    <x v="75"/>
    <x v="414"/>
    <x v="74"/>
    <x v="0"/>
    <x v="65"/>
    <x v="0"/>
    <x v="1"/>
    <x v="102"/>
    <x v="382"/>
    <x v="2"/>
    <x v="2"/>
    <x v="7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9"/>
    <x v="34"/>
    <x v="41"/>
    <x v="1"/>
    <x v="4"/>
    <x v="35"/>
    <x v="35"/>
    <x v="35"/>
    <x v="35"/>
    <x v="453"/>
    <x v="462"/>
    <x v="372"/>
    <x v="289"/>
    <x v="25"/>
    <x v="415"/>
    <x v="23"/>
    <x v="0"/>
    <x v="1"/>
    <x v="2"/>
    <x v="0"/>
    <x v="21"/>
    <x v="38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9"/>
    <x v="36"/>
    <x v="43"/>
    <x v="1"/>
    <x v="16"/>
    <x v="37"/>
    <x v="37"/>
    <x v="37"/>
    <x v="37"/>
    <x v="454"/>
    <x v="322"/>
    <x v="95"/>
    <x v="169"/>
    <x v="5"/>
    <x v="41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9"/>
    <x v="36"/>
    <x v="44"/>
    <x v="1"/>
    <x v="16"/>
    <x v="38"/>
    <x v="38"/>
    <x v="38"/>
    <x v="38"/>
    <x v="455"/>
    <x v="463"/>
    <x v="373"/>
    <x v="270"/>
    <x v="9"/>
    <x v="234"/>
    <x v="26"/>
    <x v="0"/>
    <x v="18"/>
    <x v="5"/>
    <x v="0"/>
    <x v="48"/>
    <x v="53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59"/>
    <x v="37"/>
    <x v="45"/>
    <x v="1"/>
    <x v="4"/>
    <x v="39"/>
    <x v="39"/>
    <x v="39"/>
    <x v="39"/>
    <x v="456"/>
    <x v="464"/>
    <x v="374"/>
    <x v="238"/>
    <x v="12"/>
    <x v="417"/>
    <x v="13"/>
    <x v="0"/>
    <x v="2"/>
    <x v="2"/>
    <x v="0"/>
    <x v="22"/>
    <x v="38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59"/>
    <x v="36"/>
    <x v="46"/>
    <x v="0"/>
    <x v="18"/>
    <x v="40"/>
    <x v="40"/>
    <x v="40"/>
    <x v="40"/>
    <x v="457"/>
    <x v="465"/>
    <x v="375"/>
    <x v="64"/>
    <x v="9"/>
    <x v="418"/>
    <x v="41"/>
    <x v="0"/>
    <x v="53"/>
    <x v="2"/>
    <x v="1"/>
    <x v="101"/>
    <x v="385"/>
    <x v="2"/>
    <x v="2"/>
    <x v="13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59"/>
    <x v="38"/>
    <x v="47"/>
    <x v="0"/>
    <x v="19"/>
    <x v="41"/>
    <x v="41"/>
    <x v="41"/>
    <x v="41"/>
    <x v="458"/>
    <x v="466"/>
    <x v="376"/>
    <x v="290"/>
    <x v="96"/>
    <x v="419"/>
    <x v="71"/>
    <x v="3"/>
    <x v="43"/>
    <x v="2"/>
    <x v="1"/>
    <x v="101"/>
    <x v="386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59"/>
    <x v="39"/>
    <x v="48"/>
    <x v="0"/>
    <x v="20"/>
    <x v="42"/>
    <x v="42"/>
    <x v="42"/>
    <x v="42"/>
    <x v="459"/>
    <x v="467"/>
    <x v="377"/>
    <x v="154"/>
    <x v="14"/>
    <x v="420"/>
    <x v="27"/>
    <x v="1"/>
    <x v="61"/>
    <x v="0"/>
    <x v="12"/>
    <x v="103"/>
    <x v="387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6"/>
  </r>
  <r>
    <x v="60"/>
    <x v="11"/>
    <x v="13"/>
    <x v="1"/>
    <x v="4"/>
    <x v="9"/>
    <x v="9"/>
    <x v="9"/>
    <x v="9"/>
    <x v="460"/>
    <x v="468"/>
    <x v="378"/>
    <x v="28"/>
    <x v="13"/>
    <x v="421"/>
    <x v="23"/>
    <x v="0"/>
    <x v="3"/>
    <x v="2"/>
    <x v="0"/>
    <x v="17"/>
    <x v="38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11"/>
    <x v="14"/>
    <x v="1"/>
    <x v="4"/>
    <x v="10"/>
    <x v="10"/>
    <x v="10"/>
    <x v="10"/>
    <x v="461"/>
    <x v="469"/>
    <x v="379"/>
    <x v="281"/>
    <x v="97"/>
    <x v="422"/>
    <x v="30"/>
    <x v="3"/>
    <x v="3"/>
    <x v="2"/>
    <x v="0"/>
    <x v="0"/>
    <x v="38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11"/>
    <x v="15"/>
    <x v="1"/>
    <x v="4"/>
    <x v="11"/>
    <x v="11"/>
    <x v="11"/>
    <x v="11"/>
    <x v="239"/>
    <x v="470"/>
    <x v="36"/>
    <x v="168"/>
    <x v="8"/>
    <x v="423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14"/>
    <x v="19"/>
    <x v="1"/>
    <x v="4"/>
    <x v="15"/>
    <x v="15"/>
    <x v="15"/>
    <x v="15"/>
    <x v="462"/>
    <x v="471"/>
    <x v="380"/>
    <x v="83"/>
    <x v="62"/>
    <x v="424"/>
    <x v="26"/>
    <x v="0"/>
    <x v="0"/>
    <x v="5"/>
    <x v="0"/>
    <x v="17"/>
    <x v="31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29"/>
    <x v="35"/>
    <x v="1"/>
    <x v="4"/>
    <x v="29"/>
    <x v="29"/>
    <x v="29"/>
    <x v="29"/>
    <x v="463"/>
    <x v="472"/>
    <x v="381"/>
    <x v="225"/>
    <x v="9"/>
    <x v="236"/>
    <x v="26"/>
    <x v="0"/>
    <x v="1"/>
    <x v="2"/>
    <x v="0"/>
    <x v="12"/>
    <x v="39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33"/>
    <x v="40"/>
    <x v="0"/>
    <x v="16"/>
    <x v="34"/>
    <x v="34"/>
    <x v="34"/>
    <x v="34"/>
    <x v="464"/>
    <x v="473"/>
    <x v="382"/>
    <x v="291"/>
    <x v="45"/>
    <x v="122"/>
    <x v="65"/>
    <x v="1"/>
    <x v="28"/>
    <x v="5"/>
    <x v="3"/>
    <x v="13"/>
    <x v="391"/>
    <x v="2"/>
    <x v="2"/>
    <x v="10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0"/>
    <x v="34"/>
    <x v="41"/>
    <x v="1"/>
    <x v="4"/>
    <x v="35"/>
    <x v="35"/>
    <x v="35"/>
    <x v="35"/>
    <x v="465"/>
    <x v="474"/>
    <x v="383"/>
    <x v="292"/>
    <x v="52"/>
    <x v="425"/>
    <x v="5"/>
    <x v="0"/>
    <x v="29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36"/>
    <x v="43"/>
    <x v="1"/>
    <x v="16"/>
    <x v="37"/>
    <x v="37"/>
    <x v="37"/>
    <x v="37"/>
    <x v="466"/>
    <x v="475"/>
    <x v="384"/>
    <x v="75"/>
    <x v="8"/>
    <x v="42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0"/>
    <x v="36"/>
    <x v="44"/>
    <x v="1"/>
    <x v="16"/>
    <x v="38"/>
    <x v="38"/>
    <x v="38"/>
    <x v="38"/>
    <x v="467"/>
    <x v="476"/>
    <x v="385"/>
    <x v="257"/>
    <x v="29"/>
    <x v="324"/>
    <x v="13"/>
    <x v="0"/>
    <x v="3"/>
    <x v="5"/>
    <x v="0"/>
    <x v="17"/>
    <x v="392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0"/>
    <x v="37"/>
    <x v="45"/>
    <x v="1"/>
    <x v="4"/>
    <x v="39"/>
    <x v="39"/>
    <x v="39"/>
    <x v="39"/>
    <x v="468"/>
    <x v="477"/>
    <x v="358"/>
    <x v="230"/>
    <x v="12"/>
    <x v="427"/>
    <x v="13"/>
    <x v="0"/>
    <x v="0"/>
    <x v="2"/>
    <x v="0"/>
    <x v="30"/>
    <x v="39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0"/>
    <x v="36"/>
    <x v="46"/>
    <x v="0"/>
    <x v="18"/>
    <x v="40"/>
    <x v="40"/>
    <x v="40"/>
    <x v="40"/>
    <x v="469"/>
    <x v="478"/>
    <x v="386"/>
    <x v="293"/>
    <x v="13"/>
    <x v="428"/>
    <x v="37"/>
    <x v="0"/>
    <x v="19"/>
    <x v="5"/>
    <x v="0"/>
    <x v="104"/>
    <x v="394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0"/>
    <x v="38"/>
    <x v="47"/>
    <x v="0"/>
    <x v="19"/>
    <x v="41"/>
    <x v="41"/>
    <x v="41"/>
    <x v="41"/>
    <x v="470"/>
    <x v="479"/>
    <x v="387"/>
    <x v="294"/>
    <x v="96"/>
    <x v="429"/>
    <x v="12"/>
    <x v="1"/>
    <x v="42"/>
    <x v="5"/>
    <x v="1"/>
    <x v="87"/>
    <x v="395"/>
    <x v="2"/>
    <x v="2"/>
    <x v="8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60"/>
    <x v="39"/>
    <x v="48"/>
    <x v="0"/>
    <x v="20"/>
    <x v="42"/>
    <x v="42"/>
    <x v="42"/>
    <x v="42"/>
    <x v="471"/>
    <x v="480"/>
    <x v="241"/>
    <x v="295"/>
    <x v="6"/>
    <x v="430"/>
    <x v="41"/>
    <x v="0"/>
    <x v="19"/>
    <x v="5"/>
    <x v="6"/>
    <x v="77"/>
    <x v="382"/>
    <x v="2"/>
    <x v="2"/>
    <x v="16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6"/>
  </r>
  <r>
    <x v="60"/>
    <x v="40"/>
    <x v="49"/>
    <x v="0"/>
    <x v="21"/>
    <x v="43"/>
    <x v="43"/>
    <x v="43"/>
    <x v="43"/>
    <x v="472"/>
    <x v="481"/>
    <x v="388"/>
    <x v="296"/>
    <x v="98"/>
    <x v="132"/>
    <x v="1"/>
    <x v="3"/>
    <x v="61"/>
    <x v="0"/>
    <x v="13"/>
    <x v="105"/>
    <x v="396"/>
    <x v="2"/>
    <x v="2"/>
    <x v="8"/>
    <x v="2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1"/>
    <x v="11"/>
    <x v="13"/>
    <x v="1"/>
    <x v="4"/>
    <x v="9"/>
    <x v="9"/>
    <x v="9"/>
    <x v="9"/>
    <x v="473"/>
    <x v="482"/>
    <x v="389"/>
    <x v="126"/>
    <x v="21"/>
    <x v="431"/>
    <x v="0"/>
    <x v="0"/>
    <x v="12"/>
    <x v="5"/>
    <x v="0"/>
    <x v="48"/>
    <x v="397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11"/>
    <x v="14"/>
    <x v="1"/>
    <x v="4"/>
    <x v="10"/>
    <x v="10"/>
    <x v="10"/>
    <x v="10"/>
    <x v="474"/>
    <x v="483"/>
    <x v="349"/>
    <x v="281"/>
    <x v="99"/>
    <x v="432"/>
    <x v="0"/>
    <x v="0"/>
    <x v="4"/>
    <x v="2"/>
    <x v="0"/>
    <x v="48"/>
    <x v="398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11"/>
    <x v="15"/>
    <x v="1"/>
    <x v="4"/>
    <x v="11"/>
    <x v="11"/>
    <x v="11"/>
    <x v="11"/>
    <x v="426"/>
    <x v="484"/>
    <x v="169"/>
    <x v="285"/>
    <x v="8"/>
    <x v="43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14"/>
    <x v="19"/>
    <x v="1"/>
    <x v="4"/>
    <x v="15"/>
    <x v="15"/>
    <x v="15"/>
    <x v="15"/>
    <x v="475"/>
    <x v="485"/>
    <x v="390"/>
    <x v="33"/>
    <x v="39"/>
    <x v="21"/>
    <x v="23"/>
    <x v="0"/>
    <x v="0"/>
    <x v="5"/>
    <x v="0"/>
    <x v="8"/>
    <x v="399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29"/>
    <x v="35"/>
    <x v="1"/>
    <x v="4"/>
    <x v="29"/>
    <x v="29"/>
    <x v="29"/>
    <x v="29"/>
    <x v="476"/>
    <x v="486"/>
    <x v="391"/>
    <x v="83"/>
    <x v="29"/>
    <x v="339"/>
    <x v="30"/>
    <x v="0"/>
    <x v="1"/>
    <x v="2"/>
    <x v="1"/>
    <x v="35"/>
    <x v="400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33"/>
    <x v="40"/>
    <x v="0"/>
    <x v="16"/>
    <x v="34"/>
    <x v="34"/>
    <x v="34"/>
    <x v="34"/>
    <x v="477"/>
    <x v="487"/>
    <x v="392"/>
    <x v="225"/>
    <x v="75"/>
    <x v="434"/>
    <x v="46"/>
    <x v="0"/>
    <x v="57"/>
    <x v="2"/>
    <x v="0"/>
    <x v="101"/>
    <x v="401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1"/>
    <x v="34"/>
    <x v="41"/>
    <x v="1"/>
    <x v="4"/>
    <x v="35"/>
    <x v="35"/>
    <x v="35"/>
    <x v="35"/>
    <x v="478"/>
    <x v="488"/>
    <x v="393"/>
    <x v="278"/>
    <x v="52"/>
    <x v="427"/>
    <x v="2"/>
    <x v="0"/>
    <x v="0"/>
    <x v="2"/>
    <x v="3"/>
    <x v="30"/>
    <x v="40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36"/>
    <x v="43"/>
    <x v="1"/>
    <x v="16"/>
    <x v="37"/>
    <x v="37"/>
    <x v="37"/>
    <x v="37"/>
    <x v="479"/>
    <x v="489"/>
    <x v="15"/>
    <x v="70"/>
    <x v="6"/>
    <x v="43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1"/>
    <x v="36"/>
    <x v="44"/>
    <x v="1"/>
    <x v="16"/>
    <x v="38"/>
    <x v="38"/>
    <x v="38"/>
    <x v="38"/>
    <x v="480"/>
    <x v="490"/>
    <x v="394"/>
    <x v="21"/>
    <x v="29"/>
    <x v="436"/>
    <x v="13"/>
    <x v="0"/>
    <x v="1"/>
    <x v="2"/>
    <x v="0"/>
    <x v="17"/>
    <x v="40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1"/>
    <x v="37"/>
    <x v="45"/>
    <x v="1"/>
    <x v="4"/>
    <x v="39"/>
    <x v="39"/>
    <x v="39"/>
    <x v="39"/>
    <x v="481"/>
    <x v="491"/>
    <x v="68"/>
    <x v="154"/>
    <x v="12"/>
    <x v="437"/>
    <x v="2"/>
    <x v="0"/>
    <x v="0"/>
    <x v="2"/>
    <x v="3"/>
    <x v="30"/>
    <x v="40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1"/>
    <x v="36"/>
    <x v="46"/>
    <x v="0"/>
    <x v="18"/>
    <x v="40"/>
    <x v="40"/>
    <x v="40"/>
    <x v="40"/>
    <x v="482"/>
    <x v="492"/>
    <x v="395"/>
    <x v="4"/>
    <x v="62"/>
    <x v="438"/>
    <x v="36"/>
    <x v="0"/>
    <x v="40"/>
    <x v="2"/>
    <x v="3"/>
    <x v="42"/>
    <x v="405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1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61"/>
    <x v="39"/>
    <x v="48"/>
    <x v="0"/>
    <x v="20"/>
    <x v="42"/>
    <x v="42"/>
    <x v="42"/>
    <x v="42"/>
    <x v="483"/>
    <x v="493"/>
    <x v="79"/>
    <x v="68"/>
    <x v="5"/>
    <x v="402"/>
    <x v="55"/>
    <x v="0"/>
    <x v="40"/>
    <x v="2"/>
    <x v="6"/>
    <x v="106"/>
    <x v="40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6"/>
  </r>
  <r>
    <x v="61"/>
    <x v="40"/>
    <x v="49"/>
    <x v="0"/>
    <x v="21"/>
    <x v="43"/>
    <x v="43"/>
    <x v="43"/>
    <x v="43"/>
    <x v="484"/>
    <x v="494"/>
    <x v="396"/>
    <x v="297"/>
    <x v="20"/>
    <x v="318"/>
    <x v="75"/>
    <x v="4"/>
    <x v="58"/>
    <x v="0"/>
    <x v="14"/>
    <x v="94"/>
    <x v="391"/>
    <x v="2"/>
    <x v="2"/>
    <x v="3"/>
    <x v="2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1"/>
    <x v="41"/>
    <x v="50"/>
    <x v="0"/>
    <x v="22"/>
    <x v="44"/>
    <x v="44"/>
    <x v="44"/>
    <x v="44"/>
    <x v="485"/>
    <x v="495"/>
    <x v="397"/>
    <x v="298"/>
    <x v="2"/>
    <x v="439"/>
    <x v="24"/>
    <x v="1"/>
    <x v="56"/>
    <x v="6"/>
    <x v="1"/>
    <x v="73"/>
    <x v="407"/>
    <x v="2"/>
    <x v="2"/>
    <x v="6"/>
    <x v="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2"/>
    <x v="11"/>
    <x v="13"/>
    <x v="1"/>
    <x v="4"/>
    <x v="9"/>
    <x v="9"/>
    <x v="9"/>
    <x v="9"/>
    <x v="486"/>
    <x v="496"/>
    <x v="398"/>
    <x v="64"/>
    <x v="4"/>
    <x v="440"/>
    <x v="42"/>
    <x v="0"/>
    <x v="1"/>
    <x v="2"/>
    <x v="0"/>
    <x v="48"/>
    <x v="40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2"/>
    <x v="11"/>
    <x v="14"/>
    <x v="1"/>
    <x v="4"/>
    <x v="10"/>
    <x v="10"/>
    <x v="10"/>
    <x v="10"/>
    <x v="487"/>
    <x v="497"/>
    <x v="364"/>
    <x v="33"/>
    <x v="74"/>
    <x v="441"/>
    <x v="42"/>
    <x v="0"/>
    <x v="3"/>
    <x v="2"/>
    <x v="3"/>
    <x v="11"/>
    <x v="409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2"/>
    <x v="11"/>
    <x v="15"/>
    <x v="1"/>
    <x v="4"/>
    <x v="11"/>
    <x v="11"/>
    <x v="11"/>
    <x v="11"/>
    <x v="431"/>
    <x v="498"/>
    <x v="36"/>
    <x v="117"/>
    <x v="8"/>
    <x v="44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2"/>
    <x v="14"/>
    <x v="19"/>
    <x v="1"/>
    <x v="4"/>
    <x v="15"/>
    <x v="15"/>
    <x v="15"/>
    <x v="15"/>
    <x v="488"/>
    <x v="499"/>
    <x v="399"/>
    <x v="258"/>
    <x v="39"/>
    <x v="443"/>
    <x v="36"/>
    <x v="0"/>
    <x v="0"/>
    <x v="2"/>
    <x v="0"/>
    <x v="35"/>
    <x v="410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2"/>
    <x v="29"/>
    <x v="35"/>
    <x v="1"/>
    <x v="4"/>
    <x v="29"/>
    <x v="29"/>
    <x v="29"/>
    <x v="29"/>
    <x v="489"/>
    <x v="500"/>
    <x v="400"/>
    <x v="291"/>
    <x v="29"/>
    <x v="444"/>
    <x v="42"/>
    <x v="0"/>
    <x v="2"/>
    <x v="2"/>
    <x v="0"/>
    <x v="35"/>
    <x v="41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2"/>
    <x v="33"/>
    <x v="40"/>
    <x v="0"/>
    <x v="16"/>
    <x v="34"/>
    <x v="34"/>
    <x v="34"/>
    <x v="34"/>
    <x v="490"/>
    <x v="501"/>
    <x v="401"/>
    <x v="207"/>
    <x v="45"/>
    <x v="445"/>
    <x v="44"/>
    <x v="0"/>
    <x v="8"/>
    <x v="2"/>
    <x v="6"/>
    <x v="107"/>
    <x v="25"/>
    <x v="2"/>
    <x v="2"/>
    <x v="23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2"/>
    <x v="34"/>
    <x v="41"/>
    <x v="1"/>
    <x v="4"/>
    <x v="35"/>
    <x v="35"/>
    <x v="35"/>
    <x v="35"/>
    <x v="491"/>
    <x v="502"/>
    <x v="402"/>
    <x v="278"/>
    <x v="12"/>
    <x v="446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2"/>
    <x v="36"/>
    <x v="43"/>
    <x v="1"/>
    <x v="16"/>
    <x v="37"/>
    <x v="37"/>
    <x v="37"/>
    <x v="37"/>
    <x v="492"/>
    <x v="503"/>
    <x v="403"/>
    <x v="11"/>
    <x v="8"/>
    <x v="44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2"/>
    <x v="36"/>
    <x v="44"/>
    <x v="1"/>
    <x v="16"/>
    <x v="38"/>
    <x v="38"/>
    <x v="38"/>
    <x v="38"/>
    <x v="493"/>
    <x v="504"/>
    <x v="33"/>
    <x v="168"/>
    <x v="29"/>
    <x v="448"/>
    <x v="5"/>
    <x v="0"/>
    <x v="3"/>
    <x v="2"/>
    <x v="0"/>
    <x v="22"/>
    <x v="412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2"/>
    <x v="37"/>
    <x v="45"/>
    <x v="1"/>
    <x v="4"/>
    <x v="39"/>
    <x v="39"/>
    <x v="39"/>
    <x v="39"/>
    <x v="494"/>
    <x v="505"/>
    <x v="404"/>
    <x v="238"/>
    <x v="12"/>
    <x v="306"/>
    <x v="5"/>
    <x v="0"/>
    <x v="0"/>
    <x v="2"/>
    <x v="0"/>
    <x v="5"/>
    <x v="413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2"/>
    <x v="36"/>
    <x v="46"/>
    <x v="0"/>
    <x v="18"/>
    <x v="40"/>
    <x v="40"/>
    <x v="40"/>
    <x v="40"/>
    <x v="495"/>
    <x v="506"/>
    <x v="394"/>
    <x v="54"/>
    <x v="62"/>
    <x v="449"/>
    <x v="8"/>
    <x v="1"/>
    <x v="23"/>
    <x v="2"/>
    <x v="1"/>
    <x v="31"/>
    <x v="333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2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62"/>
    <x v="39"/>
    <x v="48"/>
    <x v="0"/>
    <x v="20"/>
    <x v="42"/>
    <x v="42"/>
    <x v="42"/>
    <x v="42"/>
    <x v="496"/>
    <x v="507"/>
    <x v="405"/>
    <x v="299"/>
    <x v="87"/>
    <x v="450"/>
    <x v="76"/>
    <x v="3"/>
    <x v="43"/>
    <x v="2"/>
    <x v="2"/>
    <x v="108"/>
    <x v="414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6"/>
  </r>
  <r>
    <x v="62"/>
    <x v="40"/>
    <x v="49"/>
    <x v="0"/>
    <x v="21"/>
    <x v="43"/>
    <x v="43"/>
    <x v="43"/>
    <x v="43"/>
    <x v="497"/>
    <x v="508"/>
    <x v="406"/>
    <x v="300"/>
    <x v="27"/>
    <x v="451"/>
    <x v="77"/>
    <x v="10"/>
    <x v="66"/>
    <x v="3"/>
    <x v="15"/>
    <x v="109"/>
    <x v="415"/>
    <x v="2"/>
    <x v="2"/>
    <x v="24"/>
    <x v="2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2"/>
    <x v="41"/>
    <x v="50"/>
    <x v="0"/>
    <x v="22"/>
    <x v="44"/>
    <x v="44"/>
    <x v="44"/>
    <x v="44"/>
    <x v="498"/>
    <x v="509"/>
    <x v="407"/>
    <x v="301"/>
    <x v="98"/>
    <x v="452"/>
    <x v="65"/>
    <x v="0"/>
    <x v="45"/>
    <x v="8"/>
    <x v="1"/>
    <x v="64"/>
    <x v="416"/>
    <x v="2"/>
    <x v="2"/>
    <x v="17"/>
    <x v="2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3"/>
    <x v="11"/>
    <x v="13"/>
    <x v="1"/>
    <x v="4"/>
    <x v="9"/>
    <x v="9"/>
    <x v="9"/>
    <x v="9"/>
    <x v="499"/>
    <x v="510"/>
    <x v="408"/>
    <x v="66"/>
    <x v="41"/>
    <x v="259"/>
    <x v="40"/>
    <x v="0"/>
    <x v="2"/>
    <x v="2"/>
    <x v="0"/>
    <x v="0"/>
    <x v="41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3"/>
    <x v="11"/>
    <x v="14"/>
    <x v="1"/>
    <x v="4"/>
    <x v="10"/>
    <x v="10"/>
    <x v="10"/>
    <x v="10"/>
    <x v="500"/>
    <x v="511"/>
    <x v="327"/>
    <x v="225"/>
    <x v="100"/>
    <x v="453"/>
    <x v="26"/>
    <x v="0"/>
    <x v="12"/>
    <x v="2"/>
    <x v="0"/>
    <x v="0"/>
    <x v="418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3"/>
    <x v="11"/>
    <x v="15"/>
    <x v="1"/>
    <x v="4"/>
    <x v="11"/>
    <x v="11"/>
    <x v="11"/>
    <x v="11"/>
    <x v="501"/>
    <x v="512"/>
    <x v="409"/>
    <x v="302"/>
    <x v="8"/>
    <x v="27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3"/>
    <x v="14"/>
    <x v="19"/>
    <x v="1"/>
    <x v="4"/>
    <x v="15"/>
    <x v="15"/>
    <x v="15"/>
    <x v="15"/>
    <x v="502"/>
    <x v="513"/>
    <x v="410"/>
    <x v="262"/>
    <x v="29"/>
    <x v="329"/>
    <x v="2"/>
    <x v="3"/>
    <x v="0"/>
    <x v="2"/>
    <x v="0"/>
    <x v="5"/>
    <x v="419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3"/>
    <x v="29"/>
    <x v="35"/>
    <x v="1"/>
    <x v="4"/>
    <x v="29"/>
    <x v="29"/>
    <x v="29"/>
    <x v="29"/>
    <x v="503"/>
    <x v="514"/>
    <x v="411"/>
    <x v="258"/>
    <x v="62"/>
    <x v="454"/>
    <x v="26"/>
    <x v="0"/>
    <x v="2"/>
    <x v="2"/>
    <x v="0"/>
    <x v="17"/>
    <x v="420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3"/>
    <x v="33"/>
    <x v="40"/>
    <x v="0"/>
    <x v="16"/>
    <x v="34"/>
    <x v="34"/>
    <x v="34"/>
    <x v="34"/>
    <x v="504"/>
    <x v="515"/>
    <x v="412"/>
    <x v="46"/>
    <x v="75"/>
    <x v="455"/>
    <x v="78"/>
    <x v="0"/>
    <x v="53"/>
    <x v="5"/>
    <x v="0"/>
    <x v="110"/>
    <x v="421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3"/>
    <x v="34"/>
    <x v="41"/>
    <x v="1"/>
    <x v="4"/>
    <x v="35"/>
    <x v="35"/>
    <x v="35"/>
    <x v="35"/>
    <x v="505"/>
    <x v="516"/>
    <x v="413"/>
    <x v="11"/>
    <x v="52"/>
    <x v="456"/>
    <x v="13"/>
    <x v="0"/>
    <x v="0"/>
    <x v="2"/>
    <x v="0"/>
    <x v="30"/>
    <x v="42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3"/>
    <x v="35"/>
    <x v="42"/>
    <x v="0"/>
    <x v="17"/>
    <x v="36"/>
    <x v="36"/>
    <x v="36"/>
    <x v="36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3"/>
  </r>
  <r>
    <x v="63"/>
    <x v="36"/>
    <x v="43"/>
    <x v="1"/>
    <x v="16"/>
    <x v="37"/>
    <x v="37"/>
    <x v="37"/>
    <x v="37"/>
    <x v="506"/>
    <x v="112"/>
    <x v="414"/>
    <x v="303"/>
    <x v="69"/>
    <x v="457"/>
    <x v="5"/>
    <x v="0"/>
    <x v="0"/>
    <x v="2"/>
    <x v="0"/>
    <x v="5"/>
    <x v="42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3"/>
    <x v="36"/>
    <x v="44"/>
    <x v="1"/>
    <x v="16"/>
    <x v="38"/>
    <x v="38"/>
    <x v="38"/>
    <x v="38"/>
    <x v="507"/>
    <x v="517"/>
    <x v="415"/>
    <x v="89"/>
    <x v="29"/>
    <x v="449"/>
    <x v="23"/>
    <x v="0"/>
    <x v="2"/>
    <x v="2"/>
    <x v="0"/>
    <x v="8"/>
    <x v="42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3"/>
    <x v="37"/>
    <x v="45"/>
    <x v="1"/>
    <x v="4"/>
    <x v="39"/>
    <x v="39"/>
    <x v="39"/>
    <x v="39"/>
    <x v="508"/>
    <x v="518"/>
    <x v="416"/>
    <x v="304"/>
    <x v="1"/>
    <x v="458"/>
    <x v="13"/>
    <x v="0"/>
    <x v="1"/>
    <x v="2"/>
    <x v="0"/>
    <x v="17"/>
    <x v="42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3"/>
    <x v="36"/>
    <x v="46"/>
    <x v="0"/>
    <x v="18"/>
    <x v="40"/>
    <x v="40"/>
    <x v="40"/>
    <x v="40"/>
    <x v="509"/>
    <x v="519"/>
    <x v="417"/>
    <x v="21"/>
    <x v="62"/>
    <x v="459"/>
    <x v="4"/>
    <x v="0"/>
    <x v="15"/>
    <x v="2"/>
    <x v="0"/>
    <x v="55"/>
    <x v="426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3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63"/>
    <x v="39"/>
    <x v="48"/>
    <x v="0"/>
    <x v="20"/>
    <x v="42"/>
    <x v="42"/>
    <x v="42"/>
    <x v="42"/>
    <x v="510"/>
    <x v="520"/>
    <x v="418"/>
    <x v="305"/>
    <x v="8"/>
    <x v="460"/>
    <x v="49"/>
    <x v="0"/>
    <x v="4"/>
    <x v="2"/>
    <x v="0"/>
    <x v="68"/>
    <x v="427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6"/>
  </r>
  <r>
    <x v="63"/>
    <x v="40"/>
    <x v="49"/>
    <x v="0"/>
    <x v="21"/>
    <x v="43"/>
    <x v="43"/>
    <x v="43"/>
    <x v="43"/>
    <x v="511"/>
    <x v="521"/>
    <x v="419"/>
    <x v="306"/>
    <x v="32"/>
    <x v="461"/>
    <x v="79"/>
    <x v="4"/>
    <x v="67"/>
    <x v="0"/>
    <x v="16"/>
    <x v="111"/>
    <x v="428"/>
    <x v="2"/>
    <x v="2"/>
    <x v="10"/>
    <x v="2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3"/>
    <x v="41"/>
    <x v="50"/>
    <x v="0"/>
    <x v="22"/>
    <x v="44"/>
    <x v="44"/>
    <x v="44"/>
    <x v="44"/>
    <x v="512"/>
    <x v="522"/>
    <x v="420"/>
    <x v="177"/>
    <x v="58"/>
    <x v="65"/>
    <x v="72"/>
    <x v="3"/>
    <x v="6"/>
    <x v="9"/>
    <x v="1"/>
    <x v="112"/>
    <x v="429"/>
    <x v="2"/>
    <x v="2"/>
    <x v="25"/>
    <x v="2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4"/>
    <x v="11"/>
    <x v="13"/>
    <x v="1"/>
    <x v="4"/>
    <x v="9"/>
    <x v="9"/>
    <x v="9"/>
    <x v="9"/>
    <x v="513"/>
    <x v="523"/>
    <x v="421"/>
    <x v="244"/>
    <x v="4"/>
    <x v="462"/>
    <x v="23"/>
    <x v="0"/>
    <x v="4"/>
    <x v="2"/>
    <x v="0"/>
    <x v="0"/>
    <x v="43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11"/>
    <x v="14"/>
    <x v="1"/>
    <x v="4"/>
    <x v="10"/>
    <x v="10"/>
    <x v="10"/>
    <x v="10"/>
    <x v="514"/>
    <x v="524"/>
    <x v="422"/>
    <x v="307"/>
    <x v="100"/>
    <x v="295"/>
    <x v="0"/>
    <x v="4"/>
    <x v="12"/>
    <x v="2"/>
    <x v="0"/>
    <x v="46"/>
    <x v="431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11"/>
    <x v="15"/>
    <x v="1"/>
    <x v="4"/>
    <x v="11"/>
    <x v="11"/>
    <x v="11"/>
    <x v="11"/>
    <x v="111"/>
    <x v="525"/>
    <x v="106"/>
    <x v="267"/>
    <x v="8"/>
    <x v="46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14"/>
    <x v="19"/>
    <x v="1"/>
    <x v="4"/>
    <x v="15"/>
    <x v="15"/>
    <x v="15"/>
    <x v="15"/>
    <x v="515"/>
    <x v="526"/>
    <x v="423"/>
    <x v="238"/>
    <x v="13"/>
    <x v="117"/>
    <x v="26"/>
    <x v="0"/>
    <x v="12"/>
    <x v="2"/>
    <x v="1"/>
    <x v="35"/>
    <x v="43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29"/>
    <x v="35"/>
    <x v="1"/>
    <x v="4"/>
    <x v="29"/>
    <x v="29"/>
    <x v="29"/>
    <x v="29"/>
    <x v="516"/>
    <x v="527"/>
    <x v="94"/>
    <x v="252"/>
    <x v="62"/>
    <x v="464"/>
    <x v="26"/>
    <x v="0"/>
    <x v="3"/>
    <x v="2"/>
    <x v="0"/>
    <x v="21"/>
    <x v="43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33"/>
    <x v="40"/>
    <x v="0"/>
    <x v="16"/>
    <x v="34"/>
    <x v="34"/>
    <x v="34"/>
    <x v="34"/>
    <x v="517"/>
    <x v="528"/>
    <x v="283"/>
    <x v="76"/>
    <x v="75"/>
    <x v="465"/>
    <x v="67"/>
    <x v="0"/>
    <x v="68"/>
    <x v="2"/>
    <x v="0"/>
    <x v="108"/>
    <x v="434"/>
    <x v="2"/>
    <x v="2"/>
    <x v="5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4"/>
    <x v="34"/>
    <x v="41"/>
    <x v="1"/>
    <x v="4"/>
    <x v="35"/>
    <x v="35"/>
    <x v="35"/>
    <x v="35"/>
    <x v="518"/>
    <x v="529"/>
    <x v="424"/>
    <x v="243"/>
    <x v="12"/>
    <x v="466"/>
    <x v="5"/>
    <x v="0"/>
    <x v="0"/>
    <x v="2"/>
    <x v="0"/>
    <x v="5"/>
    <x v="435"/>
    <x v="2"/>
    <x v="2"/>
    <x v="0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36"/>
    <x v="43"/>
    <x v="1"/>
    <x v="16"/>
    <x v="37"/>
    <x v="37"/>
    <x v="37"/>
    <x v="37"/>
    <x v="239"/>
    <x v="530"/>
    <x v="36"/>
    <x v="308"/>
    <x v="8"/>
    <x v="46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4"/>
    <x v="36"/>
    <x v="44"/>
    <x v="1"/>
    <x v="16"/>
    <x v="38"/>
    <x v="38"/>
    <x v="38"/>
    <x v="38"/>
    <x v="519"/>
    <x v="531"/>
    <x v="415"/>
    <x v="270"/>
    <x v="29"/>
    <x v="468"/>
    <x v="13"/>
    <x v="3"/>
    <x v="0"/>
    <x v="2"/>
    <x v="0"/>
    <x v="22"/>
    <x v="436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4"/>
    <x v="37"/>
    <x v="45"/>
    <x v="1"/>
    <x v="4"/>
    <x v="39"/>
    <x v="39"/>
    <x v="39"/>
    <x v="39"/>
    <x v="520"/>
    <x v="532"/>
    <x v="425"/>
    <x v="309"/>
    <x v="52"/>
    <x v="469"/>
    <x v="5"/>
    <x v="0"/>
    <x v="1"/>
    <x v="2"/>
    <x v="0"/>
    <x v="8"/>
    <x v="11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4"/>
    <x v="36"/>
    <x v="46"/>
    <x v="0"/>
    <x v="18"/>
    <x v="40"/>
    <x v="40"/>
    <x v="40"/>
    <x v="40"/>
    <x v="521"/>
    <x v="533"/>
    <x v="426"/>
    <x v="12"/>
    <x v="85"/>
    <x v="470"/>
    <x v="69"/>
    <x v="3"/>
    <x v="56"/>
    <x v="2"/>
    <x v="0"/>
    <x v="113"/>
    <x v="120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4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64"/>
    <x v="39"/>
    <x v="48"/>
    <x v="0"/>
    <x v="20"/>
    <x v="42"/>
    <x v="42"/>
    <x v="42"/>
    <x v="4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6"/>
  </r>
  <r>
    <x v="64"/>
    <x v="40"/>
    <x v="49"/>
    <x v="0"/>
    <x v="21"/>
    <x v="43"/>
    <x v="43"/>
    <x v="43"/>
    <x v="43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4"/>
    <x v="41"/>
    <x v="50"/>
    <x v="0"/>
    <x v="22"/>
    <x v="44"/>
    <x v="44"/>
    <x v="44"/>
    <x v="44"/>
    <x v="522"/>
    <x v="534"/>
    <x v="427"/>
    <x v="133"/>
    <x v="6"/>
    <x v="392"/>
    <x v="72"/>
    <x v="3"/>
    <x v="58"/>
    <x v="13"/>
    <x v="0"/>
    <x v="114"/>
    <x v="437"/>
    <x v="2"/>
    <x v="2"/>
    <x v="18"/>
    <x v="18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5"/>
    <x v="11"/>
    <x v="13"/>
    <x v="1"/>
    <x v="4"/>
    <x v="9"/>
    <x v="9"/>
    <x v="9"/>
    <x v="9"/>
    <x v="523"/>
    <x v="535"/>
    <x v="144"/>
    <x v="244"/>
    <x v="31"/>
    <x v="223"/>
    <x v="0"/>
    <x v="0"/>
    <x v="0"/>
    <x v="2"/>
    <x v="0"/>
    <x v="21"/>
    <x v="438"/>
    <x v="2"/>
    <x v="2"/>
    <x v="5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5"/>
    <x v="11"/>
    <x v="14"/>
    <x v="1"/>
    <x v="4"/>
    <x v="10"/>
    <x v="10"/>
    <x v="10"/>
    <x v="10"/>
    <x v="524"/>
    <x v="536"/>
    <x v="94"/>
    <x v="298"/>
    <x v="59"/>
    <x v="471"/>
    <x v="13"/>
    <x v="3"/>
    <x v="2"/>
    <x v="2"/>
    <x v="0"/>
    <x v="8"/>
    <x v="439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5"/>
    <x v="11"/>
    <x v="15"/>
    <x v="1"/>
    <x v="4"/>
    <x v="11"/>
    <x v="11"/>
    <x v="11"/>
    <x v="11"/>
    <x v="525"/>
    <x v="537"/>
    <x v="428"/>
    <x v="292"/>
    <x v="8"/>
    <x v="472"/>
    <x v="5"/>
    <x v="0"/>
    <x v="0"/>
    <x v="2"/>
    <x v="0"/>
    <x v="5"/>
    <x v="44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5"/>
    <x v="14"/>
    <x v="19"/>
    <x v="1"/>
    <x v="4"/>
    <x v="15"/>
    <x v="15"/>
    <x v="15"/>
    <x v="15"/>
    <x v="526"/>
    <x v="538"/>
    <x v="287"/>
    <x v="298"/>
    <x v="39"/>
    <x v="473"/>
    <x v="30"/>
    <x v="0"/>
    <x v="3"/>
    <x v="2"/>
    <x v="1"/>
    <x v="0"/>
    <x v="44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5"/>
    <x v="29"/>
    <x v="35"/>
    <x v="1"/>
    <x v="4"/>
    <x v="29"/>
    <x v="29"/>
    <x v="29"/>
    <x v="29"/>
    <x v="527"/>
    <x v="539"/>
    <x v="429"/>
    <x v="143"/>
    <x v="62"/>
    <x v="474"/>
    <x v="23"/>
    <x v="0"/>
    <x v="3"/>
    <x v="5"/>
    <x v="0"/>
    <x v="21"/>
    <x v="44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5"/>
    <x v="33"/>
    <x v="40"/>
    <x v="0"/>
    <x v="16"/>
    <x v="34"/>
    <x v="34"/>
    <x v="34"/>
    <x v="34"/>
    <x v="528"/>
    <x v="540"/>
    <x v="430"/>
    <x v="39"/>
    <x v="75"/>
    <x v="248"/>
    <x v="37"/>
    <x v="0"/>
    <x v="42"/>
    <x v="2"/>
    <x v="0"/>
    <x v="59"/>
    <x v="443"/>
    <x v="2"/>
    <x v="2"/>
    <x v="8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5"/>
    <x v="34"/>
    <x v="41"/>
    <x v="1"/>
    <x v="4"/>
    <x v="35"/>
    <x v="35"/>
    <x v="35"/>
    <x v="35"/>
    <x v="529"/>
    <x v="541"/>
    <x v="431"/>
    <x v="10"/>
    <x v="52"/>
    <x v="475"/>
    <x v="5"/>
    <x v="0"/>
    <x v="0"/>
    <x v="2"/>
    <x v="0"/>
    <x v="5"/>
    <x v="4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5"/>
    <x v="36"/>
    <x v="43"/>
    <x v="1"/>
    <x v="16"/>
    <x v="37"/>
    <x v="37"/>
    <x v="37"/>
    <x v="37"/>
    <x v="35"/>
    <x v="542"/>
    <x v="34"/>
    <x v="310"/>
    <x v="8"/>
    <x v="47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5"/>
    <x v="36"/>
    <x v="44"/>
    <x v="1"/>
    <x v="16"/>
    <x v="38"/>
    <x v="38"/>
    <x v="38"/>
    <x v="38"/>
    <x v="530"/>
    <x v="543"/>
    <x v="432"/>
    <x v="311"/>
    <x v="29"/>
    <x v="477"/>
    <x v="30"/>
    <x v="0"/>
    <x v="3"/>
    <x v="5"/>
    <x v="1"/>
    <x v="35"/>
    <x v="445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5"/>
    <x v="37"/>
    <x v="45"/>
    <x v="1"/>
    <x v="4"/>
    <x v="39"/>
    <x v="39"/>
    <x v="39"/>
    <x v="39"/>
    <x v="531"/>
    <x v="544"/>
    <x v="433"/>
    <x v="155"/>
    <x v="38"/>
    <x v="478"/>
    <x v="23"/>
    <x v="0"/>
    <x v="0"/>
    <x v="2"/>
    <x v="0"/>
    <x v="22"/>
    <x v="44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5"/>
    <x v="36"/>
    <x v="46"/>
    <x v="0"/>
    <x v="18"/>
    <x v="40"/>
    <x v="40"/>
    <x v="40"/>
    <x v="40"/>
    <x v="532"/>
    <x v="545"/>
    <x v="434"/>
    <x v="39"/>
    <x v="75"/>
    <x v="479"/>
    <x v="3"/>
    <x v="3"/>
    <x v="69"/>
    <x v="5"/>
    <x v="1"/>
    <x v="115"/>
    <x v="391"/>
    <x v="2"/>
    <x v="2"/>
    <x v="11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5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65"/>
    <x v="40"/>
    <x v="49"/>
    <x v="0"/>
    <x v="21"/>
    <x v="43"/>
    <x v="43"/>
    <x v="43"/>
    <x v="43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5"/>
    <x v="41"/>
    <x v="50"/>
    <x v="0"/>
    <x v="22"/>
    <x v="44"/>
    <x v="44"/>
    <x v="44"/>
    <x v="44"/>
    <x v="533"/>
    <x v="546"/>
    <x v="435"/>
    <x v="200"/>
    <x v="5"/>
    <x v="88"/>
    <x v="80"/>
    <x v="1"/>
    <x v="14"/>
    <x v="9"/>
    <x v="0"/>
    <x v="116"/>
    <x v="447"/>
    <x v="2"/>
    <x v="2"/>
    <x v="18"/>
    <x v="1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6"/>
    <x v="11"/>
    <x v="13"/>
    <x v="1"/>
    <x v="4"/>
    <x v="9"/>
    <x v="9"/>
    <x v="9"/>
    <x v="9"/>
    <x v="534"/>
    <x v="547"/>
    <x v="410"/>
    <x v="149"/>
    <x v="41"/>
    <x v="122"/>
    <x v="26"/>
    <x v="0"/>
    <x v="3"/>
    <x v="5"/>
    <x v="0"/>
    <x v="12"/>
    <x v="448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6"/>
    <x v="11"/>
    <x v="14"/>
    <x v="1"/>
    <x v="4"/>
    <x v="10"/>
    <x v="10"/>
    <x v="10"/>
    <x v="10"/>
    <x v="535"/>
    <x v="548"/>
    <x v="28"/>
    <x v="111"/>
    <x v="99"/>
    <x v="480"/>
    <x v="26"/>
    <x v="0"/>
    <x v="1"/>
    <x v="2"/>
    <x v="0"/>
    <x v="12"/>
    <x v="449"/>
    <x v="2"/>
    <x v="2"/>
    <x v="5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6"/>
    <x v="11"/>
    <x v="15"/>
    <x v="1"/>
    <x v="4"/>
    <x v="11"/>
    <x v="11"/>
    <x v="11"/>
    <x v="11"/>
    <x v="294"/>
    <x v="549"/>
    <x v="15"/>
    <x v="312"/>
    <x v="8"/>
    <x v="481"/>
    <x v="5"/>
    <x v="0"/>
    <x v="0"/>
    <x v="2"/>
    <x v="0"/>
    <x v="5"/>
    <x v="45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6"/>
    <x v="14"/>
    <x v="19"/>
    <x v="1"/>
    <x v="4"/>
    <x v="15"/>
    <x v="15"/>
    <x v="15"/>
    <x v="15"/>
    <x v="536"/>
    <x v="550"/>
    <x v="436"/>
    <x v="262"/>
    <x v="39"/>
    <x v="482"/>
    <x v="23"/>
    <x v="0"/>
    <x v="12"/>
    <x v="2"/>
    <x v="0"/>
    <x v="12"/>
    <x v="451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6"/>
    <x v="29"/>
    <x v="35"/>
    <x v="1"/>
    <x v="4"/>
    <x v="29"/>
    <x v="29"/>
    <x v="29"/>
    <x v="29"/>
    <x v="537"/>
    <x v="551"/>
    <x v="437"/>
    <x v="140"/>
    <x v="62"/>
    <x v="290"/>
    <x v="13"/>
    <x v="0"/>
    <x v="0"/>
    <x v="2"/>
    <x v="0"/>
    <x v="30"/>
    <x v="452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6"/>
    <x v="33"/>
    <x v="40"/>
    <x v="0"/>
    <x v="16"/>
    <x v="34"/>
    <x v="34"/>
    <x v="34"/>
    <x v="34"/>
    <x v="538"/>
    <x v="552"/>
    <x v="438"/>
    <x v="313"/>
    <x v="81"/>
    <x v="483"/>
    <x v="6"/>
    <x v="0"/>
    <x v="43"/>
    <x v="2"/>
    <x v="4"/>
    <x v="3"/>
    <x v="453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6"/>
    <x v="34"/>
    <x v="41"/>
    <x v="1"/>
    <x v="4"/>
    <x v="35"/>
    <x v="35"/>
    <x v="35"/>
    <x v="35"/>
    <x v="539"/>
    <x v="553"/>
    <x v="439"/>
    <x v="254"/>
    <x v="52"/>
    <x v="48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6"/>
    <x v="36"/>
    <x v="43"/>
    <x v="1"/>
    <x v="16"/>
    <x v="37"/>
    <x v="37"/>
    <x v="37"/>
    <x v="37"/>
    <x v="540"/>
    <x v="554"/>
    <x v="414"/>
    <x v="180"/>
    <x v="8"/>
    <x v="48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6"/>
    <x v="36"/>
    <x v="44"/>
    <x v="1"/>
    <x v="16"/>
    <x v="38"/>
    <x v="38"/>
    <x v="38"/>
    <x v="38"/>
    <x v="541"/>
    <x v="555"/>
    <x v="440"/>
    <x v="54"/>
    <x v="29"/>
    <x v="486"/>
    <x v="26"/>
    <x v="0"/>
    <x v="2"/>
    <x v="2"/>
    <x v="0"/>
    <x v="17"/>
    <x v="45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6"/>
    <x v="37"/>
    <x v="45"/>
    <x v="1"/>
    <x v="4"/>
    <x v="39"/>
    <x v="39"/>
    <x v="39"/>
    <x v="39"/>
    <x v="542"/>
    <x v="556"/>
    <x v="441"/>
    <x v="259"/>
    <x v="23"/>
    <x v="487"/>
    <x v="13"/>
    <x v="0"/>
    <x v="2"/>
    <x v="0"/>
    <x v="0"/>
    <x v="17"/>
    <x v="455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6"/>
    <x v="36"/>
    <x v="46"/>
    <x v="0"/>
    <x v="18"/>
    <x v="40"/>
    <x v="40"/>
    <x v="40"/>
    <x v="40"/>
    <x v="543"/>
    <x v="557"/>
    <x v="442"/>
    <x v="257"/>
    <x v="75"/>
    <x v="163"/>
    <x v="24"/>
    <x v="0"/>
    <x v="70"/>
    <x v="3"/>
    <x v="3"/>
    <x v="73"/>
    <x v="211"/>
    <x v="2"/>
    <x v="2"/>
    <x v="2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6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66"/>
    <x v="40"/>
    <x v="49"/>
    <x v="0"/>
    <x v="21"/>
    <x v="43"/>
    <x v="43"/>
    <x v="43"/>
    <x v="43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6"/>
    <x v="41"/>
    <x v="50"/>
    <x v="0"/>
    <x v="22"/>
    <x v="44"/>
    <x v="44"/>
    <x v="44"/>
    <x v="44"/>
    <x v="544"/>
    <x v="558"/>
    <x v="443"/>
    <x v="200"/>
    <x v="5"/>
    <x v="488"/>
    <x v="69"/>
    <x v="0"/>
    <x v="37"/>
    <x v="0"/>
    <x v="0"/>
    <x v="87"/>
    <x v="456"/>
    <x v="2"/>
    <x v="2"/>
    <x v="17"/>
    <x v="2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7"/>
    <x v="11"/>
    <x v="13"/>
    <x v="1"/>
    <x v="4"/>
    <x v="9"/>
    <x v="9"/>
    <x v="9"/>
    <x v="9"/>
    <x v="545"/>
    <x v="559"/>
    <x v="444"/>
    <x v="257"/>
    <x v="21"/>
    <x v="61"/>
    <x v="0"/>
    <x v="0"/>
    <x v="3"/>
    <x v="2"/>
    <x v="0"/>
    <x v="0"/>
    <x v="457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7"/>
    <x v="11"/>
    <x v="14"/>
    <x v="1"/>
    <x v="4"/>
    <x v="10"/>
    <x v="10"/>
    <x v="10"/>
    <x v="10"/>
    <x v="546"/>
    <x v="560"/>
    <x v="445"/>
    <x v="39"/>
    <x v="101"/>
    <x v="489"/>
    <x v="30"/>
    <x v="0"/>
    <x v="1"/>
    <x v="2"/>
    <x v="0"/>
    <x v="0"/>
    <x v="45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7"/>
    <x v="11"/>
    <x v="15"/>
    <x v="1"/>
    <x v="4"/>
    <x v="11"/>
    <x v="11"/>
    <x v="11"/>
    <x v="11"/>
    <x v="547"/>
    <x v="561"/>
    <x v="446"/>
    <x v="64"/>
    <x v="8"/>
    <x v="49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7"/>
    <x v="14"/>
    <x v="19"/>
    <x v="1"/>
    <x v="4"/>
    <x v="15"/>
    <x v="15"/>
    <x v="15"/>
    <x v="15"/>
    <x v="548"/>
    <x v="562"/>
    <x v="447"/>
    <x v="270"/>
    <x v="39"/>
    <x v="491"/>
    <x v="26"/>
    <x v="0"/>
    <x v="2"/>
    <x v="5"/>
    <x v="0"/>
    <x v="21"/>
    <x v="45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7"/>
    <x v="29"/>
    <x v="35"/>
    <x v="1"/>
    <x v="4"/>
    <x v="29"/>
    <x v="29"/>
    <x v="29"/>
    <x v="29"/>
    <x v="549"/>
    <x v="563"/>
    <x v="155"/>
    <x v="28"/>
    <x v="62"/>
    <x v="172"/>
    <x v="30"/>
    <x v="3"/>
    <x v="2"/>
    <x v="2"/>
    <x v="0"/>
    <x v="12"/>
    <x v="46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7"/>
    <x v="33"/>
    <x v="40"/>
    <x v="0"/>
    <x v="16"/>
    <x v="34"/>
    <x v="34"/>
    <x v="34"/>
    <x v="34"/>
    <x v="550"/>
    <x v="564"/>
    <x v="165"/>
    <x v="34"/>
    <x v="84"/>
    <x v="492"/>
    <x v="19"/>
    <x v="0"/>
    <x v="22"/>
    <x v="2"/>
    <x v="0"/>
    <x v="31"/>
    <x v="461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7"/>
    <x v="34"/>
    <x v="41"/>
    <x v="1"/>
    <x v="4"/>
    <x v="35"/>
    <x v="35"/>
    <x v="35"/>
    <x v="35"/>
    <x v="551"/>
    <x v="565"/>
    <x v="448"/>
    <x v="47"/>
    <x v="25"/>
    <x v="493"/>
    <x v="5"/>
    <x v="0"/>
    <x v="2"/>
    <x v="2"/>
    <x v="0"/>
    <x v="30"/>
    <x v="46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7"/>
    <x v="36"/>
    <x v="43"/>
    <x v="1"/>
    <x v="16"/>
    <x v="37"/>
    <x v="37"/>
    <x v="37"/>
    <x v="37"/>
    <x v="552"/>
    <x v="566"/>
    <x v="2"/>
    <x v="314"/>
    <x v="8"/>
    <x v="49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7"/>
    <x v="36"/>
    <x v="44"/>
    <x v="1"/>
    <x v="16"/>
    <x v="38"/>
    <x v="38"/>
    <x v="38"/>
    <x v="38"/>
    <x v="553"/>
    <x v="567"/>
    <x v="449"/>
    <x v="135"/>
    <x v="29"/>
    <x v="495"/>
    <x v="26"/>
    <x v="0"/>
    <x v="0"/>
    <x v="2"/>
    <x v="0"/>
    <x v="8"/>
    <x v="46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7"/>
    <x v="37"/>
    <x v="45"/>
    <x v="1"/>
    <x v="4"/>
    <x v="39"/>
    <x v="39"/>
    <x v="39"/>
    <x v="39"/>
    <x v="554"/>
    <x v="568"/>
    <x v="450"/>
    <x v="315"/>
    <x v="38"/>
    <x v="493"/>
    <x v="5"/>
    <x v="0"/>
    <x v="0"/>
    <x v="2"/>
    <x v="0"/>
    <x v="5"/>
    <x v="46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7"/>
    <x v="36"/>
    <x v="46"/>
    <x v="0"/>
    <x v="18"/>
    <x v="40"/>
    <x v="40"/>
    <x v="40"/>
    <x v="40"/>
    <x v="555"/>
    <x v="569"/>
    <x v="451"/>
    <x v="61"/>
    <x v="85"/>
    <x v="496"/>
    <x v="71"/>
    <x v="3"/>
    <x v="59"/>
    <x v="3"/>
    <x v="0"/>
    <x v="117"/>
    <x v="359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67"/>
    <x v="41"/>
    <x v="50"/>
    <x v="0"/>
    <x v="22"/>
    <x v="44"/>
    <x v="44"/>
    <x v="44"/>
    <x v="44"/>
    <x v="556"/>
    <x v="570"/>
    <x v="157"/>
    <x v="197"/>
    <x v="8"/>
    <x v="497"/>
    <x v="19"/>
    <x v="1"/>
    <x v="71"/>
    <x v="6"/>
    <x v="0"/>
    <x v="90"/>
    <x v="465"/>
    <x v="2"/>
    <x v="2"/>
    <x v="23"/>
    <x v="18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8"/>
    <x v="11"/>
    <x v="13"/>
    <x v="1"/>
    <x v="4"/>
    <x v="9"/>
    <x v="9"/>
    <x v="9"/>
    <x v="9"/>
    <x v="557"/>
    <x v="571"/>
    <x v="344"/>
    <x v="34"/>
    <x v="31"/>
    <x v="498"/>
    <x v="23"/>
    <x v="0"/>
    <x v="2"/>
    <x v="5"/>
    <x v="0"/>
    <x v="17"/>
    <x v="46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11"/>
    <x v="14"/>
    <x v="1"/>
    <x v="4"/>
    <x v="10"/>
    <x v="10"/>
    <x v="10"/>
    <x v="10"/>
    <x v="558"/>
    <x v="572"/>
    <x v="370"/>
    <x v="293"/>
    <x v="99"/>
    <x v="499"/>
    <x v="42"/>
    <x v="0"/>
    <x v="12"/>
    <x v="5"/>
    <x v="1"/>
    <x v="62"/>
    <x v="467"/>
    <x v="2"/>
    <x v="2"/>
    <x v="1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11"/>
    <x v="15"/>
    <x v="1"/>
    <x v="4"/>
    <x v="11"/>
    <x v="11"/>
    <x v="11"/>
    <x v="11"/>
    <x v="466"/>
    <x v="573"/>
    <x v="384"/>
    <x v="316"/>
    <x v="8"/>
    <x v="50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14"/>
    <x v="19"/>
    <x v="1"/>
    <x v="4"/>
    <x v="15"/>
    <x v="15"/>
    <x v="15"/>
    <x v="15"/>
    <x v="559"/>
    <x v="574"/>
    <x v="452"/>
    <x v="134"/>
    <x v="39"/>
    <x v="501"/>
    <x v="13"/>
    <x v="3"/>
    <x v="3"/>
    <x v="2"/>
    <x v="0"/>
    <x v="17"/>
    <x v="46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29"/>
    <x v="35"/>
    <x v="1"/>
    <x v="4"/>
    <x v="29"/>
    <x v="29"/>
    <x v="29"/>
    <x v="29"/>
    <x v="560"/>
    <x v="575"/>
    <x v="453"/>
    <x v="83"/>
    <x v="29"/>
    <x v="502"/>
    <x v="0"/>
    <x v="0"/>
    <x v="0"/>
    <x v="2"/>
    <x v="0"/>
    <x v="21"/>
    <x v="16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33"/>
    <x v="40"/>
    <x v="0"/>
    <x v="16"/>
    <x v="34"/>
    <x v="34"/>
    <x v="34"/>
    <x v="3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8"/>
    <x v="34"/>
    <x v="41"/>
    <x v="1"/>
    <x v="4"/>
    <x v="35"/>
    <x v="35"/>
    <x v="35"/>
    <x v="35"/>
    <x v="561"/>
    <x v="576"/>
    <x v="10"/>
    <x v="243"/>
    <x v="92"/>
    <x v="475"/>
    <x v="13"/>
    <x v="0"/>
    <x v="2"/>
    <x v="5"/>
    <x v="0"/>
    <x v="8"/>
    <x v="46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36"/>
    <x v="43"/>
    <x v="1"/>
    <x v="16"/>
    <x v="37"/>
    <x v="37"/>
    <x v="37"/>
    <x v="37"/>
    <x v="562"/>
    <x v="577"/>
    <x v="414"/>
    <x v="26"/>
    <x v="6"/>
    <x v="50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8"/>
    <x v="36"/>
    <x v="44"/>
    <x v="1"/>
    <x v="16"/>
    <x v="38"/>
    <x v="38"/>
    <x v="38"/>
    <x v="38"/>
    <x v="563"/>
    <x v="578"/>
    <x v="356"/>
    <x v="76"/>
    <x v="9"/>
    <x v="135"/>
    <x v="26"/>
    <x v="0"/>
    <x v="1"/>
    <x v="2"/>
    <x v="0"/>
    <x v="12"/>
    <x v="47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8"/>
    <x v="37"/>
    <x v="45"/>
    <x v="1"/>
    <x v="4"/>
    <x v="39"/>
    <x v="39"/>
    <x v="39"/>
    <x v="39"/>
    <x v="564"/>
    <x v="579"/>
    <x v="78"/>
    <x v="317"/>
    <x v="38"/>
    <x v="504"/>
    <x v="2"/>
    <x v="0"/>
    <x v="3"/>
    <x v="2"/>
    <x v="0"/>
    <x v="30"/>
    <x v="47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8"/>
    <x v="40"/>
    <x v="49"/>
    <x v="0"/>
    <x v="21"/>
    <x v="43"/>
    <x v="43"/>
    <x v="43"/>
    <x v="43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68"/>
    <x v="41"/>
    <x v="50"/>
    <x v="0"/>
    <x v="22"/>
    <x v="44"/>
    <x v="44"/>
    <x v="44"/>
    <x v="4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69"/>
    <x v="11"/>
    <x v="13"/>
    <x v="1"/>
    <x v="4"/>
    <x v="9"/>
    <x v="9"/>
    <x v="9"/>
    <x v="9"/>
    <x v="565"/>
    <x v="580"/>
    <x v="305"/>
    <x v="104"/>
    <x v="41"/>
    <x v="359"/>
    <x v="30"/>
    <x v="0"/>
    <x v="12"/>
    <x v="2"/>
    <x v="1"/>
    <x v="60"/>
    <x v="379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9"/>
    <x v="11"/>
    <x v="14"/>
    <x v="1"/>
    <x v="4"/>
    <x v="10"/>
    <x v="10"/>
    <x v="10"/>
    <x v="10"/>
    <x v="566"/>
    <x v="581"/>
    <x v="422"/>
    <x v="111"/>
    <x v="101"/>
    <x v="505"/>
    <x v="23"/>
    <x v="0"/>
    <x v="1"/>
    <x v="3"/>
    <x v="1"/>
    <x v="60"/>
    <x v="472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9"/>
    <x v="11"/>
    <x v="15"/>
    <x v="1"/>
    <x v="4"/>
    <x v="11"/>
    <x v="11"/>
    <x v="11"/>
    <x v="11"/>
    <x v="111"/>
    <x v="582"/>
    <x v="106"/>
    <x v="103"/>
    <x v="8"/>
    <x v="50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9"/>
    <x v="14"/>
    <x v="19"/>
    <x v="1"/>
    <x v="4"/>
    <x v="15"/>
    <x v="15"/>
    <x v="15"/>
    <x v="15"/>
    <x v="567"/>
    <x v="583"/>
    <x v="454"/>
    <x v="240"/>
    <x v="13"/>
    <x v="402"/>
    <x v="23"/>
    <x v="0"/>
    <x v="3"/>
    <x v="2"/>
    <x v="0"/>
    <x v="17"/>
    <x v="47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9"/>
    <x v="29"/>
    <x v="35"/>
    <x v="1"/>
    <x v="4"/>
    <x v="29"/>
    <x v="29"/>
    <x v="29"/>
    <x v="29"/>
    <x v="568"/>
    <x v="584"/>
    <x v="455"/>
    <x v="240"/>
    <x v="29"/>
    <x v="380"/>
    <x v="23"/>
    <x v="0"/>
    <x v="12"/>
    <x v="2"/>
    <x v="0"/>
    <x v="12"/>
    <x v="47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9"/>
    <x v="34"/>
    <x v="41"/>
    <x v="1"/>
    <x v="4"/>
    <x v="35"/>
    <x v="35"/>
    <x v="35"/>
    <x v="35"/>
    <x v="569"/>
    <x v="585"/>
    <x v="10"/>
    <x v="318"/>
    <x v="52"/>
    <x v="507"/>
    <x v="13"/>
    <x v="3"/>
    <x v="3"/>
    <x v="2"/>
    <x v="0"/>
    <x v="17"/>
    <x v="475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9"/>
    <x v="36"/>
    <x v="43"/>
    <x v="1"/>
    <x v="16"/>
    <x v="37"/>
    <x v="37"/>
    <x v="37"/>
    <x v="37"/>
    <x v="466"/>
    <x v="586"/>
    <x v="384"/>
    <x v="56"/>
    <x v="8"/>
    <x v="47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9"/>
    <x v="36"/>
    <x v="44"/>
    <x v="1"/>
    <x v="16"/>
    <x v="38"/>
    <x v="38"/>
    <x v="38"/>
    <x v="38"/>
    <x v="570"/>
    <x v="587"/>
    <x v="395"/>
    <x v="149"/>
    <x v="9"/>
    <x v="508"/>
    <x v="13"/>
    <x v="0"/>
    <x v="2"/>
    <x v="2"/>
    <x v="0"/>
    <x v="22"/>
    <x v="47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69"/>
    <x v="37"/>
    <x v="45"/>
    <x v="1"/>
    <x v="4"/>
    <x v="39"/>
    <x v="39"/>
    <x v="39"/>
    <x v="39"/>
    <x v="571"/>
    <x v="588"/>
    <x v="416"/>
    <x v="319"/>
    <x v="38"/>
    <x v="509"/>
    <x v="23"/>
    <x v="0"/>
    <x v="0"/>
    <x v="2"/>
    <x v="0"/>
    <x v="22"/>
    <x v="477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69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70"/>
    <x v="11"/>
    <x v="13"/>
    <x v="1"/>
    <x v="4"/>
    <x v="9"/>
    <x v="9"/>
    <x v="9"/>
    <x v="9"/>
    <x v="572"/>
    <x v="589"/>
    <x v="456"/>
    <x v="201"/>
    <x v="31"/>
    <x v="510"/>
    <x v="0"/>
    <x v="0"/>
    <x v="3"/>
    <x v="2"/>
    <x v="0"/>
    <x v="0"/>
    <x v="478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11"/>
    <x v="14"/>
    <x v="1"/>
    <x v="4"/>
    <x v="10"/>
    <x v="10"/>
    <x v="10"/>
    <x v="10"/>
    <x v="573"/>
    <x v="590"/>
    <x v="340"/>
    <x v="76"/>
    <x v="99"/>
    <x v="511"/>
    <x v="42"/>
    <x v="3"/>
    <x v="2"/>
    <x v="0"/>
    <x v="6"/>
    <x v="58"/>
    <x v="479"/>
    <x v="2"/>
    <x v="2"/>
    <x v="1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11"/>
    <x v="15"/>
    <x v="1"/>
    <x v="4"/>
    <x v="11"/>
    <x v="11"/>
    <x v="11"/>
    <x v="11"/>
    <x v="328"/>
    <x v="591"/>
    <x v="142"/>
    <x v="134"/>
    <x v="8"/>
    <x v="512"/>
    <x v="2"/>
    <x v="3"/>
    <x v="2"/>
    <x v="2"/>
    <x v="1"/>
    <x v="22"/>
    <x v="48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14"/>
    <x v="19"/>
    <x v="1"/>
    <x v="4"/>
    <x v="15"/>
    <x v="15"/>
    <x v="15"/>
    <x v="15"/>
    <x v="574"/>
    <x v="592"/>
    <x v="340"/>
    <x v="134"/>
    <x v="13"/>
    <x v="513"/>
    <x v="5"/>
    <x v="0"/>
    <x v="0"/>
    <x v="2"/>
    <x v="0"/>
    <x v="5"/>
    <x v="48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24"/>
    <x v="30"/>
    <x v="0"/>
    <x v="4"/>
    <x v="26"/>
    <x v="26"/>
    <x v="26"/>
    <x v="26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29"/>
    <x v="35"/>
    <x v="1"/>
    <x v="4"/>
    <x v="29"/>
    <x v="29"/>
    <x v="29"/>
    <x v="29"/>
    <x v="284"/>
    <x v="593"/>
    <x v="457"/>
    <x v="10"/>
    <x v="9"/>
    <x v="144"/>
    <x v="13"/>
    <x v="0"/>
    <x v="4"/>
    <x v="5"/>
    <x v="1"/>
    <x v="35"/>
    <x v="243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34"/>
    <x v="41"/>
    <x v="1"/>
    <x v="4"/>
    <x v="35"/>
    <x v="35"/>
    <x v="35"/>
    <x v="35"/>
    <x v="575"/>
    <x v="594"/>
    <x v="10"/>
    <x v="47"/>
    <x v="52"/>
    <x v="514"/>
    <x v="5"/>
    <x v="0"/>
    <x v="2"/>
    <x v="2"/>
    <x v="0"/>
    <x v="30"/>
    <x v="48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36"/>
    <x v="43"/>
    <x v="1"/>
    <x v="16"/>
    <x v="37"/>
    <x v="37"/>
    <x v="37"/>
    <x v="37"/>
    <x v="576"/>
    <x v="595"/>
    <x v="152"/>
    <x v="320"/>
    <x v="65"/>
    <x v="515"/>
    <x v="2"/>
    <x v="0"/>
    <x v="2"/>
    <x v="2"/>
    <x v="6"/>
    <x v="8"/>
    <x v="48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0"/>
    <x v="36"/>
    <x v="44"/>
    <x v="1"/>
    <x v="16"/>
    <x v="38"/>
    <x v="38"/>
    <x v="38"/>
    <x v="38"/>
    <x v="577"/>
    <x v="596"/>
    <x v="458"/>
    <x v="143"/>
    <x v="9"/>
    <x v="516"/>
    <x v="5"/>
    <x v="0"/>
    <x v="0"/>
    <x v="2"/>
    <x v="1"/>
    <x v="30"/>
    <x v="48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0"/>
    <x v="37"/>
    <x v="45"/>
    <x v="1"/>
    <x v="4"/>
    <x v="39"/>
    <x v="39"/>
    <x v="39"/>
    <x v="39"/>
    <x v="578"/>
    <x v="597"/>
    <x v="257"/>
    <x v="140"/>
    <x v="38"/>
    <x v="51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0"/>
    <x v="40"/>
    <x v="49"/>
    <x v="0"/>
    <x v="21"/>
    <x v="43"/>
    <x v="43"/>
    <x v="43"/>
    <x v="43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70"/>
    <x v="41"/>
    <x v="50"/>
    <x v="0"/>
    <x v="22"/>
    <x v="44"/>
    <x v="44"/>
    <x v="44"/>
    <x v="4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71"/>
    <x v="11"/>
    <x v="13"/>
    <x v="1"/>
    <x v="4"/>
    <x v="9"/>
    <x v="9"/>
    <x v="9"/>
    <x v="9"/>
    <x v="579"/>
    <x v="598"/>
    <x v="357"/>
    <x v="220"/>
    <x v="31"/>
    <x v="518"/>
    <x v="23"/>
    <x v="0"/>
    <x v="3"/>
    <x v="2"/>
    <x v="0"/>
    <x v="17"/>
    <x v="48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1"/>
    <x v="11"/>
    <x v="14"/>
    <x v="1"/>
    <x v="4"/>
    <x v="10"/>
    <x v="10"/>
    <x v="10"/>
    <x v="10"/>
    <x v="580"/>
    <x v="599"/>
    <x v="459"/>
    <x v="4"/>
    <x v="99"/>
    <x v="519"/>
    <x v="0"/>
    <x v="0"/>
    <x v="26"/>
    <x v="5"/>
    <x v="0"/>
    <x v="26"/>
    <x v="48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1"/>
    <x v="11"/>
    <x v="15"/>
    <x v="1"/>
    <x v="4"/>
    <x v="11"/>
    <x v="11"/>
    <x v="11"/>
    <x v="11"/>
    <x v="581"/>
    <x v="600"/>
    <x v="152"/>
    <x v="321"/>
    <x v="5"/>
    <x v="5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1"/>
    <x v="14"/>
    <x v="19"/>
    <x v="1"/>
    <x v="4"/>
    <x v="15"/>
    <x v="15"/>
    <x v="15"/>
    <x v="15"/>
    <x v="582"/>
    <x v="601"/>
    <x v="460"/>
    <x v="3"/>
    <x v="62"/>
    <x v="328"/>
    <x v="13"/>
    <x v="0"/>
    <x v="3"/>
    <x v="2"/>
    <x v="0"/>
    <x v="8"/>
    <x v="487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1"/>
    <x v="29"/>
    <x v="35"/>
    <x v="1"/>
    <x v="4"/>
    <x v="29"/>
    <x v="29"/>
    <x v="29"/>
    <x v="29"/>
    <x v="583"/>
    <x v="602"/>
    <x v="228"/>
    <x v="322"/>
    <x v="29"/>
    <x v="521"/>
    <x v="13"/>
    <x v="3"/>
    <x v="0"/>
    <x v="2"/>
    <x v="0"/>
    <x v="22"/>
    <x v="48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1"/>
    <x v="34"/>
    <x v="41"/>
    <x v="1"/>
    <x v="4"/>
    <x v="35"/>
    <x v="35"/>
    <x v="35"/>
    <x v="35"/>
    <x v="584"/>
    <x v="603"/>
    <x v="98"/>
    <x v="323"/>
    <x v="92"/>
    <x v="522"/>
    <x v="2"/>
    <x v="0"/>
    <x v="2"/>
    <x v="2"/>
    <x v="0"/>
    <x v="5"/>
    <x v="48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1"/>
    <x v="36"/>
    <x v="43"/>
    <x v="1"/>
    <x v="16"/>
    <x v="37"/>
    <x v="37"/>
    <x v="37"/>
    <x v="37"/>
    <x v="585"/>
    <x v="604"/>
    <x v="15"/>
    <x v="176"/>
    <x v="87"/>
    <x v="523"/>
    <x v="5"/>
    <x v="0"/>
    <x v="0"/>
    <x v="5"/>
    <x v="0"/>
    <x v="30"/>
    <x v="49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1"/>
    <x v="36"/>
    <x v="44"/>
    <x v="1"/>
    <x v="16"/>
    <x v="38"/>
    <x v="38"/>
    <x v="38"/>
    <x v="38"/>
    <x v="586"/>
    <x v="605"/>
    <x v="461"/>
    <x v="257"/>
    <x v="29"/>
    <x v="524"/>
    <x v="2"/>
    <x v="0"/>
    <x v="2"/>
    <x v="2"/>
    <x v="0"/>
    <x v="5"/>
    <x v="49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1"/>
    <x v="37"/>
    <x v="45"/>
    <x v="1"/>
    <x v="4"/>
    <x v="39"/>
    <x v="39"/>
    <x v="39"/>
    <x v="39"/>
    <x v="587"/>
    <x v="606"/>
    <x v="462"/>
    <x v="19"/>
    <x v="38"/>
    <x v="525"/>
    <x v="2"/>
    <x v="0"/>
    <x v="2"/>
    <x v="2"/>
    <x v="0"/>
    <x v="5"/>
    <x v="49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1"/>
    <x v="41"/>
    <x v="50"/>
    <x v="0"/>
    <x v="22"/>
    <x v="44"/>
    <x v="44"/>
    <x v="44"/>
    <x v="4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72"/>
    <x v="11"/>
    <x v="13"/>
    <x v="1"/>
    <x v="4"/>
    <x v="9"/>
    <x v="9"/>
    <x v="9"/>
    <x v="9"/>
    <x v="588"/>
    <x v="607"/>
    <x v="463"/>
    <x v="180"/>
    <x v="41"/>
    <x v="526"/>
    <x v="23"/>
    <x v="0"/>
    <x v="3"/>
    <x v="2"/>
    <x v="0"/>
    <x v="17"/>
    <x v="49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2"/>
    <x v="11"/>
    <x v="14"/>
    <x v="1"/>
    <x v="4"/>
    <x v="10"/>
    <x v="10"/>
    <x v="10"/>
    <x v="10"/>
    <x v="589"/>
    <x v="608"/>
    <x v="464"/>
    <x v="313"/>
    <x v="97"/>
    <x v="527"/>
    <x v="30"/>
    <x v="0"/>
    <x v="12"/>
    <x v="2"/>
    <x v="0"/>
    <x v="35"/>
    <x v="49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2"/>
    <x v="11"/>
    <x v="15"/>
    <x v="1"/>
    <x v="4"/>
    <x v="11"/>
    <x v="11"/>
    <x v="11"/>
    <x v="11"/>
    <x v="466"/>
    <x v="609"/>
    <x v="384"/>
    <x v="324"/>
    <x v="8"/>
    <x v="5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2"/>
    <x v="14"/>
    <x v="19"/>
    <x v="1"/>
    <x v="4"/>
    <x v="15"/>
    <x v="15"/>
    <x v="15"/>
    <x v="15"/>
    <x v="590"/>
    <x v="610"/>
    <x v="465"/>
    <x v="155"/>
    <x v="13"/>
    <x v="529"/>
    <x v="2"/>
    <x v="0"/>
    <x v="2"/>
    <x v="2"/>
    <x v="0"/>
    <x v="5"/>
    <x v="495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2"/>
    <x v="29"/>
    <x v="35"/>
    <x v="1"/>
    <x v="4"/>
    <x v="29"/>
    <x v="29"/>
    <x v="29"/>
    <x v="29"/>
    <x v="591"/>
    <x v="611"/>
    <x v="466"/>
    <x v="154"/>
    <x v="62"/>
    <x v="474"/>
    <x v="26"/>
    <x v="0"/>
    <x v="3"/>
    <x v="2"/>
    <x v="0"/>
    <x v="21"/>
    <x v="49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2"/>
    <x v="34"/>
    <x v="41"/>
    <x v="1"/>
    <x v="4"/>
    <x v="35"/>
    <x v="35"/>
    <x v="35"/>
    <x v="35"/>
    <x v="592"/>
    <x v="612"/>
    <x v="462"/>
    <x v="12"/>
    <x v="92"/>
    <x v="530"/>
    <x v="5"/>
    <x v="0"/>
    <x v="0"/>
    <x v="2"/>
    <x v="0"/>
    <x v="5"/>
    <x v="49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2"/>
    <x v="36"/>
    <x v="43"/>
    <x v="1"/>
    <x v="16"/>
    <x v="37"/>
    <x v="37"/>
    <x v="37"/>
    <x v="37"/>
    <x v="20"/>
    <x v="613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2"/>
    <x v="36"/>
    <x v="44"/>
    <x v="1"/>
    <x v="16"/>
    <x v="38"/>
    <x v="38"/>
    <x v="38"/>
    <x v="38"/>
    <x v="593"/>
    <x v="614"/>
    <x v="467"/>
    <x v="149"/>
    <x v="29"/>
    <x v="69"/>
    <x v="2"/>
    <x v="0"/>
    <x v="1"/>
    <x v="2"/>
    <x v="0"/>
    <x v="22"/>
    <x v="49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2"/>
    <x v="37"/>
    <x v="45"/>
    <x v="1"/>
    <x v="4"/>
    <x v="39"/>
    <x v="39"/>
    <x v="39"/>
    <x v="39"/>
    <x v="594"/>
    <x v="615"/>
    <x v="468"/>
    <x v="289"/>
    <x v="25"/>
    <x v="531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2"/>
    <x v="36"/>
    <x v="46"/>
    <x v="0"/>
    <x v="18"/>
    <x v="40"/>
    <x v="40"/>
    <x v="40"/>
    <x v="4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72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72"/>
    <x v="40"/>
    <x v="49"/>
    <x v="0"/>
    <x v="21"/>
    <x v="43"/>
    <x v="43"/>
    <x v="43"/>
    <x v="43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7"/>
  </r>
  <r>
    <x v="73"/>
    <x v="11"/>
    <x v="13"/>
    <x v="1"/>
    <x v="4"/>
    <x v="9"/>
    <x v="9"/>
    <x v="9"/>
    <x v="9"/>
    <x v="595"/>
    <x v="616"/>
    <x v="469"/>
    <x v="176"/>
    <x v="35"/>
    <x v="532"/>
    <x v="30"/>
    <x v="0"/>
    <x v="2"/>
    <x v="2"/>
    <x v="0"/>
    <x v="21"/>
    <x v="30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3"/>
    <x v="11"/>
    <x v="14"/>
    <x v="1"/>
    <x v="4"/>
    <x v="10"/>
    <x v="10"/>
    <x v="10"/>
    <x v="10"/>
    <x v="596"/>
    <x v="617"/>
    <x v="316"/>
    <x v="91"/>
    <x v="101"/>
    <x v="533"/>
    <x v="23"/>
    <x v="0"/>
    <x v="3"/>
    <x v="2"/>
    <x v="0"/>
    <x v="17"/>
    <x v="49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3"/>
    <x v="11"/>
    <x v="15"/>
    <x v="1"/>
    <x v="4"/>
    <x v="11"/>
    <x v="11"/>
    <x v="11"/>
    <x v="11"/>
    <x v="294"/>
    <x v="618"/>
    <x v="15"/>
    <x v="325"/>
    <x v="8"/>
    <x v="53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3"/>
    <x v="14"/>
    <x v="19"/>
    <x v="1"/>
    <x v="4"/>
    <x v="15"/>
    <x v="15"/>
    <x v="15"/>
    <x v="15"/>
    <x v="597"/>
    <x v="619"/>
    <x v="47"/>
    <x v="238"/>
    <x v="13"/>
    <x v="535"/>
    <x v="23"/>
    <x v="0"/>
    <x v="0"/>
    <x v="5"/>
    <x v="3"/>
    <x v="21"/>
    <x v="500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3"/>
    <x v="29"/>
    <x v="35"/>
    <x v="1"/>
    <x v="4"/>
    <x v="29"/>
    <x v="29"/>
    <x v="29"/>
    <x v="29"/>
    <x v="598"/>
    <x v="620"/>
    <x v="470"/>
    <x v="70"/>
    <x v="13"/>
    <x v="296"/>
    <x v="26"/>
    <x v="0"/>
    <x v="2"/>
    <x v="2"/>
    <x v="0"/>
    <x v="17"/>
    <x v="501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3"/>
    <x v="34"/>
    <x v="41"/>
    <x v="1"/>
    <x v="4"/>
    <x v="35"/>
    <x v="35"/>
    <x v="35"/>
    <x v="35"/>
    <x v="599"/>
    <x v="621"/>
    <x v="129"/>
    <x v="230"/>
    <x v="38"/>
    <x v="536"/>
    <x v="13"/>
    <x v="0"/>
    <x v="0"/>
    <x v="2"/>
    <x v="0"/>
    <x v="30"/>
    <x v="50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3"/>
    <x v="36"/>
    <x v="43"/>
    <x v="1"/>
    <x v="16"/>
    <x v="37"/>
    <x v="37"/>
    <x v="37"/>
    <x v="37"/>
    <x v="552"/>
    <x v="622"/>
    <x v="2"/>
    <x v="326"/>
    <x v="8"/>
    <x v="53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3"/>
    <x v="36"/>
    <x v="44"/>
    <x v="1"/>
    <x v="16"/>
    <x v="38"/>
    <x v="38"/>
    <x v="38"/>
    <x v="38"/>
    <x v="600"/>
    <x v="623"/>
    <x v="330"/>
    <x v="21"/>
    <x v="62"/>
    <x v="538"/>
    <x v="2"/>
    <x v="0"/>
    <x v="2"/>
    <x v="2"/>
    <x v="0"/>
    <x v="5"/>
    <x v="503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3"/>
    <x v="37"/>
    <x v="45"/>
    <x v="1"/>
    <x v="4"/>
    <x v="39"/>
    <x v="39"/>
    <x v="39"/>
    <x v="39"/>
    <x v="601"/>
    <x v="624"/>
    <x v="471"/>
    <x v="238"/>
    <x v="25"/>
    <x v="458"/>
    <x v="5"/>
    <x v="0"/>
    <x v="3"/>
    <x v="2"/>
    <x v="0"/>
    <x v="22"/>
    <x v="50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3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74"/>
    <x v="11"/>
    <x v="13"/>
    <x v="1"/>
    <x v="4"/>
    <x v="9"/>
    <x v="9"/>
    <x v="9"/>
    <x v="9"/>
    <x v="602"/>
    <x v="625"/>
    <x v="460"/>
    <x v="91"/>
    <x v="35"/>
    <x v="539"/>
    <x v="23"/>
    <x v="3"/>
    <x v="0"/>
    <x v="2"/>
    <x v="0"/>
    <x v="8"/>
    <x v="50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4"/>
    <x v="11"/>
    <x v="14"/>
    <x v="1"/>
    <x v="4"/>
    <x v="10"/>
    <x v="10"/>
    <x v="10"/>
    <x v="10"/>
    <x v="603"/>
    <x v="626"/>
    <x v="472"/>
    <x v="240"/>
    <x v="97"/>
    <x v="540"/>
    <x v="26"/>
    <x v="0"/>
    <x v="2"/>
    <x v="2"/>
    <x v="0"/>
    <x v="17"/>
    <x v="50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4"/>
    <x v="11"/>
    <x v="15"/>
    <x v="1"/>
    <x v="4"/>
    <x v="11"/>
    <x v="11"/>
    <x v="11"/>
    <x v="11"/>
    <x v="540"/>
    <x v="627"/>
    <x v="414"/>
    <x v="41"/>
    <x v="8"/>
    <x v="54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4"/>
    <x v="14"/>
    <x v="19"/>
    <x v="1"/>
    <x v="4"/>
    <x v="15"/>
    <x v="15"/>
    <x v="15"/>
    <x v="15"/>
    <x v="604"/>
    <x v="628"/>
    <x v="473"/>
    <x v="327"/>
    <x v="29"/>
    <x v="542"/>
    <x v="23"/>
    <x v="0"/>
    <x v="0"/>
    <x v="5"/>
    <x v="0"/>
    <x v="8"/>
    <x v="50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4"/>
    <x v="29"/>
    <x v="35"/>
    <x v="1"/>
    <x v="4"/>
    <x v="29"/>
    <x v="29"/>
    <x v="29"/>
    <x v="29"/>
    <x v="605"/>
    <x v="629"/>
    <x v="474"/>
    <x v="34"/>
    <x v="13"/>
    <x v="543"/>
    <x v="13"/>
    <x v="3"/>
    <x v="0"/>
    <x v="5"/>
    <x v="0"/>
    <x v="8"/>
    <x v="508"/>
    <x v="2"/>
    <x v="2"/>
    <x v="0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4"/>
    <x v="34"/>
    <x v="41"/>
    <x v="1"/>
    <x v="4"/>
    <x v="35"/>
    <x v="35"/>
    <x v="35"/>
    <x v="35"/>
    <x v="606"/>
    <x v="630"/>
    <x v="475"/>
    <x v="230"/>
    <x v="52"/>
    <x v="544"/>
    <x v="2"/>
    <x v="0"/>
    <x v="2"/>
    <x v="2"/>
    <x v="0"/>
    <x v="5"/>
    <x v="50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4"/>
    <x v="36"/>
    <x v="43"/>
    <x v="1"/>
    <x v="16"/>
    <x v="37"/>
    <x v="37"/>
    <x v="37"/>
    <x v="37"/>
    <x v="607"/>
    <x v="631"/>
    <x v="403"/>
    <x v="12"/>
    <x v="6"/>
    <x v="545"/>
    <x v="5"/>
    <x v="0"/>
    <x v="0"/>
    <x v="2"/>
    <x v="0"/>
    <x v="5"/>
    <x v="51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4"/>
    <x v="36"/>
    <x v="44"/>
    <x v="1"/>
    <x v="16"/>
    <x v="38"/>
    <x v="38"/>
    <x v="38"/>
    <x v="38"/>
    <x v="608"/>
    <x v="632"/>
    <x v="324"/>
    <x v="64"/>
    <x v="39"/>
    <x v="546"/>
    <x v="5"/>
    <x v="0"/>
    <x v="3"/>
    <x v="2"/>
    <x v="0"/>
    <x v="22"/>
    <x v="51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4"/>
    <x v="37"/>
    <x v="45"/>
    <x v="1"/>
    <x v="4"/>
    <x v="39"/>
    <x v="39"/>
    <x v="39"/>
    <x v="39"/>
    <x v="609"/>
    <x v="633"/>
    <x v="129"/>
    <x v="47"/>
    <x v="38"/>
    <x v="547"/>
    <x v="5"/>
    <x v="0"/>
    <x v="0"/>
    <x v="2"/>
    <x v="0"/>
    <x v="5"/>
    <x v="51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4"/>
    <x v="36"/>
    <x v="46"/>
    <x v="0"/>
    <x v="18"/>
    <x v="40"/>
    <x v="40"/>
    <x v="40"/>
    <x v="4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75"/>
    <x v="11"/>
    <x v="13"/>
    <x v="1"/>
    <x v="4"/>
    <x v="9"/>
    <x v="9"/>
    <x v="9"/>
    <x v="9"/>
    <x v="610"/>
    <x v="634"/>
    <x v="460"/>
    <x v="76"/>
    <x v="4"/>
    <x v="548"/>
    <x v="0"/>
    <x v="0"/>
    <x v="2"/>
    <x v="2"/>
    <x v="0"/>
    <x v="12"/>
    <x v="51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5"/>
    <x v="11"/>
    <x v="14"/>
    <x v="1"/>
    <x v="4"/>
    <x v="10"/>
    <x v="10"/>
    <x v="10"/>
    <x v="10"/>
    <x v="611"/>
    <x v="635"/>
    <x v="370"/>
    <x v="201"/>
    <x v="19"/>
    <x v="549"/>
    <x v="0"/>
    <x v="0"/>
    <x v="3"/>
    <x v="2"/>
    <x v="0"/>
    <x v="0"/>
    <x v="514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5"/>
    <x v="11"/>
    <x v="15"/>
    <x v="1"/>
    <x v="4"/>
    <x v="11"/>
    <x v="11"/>
    <x v="11"/>
    <x v="11"/>
    <x v="612"/>
    <x v="359"/>
    <x v="152"/>
    <x v="2"/>
    <x v="6"/>
    <x v="55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5"/>
    <x v="14"/>
    <x v="19"/>
    <x v="1"/>
    <x v="4"/>
    <x v="15"/>
    <x v="15"/>
    <x v="15"/>
    <x v="15"/>
    <x v="613"/>
    <x v="636"/>
    <x v="476"/>
    <x v="47"/>
    <x v="62"/>
    <x v="551"/>
    <x v="26"/>
    <x v="0"/>
    <x v="1"/>
    <x v="2"/>
    <x v="0"/>
    <x v="12"/>
    <x v="51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5"/>
    <x v="29"/>
    <x v="35"/>
    <x v="1"/>
    <x v="4"/>
    <x v="29"/>
    <x v="29"/>
    <x v="29"/>
    <x v="29"/>
    <x v="614"/>
    <x v="637"/>
    <x v="336"/>
    <x v="46"/>
    <x v="62"/>
    <x v="552"/>
    <x v="23"/>
    <x v="3"/>
    <x v="0"/>
    <x v="2"/>
    <x v="0"/>
    <x v="8"/>
    <x v="51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5"/>
    <x v="34"/>
    <x v="41"/>
    <x v="1"/>
    <x v="4"/>
    <x v="35"/>
    <x v="35"/>
    <x v="35"/>
    <x v="35"/>
    <x v="615"/>
    <x v="638"/>
    <x v="477"/>
    <x v="235"/>
    <x v="12"/>
    <x v="553"/>
    <x v="5"/>
    <x v="0"/>
    <x v="0"/>
    <x v="2"/>
    <x v="0"/>
    <x v="5"/>
    <x v="51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5"/>
    <x v="36"/>
    <x v="43"/>
    <x v="1"/>
    <x v="16"/>
    <x v="37"/>
    <x v="37"/>
    <x v="37"/>
    <x v="37"/>
    <x v="552"/>
    <x v="639"/>
    <x v="2"/>
    <x v="328"/>
    <x v="8"/>
    <x v="55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5"/>
    <x v="36"/>
    <x v="44"/>
    <x v="1"/>
    <x v="16"/>
    <x v="38"/>
    <x v="38"/>
    <x v="38"/>
    <x v="38"/>
    <x v="616"/>
    <x v="640"/>
    <x v="467"/>
    <x v="219"/>
    <x v="62"/>
    <x v="223"/>
    <x v="34"/>
    <x v="0"/>
    <x v="0"/>
    <x v="2"/>
    <x v="0"/>
    <x v="41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5"/>
    <x v="37"/>
    <x v="45"/>
    <x v="1"/>
    <x v="4"/>
    <x v="39"/>
    <x v="39"/>
    <x v="39"/>
    <x v="39"/>
    <x v="617"/>
    <x v="641"/>
    <x v="478"/>
    <x v="235"/>
    <x v="12"/>
    <x v="553"/>
    <x v="5"/>
    <x v="0"/>
    <x v="0"/>
    <x v="2"/>
    <x v="0"/>
    <x v="5"/>
    <x v="51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5"/>
    <x v="36"/>
    <x v="46"/>
    <x v="0"/>
    <x v="18"/>
    <x v="40"/>
    <x v="40"/>
    <x v="40"/>
    <x v="4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76"/>
    <x v="11"/>
    <x v="13"/>
    <x v="1"/>
    <x v="4"/>
    <x v="9"/>
    <x v="9"/>
    <x v="9"/>
    <x v="9"/>
    <x v="618"/>
    <x v="642"/>
    <x v="430"/>
    <x v="301"/>
    <x v="31"/>
    <x v="555"/>
    <x v="26"/>
    <x v="0"/>
    <x v="1"/>
    <x v="2"/>
    <x v="0"/>
    <x v="12"/>
    <x v="519"/>
    <x v="2"/>
    <x v="2"/>
    <x v="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6"/>
    <x v="11"/>
    <x v="14"/>
    <x v="1"/>
    <x v="4"/>
    <x v="10"/>
    <x v="10"/>
    <x v="10"/>
    <x v="10"/>
    <x v="619"/>
    <x v="643"/>
    <x v="410"/>
    <x v="83"/>
    <x v="19"/>
    <x v="540"/>
    <x v="2"/>
    <x v="0"/>
    <x v="3"/>
    <x v="2"/>
    <x v="0"/>
    <x v="30"/>
    <x v="52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6"/>
    <x v="11"/>
    <x v="15"/>
    <x v="1"/>
    <x v="4"/>
    <x v="11"/>
    <x v="11"/>
    <x v="11"/>
    <x v="11"/>
    <x v="620"/>
    <x v="644"/>
    <x v="384"/>
    <x v="329"/>
    <x v="8"/>
    <x v="55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6"/>
    <x v="14"/>
    <x v="19"/>
    <x v="1"/>
    <x v="4"/>
    <x v="15"/>
    <x v="15"/>
    <x v="15"/>
    <x v="15"/>
    <x v="621"/>
    <x v="645"/>
    <x v="479"/>
    <x v="241"/>
    <x v="62"/>
    <x v="557"/>
    <x v="13"/>
    <x v="0"/>
    <x v="3"/>
    <x v="2"/>
    <x v="0"/>
    <x v="8"/>
    <x v="52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6"/>
    <x v="29"/>
    <x v="35"/>
    <x v="1"/>
    <x v="4"/>
    <x v="29"/>
    <x v="29"/>
    <x v="29"/>
    <x v="29"/>
    <x v="622"/>
    <x v="646"/>
    <x v="345"/>
    <x v="322"/>
    <x v="29"/>
    <x v="284"/>
    <x v="30"/>
    <x v="0"/>
    <x v="3"/>
    <x v="2"/>
    <x v="0"/>
    <x v="12"/>
    <x v="31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6"/>
    <x v="34"/>
    <x v="41"/>
    <x v="1"/>
    <x v="4"/>
    <x v="35"/>
    <x v="35"/>
    <x v="35"/>
    <x v="35"/>
    <x v="623"/>
    <x v="647"/>
    <x v="480"/>
    <x v="283"/>
    <x v="1"/>
    <x v="558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6"/>
    <x v="36"/>
    <x v="43"/>
    <x v="1"/>
    <x v="16"/>
    <x v="37"/>
    <x v="37"/>
    <x v="37"/>
    <x v="37"/>
    <x v="624"/>
    <x v="648"/>
    <x v="403"/>
    <x v="330"/>
    <x v="42"/>
    <x v="55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6"/>
    <x v="36"/>
    <x v="44"/>
    <x v="1"/>
    <x v="16"/>
    <x v="38"/>
    <x v="38"/>
    <x v="38"/>
    <x v="38"/>
    <x v="625"/>
    <x v="649"/>
    <x v="49"/>
    <x v="143"/>
    <x v="29"/>
    <x v="339"/>
    <x v="13"/>
    <x v="0"/>
    <x v="1"/>
    <x v="2"/>
    <x v="0"/>
    <x v="17"/>
    <x v="52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6"/>
    <x v="37"/>
    <x v="45"/>
    <x v="1"/>
    <x v="4"/>
    <x v="39"/>
    <x v="39"/>
    <x v="39"/>
    <x v="39"/>
    <x v="626"/>
    <x v="650"/>
    <x v="471"/>
    <x v="267"/>
    <x v="18"/>
    <x v="42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6"/>
    <x v="42"/>
    <x v="51"/>
    <x v="0"/>
    <x v="23"/>
    <x v="45"/>
    <x v="45"/>
    <x v="45"/>
    <x v="45"/>
    <x v="627"/>
    <x v="651"/>
    <x v="481"/>
    <x v="331"/>
    <x v="29"/>
    <x v="476"/>
    <x v="1"/>
    <x v="4"/>
    <x v="44"/>
    <x v="5"/>
    <x v="6"/>
    <x v="53"/>
    <x v="523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77"/>
    <x v="11"/>
    <x v="13"/>
    <x v="1"/>
    <x v="4"/>
    <x v="9"/>
    <x v="9"/>
    <x v="9"/>
    <x v="9"/>
    <x v="628"/>
    <x v="652"/>
    <x v="482"/>
    <x v="75"/>
    <x v="31"/>
    <x v="560"/>
    <x v="26"/>
    <x v="0"/>
    <x v="2"/>
    <x v="2"/>
    <x v="1"/>
    <x v="21"/>
    <x v="52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7"/>
    <x v="11"/>
    <x v="14"/>
    <x v="1"/>
    <x v="4"/>
    <x v="10"/>
    <x v="10"/>
    <x v="10"/>
    <x v="10"/>
    <x v="629"/>
    <x v="653"/>
    <x v="237"/>
    <x v="270"/>
    <x v="97"/>
    <x v="561"/>
    <x v="26"/>
    <x v="0"/>
    <x v="4"/>
    <x v="2"/>
    <x v="0"/>
    <x v="35"/>
    <x v="525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7"/>
    <x v="11"/>
    <x v="15"/>
    <x v="1"/>
    <x v="4"/>
    <x v="11"/>
    <x v="11"/>
    <x v="11"/>
    <x v="11"/>
    <x v="30"/>
    <x v="654"/>
    <x v="29"/>
    <x v="301"/>
    <x v="8"/>
    <x v="562"/>
    <x v="5"/>
    <x v="0"/>
    <x v="0"/>
    <x v="2"/>
    <x v="0"/>
    <x v="5"/>
    <x v="5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7"/>
    <x v="14"/>
    <x v="19"/>
    <x v="1"/>
    <x v="4"/>
    <x v="15"/>
    <x v="15"/>
    <x v="15"/>
    <x v="15"/>
    <x v="630"/>
    <x v="655"/>
    <x v="483"/>
    <x v="252"/>
    <x v="13"/>
    <x v="389"/>
    <x v="2"/>
    <x v="0"/>
    <x v="2"/>
    <x v="2"/>
    <x v="0"/>
    <x v="5"/>
    <x v="52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7"/>
    <x v="29"/>
    <x v="35"/>
    <x v="1"/>
    <x v="4"/>
    <x v="29"/>
    <x v="29"/>
    <x v="29"/>
    <x v="29"/>
    <x v="631"/>
    <x v="656"/>
    <x v="484"/>
    <x v="241"/>
    <x v="29"/>
    <x v="563"/>
    <x v="13"/>
    <x v="0"/>
    <x v="0"/>
    <x v="2"/>
    <x v="0"/>
    <x v="30"/>
    <x v="52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7"/>
    <x v="34"/>
    <x v="41"/>
    <x v="1"/>
    <x v="4"/>
    <x v="35"/>
    <x v="35"/>
    <x v="35"/>
    <x v="35"/>
    <x v="632"/>
    <x v="657"/>
    <x v="485"/>
    <x v="332"/>
    <x v="0"/>
    <x v="56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7"/>
    <x v="36"/>
    <x v="43"/>
    <x v="1"/>
    <x v="16"/>
    <x v="37"/>
    <x v="37"/>
    <x v="37"/>
    <x v="37"/>
    <x v="294"/>
    <x v="658"/>
    <x v="15"/>
    <x v="85"/>
    <x v="8"/>
    <x v="565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7"/>
    <x v="36"/>
    <x v="44"/>
    <x v="1"/>
    <x v="16"/>
    <x v="38"/>
    <x v="38"/>
    <x v="38"/>
    <x v="38"/>
    <x v="633"/>
    <x v="659"/>
    <x v="12"/>
    <x v="53"/>
    <x v="62"/>
    <x v="71"/>
    <x v="2"/>
    <x v="0"/>
    <x v="0"/>
    <x v="2"/>
    <x v="0"/>
    <x v="2"/>
    <x v="2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7"/>
    <x v="37"/>
    <x v="45"/>
    <x v="1"/>
    <x v="4"/>
    <x v="39"/>
    <x v="39"/>
    <x v="39"/>
    <x v="39"/>
    <x v="634"/>
    <x v="660"/>
    <x v="486"/>
    <x v="278"/>
    <x v="38"/>
    <x v="566"/>
    <x v="2"/>
    <x v="0"/>
    <x v="0"/>
    <x v="2"/>
    <x v="1"/>
    <x v="5"/>
    <x v="52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7"/>
    <x v="36"/>
    <x v="46"/>
    <x v="0"/>
    <x v="18"/>
    <x v="40"/>
    <x v="40"/>
    <x v="40"/>
    <x v="4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77"/>
    <x v="39"/>
    <x v="48"/>
    <x v="0"/>
    <x v="20"/>
    <x v="42"/>
    <x v="42"/>
    <x v="42"/>
    <x v="4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6"/>
  </r>
  <r>
    <x v="77"/>
    <x v="42"/>
    <x v="51"/>
    <x v="0"/>
    <x v="23"/>
    <x v="45"/>
    <x v="45"/>
    <x v="45"/>
    <x v="45"/>
    <x v="635"/>
    <x v="661"/>
    <x v="487"/>
    <x v="333"/>
    <x v="69"/>
    <x v="567"/>
    <x v="70"/>
    <x v="0"/>
    <x v="44"/>
    <x v="5"/>
    <x v="3"/>
    <x v="118"/>
    <x v="530"/>
    <x v="2"/>
    <x v="2"/>
    <x v="14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78"/>
    <x v="11"/>
    <x v="13"/>
    <x v="1"/>
    <x v="4"/>
    <x v="9"/>
    <x v="9"/>
    <x v="9"/>
    <x v="9"/>
    <x v="636"/>
    <x v="662"/>
    <x v="488"/>
    <x v="189"/>
    <x v="41"/>
    <x v="568"/>
    <x v="2"/>
    <x v="0"/>
    <x v="0"/>
    <x v="2"/>
    <x v="1"/>
    <x v="5"/>
    <x v="53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8"/>
    <x v="11"/>
    <x v="14"/>
    <x v="1"/>
    <x v="4"/>
    <x v="10"/>
    <x v="10"/>
    <x v="10"/>
    <x v="10"/>
    <x v="637"/>
    <x v="663"/>
    <x v="489"/>
    <x v="240"/>
    <x v="99"/>
    <x v="569"/>
    <x v="0"/>
    <x v="3"/>
    <x v="0"/>
    <x v="2"/>
    <x v="3"/>
    <x v="35"/>
    <x v="53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8"/>
    <x v="11"/>
    <x v="15"/>
    <x v="1"/>
    <x v="4"/>
    <x v="11"/>
    <x v="11"/>
    <x v="11"/>
    <x v="11"/>
    <x v="638"/>
    <x v="101"/>
    <x v="409"/>
    <x v="223"/>
    <x v="8"/>
    <x v="57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8"/>
    <x v="14"/>
    <x v="19"/>
    <x v="1"/>
    <x v="4"/>
    <x v="15"/>
    <x v="15"/>
    <x v="15"/>
    <x v="15"/>
    <x v="639"/>
    <x v="664"/>
    <x v="490"/>
    <x v="240"/>
    <x v="13"/>
    <x v="571"/>
    <x v="5"/>
    <x v="0"/>
    <x v="0"/>
    <x v="2"/>
    <x v="0"/>
    <x v="5"/>
    <x v="53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8"/>
    <x v="29"/>
    <x v="35"/>
    <x v="1"/>
    <x v="4"/>
    <x v="29"/>
    <x v="29"/>
    <x v="29"/>
    <x v="29"/>
    <x v="640"/>
    <x v="665"/>
    <x v="438"/>
    <x v="319"/>
    <x v="62"/>
    <x v="572"/>
    <x v="5"/>
    <x v="3"/>
    <x v="3"/>
    <x v="2"/>
    <x v="0"/>
    <x v="8"/>
    <x v="53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8"/>
    <x v="34"/>
    <x v="41"/>
    <x v="1"/>
    <x v="4"/>
    <x v="35"/>
    <x v="35"/>
    <x v="35"/>
    <x v="35"/>
    <x v="641"/>
    <x v="666"/>
    <x v="491"/>
    <x v="334"/>
    <x v="25"/>
    <x v="10"/>
    <x v="2"/>
    <x v="0"/>
    <x v="0"/>
    <x v="2"/>
    <x v="1"/>
    <x v="5"/>
    <x v="34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8"/>
    <x v="36"/>
    <x v="43"/>
    <x v="1"/>
    <x v="16"/>
    <x v="37"/>
    <x v="37"/>
    <x v="37"/>
    <x v="37"/>
    <x v="642"/>
    <x v="667"/>
    <x v="428"/>
    <x v="335"/>
    <x v="8"/>
    <x v="57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8"/>
    <x v="36"/>
    <x v="44"/>
    <x v="1"/>
    <x v="16"/>
    <x v="38"/>
    <x v="38"/>
    <x v="38"/>
    <x v="38"/>
    <x v="643"/>
    <x v="316"/>
    <x v="441"/>
    <x v="99"/>
    <x v="29"/>
    <x v="69"/>
    <x v="2"/>
    <x v="0"/>
    <x v="0"/>
    <x v="2"/>
    <x v="0"/>
    <x v="2"/>
    <x v="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8"/>
    <x v="37"/>
    <x v="45"/>
    <x v="1"/>
    <x v="4"/>
    <x v="39"/>
    <x v="39"/>
    <x v="39"/>
    <x v="39"/>
    <x v="644"/>
    <x v="668"/>
    <x v="492"/>
    <x v="323"/>
    <x v="18"/>
    <x v="574"/>
    <x v="23"/>
    <x v="0"/>
    <x v="0"/>
    <x v="2"/>
    <x v="0"/>
    <x v="22"/>
    <x v="53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8"/>
    <x v="42"/>
    <x v="51"/>
    <x v="0"/>
    <x v="23"/>
    <x v="45"/>
    <x v="45"/>
    <x v="45"/>
    <x v="45"/>
    <x v="645"/>
    <x v="669"/>
    <x v="493"/>
    <x v="336"/>
    <x v="42"/>
    <x v="575"/>
    <x v="70"/>
    <x v="0"/>
    <x v="53"/>
    <x v="2"/>
    <x v="0"/>
    <x v="100"/>
    <x v="536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79"/>
    <x v="11"/>
    <x v="13"/>
    <x v="1"/>
    <x v="4"/>
    <x v="9"/>
    <x v="9"/>
    <x v="9"/>
    <x v="9"/>
    <x v="646"/>
    <x v="670"/>
    <x v="494"/>
    <x v="34"/>
    <x v="35"/>
    <x v="576"/>
    <x v="2"/>
    <x v="0"/>
    <x v="2"/>
    <x v="5"/>
    <x v="0"/>
    <x v="30"/>
    <x v="53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9"/>
    <x v="11"/>
    <x v="14"/>
    <x v="1"/>
    <x v="4"/>
    <x v="10"/>
    <x v="10"/>
    <x v="10"/>
    <x v="10"/>
    <x v="647"/>
    <x v="671"/>
    <x v="453"/>
    <x v="322"/>
    <x v="73"/>
    <x v="577"/>
    <x v="36"/>
    <x v="0"/>
    <x v="26"/>
    <x v="3"/>
    <x v="6"/>
    <x v="31"/>
    <x v="538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9"/>
    <x v="11"/>
    <x v="15"/>
    <x v="1"/>
    <x v="4"/>
    <x v="11"/>
    <x v="11"/>
    <x v="11"/>
    <x v="11"/>
    <x v="540"/>
    <x v="672"/>
    <x v="414"/>
    <x v="262"/>
    <x v="8"/>
    <x v="57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9"/>
    <x v="14"/>
    <x v="19"/>
    <x v="1"/>
    <x v="4"/>
    <x v="15"/>
    <x v="15"/>
    <x v="15"/>
    <x v="15"/>
    <x v="648"/>
    <x v="673"/>
    <x v="413"/>
    <x v="53"/>
    <x v="13"/>
    <x v="137"/>
    <x v="23"/>
    <x v="0"/>
    <x v="0"/>
    <x v="2"/>
    <x v="0"/>
    <x v="22"/>
    <x v="53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9"/>
    <x v="29"/>
    <x v="35"/>
    <x v="1"/>
    <x v="4"/>
    <x v="29"/>
    <x v="29"/>
    <x v="29"/>
    <x v="29"/>
    <x v="649"/>
    <x v="674"/>
    <x v="495"/>
    <x v="243"/>
    <x v="29"/>
    <x v="329"/>
    <x v="23"/>
    <x v="0"/>
    <x v="2"/>
    <x v="2"/>
    <x v="0"/>
    <x v="8"/>
    <x v="54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9"/>
    <x v="34"/>
    <x v="41"/>
    <x v="1"/>
    <x v="4"/>
    <x v="35"/>
    <x v="35"/>
    <x v="35"/>
    <x v="35"/>
    <x v="650"/>
    <x v="675"/>
    <x v="304"/>
    <x v="161"/>
    <x v="52"/>
    <x v="579"/>
    <x v="2"/>
    <x v="0"/>
    <x v="0"/>
    <x v="2"/>
    <x v="0"/>
    <x v="2"/>
    <x v="2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9"/>
    <x v="36"/>
    <x v="43"/>
    <x v="1"/>
    <x v="16"/>
    <x v="37"/>
    <x v="37"/>
    <x v="37"/>
    <x v="37"/>
    <x v="466"/>
    <x v="566"/>
    <x v="384"/>
    <x v="199"/>
    <x v="8"/>
    <x v="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9"/>
    <x v="36"/>
    <x v="44"/>
    <x v="1"/>
    <x v="16"/>
    <x v="38"/>
    <x v="38"/>
    <x v="38"/>
    <x v="38"/>
    <x v="651"/>
    <x v="676"/>
    <x v="496"/>
    <x v="64"/>
    <x v="29"/>
    <x v="580"/>
    <x v="5"/>
    <x v="0"/>
    <x v="0"/>
    <x v="2"/>
    <x v="0"/>
    <x v="5"/>
    <x v="541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79"/>
    <x v="37"/>
    <x v="45"/>
    <x v="1"/>
    <x v="4"/>
    <x v="39"/>
    <x v="39"/>
    <x v="39"/>
    <x v="39"/>
    <x v="652"/>
    <x v="677"/>
    <x v="8"/>
    <x v="318"/>
    <x v="25"/>
    <x v="581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79"/>
    <x v="36"/>
    <x v="46"/>
    <x v="0"/>
    <x v="18"/>
    <x v="40"/>
    <x v="40"/>
    <x v="40"/>
    <x v="4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79"/>
    <x v="42"/>
    <x v="51"/>
    <x v="0"/>
    <x v="23"/>
    <x v="45"/>
    <x v="45"/>
    <x v="45"/>
    <x v="45"/>
    <x v="653"/>
    <x v="678"/>
    <x v="497"/>
    <x v="337"/>
    <x v="93"/>
    <x v="582"/>
    <x v="45"/>
    <x v="0"/>
    <x v="61"/>
    <x v="5"/>
    <x v="6"/>
    <x v="57"/>
    <x v="222"/>
    <x v="2"/>
    <x v="2"/>
    <x v="0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79"/>
    <x v="43"/>
    <x v="52"/>
    <x v="0"/>
    <x v="24"/>
    <x v="46"/>
    <x v="46"/>
    <x v="46"/>
    <x v="46"/>
    <x v="654"/>
    <x v="679"/>
    <x v="498"/>
    <x v="10"/>
    <x v="0"/>
    <x v="583"/>
    <x v="40"/>
    <x v="0"/>
    <x v="30"/>
    <x v="0"/>
    <x v="0"/>
    <x v="4"/>
    <x v="54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79"/>
    <x v="43"/>
    <x v="53"/>
    <x v="0"/>
    <x v="25"/>
    <x v="47"/>
    <x v="47"/>
    <x v="47"/>
    <x v="47"/>
    <x v="655"/>
    <x v="680"/>
    <x v="499"/>
    <x v="289"/>
    <x v="43"/>
    <x v="584"/>
    <x v="26"/>
    <x v="0"/>
    <x v="3"/>
    <x v="2"/>
    <x v="0"/>
    <x v="21"/>
    <x v="54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1"/>
  </r>
  <r>
    <x v="80"/>
    <x v="11"/>
    <x v="13"/>
    <x v="1"/>
    <x v="4"/>
    <x v="9"/>
    <x v="9"/>
    <x v="9"/>
    <x v="9"/>
    <x v="656"/>
    <x v="681"/>
    <x v="395"/>
    <x v="301"/>
    <x v="35"/>
    <x v="585"/>
    <x v="13"/>
    <x v="0"/>
    <x v="2"/>
    <x v="2"/>
    <x v="0"/>
    <x v="22"/>
    <x v="5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11"/>
    <x v="14"/>
    <x v="1"/>
    <x v="4"/>
    <x v="10"/>
    <x v="10"/>
    <x v="10"/>
    <x v="10"/>
    <x v="657"/>
    <x v="682"/>
    <x v="500"/>
    <x v="218"/>
    <x v="99"/>
    <x v="586"/>
    <x v="23"/>
    <x v="0"/>
    <x v="4"/>
    <x v="2"/>
    <x v="3"/>
    <x v="60"/>
    <x v="545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11"/>
    <x v="15"/>
    <x v="1"/>
    <x v="4"/>
    <x v="11"/>
    <x v="11"/>
    <x v="11"/>
    <x v="11"/>
    <x v="658"/>
    <x v="683"/>
    <x v="403"/>
    <x v="315"/>
    <x v="8"/>
    <x v="368"/>
    <x v="2"/>
    <x v="3"/>
    <x v="0"/>
    <x v="2"/>
    <x v="0"/>
    <x v="5"/>
    <x v="54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14"/>
    <x v="19"/>
    <x v="1"/>
    <x v="4"/>
    <x v="15"/>
    <x v="15"/>
    <x v="15"/>
    <x v="15"/>
    <x v="659"/>
    <x v="684"/>
    <x v="324"/>
    <x v="60"/>
    <x v="62"/>
    <x v="587"/>
    <x v="5"/>
    <x v="0"/>
    <x v="0"/>
    <x v="2"/>
    <x v="0"/>
    <x v="5"/>
    <x v="547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29"/>
    <x v="35"/>
    <x v="1"/>
    <x v="4"/>
    <x v="29"/>
    <x v="29"/>
    <x v="29"/>
    <x v="29"/>
    <x v="660"/>
    <x v="685"/>
    <x v="501"/>
    <x v="154"/>
    <x v="13"/>
    <x v="40"/>
    <x v="5"/>
    <x v="0"/>
    <x v="0"/>
    <x v="2"/>
    <x v="0"/>
    <x v="5"/>
    <x v="548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34"/>
    <x v="41"/>
    <x v="1"/>
    <x v="4"/>
    <x v="35"/>
    <x v="35"/>
    <x v="35"/>
    <x v="35"/>
    <x v="661"/>
    <x v="686"/>
    <x v="16"/>
    <x v="61"/>
    <x v="0"/>
    <x v="54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36"/>
    <x v="43"/>
    <x v="1"/>
    <x v="16"/>
    <x v="37"/>
    <x v="37"/>
    <x v="37"/>
    <x v="37"/>
    <x v="662"/>
    <x v="687"/>
    <x v="15"/>
    <x v="152"/>
    <x v="42"/>
    <x v="14"/>
    <x v="2"/>
    <x v="0"/>
    <x v="0"/>
    <x v="2"/>
    <x v="0"/>
    <x v="2"/>
    <x v="2"/>
    <x v="2"/>
    <x v="2"/>
    <x v="0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0"/>
    <x v="36"/>
    <x v="44"/>
    <x v="1"/>
    <x v="16"/>
    <x v="38"/>
    <x v="38"/>
    <x v="38"/>
    <x v="38"/>
    <x v="663"/>
    <x v="688"/>
    <x v="502"/>
    <x v="186"/>
    <x v="9"/>
    <x v="588"/>
    <x v="5"/>
    <x v="0"/>
    <x v="2"/>
    <x v="2"/>
    <x v="0"/>
    <x v="30"/>
    <x v="46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0"/>
    <x v="37"/>
    <x v="45"/>
    <x v="1"/>
    <x v="4"/>
    <x v="39"/>
    <x v="39"/>
    <x v="39"/>
    <x v="39"/>
    <x v="664"/>
    <x v="689"/>
    <x v="503"/>
    <x v="262"/>
    <x v="23"/>
    <x v="238"/>
    <x v="5"/>
    <x v="0"/>
    <x v="0"/>
    <x v="2"/>
    <x v="0"/>
    <x v="5"/>
    <x v="17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0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80"/>
    <x v="42"/>
    <x v="51"/>
    <x v="0"/>
    <x v="23"/>
    <x v="45"/>
    <x v="45"/>
    <x v="45"/>
    <x v="45"/>
    <x v="665"/>
    <x v="690"/>
    <x v="504"/>
    <x v="338"/>
    <x v="6"/>
    <x v="271"/>
    <x v="55"/>
    <x v="0"/>
    <x v="61"/>
    <x v="2"/>
    <x v="0"/>
    <x v="75"/>
    <x v="549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0"/>
    <x v="43"/>
    <x v="52"/>
    <x v="0"/>
    <x v="24"/>
    <x v="46"/>
    <x v="46"/>
    <x v="46"/>
    <x v="46"/>
    <x v="666"/>
    <x v="691"/>
    <x v="484"/>
    <x v="225"/>
    <x v="1"/>
    <x v="589"/>
    <x v="22"/>
    <x v="0"/>
    <x v="32"/>
    <x v="2"/>
    <x v="1"/>
    <x v="36"/>
    <x v="55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0"/>
    <x v="43"/>
    <x v="53"/>
    <x v="0"/>
    <x v="25"/>
    <x v="47"/>
    <x v="47"/>
    <x v="47"/>
    <x v="47"/>
    <x v="667"/>
    <x v="692"/>
    <x v="505"/>
    <x v="28"/>
    <x v="21"/>
    <x v="590"/>
    <x v="30"/>
    <x v="0"/>
    <x v="3"/>
    <x v="5"/>
    <x v="0"/>
    <x v="0"/>
    <x v="55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1"/>
  </r>
  <r>
    <x v="81"/>
    <x v="11"/>
    <x v="13"/>
    <x v="1"/>
    <x v="4"/>
    <x v="9"/>
    <x v="9"/>
    <x v="9"/>
    <x v="9"/>
    <x v="668"/>
    <x v="693"/>
    <x v="506"/>
    <x v="252"/>
    <x v="35"/>
    <x v="69"/>
    <x v="5"/>
    <x v="0"/>
    <x v="2"/>
    <x v="2"/>
    <x v="1"/>
    <x v="22"/>
    <x v="55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1"/>
    <x v="11"/>
    <x v="14"/>
    <x v="1"/>
    <x v="4"/>
    <x v="10"/>
    <x v="10"/>
    <x v="10"/>
    <x v="10"/>
    <x v="669"/>
    <x v="694"/>
    <x v="507"/>
    <x v="118"/>
    <x v="102"/>
    <x v="591"/>
    <x v="26"/>
    <x v="0"/>
    <x v="1"/>
    <x v="2"/>
    <x v="1"/>
    <x v="0"/>
    <x v="55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1"/>
    <x v="11"/>
    <x v="15"/>
    <x v="1"/>
    <x v="4"/>
    <x v="11"/>
    <x v="11"/>
    <x v="11"/>
    <x v="11"/>
    <x v="492"/>
    <x v="695"/>
    <x v="403"/>
    <x v="77"/>
    <x v="8"/>
    <x v="59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1"/>
    <x v="14"/>
    <x v="19"/>
    <x v="1"/>
    <x v="4"/>
    <x v="15"/>
    <x v="15"/>
    <x v="15"/>
    <x v="15"/>
    <x v="670"/>
    <x v="696"/>
    <x v="508"/>
    <x v="240"/>
    <x v="29"/>
    <x v="593"/>
    <x v="2"/>
    <x v="0"/>
    <x v="0"/>
    <x v="2"/>
    <x v="1"/>
    <x v="5"/>
    <x v="55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1"/>
    <x v="29"/>
    <x v="35"/>
    <x v="1"/>
    <x v="4"/>
    <x v="29"/>
    <x v="29"/>
    <x v="29"/>
    <x v="29"/>
    <x v="671"/>
    <x v="697"/>
    <x v="339"/>
    <x v="334"/>
    <x v="62"/>
    <x v="594"/>
    <x v="13"/>
    <x v="0"/>
    <x v="2"/>
    <x v="2"/>
    <x v="0"/>
    <x v="22"/>
    <x v="555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1"/>
    <x v="34"/>
    <x v="41"/>
    <x v="1"/>
    <x v="4"/>
    <x v="35"/>
    <x v="35"/>
    <x v="35"/>
    <x v="35"/>
    <x v="672"/>
    <x v="698"/>
    <x v="24"/>
    <x v="70"/>
    <x v="1"/>
    <x v="595"/>
    <x v="5"/>
    <x v="3"/>
    <x v="2"/>
    <x v="2"/>
    <x v="0"/>
    <x v="22"/>
    <x v="556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1"/>
    <x v="36"/>
    <x v="43"/>
    <x v="1"/>
    <x v="16"/>
    <x v="37"/>
    <x v="37"/>
    <x v="37"/>
    <x v="37"/>
    <x v="673"/>
    <x v="699"/>
    <x v="403"/>
    <x v="226"/>
    <x v="65"/>
    <x v="18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1"/>
    <x v="36"/>
    <x v="44"/>
    <x v="1"/>
    <x v="16"/>
    <x v="38"/>
    <x v="38"/>
    <x v="38"/>
    <x v="38"/>
    <x v="674"/>
    <x v="700"/>
    <x v="404"/>
    <x v="305"/>
    <x v="9"/>
    <x v="567"/>
    <x v="2"/>
    <x v="0"/>
    <x v="2"/>
    <x v="2"/>
    <x v="0"/>
    <x v="5"/>
    <x v="557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1"/>
    <x v="37"/>
    <x v="45"/>
    <x v="1"/>
    <x v="4"/>
    <x v="39"/>
    <x v="39"/>
    <x v="39"/>
    <x v="39"/>
    <x v="675"/>
    <x v="701"/>
    <x v="509"/>
    <x v="47"/>
    <x v="25"/>
    <x v="314"/>
    <x v="5"/>
    <x v="0"/>
    <x v="0"/>
    <x v="2"/>
    <x v="0"/>
    <x v="5"/>
    <x v="55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1"/>
    <x v="42"/>
    <x v="51"/>
    <x v="0"/>
    <x v="23"/>
    <x v="45"/>
    <x v="45"/>
    <x v="45"/>
    <x v="45"/>
    <x v="676"/>
    <x v="702"/>
    <x v="510"/>
    <x v="339"/>
    <x v="1"/>
    <x v="596"/>
    <x v="18"/>
    <x v="3"/>
    <x v="53"/>
    <x v="5"/>
    <x v="0"/>
    <x v="53"/>
    <x v="559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1"/>
    <x v="43"/>
    <x v="52"/>
    <x v="0"/>
    <x v="24"/>
    <x v="46"/>
    <x v="46"/>
    <x v="46"/>
    <x v="46"/>
    <x v="677"/>
    <x v="703"/>
    <x v="280"/>
    <x v="54"/>
    <x v="13"/>
    <x v="597"/>
    <x v="26"/>
    <x v="3"/>
    <x v="32"/>
    <x v="2"/>
    <x v="0"/>
    <x v="46"/>
    <x v="21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1"/>
    <x v="43"/>
    <x v="53"/>
    <x v="0"/>
    <x v="25"/>
    <x v="47"/>
    <x v="47"/>
    <x v="47"/>
    <x v="47"/>
    <x v="678"/>
    <x v="704"/>
    <x v="365"/>
    <x v="44"/>
    <x v="26"/>
    <x v="598"/>
    <x v="0"/>
    <x v="0"/>
    <x v="3"/>
    <x v="2"/>
    <x v="0"/>
    <x v="0"/>
    <x v="56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1"/>
  </r>
  <r>
    <x v="82"/>
    <x v="11"/>
    <x v="13"/>
    <x v="1"/>
    <x v="4"/>
    <x v="9"/>
    <x v="9"/>
    <x v="9"/>
    <x v="9"/>
    <x v="679"/>
    <x v="659"/>
    <x v="372"/>
    <x v="244"/>
    <x v="21"/>
    <x v="599"/>
    <x v="5"/>
    <x v="0"/>
    <x v="0"/>
    <x v="2"/>
    <x v="0"/>
    <x v="5"/>
    <x v="56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2"/>
    <x v="11"/>
    <x v="14"/>
    <x v="1"/>
    <x v="4"/>
    <x v="10"/>
    <x v="10"/>
    <x v="10"/>
    <x v="10"/>
    <x v="680"/>
    <x v="705"/>
    <x v="447"/>
    <x v="160"/>
    <x v="99"/>
    <x v="600"/>
    <x v="40"/>
    <x v="0"/>
    <x v="2"/>
    <x v="2"/>
    <x v="1"/>
    <x v="35"/>
    <x v="56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2"/>
    <x v="11"/>
    <x v="15"/>
    <x v="1"/>
    <x v="4"/>
    <x v="11"/>
    <x v="11"/>
    <x v="11"/>
    <x v="11"/>
    <x v="306"/>
    <x v="706"/>
    <x v="152"/>
    <x v="340"/>
    <x v="8"/>
    <x v="60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2"/>
    <x v="14"/>
    <x v="19"/>
    <x v="1"/>
    <x v="4"/>
    <x v="15"/>
    <x v="15"/>
    <x v="15"/>
    <x v="15"/>
    <x v="681"/>
    <x v="707"/>
    <x v="257"/>
    <x v="75"/>
    <x v="62"/>
    <x v="602"/>
    <x v="2"/>
    <x v="0"/>
    <x v="2"/>
    <x v="2"/>
    <x v="0"/>
    <x v="5"/>
    <x v="56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2"/>
    <x v="29"/>
    <x v="35"/>
    <x v="1"/>
    <x v="4"/>
    <x v="29"/>
    <x v="29"/>
    <x v="29"/>
    <x v="29"/>
    <x v="682"/>
    <x v="708"/>
    <x v="383"/>
    <x v="217"/>
    <x v="29"/>
    <x v="603"/>
    <x v="13"/>
    <x v="0"/>
    <x v="0"/>
    <x v="2"/>
    <x v="0"/>
    <x v="30"/>
    <x v="56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2"/>
    <x v="34"/>
    <x v="41"/>
    <x v="1"/>
    <x v="4"/>
    <x v="35"/>
    <x v="35"/>
    <x v="35"/>
    <x v="35"/>
    <x v="683"/>
    <x v="698"/>
    <x v="309"/>
    <x v="341"/>
    <x v="103"/>
    <x v="604"/>
    <x v="2"/>
    <x v="0"/>
    <x v="0"/>
    <x v="5"/>
    <x v="0"/>
    <x v="5"/>
    <x v="56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2"/>
    <x v="36"/>
    <x v="43"/>
    <x v="1"/>
    <x v="16"/>
    <x v="37"/>
    <x v="37"/>
    <x v="37"/>
    <x v="37"/>
    <x v="294"/>
    <x v="709"/>
    <x v="15"/>
    <x v="342"/>
    <x v="8"/>
    <x v="60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10"/>
    <x v="10"/>
    <x v="12"/>
  </r>
  <r>
    <x v="82"/>
    <x v="36"/>
    <x v="44"/>
    <x v="1"/>
    <x v="16"/>
    <x v="38"/>
    <x v="38"/>
    <x v="38"/>
    <x v="38"/>
    <x v="684"/>
    <x v="710"/>
    <x v="511"/>
    <x v="343"/>
    <x v="9"/>
    <x v="606"/>
    <x v="2"/>
    <x v="0"/>
    <x v="2"/>
    <x v="2"/>
    <x v="0"/>
    <x v="5"/>
    <x v="56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2"/>
    <x v="37"/>
    <x v="45"/>
    <x v="1"/>
    <x v="4"/>
    <x v="39"/>
    <x v="39"/>
    <x v="39"/>
    <x v="39"/>
    <x v="685"/>
    <x v="711"/>
    <x v="66"/>
    <x v="332"/>
    <x v="0"/>
    <x v="607"/>
    <x v="5"/>
    <x v="0"/>
    <x v="0"/>
    <x v="2"/>
    <x v="0"/>
    <x v="5"/>
    <x v="56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2"/>
    <x v="42"/>
    <x v="51"/>
    <x v="0"/>
    <x v="23"/>
    <x v="45"/>
    <x v="45"/>
    <x v="45"/>
    <x v="45"/>
    <x v="686"/>
    <x v="712"/>
    <x v="512"/>
    <x v="344"/>
    <x v="46"/>
    <x v="608"/>
    <x v="9"/>
    <x v="0"/>
    <x v="43"/>
    <x v="5"/>
    <x v="6"/>
    <x v="77"/>
    <x v="568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2"/>
    <x v="43"/>
    <x v="52"/>
    <x v="0"/>
    <x v="24"/>
    <x v="46"/>
    <x v="46"/>
    <x v="46"/>
    <x v="46"/>
    <x v="687"/>
    <x v="713"/>
    <x v="513"/>
    <x v="149"/>
    <x v="33"/>
    <x v="609"/>
    <x v="23"/>
    <x v="0"/>
    <x v="4"/>
    <x v="2"/>
    <x v="0"/>
    <x v="0"/>
    <x v="27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2"/>
    <x v="43"/>
    <x v="53"/>
    <x v="0"/>
    <x v="25"/>
    <x v="47"/>
    <x v="47"/>
    <x v="47"/>
    <x v="47"/>
    <x v="688"/>
    <x v="714"/>
    <x v="417"/>
    <x v="124"/>
    <x v="85"/>
    <x v="610"/>
    <x v="49"/>
    <x v="0"/>
    <x v="22"/>
    <x v="2"/>
    <x v="0"/>
    <x v="42"/>
    <x v="38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1"/>
  </r>
  <r>
    <x v="83"/>
    <x v="11"/>
    <x v="13"/>
    <x v="1"/>
    <x v="4"/>
    <x v="9"/>
    <x v="9"/>
    <x v="9"/>
    <x v="9"/>
    <x v="689"/>
    <x v="715"/>
    <x v="514"/>
    <x v="41"/>
    <x v="4"/>
    <x v="488"/>
    <x v="13"/>
    <x v="0"/>
    <x v="2"/>
    <x v="2"/>
    <x v="0"/>
    <x v="22"/>
    <x v="56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3"/>
    <x v="11"/>
    <x v="14"/>
    <x v="1"/>
    <x v="4"/>
    <x v="10"/>
    <x v="10"/>
    <x v="10"/>
    <x v="10"/>
    <x v="690"/>
    <x v="716"/>
    <x v="237"/>
    <x v="209"/>
    <x v="97"/>
    <x v="611"/>
    <x v="42"/>
    <x v="0"/>
    <x v="12"/>
    <x v="2"/>
    <x v="1"/>
    <x v="46"/>
    <x v="570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3"/>
    <x v="11"/>
    <x v="15"/>
    <x v="1"/>
    <x v="4"/>
    <x v="11"/>
    <x v="11"/>
    <x v="11"/>
    <x v="11"/>
    <x v="30"/>
    <x v="717"/>
    <x v="29"/>
    <x v="40"/>
    <x v="8"/>
    <x v="61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3"/>
    <x v="14"/>
    <x v="19"/>
    <x v="1"/>
    <x v="4"/>
    <x v="15"/>
    <x v="15"/>
    <x v="15"/>
    <x v="15"/>
    <x v="691"/>
    <x v="718"/>
    <x v="515"/>
    <x v="345"/>
    <x v="62"/>
    <x v="613"/>
    <x v="23"/>
    <x v="0"/>
    <x v="3"/>
    <x v="2"/>
    <x v="0"/>
    <x v="17"/>
    <x v="3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3"/>
    <x v="29"/>
    <x v="35"/>
    <x v="1"/>
    <x v="4"/>
    <x v="29"/>
    <x v="29"/>
    <x v="29"/>
    <x v="29"/>
    <x v="692"/>
    <x v="719"/>
    <x v="516"/>
    <x v="134"/>
    <x v="29"/>
    <x v="355"/>
    <x v="23"/>
    <x v="0"/>
    <x v="0"/>
    <x v="2"/>
    <x v="0"/>
    <x v="22"/>
    <x v="57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3"/>
    <x v="34"/>
    <x v="41"/>
    <x v="1"/>
    <x v="4"/>
    <x v="35"/>
    <x v="35"/>
    <x v="35"/>
    <x v="35"/>
    <x v="693"/>
    <x v="720"/>
    <x v="121"/>
    <x v="346"/>
    <x v="58"/>
    <x v="61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3"/>
    <x v="36"/>
    <x v="43"/>
    <x v="1"/>
    <x v="16"/>
    <x v="37"/>
    <x v="37"/>
    <x v="37"/>
    <x v="37"/>
    <x v="20"/>
    <x v="721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3"/>
    <x v="36"/>
    <x v="44"/>
    <x v="1"/>
    <x v="16"/>
    <x v="38"/>
    <x v="38"/>
    <x v="38"/>
    <x v="38"/>
    <x v="694"/>
    <x v="722"/>
    <x v="324"/>
    <x v="347"/>
    <x v="9"/>
    <x v="397"/>
    <x v="13"/>
    <x v="0"/>
    <x v="2"/>
    <x v="2"/>
    <x v="0"/>
    <x v="22"/>
    <x v="140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3"/>
    <x v="37"/>
    <x v="45"/>
    <x v="1"/>
    <x v="4"/>
    <x v="39"/>
    <x v="39"/>
    <x v="39"/>
    <x v="39"/>
    <x v="695"/>
    <x v="723"/>
    <x v="517"/>
    <x v="96"/>
    <x v="0"/>
    <x v="603"/>
    <x v="5"/>
    <x v="0"/>
    <x v="0"/>
    <x v="2"/>
    <x v="0"/>
    <x v="5"/>
    <x v="2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3"/>
    <x v="42"/>
    <x v="51"/>
    <x v="0"/>
    <x v="23"/>
    <x v="45"/>
    <x v="45"/>
    <x v="45"/>
    <x v="45"/>
    <x v="696"/>
    <x v="724"/>
    <x v="518"/>
    <x v="348"/>
    <x v="42"/>
    <x v="615"/>
    <x v="18"/>
    <x v="3"/>
    <x v="19"/>
    <x v="5"/>
    <x v="0"/>
    <x v="101"/>
    <x v="57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3"/>
    <x v="43"/>
    <x v="52"/>
    <x v="0"/>
    <x v="24"/>
    <x v="46"/>
    <x v="46"/>
    <x v="46"/>
    <x v="46"/>
    <x v="697"/>
    <x v="725"/>
    <x v="519"/>
    <x v="106"/>
    <x v="62"/>
    <x v="616"/>
    <x v="36"/>
    <x v="0"/>
    <x v="35"/>
    <x v="5"/>
    <x v="0"/>
    <x v="9"/>
    <x v="57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3"/>
    <x v="43"/>
    <x v="53"/>
    <x v="0"/>
    <x v="25"/>
    <x v="47"/>
    <x v="47"/>
    <x v="47"/>
    <x v="47"/>
    <x v="698"/>
    <x v="726"/>
    <x v="124"/>
    <x v="271"/>
    <x v="41"/>
    <x v="231"/>
    <x v="27"/>
    <x v="0"/>
    <x v="15"/>
    <x v="2"/>
    <x v="0"/>
    <x v="75"/>
    <x v="574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1"/>
  </r>
  <r>
    <x v="84"/>
    <x v="11"/>
    <x v="13"/>
    <x v="1"/>
    <x v="4"/>
    <x v="9"/>
    <x v="9"/>
    <x v="9"/>
    <x v="9"/>
    <x v="699"/>
    <x v="727"/>
    <x v="520"/>
    <x v="95"/>
    <x v="4"/>
    <x v="617"/>
    <x v="26"/>
    <x v="0"/>
    <x v="2"/>
    <x v="2"/>
    <x v="0"/>
    <x v="17"/>
    <x v="575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4"/>
    <x v="11"/>
    <x v="14"/>
    <x v="1"/>
    <x v="4"/>
    <x v="10"/>
    <x v="10"/>
    <x v="10"/>
    <x v="10"/>
    <x v="700"/>
    <x v="728"/>
    <x v="335"/>
    <x v="207"/>
    <x v="74"/>
    <x v="618"/>
    <x v="30"/>
    <x v="0"/>
    <x v="18"/>
    <x v="5"/>
    <x v="0"/>
    <x v="11"/>
    <x v="576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4"/>
    <x v="11"/>
    <x v="15"/>
    <x v="1"/>
    <x v="4"/>
    <x v="11"/>
    <x v="11"/>
    <x v="11"/>
    <x v="11"/>
    <x v="30"/>
    <x v="729"/>
    <x v="29"/>
    <x v="83"/>
    <x v="8"/>
    <x v="61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4"/>
    <x v="14"/>
    <x v="19"/>
    <x v="1"/>
    <x v="4"/>
    <x v="15"/>
    <x v="15"/>
    <x v="15"/>
    <x v="15"/>
    <x v="701"/>
    <x v="730"/>
    <x v="521"/>
    <x v="54"/>
    <x v="62"/>
    <x v="190"/>
    <x v="23"/>
    <x v="0"/>
    <x v="2"/>
    <x v="2"/>
    <x v="0"/>
    <x v="8"/>
    <x v="57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4"/>
    <x v="29"/>
    <x v="35"/>
    <x v="1"/>
    <x v="4"/>
    <x v="29"/>
    <x v="29"/>
    <x v="29"/>
    <x v="29"/>
    <x v="702"/>
    <x v="731"/>
    <x v="522"/>
    <x v="288"/>
    <x v="29"/>
    <x v="393"/>
    <x v="5"/>
    <x v="0"/>
    <x v="3"/>
    <x v="2"/>
    <x v="0"/>
    <x v="22"/>
    <x v="57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4"/>
    <x v="34"/>
    <x v="41"/>
    <x v="1"/>
    <x v="4"/>
    <x v="35"/>
    <x v="35"/>
    <x v="35"/>
    <x v="35"/>
    <x v="703"/>
    <x v="732"/>
    <x v="509"/>
    <x v="19"/>
    <x v="103"/>
    <x v="620"/>
    <x v="2"/>
    <x v="0"/>
    <x v="2"/>
    <x v="2"/>
    <x v="0"/>
    <x v="5"/>
    <x v="57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4"/>
    <x v="36"/>
    <x v="43"/>
    <x v="1"/>
    <x v="16"/>
    <x v="37"/>
    <x v="37"/>
    <x v="37"/>
    <x v="37"/>
    <x v="20"/>
    <x v="733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4"/>
    <x v="36"/>
    <x v="44"/>
    <x v="1"/>
    <x v="16"/>
    <x v="38"/>
    <x v="38"/>
    <x v="38"/>
    <x v="38"/>
    <x v="704"/>
    <x v="734"/>
    <x v="523"/>
    <x v="152"/>
    <x v="9"/>
    <x v="621"/>
    <x v="5"/>
    <x v="0"/>
    <x v="0"/>
    <x v="2"/>
    <x v="0"/>
    <x v="5"/>
    <x v="58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4"/>
    <x v="37"/>
    <x v="45"/>
    <x v="1"/>
    <x v="4"/>
    <x v="39"/>
    <x v="39"/>
    <x v="39"/>
    <x v="39"/>
    <x v="705"/>
    <x v="735"/>
    <x v="439"/>
    <x v="40"/>
    <x v="25"/>
    <x v="62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4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84"/>
    <x v="42"/>
    <x v="51"/>
    <x v="0"/>
    <x v="23"/>
    <x v="45"/>
    <x v="45"/>
    <x v="45"/>
    <x v="45"/>
    <x v="706"/>
    <x v="736"/>
    <x v="524"/>
    <x v="349"/>
    <x v="58"/>
    <x v="608"/>
    <x v="4"/>
    <x v="0"/>
    <x v="68"/>
    <x v="2"/>
    <x v="6"/>
    <x v="119"/>
    <x v="58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4"/>
    <x v="43"/>
    <x v="52"/>
    <x v="0"/>
    <x v="24"/>
    <x v="46"/>
    <x v="46"/>
    <x v="46"/>
    <x v="46"/>
    <x v="707"/>
    <x v="737"/>
    <x v="525"/>
    <x v="89"/>
    <x v="21"/>
    <x v="488"/>
    <x v="26"/>
    <x v="0"/>
    <x v="1"/>
    <x v="2"/>
    <x v="0"/>
    <x v="12"/>
    <x v="266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4"/>
    <x v="43"/>
    <x v="53"/>
    <x v="0"/>
    <x v="25"/>
    <x v="47"/>
    <x v="47"/>
    <x v="47"/>
    <x v="47"/>
    <x v="708"/>
    <x v="738"/>
    <x v="526"/>
    <x v="29"/>
    <x v="39"/>
    <x v="476"/>
    <x v="75"/>
    <x v="3"/>
    <x v="43"/>
    <x v="5"/>
    <x v="0"/>
    <x v="100"/>
    <x v="421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1"/>
  </r>
  <r>
    <x v="85"/>
    <x v="11"/>
    <x v="13"/>
    <x v="1"/>
    <x v="4"/>
    <x v="9"/>
    <x v="9"/>
    <x v="9"/>
    <x v="9"/>
    <x v="709"/>
    <x v="739"/>
    <x v="362"/>
    <x v="220"/>
    <x v="41"/>
    <x v="623"/>
    <x v="0"/>
    <x v="0"/>
    <x v="2"/>
    <x v="2"/>
    <x v="0"/>
    <x v="12"/>
    <x v="58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5"/>
    <x v="11"/>
    <x v="14"/>
    <x v="1"/>
    <x v="4"/>
    <x v="10"/>
    <x v="10"/>
    <x v="10"/>
    <x v="10"/>
    <x v="710"/>
    <x v="740"/>
    <x v="410"/>
    <x v="160"/>
    <x v="101"/>
    <x v="624"/>
    <x v="40"/>
    <x v="0"/>
    <x v="4"/>
    <x v="2"/>
    <x v="3"/>
    <x v="62"/>
    <x v="583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5"/>
    <x v="11"/>
    <x v="15"/>
    <x v="1"/>
    <x v="4"/>
    <x v="11"/>
    <x v="11"/>
    <x v="11"/>
    <x v="11"/>
    <x v="525"/>
    <x v="359"/>
    <x v="428"/>
    <x v="160"/>
    <x v="8"/>
    <x v="62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5"/>
    <x v="14"/>
    <x v="19"/>
    <x v="1"/>
    <x v="4"/>
    <x v="15"/>
    <x v="15"/>
    <x v="15"/>
    <x v="15"/>
    <x v="711"/>
    <x v="741"/>
    <x v="527"/>
    <x v="143"/>
    <x v="62"/>
    <x v="626"/>
    <x v="23"/>
    <x v="0"/>
    <x v="1"/>
    <x v="2"/>
    <x v="0"/>
    <x v="21"/>
    <x v="584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5"/>
    <x v="29"/>
    <x v="35"/>
    <x v="1"/>
    <x v="4"/>
    <x v="29"/>
    <x v="29"/>
    <x v="29"/>
    <x v="29"/>
    <x v="712"/>
    <x v="742"/>
    <x v="528"/>
    <x v="12"/>
    <x v="29"/>
    <x v="83"/>
    <x v="0"/>
    <x v="3"/>
    <x v="0"/>
    <x v="2"/>
    <x v="0"/>
    <x v="12"/>
    <x v="58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5"/>
    <x v="34"/>
    <x v="41"/>
    <x v="1"/>
    <x v="4"/>
    <x v="35"/>
    <x v="35"/>
    <x v="35"/>
    <x v="35"/>
    <x v="713"/>
    <x v="743"/>
    <x v="529"/>
    <x v="3"/>
    <x v="0"/>
    <x v="627"/>
    <x v="5"/>
    <x v="0"/>
    <x v="0"/>
    <x v="2"/>
    <x v="0"/>
    <x v="5"/>
    <x v="58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5"/>
    <x v="36"/>
    <x v="43"/>
    <x v="1"/>
    <x v="16"/>
    <x v="37"/>
    <x v="37"/>
    <x v="37"/>
    <x v="37"/>
    <x v="552"/>
    <x v="721"/>
    <x v="2"/>
    <x v="350"/>
    <x v="8"/>
    <x v="6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5"/>
    <x v="36"/>
    <x v="44"/>
    <x v="1"/>
    <x v="16"/>
    <x v="38"/>
    <x v="38"/>
    <x v="38"/>
    <x v="38"/>
    <x v="714"/>
    <x v="744"/>
    <x v="530"/>
    <x v="91"/>
    <x v="29"/>
    <x v="629"/>
    <x v="30"/>
    <x v="0"/>
    <x v="2"/>
    <x v="2"/>
    <x v="0"/>
    <x v="21"/>
    <x v="58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5"/>
    <x v="37"/>
    <x v="45"/>
    <x v="1"/>
    <x v="4"/>
    <x v="39"/>
    <x v="39"/>
    <x v="39"/>
    <x v="39"/>
    <x v="715"/>
    <x v="745"/>
    <x v="531"/>
    <x v="258"/>
    <x v="92"/>
    <x v="63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5"/>
    <x v="42"/>
    <x v="51"/>
    <x v="0"/>
    <x v="23"/>
    <x v="45"/>
    <x v="45"/>
    <x v="45"/>
    <x v="45"/>
    <x v="716"/>
    <x v="746"/>
    <x v="532"/>
    <x v="297"/>
    <x v="0"/>
    <x v="631"/>
    <x v="6"/>
    <x v="0"/>
    <x v="72"/>
    <x v="5"/>
    <x v="0"/>
    <x v="106"/>
    <x v="58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5"/>
    <x v="43"/>
    <x v="52"/>
    <x v="0"/>
    <x v="24"/>
    <x v="46"/>
    <x v="46"/>
    <x v="46"/>
    <x v="46"/>
    <x v="717"/>
    <x v="747"/>
    <x v="533"/>
    <x v="351"/>
    <x v="9"/>
    <x v="376"/>
    <x v="5"/>
    <x v="0"/>
    <x v="12"/>
    <x v="5"/>
    <x v="0"/>
    <x v="21"/>
    <x v="58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5"/>
    <x v="43"/>
    <x v="53"/>
    <x v="0"/>
    <x v="25"/>
    <x v="47"/>
    <x v="47"/>
    <x v="47"/>
    <x v="47"/>
    <x v="718"/>
    <x v="748"/>
    <x v="78"/>
    <x v="71"/>
    <x v="85"/>
    <x v="632"/>
    <x v="19"/>
    <x v="0"/>
    <x v="22"/>
    <x v="5"/>
    <x v="3"/>
    <x v="42"/>
    <x v="590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1"/>
  </r>
  <r>
    <x v="86"/>
    <x v="11"/>
    <x v="13"/>
    <x v="1"/>
    <x v="4"/>
    <x v="9"/>
    <x v="9"/>
    <x v="9"/>
    <x v="9"/>
    <x v="719"/>
    <x v="749"/>
    <x v="340"/>
    <x v="189"/>
    <x v="21"/>
    <x v="633"/>
    <x v="0"/>
    <x v="3"/>
    <x v="2"/>
    <x v="2"/>
    <x v="0"/>
    <x v="0"/>
    <x v="591"/>
    <x v="2"/>
    <x v="2"/>
    <x v="1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6"/>
    <x v="11"/>
    <x v="14"/>
    <x v="1"/>
    <x v="4"/>
    <x v="10"/>
    <x v="10"/>
    <x v="10"/>
    <x v="10"/>
    <x v="720"/>
    <x v="750"/>
    <x v="444"/>
    <x v="110"/>
    <x v="100"/>
    <x v="634"/>
    <x v="30"/>
    <x v="0"/>
    <x v="2"/>
    <x v="5"/>
    <x v="0"/>
    <x v="12"/>
    <x v="592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6"/>
    <x v="11"/>
    <x v="15"/>
    <x v="1"/>
    <x v="4"/>
    <x v="11"/>
    <x v="11"/>
    <x v="11"/>
    <x v="11"/>
    <x v="525"/>
    <x v="101"/>
    <x v="428"/>
    <x v="89"/>
    <x v="8"/>
    <x v="9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6"/>
    <x v="14"/>
    <x v="19"/>
    <x v="1"/>
    <x v="4"/>
    <x v="15"/>
    <x v="15"/>
    <x v="15"/>
    <x v="15"/>
    <x v="721"/>
    <x v="751"/>
    <x v="490"/>
    <x v="154"/>
    <x v="62"/>
    <x v="635"/>
    <x v="13"/>
    <x v="0"/>
    <x v="0"/>
    <x v="2"/>
    <x v="0"/>
    <x v="30"/>
    <x v="59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6"/>
    <x v="29"/>
    <x v="35"/>
    <x v="1"/>
    <x v="4"/>
    <x v="29"/>
    <x v="29"/>
    <x v="29"/>
    <x v="29"/>
    <x v="722"/>
    <x v="752"/>
    <x v="534"/>
    <x v="4"/>
    <x v="9"/>
    <x v="123"/>
    <x v="0"/>
    <x v="0"/>
    <x v="0"/>
    <x v="5"/>
    <x v="0"/>
    <x v="12"/>
    <x v="59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6"/>
    <x v="33"/>
    <x v="40"/>
    <x v="0"/>
    <x v="16"/>
    <x v="34"/>
    <x v="34"/>
    <x v="34"/>
    <x v="3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6"/>
    <x v="34"/>
    <x v="41"/>
    <x v="1"/>
    <x v="4"/>
    <x v="35"/>
    <x v="35"/>
    <x v="35"/>
    <x v="35"/>
    <x v="723"/>
    <x v="753"/>
    <x v="80"/>
    <x v="210"/>
    <x v="0"/>
    <x v="636"/>
    <x v="5"/>
    <x v="0"/>
    <x v="0"/>
    <x v="2"/>
    <x v="0"/>
    <x v="5"/>
    <x v="8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6"/>
    <x v="36"/>
    <x v="43"/>
    <x v="1"/>
    <x v="16"/>
    <x v="37"/>
    <x v="37"/>
    <x v="37"/>
    <x v="37"/>
    <x v="724"/>
    <x v="754"/>
    <x v="535"/>
    <x v="93"/>
    <x v="8"/>
    <x v="7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6"/>
    <x v="36"/>
    <x v="44"/>
    <x v="1"/>
    <x v="16"/>
    <x v="38"/>
    <x v="38"/>
    <x v="38"/>
    <x v="38"/>
    <x v="725"/>
    <x v="755"/>
    <x v="536"/>
    <x v="271"/>
    <x v="9"/>
    <x v="615"/>
    <x v="2"/>
    <x v="0"/>
    <x v="0"/>
    <x v="2"/>
    <x v="0"/>
    <x v="2"/>
    <x v="2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6"/>
    <x v="37"/>
    <x v="45"/>
    <x v="1"/>
    <x v="4"/>
    <x v="39"/>
    <x v="39"/>
    <x v="39"/>
    <x v="39"/>
    <x v="726"/>
    <x v="756"/>
    <x v="537"/>
    <x v="258"/>
    <x v="38"/>
    <x v="584"/>
    <x v="5"/>
    <x v="0"/>
    <x v="0"/>
    <x v="2"/>
    <x v="0"/>
    <x v="5"/>
    <x v="59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6"/>
    <x v="42"/>
    <x v="51"/>
    <x v="0"/>
    <x v="23"/>
    <x v="45"/>
    <x v="45"/>
    <x v="45"/>
    <x v="45"/>
    <x v="727"/>
    <x v="757"/>
    <x v="538"/>
    <x v="352"/>
    <x v="25"/>
    <x v="637"/>
    <x v="41"/>
    <x v="0"/>
    <x v="55"/>
    <x v="2"/>
    <x v="0"/>
    <x v="75"/>
    <x v="596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6"/>
    <x v="43"/>
    <x v="52"/>
    <x v="0"/>
    <x v="24"/>
    <x v="46"/>
    <x v="46"/>
    <x v="46"/>
    <x v="46"/>
    <x v="728"/>
    <x v="758"/>
    <x v="404"/>
    <x v="353"/>
    <x v="9"/>
    <x v="638"/>
    <x v="49"/>
    <x v="3"/>
    <x v="12"/>
    <x v="5"/>
    <x v="0"/>
    <x v="52"/>
    <x v="597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7"/>
    <x v="11"/>
    <x v="13"/>
    <x v="1"/>
    <x v="4"/>
    <x v="9"/>
    <x v="9"/>
    <x v="9"/>
    <x v="9"/>
    <x v="729"/>
    <x v="759"/>
    <x v="364"/>
    <x v="121"/>
    <x v="77"/>
    <x v="406"/>
    <x v="13"/>
    <x v="0"/>
    <x v="0"/>
    <x v="2"/>
    <x v="0"/>
    <x v="30"/>
    <x v="59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7"/>
    <x v="11"/>
    <x v="14"/>
    <x v="1"/>
    <x v="4"/>
    <x v="10"/>
    <x v="10"/>
    <x v="10"/>
    <x v="10"/>
    <x v="730"/>
    <x v="760"/>
    <x v="539"/>
    <x v="207"/>
    <x v="104"/>
    <x v="639"/>
    <x v="42"/>
    <x v="0"/>
    <x v="12"/>
    <x v="2"/>
    <x v="0"/>
    <x v="11"/>
    <x v="599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7"/>
    <x v="11"/>
    <x v="15"/>
    <x v="1"/>
    <x v="4"/>
    <x v="11"/>
    <x v="11"/>
    <x v="11"/>
    <x v="11"/>
    <x v="525"/>
    <x v="761"/>
    <x v="428"/>
    <x v="85"/>
    <x v="8"/>
    <x v="565"/>
    <x v="2"/>
    <x v="0"/>
    <x v="2"/>
    <x v="2"/>
    <x v="0"/>
    <x v="5"/>
    <x v="44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7"/>
    <x v="14"/>
    <x v="19"/>
    <x v="1"/>
    <x v="4"/>
    <x v="15"/>
    <x v="15"/>
    <x v="15"/>
    <x v="15"/>
    <x v="731"/>
    <x v="762"/>
    <x v="540"/>
    <x v="80"/>
    <x v="62"/>
    <x v="640"/>
    <x v="5"/>
    <x v="0"/>
    <x v="1"/>
    <x v="2"/>
    <x v="0"/>
    <x v="8"/>
    <x v="600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7"/>
    <x v="29"/>
    <x v="35"/>
    <x v="1"/>
    <x v="4"/>
    <x v="29"/>
    <x v="29"/>
    <x v="29"/>
    <x v="29"/>
    <x v="732"/>
    <x v="763"/>
    <x v="101"/>
    <x v="354"/>
    <x v="29"/>
    <x v="641"/>
    <x v="26"/>
    <x v="0"/>
    <x v="0"/>
    <x v="2"/>
    <x v="0"/>
    <x v="8"/>
    <x v="60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7"/>
    <x v="34"/>
    <x v="41"/>
    <x v="1"/>
    <x v="4"/>
    <x v="35"/>
    <x v="35"/>
    <x v="35"/>
    <x v="35"/>
    <x v="733"/>
    <x v="764"/>
    <x v="121"/>
    <x v="11"/>
    <x v="25"/>
    <x v="64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7"/>
    <x v="36"/>
    <x v="43"/>
    <x v="1"/>
    <x v="16"/>
    <x v="37"/>
    <x v="37"/>
    <x v="37"/>
    <x v="37"/>
    <x v="552"/>
    <x v="709"/>
    <x v="2"/>
    <x v="327"/>
    <x v="8"/>
    <x v="29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7"/>
    <x v="36"/>
    <x v="44"/>
    <x v="1"/>
    <x v="16"/>
    <x v="38"/>
    <x v="38"/>
    <x v="38"/>
    <x v="38"/>
    <x v="734"/>
    <x v="765"/>
    <x v="461"/>
    <x v="355"/>
    <x v="9"/>
    <x v="643"/>
    <x v="13"/>
    <x v="0"/>
    <x v="2"/>
    <x v="2"/>
    <x v="0"/>
    <x v="22"/>
    <x v="60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7"/>
    <x v="37"/>
    <x v="45"/>
    <x v="1"/>
    <x v="4"/>
    <x v="39"/>
    <x v="39"/>
    <x v="39"/>
    <x v="39"/>
    <x v="735"/>
    <x v="766"/>
    <x v="533"/>
    <x v="322"/>
    <x v="18"/>
    <x v="367"/>
    <x v="26"/>
    <x v="0"/>
    <x v="0"/>
    <x v="2"/>
    <x v="1"/>
    <x v="17"/>
    <x v="16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7"/>
    <x v="42"/>
    <x v="51"/>
    <x v="0"/>
    <x v="23"/>
    <x v="45"/>
    <x v="45"/>
    <x v="45"/>
    <x v="45"/>
    <x v="736"/>
    <x v="767"/>
    <x v="541"/>
    <x v="184"/>
    <x v="9"/>
    <x v="644"/>
    <x v="41"/>
    <x v="0"/>
    <x v="44"/>
    <x v="2"/>
    <x v="0"/>
    <x v="84"/>
    <x v="603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7"/>
    <x v="43"/>
    <x v="52"/>
    <x v="0"/>
    <x v="24"/>
    <x v="46"/>
    <x v="46"/>
    <x v="46"/>
    <x v="46"/>
    <x v="737"/>
    <x v="768"/>
    <x v="542"/>
    <x v="356"/>
    <x v="41"/>
    <x v="645"/>
    <x v="19"/>
    <x v="4"/>
    <x v="11"/>
    <x v="2"/>
    <x v="1"/>
    <x v="55"/>
    <x v="604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7"/>
    <x v="44"/>
    <x v="54"/>
    <x v="0"/>
    <x v="26"/>
    <x v="48"/>
    <x v="48"/>
    <x v="48"/>
    <x v="48"/>
    <x v="738"/>
    <x v="769"/>
    <x v="374"/>
    <x v="107"/>
    <x v="103"/>
    <x v="646"/>
    <x v="2"/>
    <x v="3"/>
    <x v="18"/>
    <x v="2"/>
    <x v="0"/>
    <x v="12"/>
    <x v="605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2"/>
  </r>
  <r>
    <x v="88"/>
    <x v="11"/>
    <x v="13"/>
    <x v="1"/>
    <x v="4"/>
    <x v="9"/>
    <x v="9"/>
    <x v="9"/>
    <x v="9"/>
    <x v="739"/>
    <x v="770"/>
    <x v="479"/>
    <x v="171"/>
    <x v="77"/>
    <x v="647"/>
    <x v="13"/>
    <x v="0"/>
    <x v="2"/>
    <x v="2"/>
    <x v="0"/>
    <x v="22"/>
    <x v="606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8"/>
    <x v="11"/>
    <x v="14"/>
    <x v="1"/>
    <x v="4"/>
    <x v="10"/>
    <x v="10"/>
    <x v="10"/>
    <x v="10"/>
    <x v="740"/>
    <x v="127"/>
    <x v="296"/>
    <x v="357"/>
    <x v="104"/>
    <x v="648"/>
    <x v="40"/>
    <x v="0"/>
    <x v="12"/>
    <x v="2"/>
    <x v="0"/>
    <x v="48"/>
    <x v="607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8"/>
    <x v="11"/>
    <x v="15"/>
    <x v="1"/>
    <x v="4"/>
    <x v="11"/>
    <x v="11"/>
    <x v="11"/>
    <x v="11"/>
    <x v="724"/>
    <x v="771"/>
    <x v="535"/>
    <x v="164"/>
    <x v="8"/>
    <x v="64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8"/>
    <x v="14"/>
    <x v="19"/>
    <x v="1"/>
    <x v="4"/>
    <x v="15"/>
    <x v="15"/>
    <x v="15"/>
    <x v="15"/>
    <x v="741"/>
    <x v="772"/>
    <x v="467"/>
    <x v="281"/>
    <x v="13"/>
    <x v="650"/>
    <x v="5"/>
    <x v="0"/>
    <x v="2"/>
    <x v="2"/>
    <x v="0"/>
    <x v="30"/>
    <x v="60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8"/>
    <x v="29"/>
    <x v="35"/>
    <x v="1"/>
    <x v="4"/>
    <x v="29"/>
    <x v="29"/>
    <x v="29"/>
    <x v="29"/>
    <x v="742"/>
    <x v="773"/>
    <x v="543"/>
    <x v="83"/>
    <x v="13"/>
    <x v="161"/>
    <x v="13"/>
    <x v="0"/>
    <x v="12"/>
    <x v="2"/>
    <x v="0"/>
    <x v="21"/>
    <x v="60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8"/>
    <x v="34"/>
    <x v="41"/>
    <x v="1"/>
    <x v="4"/>
    <x v="35"/>
    <x v="35"/>
    <x v="35"/>
    <x v="35"/>
    <x v="743"/>
    <x v="774"/>
    <x v="544"/>
    <x v="307"/>
    <x v="103"/>
    <x v="651"/>
    <x v="5"/>
    <x v="0"/>
    <x v="0"/>
    <x v="2"/>
    <x v="0"/>
    <x v="5"/>
    <x v="61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8"/>
    <x v="36"/>
    <x v="43"/>
    <x v="1"/>
    <x v="16"/>
    <x v="37"/>
    <x v="37"/>
    <x v="37"/>
    <x v="37"/>
    <x v="724"/>
    <x v="775"/>
    <x v="535"/>
    <x v="358"/>
    <x v="8"/>
    <x v="65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8"/>
    <x v="36"/>
    <x v="44"/>
    <x v="1"/>
    <x v="16"/>
    <x v="38"/>
    <x v="38"/>
    <x v="38"/>
    <x v="38"/>
    <x v="744"/>
    <x v="776"/>
    <x v="450"/>
    <x v="347"/>
    <x v="23"/>
    <x v="372"/>
    <x v="34"/>
    <x v="0"/>
    <x v="0"/>
    <x v="2"/>
    <x v="0"/>
    <x v="41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8"/>
    <x v="37"/>
    <x v="45"/>
    <x v="1"/>
    <x v="4"/>
    <x v="39"/>
    <x v="39"/>
    <x v="39"/>
    <x v="39"/>
    <x v="745"/>
    <x v="777"/>
    <x v="294"/>
    <x v="39"/>
    <x v="12"/>
    <x v="653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8"/>
    <x v="42"/>
    <x v="51"/>
    <x v="0"/>
    <x v="23"/>
    <x v="45"/>
    <x v="45"/>
    <x v="45"/>
    <x v="45"/>
    <x v="746"/>
    <x v="778"/>
    <x v="545"/>
    <x v="359"/>
    <x v="39"/>
    <x v="654"/>
    <x v="1"/>
    <x v="0"/>
    <x v="22"/>
    <x v="2"/>
    <x v="0"/>
    <x v="55"/>
    <x v="15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8"/>
    <x v="43"/>
    <x v="52"/>
    <x v="0"/>
    <x v="24"/>
    <x v="46"/>
    <x v="46"/>
    <x v="46"/>
    <x v="46"/>
    <x v="747"/>
    <x v="779"/>
    <x v="546"/>
    <x v="360"/>
    <x v="41"/>
    <x v="655"/>
    <x v="36"/>
    <x v="4"/>
    <x v="32"/>
    <x v="2"/>
    <x v="0"/>
    <x v="68"/>
    <x v="611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88"/>
    <x v="44"/>
    <x v="54"/>
    <x v="0"/>
    <x v="26"/>
    <x v="48"/>
    <x v="48"/>
    <x v="48"/>
    <x v="48"/>
    <x v="748"/>
    <x v="780"/>
    <x v="547"/>
    <x v="361"/>
    <x v="5"/>
    <x v="656"/>
    <x v="30"/>
    <x v="0"/>
    <x v="1"/>
    <x v="2"/>
    <x v="0"/>
    <x v="0"/>
    <x v="612"/>
    <x v="2"/>
    <x v="2"/>
    <x v="0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2"/>
  </r>
  <r>
    <x v="89"/>
    <x v="11"/>
    <x v="13"/>
    <x v="1"/>
    <x v="4"/>
    <x v="9"/>
    <x v="9"/>
    <x v="9"/>
    <x v="9"/>
    <x v="749"/>
    <x v="781"/>
    <x v="279"/>
    <x v="362"/>
    <x v="3"/>
    <x v="657"/>
    <x v="30"/>
    <x v="0"/>
    <x v="2"/>
    <x v="2"/>
    <x v="0"/>
    <x v="21"/>
    <x v="61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9"/>
    <x v="11"/>
    <x v="14"/>
    <x v="1"/>
    <x v="4"/>
    <x v="10"/>
    <x v="10"/>
    <x v="10"/>
    <x v="10"/>
    <x v="750"/>
    <x v="782"/>
    <x v="492"/>
    <x v="44"/>
    <x v="18"/>
    <x v="658"/>
    <x v="2"/>
    <x v="0"/>
    <x v="2"/>
    <x v="2"/>
    <x v="0"/>
    <x v="5"/>
    <x v="61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9"/>
    <x v="11"/>
    <x v="15"/>
    <x v="1"/>
    <x v="4"/>
    <x v="11"/>
    <x v="11"/>
    <x v="11"/>
    <x v="11"/>
    <x v="540"/>
    <x v="783"/>
    <x v="414"/>
    <x v="111"/>
    <x v="8"/>
    <x v="65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9"/>
    <x v="14"/>
    <x v="19"/>
    <x v="1"/>
    <x v="4"/>
    <x v="15"/>
    <x v="15"/>
    <x v="15"/>
    <x v="15"/>
    <x v="751"/>
    <x v="490"/>
    <x v="258"/>
    <x v="104"/>
    <x v="13"/>
    <x v="177"/>
    <x v="13"/>
    <x v="0"/>
    <x v="2"/>
    <x v="2"/>
    <x v="0"/>
    <x v="22"/>
    <x v="61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9"/>
    <x v="29"/>
    <x v="35"/>
    <x v="1"/>
    <x v="4"/>
    <x v="29"/>
    <x v="29"/>
    <x v="29"/>
    <x v="29"/>
    <x v="752"/>
    <x v="784"/>
    <x v="33"/>
    <x v="76"/>
    <x v="29"/>
    <x v="393"/>
    <x v="23"/>
    <x v="0"/>
    <x v="2"/>
    <x v="2"/>
    <x v="0"/>
    <x v="8"/>
    <x v="61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9"/>
    <x v="34"/>
    <x v="41"/>
    <x v="1"/>
    <x v="4"/>
    <x v="35"/>
    <x v="35"/>
    <x v="35"/>
    <x v="35"/>
    <x v="753"/>
    <x v="785"/>
    <x v="166"/>
    <x v="233"/>
    <x v="6"/>
    <x v="15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9"/>
    <x v="36"/>
    <x v="43"/>
    <x v="1"/>
    <x v="16"/>
    <x v="37"/>
    <x v="37"/>
    <x v="37"/>
    <x v="37"/>
    <x v="306"/>
    <x v="613"/>
    <x v="152"/>
    <x v="329"/>
    <x v="8"/>
    <x v="66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9"/>
    <x v="36"/>
    <x v="44"/>
    <x v="1"/>
    <x v="16"/>
    <x v="38"/>
    <x v="38"/>
    <x v="38"/>
    <x v="38"/>
    <x v="754"/>
    <x v="786"/>
    <x v="548"/>
    <x v="42"/>
    <x v="18"/>
    <x v="661"/>
    <x v="2"/>
    <x v="0"/>
    <x v="2"/>
    <x v="2"/>
    <x v="0"/>
    <x v="5"/>
    <x v="61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89"/>
    <x v="37"/>
    <x v="45"/>
    <x v="1"/>
    <x v="4"/>
    <x v="39"/>
    <x v="39"/>
    <x v="39"/>
    <x v="39"/>
    <x v="755"/>
    <x v="787"/>
    <x v="544"/>
    <x v="238"/>
    <x v="5"/>
    <x v="66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89"/>
    <x v="42"/>
    <x v="51"/>
    <x v="0"/>
    <x v="23"/>
    <x v="45"/>
    <x v="45"/>
    <x v="45"/>
    <x v="45"/>
    <x v="756"/>
    <x v="788"/>
    <x v="523"/>
    <x v="363"/>
    <x v="29"/>
    <x v="663"/>
    <x v="26"/>
    <x v="0"/>
    <x v="12"/>
    <x v="2"/>
    <x v="0"/>
    <x v="0"/>
    <x v="61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89"/>
    <x v="43"/>
    <x v="52"/>
    <x v="0"/>
    <x v="24"/>
    <x v="46"/>
    <x v="46"/>
    <x v="46"/>
    <x v="46"/>
    <x v="757"/>
    <x v="789"/>
    <x v="549"/>
    <x v="127"/>
    <x v="62"/>
    <x v="664"/>
    <x v="40"/>
    <x v="0"/>
    <x v="18"/>
    <x v="0"/>
    <x v="0"/>
    <x v="58"/>
    <x v="61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0"/>
    <x v="11"/>
    <x v="13"/>
    <x v="1"/>
    <x v="4"/>
    <x v="9"/>
    <x v="9"/>
    <x v="9"/>
    <x v="9"/>
    <x v="758"/>
    <x v="790"/>
    <x v="550"/>
    <x v="7"/>
    <x v="35"/>
    <x v="665"/>
    <x v="23"/>
    <x v="0"/>
    <x v="4"/>
    <x v="0"/>
    <x v="0"/>
    <x v="60"/>
    <x v="620"/>
    <x v="2"/>
    <x v="2"/>
    <x v="5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0"/>
    <x v="11"/>
    <x v="14"/>
    <x v="1"/>
    <x v="4"/>
    <x v="10"/>
    <x v="10"/>
    <x v="10"/>
    <x v="10"/>
    <x v="759"/>
    <x v="791"/>
    <x v="537"/>
    <x v="364"/>
    <x v="38"/>
    <x v="66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0"/>
    <x v="11"/>
    <x v="15"/>
    <x v="1"/>
    <x v="4"/>
    <x v="11"/>
    <x v="11"/>
    <x v="11"/>
    <x v="11"/>
    <x v="760"/>
    <x v="792"/>
    <x v="384"/>
    <x v="365"/>
    <x v="5"/>
    <x v="66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0"/>
    <x v="14"/>
    <x v="19"/>
    <x v="1"/>
    <x v="4"/>
    <x v="15"/>
    <x v="15"/>
    <x v="15"/>
    <x v="15"/>
    <x v="761"/>
    <x v="793"/>
    <x v="551"/>
    <x v="166"/>
    <x v="13"/>
    <x v="668"/>
    <x v="26"/>
    <x v="3"/>
    <x v="3"/>
    <x v="2"/>
    <x v="0"/>
    <x v="12"/>
    <x v="62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0"/>
    <x v="29"/>
    <x v="35"/>
    <x v="1"/>
    <x v="4"/>
    <x v="29"/>
    <x v="29"/>
    <x v="29"/>
    <x v="29"/>
    <x v="762"/>
    <x v="794"/>
    <x v="141"/>
    <x v="219"/>
    <x v="29"/>
    <x v="129"/>
    <x v="30"/>
    <x v="0"/>
    <x v="3"/>
    <x v="5"/>
    <x v="0"/>
    <x v="0"/>
    <x v="62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0"/>
    <x v="34"/>
    <x v="41"/>
    <x v="1"/>
    <x v="4"/>
    <x v="35"/>
    <x v="35"/>
    <x v="35"/>
    <x v="35"/>
    <x v="763"/>
    <x v="795"/>
    <x v="509"/>
    <x v="28"/>
    <x v="5"/>
    <x v="66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0"/>
    <x v="36"/>
    <x v="43"/>
    <x v="1"/>
    <x v="16"/>
    <x v="37"/>
    <x v="37"/>
    <x v="37"/>
    <x v="37"/>
    <x v="764"/>
    <x v="796"/>
    <x v="414"/>
    <x v="234"/>
    <x v="5"/>
    <x v="33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0"/>
    <x v="36"/>
    <x v="44"/>
    <x v="1"/>
    <x v="16"/>
    <x v="38"/>
    <x v="38"/>
    <x v="38"/>
    <x v="38"/>
    <x v="765"/>
    <x v="797"/>
    <x v="231"/>
    <x v="67"/>
    <x v="18"/>
    <x v="670"/>
    <x v="5"/>
    <x v="0"/>
    <x v="1"/>
    <x v="2"/>
    <x v="1"/>
    <x v="17"/>
    <x v="623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0"/>
    <x v="37"/>
    <x v="45"/>
    <x v="1"/>
    <x v="4"/>
    <x v="39"/>
    <x v="39"/>
    <x v="39"/>
    <x v="39"/>
    <x v="766"/>
    <x v="798"/>
    <x v="294"/>
    <x v="141"/>
    <x v="5"/>
    <x v="67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0"/>
    <x v="42"/>
    <x v="51"/>
    <x v="0"/>
    <x v="23"/>
    <x v="45"/>
    <x v="45"/>
    <x v="45"/>
    <x v="45"/>
    <x v="767"/>
    <x v="799"/>
    <x v="552"/>
    <x v="366"/>
    <x v="52"/>
    <x v="596"/>
    <x v="7"/>
    <x v="0"/>
    <x v="18"/>
    <x v="2"/>
    <x v="0"/>
    <x v="9"/>
    <x v="29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0"/>
    <x v="43"/>
    <x v="52"/>
    <x v="0"/>
    <x v="24"/>
    <x v="46"/>
    <x v="46"/>
    <x v="46"/>
    <x v="46"/>
    <x v="768"/>
    <x v="800"/>
    <x v="165"/>
    <x v="367"/>
    <x v="18"/>
    <x v="672"/>
    <x v="40"/>
    <x v="0"/>
    <x v="4"/>
    <x v="2"/>
    <x v="0"/>
    <x v="11"/>
    <x v="62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1"/>
    <x v="11"/>
    <x v="13"/>
    <x v="1"/>
    <x v="4"/>
    <x v="9"/>
    <x v="9"/>
    <x v="9"/>
    <x v="9"/>
    <x v="769"/>
    <x v="801"/>
    <x v="553"/>
    <x v="368"/>
    <x v="77"/>
    <x v="673"/>
    <x v="26"/>
    <x v="3"/>
    <x v="3"/>
    <x v="5"/>
    <x v="0"/>
    <x v="0"/>
    <x v="62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1"/>
    <x v="11"/>
    <x v="14"/>
    <x v="1"/>
    <x v="4"/>
    <x v="10"/>
    <x v="10"/>
    <x v="10"/>
    <x v="10"/>
    <x v="770"/>
    <x v="802"/>
    <x v="499"/>
    <x v="119"/>
    <x v="18"/>
    <x v="67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1"/>
    <x v="11"/>
    <x v="15"/>
    <x v="1"/>
    <x v="4"/>
    <x v="11"/>
    <x v="11"/>
    <x v="11"/>
    <x v="11"/>
    <x v="724"/>
    <x v="803"/>
    <x v="535"/>
    <x v="369"/>
    <x v="8"/>
    <x v="67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1"/>
    <x v="14"/>
    <x v="19"/>
    <x v="1"/>
    <x v="4"/>
    <x v="15"/>
    <x v="15"/>
    <x v="15"/>
    <x v="15"/>
    <x v="771"/>
    <x v="804"/>
    <x v="392"/>
    <x v="354"/>
    <x v="62"/>
    <x v="676"/>
    <x v="30"/>
    <x v="0"/>
    <x v="3"/>
    <x v="5"/>
    <x v="0"/>
    <x v="0"/>
    <x v="626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1"/>
    <x v="29"/>
    <x v="35"/>
    <x v="1"/>
    <x v="4"/>
    <x v="29"/>
    <x v="29"/>
    <x v="29"/>
    <x v="29"/>
    <x v="772"/>
    <x v="805"/>
    <x v="463"/>
    <x v="180"/>
    <x v="29"/>
    <x v="89"/>
    <x v="23"/>
    <x v="0"/>
    <x v="2"/>
    <x v="2"/>
    <x v="0"/>
    <x v="8"/>
    <x v="62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1"/>
    <x v="34"/>
    <x v="41"/>
    <x v="1"/>
    <x v="4"/>
    <x v="35"/>
    <x v="35"/>
    <x v="35"/>
    <x v="35"/>
    <x v="773"/>
    <x v="806"/>
    <x v="554"/>
    <x v="60"/>
    <x v="5"/>
    <x v="67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1"/>
    <x v="36"/>
    <x v="43"/>
    <x v="1"/>
    <x v="16"/>
    <x v="37"/>
    <x v="37"/>
    <x v="37"/>
    <x v="37"/>
    <x v="774"/>
    <x v="807"/>
    <x v="409"/>
    <x v="256"/>
    <x v="5"/>
    <x v="67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1"/>
    <x v="36"/>
    <x v="44"/>
    <x v="1"/>
    <x v="16"/>
    <x v="38"/>
    <x v="38"/>
    <x v="38"/>
    <x v="38"/>
    <x v="775"/>
    <x v="808"/>
    <x v="555"/>
    <x v="64"/>
    <x v="18"/>
    <x v="27"/>
    <x v="2"/>
    <x v="0"/>
    <x v="3"/>
    <x v="2"/>
    <x v="0"/>
    <x v="30"/>
    <x v="628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1"/>
    <x v="37"/>
    <x v="45"/>
    <x v="1"/>
    <x v="4"/>
    <x v="39"/>
    <x v="39"/>
    <x v="39"/>
    <x v="39"/>
    <x v="776"/>
    <x v="809"/>
    <x v="6"/>
    <x v="202"/>
    <x v="5"/>
    <x v="679"/>
    <x v="5"/>
    <x v="0"/>
    <x v="0"/>
    <x v="2"/>
    <x v="0"/>
    <x v="5"/>
    <x v="62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1"/>
    <x v="42"/>
    <x v="51"/>
    <x v="0"/>
    <x v="23"/>
    <x v="45"/>
    <x v="45"/>
    <x v="45"/>
    <x v="45"/>
    <x v="777"/>
    <x v="810"/>
    <x v="556"/>
    <x v="196"/>
    <x v="0"/>
    <x v="633"/>
    <x v="0"/>
    <x v="0"/>
    <x v="23"/>
    <x v="2"/>
    <x v="0"/>
    <x v="9"/>
    <x v="120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1"/>
    <x v="43"/>
    <x v="52"/>
    <x v="0"/>
    <x v="24"/>
    <x v="46"/>
    <x v="46"/>
    <x v="46"/>
    <x v="46"/>
    <x v="778"/>
    <x v="811"/>
    <x v="145"/>
    <x v="196"/>
    <x v="23"/>
    <x v="680"/>
    <x v="26"/>
    <x v="0"/>
    <x v="32"/>
    <x v="2"/>
    <x v="1"/>
    <x v="46"/>
    <x v="63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2"/>
    <x v="11"/>
    <x v="13"/>
    <x v="1"/>
    <x v="4"/>
    <x v="9"/>
    <x v="9"/>
    <x v="9"/>
    <x v="9"/>
    <x v="779"/>
    <x v="812"/>
    <x v="454"/>
    <x v="219"/>
    <x v="77"/>
    <x v="681"/>
    <x v="0"/>
    <x v="0"/>
    <x v="2"/>
    <x v="2"/>
    <x v="1"/>
    <x v="0"/>
    <x v="631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2"/>
    <x v="11"/>
    <x v="14"/>
    <x v="1"/>
    <x v="4"/>
    <x v="10"/>
    <x v="10"/>
    <x v="10"/>
    <x v="10"/>
    <x v="780"/>
    <x v="710"/>
    <x v="439"/>
    <x v="152"/>
    <x v="9"/>
    <x v="14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2"/>
    <x v="11"/>
    <x v="15"/>
    <x v="1"/>
    <x v="4"/>
    <x v="11"/>
    <x v="11"/>
    <x v="11"/>
    <x v="11"/>
    <x v="492"/>
    <x v="813"/>
    <x v="403"/>
    <x v="370"/>
    <x v="8"/>
    <x v="68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2"/>
    <x v="14"/>
    <x v="19"/>
    <x v="1"/>
    <x v="4"/>
    <x v="15"/>
    <x v="15"/>
    <x v="15"/>
    <x v="15"/>
    <x v="781"/>
    <x v="814"/>
    <x v="389"/>
    <x v="140"/>
    <x v="13"/>
    <x v="355"/>
    <x v="30"/>
    <x v="0"/>
    <x v="2"/>
    <x v="2"/>
    <x v="0"/>
    <x v="21"/>
    <x v="63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2"/>
    <x v="29"/>
    <x v="35"/>
    <x v="1"/>
    <x v="4"/>
    <x v="29"/>
    <x v="29"/>
    <x v="29"/>
    <x v="29"/>
    <x v="782"/>
    <x v="815"/>
    <x v="357"/>
    <x v="244"/>
    <x v="29"/>
    <x v="491"/>
    <x v="30"/>
    <x v="0"/>
    <x v="0"/>
    <x v="2"/>
    <x v="0"/>
    <x v="17"/>
    <x v="633"/>
    <x v="2"/>
    <x v="2"/>
    <x v="1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2"/>
    <x v="34"/>
    <x v="41"/>
    <x v="1"/>
    <x v="4"/>
    <x v="35"/>
    <x v="35"/>
    <x v="35"/>
    <x v="35"/>
    <x v="783"/>
    <x v="816"/>
    <x v="557"/>
    <x v="371"/>
    <x v="6"/>
    <x v="6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2"/>
    <x v="36"/>
    <x v="43"/>
    <x v="1"/>
    <x v="16"/>
    <x v="37"/>
    <x v="37"/>
    <x v="37"/>
    <x v="37"/>
    <x v="426"/>
    <x v="817"/>
    <x v="169"/>
    <x v="226"/>
    <x v="8"/>
    <x v="30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2"/>
    <x v="36"/>
    <x v="44"/>
    <x v="1"/>
    <x v="16"/>
    <x v="38"/>
    <x v="38"/>
    <x v="38"/>
    <x v="38"/>
    <x v="784"/>
    <x v="818"/>
    <x v="501"/>
    <x v="311"/>
    <x v="18"/>
    <x v="684"/>
    <x v="5"/>
    <x v="0"/>
    <x v="2"/>
    <x v="2"/>
    <x v="0"/>
    <x v="30"/>
    <x v="634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2"/>
    <x v="37"/>
    <x v="45"/>
    <x v="1"/>
    <x v="4"/>
    <x v="39"/>
    <x v="39"/>
    <x v="39"/>
    <x v="39"/>
    <x v="785"/>
    <x v="819"/>
    <x v="16"/>
    <x v="248"/>
    <x v="6"/>
    <x v="68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2"/>
    <x v="42"/>
    <x v="51"/>
    <x v="0"/>
    <x v="23"/>
    <x v="45"/>
    <x v="45"/>
    <x v="45"/>
    <x v="45"/>
    <x v="786"/>
    <x v="820"/>
    <x v="556"/>
    <x v="158"/>
    <x v="0"/>
    <x v="686"/>
    <x v="7"/>
    <x v="0"/>
    <x v="4"/>
    <x v="2"/>
    <x v="0"/>
    <x v="26"/>
    <x v="30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2"/>
    <x v="43"/>
    <x v="52"/>
    <x v="0"/>
    <x v="24"/>
    <x v="46"/>
    <x v="46"/>
    <x v="46"/>
    <x v="46"/>
    <x v="787"/>
    <x v="821"/>
    <x v="312"/>
    <x v="133"/>
    <x v="12"/>
    <x v="45"/>
    <x v="19"/>
    <x v="0"/>
    <x v="3"/>
    <x v="2"/>
    <x v="0"/>
    <x v="62"/>
    <x v="365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2"/>
    <x v="45"/>
    <x v="55"/>
    <x v="1"/>
    <x v="4"/>
    <x v="49"/>
    <x v="49"/>
    <x v="49"/>
    <x v="49"/>
    <x v="788"/>
    <x v="822"/>
    <x v="485"/>
    <x v="230"/>
    <x v="69"/>
    <x v="687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11"/>
    <x v="13"/>
    <x v="1"/>
    <x v="4"/>
    <x v="9"/>
    <x v="9"/>
    <x v="9"/>
    <x v="9"/>
    <x v="789"/>
    <x v="823"/>
    <x v="362"/>
    <x v="368"/>
    <x v="77"/>
    <x v="688"/>
    <x v="5"/>
    <x v="0"/>
    <x v="2"/>
    <x v="5"/>
    <x v="3"/>
    <x v="17"/>
    <x v="635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11"/>
    <x v="14"/>
    <x v="1"/>
    <x v="4"/>
    <x v="10"/>
    <x v="10"/>
    <x v="10"/>
    <x v="10"/>
    <x v="790"/>
    <x v="824"/>
    <x v="448"/>
    <x v="257"/>
    <x v="29"/>
    <x v="5"/>
    <x v="5"/>
    <x v="0"/>
    <x v="2"/>
    <x v="2"/>
    <x v="0"/>
    <x v="30"/>
    <x v="636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11"/>
    <x v="15"/>
    <x v="1"/>
    <x v="4"/>
    <x v="11"/>
    <x v="11"/>
    <x v="11"/>
    <x v="11"/>
    <x v="791"/>
    <x v="2"/>
    <x v="29"/>
    <x v="182"/>
    <x v="6"/>
    <x v="689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14"/>
    <x v="19"/>
    <x v="1"/>
    <x v="4"/>
    <x v="15"/>
    <x v="15"/>
    <x v="15"/>
    <x v="15"/>
    <x v="792"/>
    <x v="825"/>
    <x v="558"/>
    <x v="241"/>
    <x v="13"/>
    <x v="66"/>
    <x v="13"/>
    <x v="3"/>
    <x v="0"/>
    <x v="2"/>
    <x v="0"/>
    <x v="22"/>
    <x v="637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29"/>
    <x v="35"/>
    <x v="1"/>
    <x v="4"/>
    <x v="29"/>
    <x v="29"/>
    <x v="29"/>
    <x v="29"/>
    <x v="793"/>
    <x v="826"/>
    <x v="28"/>
    <x v="118"/>
    <x v="9"/>
    <x v="690"/>
    <x v="13"/>
    <x v="0"/>
    <x v="0"/>
    <x v="2"/>
    <x v="1"/>
    <x v="22"/>
    <x v="638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33"/>
    <x v="40"/>
    <x v="0"/>
    <x v="16"/>
    <x v="34"/>
    <x v="34"/>
    <x v="34"/>
    <x v="3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3"/>
    <x v="34"/>
    <x v="41"/>
    <x v="1"/>
    <x v="4"/>
    <x v="35"/>
    <x v="35"/>
    <x v="35"/>
    <x v="35"/>
    <x v="794"/>
    <x v="827"/>
    <x v="16"/>
    <x v="66"/>
    <x v="5"/>
    <x v="59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36"/>
    <x v="43"/>
    <x v="1"/>
    <x v="16"/>
    <x v="37"/>
    <x v="37"/>
    <x v="37"/>
    <x v="37"/>
    <x v="320"/>
    <x v="828"/>
    <x v="36"/>
    <x v="372"/>
    <x v="8"/>
    <x v="691"/>
    <x v="2"/>
    <x v="0"/>
    <x v="2"/>
    <x v="2"/>
    <x v="0"/>
    <x v="5"/>
    <x v="63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3"/>
    <x v="36"/>
    <x v="44"/>
    <x v="1"/>
    <x v="16"/>
    <x v="38"/>
    <x v="38"/>
    <x v="38"/>
    <x v="38"/>
    <x v="795"/>
    <x v="829"/>
    <x v="559"/>
    <x v="304"/>
    <x v="9"/>
    <x v="369"/>
    <x v="13"/>
    <x v="0"/>
    <x v="2"/>
    <x v="2"/>
    <x v="0"/>
    <x v="22"/>
    <x v="64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3"/>
    <x v="37"/>
    <x v="45"/>
    <x v="1"/>
    <x v="4"/>
    <x v="39"/>
    <x v="39"/>
    <x v="39"/>
    <x v="39"/>
    <x v="796"/>
    <x v="830"/>
    <x v="554"/>
    <x v="161"/>
    <x v="6"/>
    <x v="692"/>
    <x v="5"/>
    <x v="0"/>
    <x v="0"/>
    <x v="2"/>
    <x v="0"/>
    <x v="5"/>
    <x v="3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3"/>
    <x v="42"/>
    <x v="51"/>
    <x v="0"/>
    <x v="23"/>
    <x v="45"/>
    <x v="45"/>
    <x v="45"/>
    <x v="45"/>
    <x v="797"/>
    <x v="831"/>
    <x v="264"/>
    <x v="373"/>
    <x v="23"/>
    <x v="693"/>
    <x v="26"/>
    <x v="0"/>
    <x v="1"/>
    <x v="2"/>
    <x v="0"/>
    <x v="12"/>
    <x v="64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3"/>
    <x v="43"/>
    <x v="52"/>
    <x v="0"/>
    <x v="24"/>
    <x v="46"/>
    <x v="46"/>
    <x v="46"/>
    <x v="46"/>
    <x v="798"/>
    <x v="832"/>
    <x v="257"/>
    <x v="374"/>
    <x v="9"/>
    <x v="694"/>
    <x v="0"/>
    <x v="0"/>
    <x v="1"/>
    <x v="2"/>
    <x v="0"/>
    <x v="35"/>
    <x v="57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3"/>
    <x v="45"/>
    <x v="55"/>
    <x v="1"/>
    <x v="4"/>
    <x v="49"/>
    <x v="49"/>
    <x v="49"/>
    <x v="49"/>
    <x v="799"/>
    <x v="833"/>
    <x v="265"/>
    <x v="202"/>
    <x v="5"/>
    <x v="558"/>
    <x v="5"/>
    <x v="0"/>
    <x v="0"/>
    <x v="2"/>
    <x v="0"/>
    <x v="5"/>
    <x v="64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11"/>
    <x v="13"/>
    <x v="1"/>
    <x v="4"/>
    <x v="9"/>
    <x v="9"/>
    <x v="9"/>
    <x v="9"/>
    <x v="800"/>
    <x v="834"/>
    <x v="454"/>
    <x v="375"/>
    <x v="7"/>
    <x v="695"/>
    <x v="23"/>
    <x v="0"/>
    <x v="1"/>
    <x v="2"/>
    <x v="0"/>
    <x v="21"/>
    <x v="643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11"/>
    <x v="14"/>
    <x v="1"/>
    <x v="4"/>
    <x v="10"/>
    <x v="10"/>
    <x v="10"/>
    <x v="10"/>
    <x v="801"/>
    <x v="835"/>
    <x v="448"/>
    <x v="115"/>
    <x v="29"/>
    <x v="696"/>
    <x v="5"/>
    <x v="0"/>
    <x v="0"/>
    <x v="2"/>
    <x v="0"/>
    <x v="5"/>
    <x v="6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11"/>
    <x v="15"/>
    <x v="1"/>
    <x v="4"/>
    <x v="11"/>
    <x v="11"/>
    <x v="11"/>
    <x v="11"/>
    <x v="724"/>
    <x v="836"/>
    <x v="535"/>
    <x v="376"/>
    <x v="8"/>
    <x v="69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14"/>
    <x v="19"/>
    <x v="1"/>
    <x v="4"/>
    <x v="15"/>
    <x v="15"/>
    <x v="15"/>
    <x v="15"/>
    <x v="802"/>
    <x v="837"/>
    <x v="155"/>
    <x v="377"/>
    <x v="13"/>
    <x v="698"/>
    <x v="30"/>
    <x v="0"/>
    <x v="2"/>
    <x v="5"/>
    <x v="0"/>
    <x v="12"/>
    <x v="64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29"/>
    <x v="35"/>
    <x v="1"/>
    <x v="4"/>
    <x v="29"/>
    <x v="29"/>
    <x v="29"/>
    <x v="29"/>
    <x v="803"/>
    <x v="838"/>
    <x v="560"/>
    <x v="202"/>
    <x v="62"/>
    <x v="172"/>
    <x v="40"/>
    <x v="0"/>
    <x v="12"/>
    <x v="2"/>
    <x v="3"/>
    <x v="46"/>
    <x v="646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34"/>
    <x v="41"/>
    <x v="1"/>
    <x v="4"/>
    <x v="35"/>
    <x v="35"/>
    <x v="35"/>
    <x v="35"/>
    <x v="804"/>
    <x v="839"/>
    <x v="66"/>
    <x v="34"/>
    <x v="5"/>
    <x v="332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36"/>
    <x v="43"/>
    <x v="1"/>
    <x v="16"/>
    <x v="37"/>
    <x v="37"/>
    <x v="37"/>
    <x v="37"/>
    <x v="724"/>
    <x v="840"/>
    <x v="535"/>
    <x v="378"/>
    <x v="8"/>
    <x v="69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4"/>
    <x v="36"/>
    <x v="44"/>
    <x v="1"/>
    <x v="16"/>
    <x v="38"/>
    <x v="38"/>
    <x v="38"/>
    <x v="38"/>
    <x v="805"/>
    <x v="391"/>
    <x v="561"/>
    <x v="223"/>
    <x v="9"/>
    <x v="700"/>
    <x v="13"/>
    <x v="0"/>
    <x v="2"/>
    <x v="2"/>
    <x v="0"/>
    <x v="22"/>
    <x v="64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4"/>
    <x v="37"/>
    <x v="45"/>
    <x v="1"/>
    <x v="4"/>
    <x v="39"/>
    <x v="39"/>
    <x v="39"/>
    <x v="39"/>
    <x v="806"/>
    <x v="841"/>
    <x v="304"/>
    <x v="270"/>
    <x v="5"/>
    <x v="6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41"/>
    <x v="50"/>
    <x v="0"/>
    <x v="22"/>
    <x v="44"/>
    <x v="44"/>
    <x v="44"/>
    <x v="4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94"/>
    <x v="42"/>
    <x v="51"/>
    <x v="0"/>
    <x v="23"/>
    <x v="45"/>
    <x v="45"/>
    <x v="45"/>
    <x v="45"/>
    <x v="807"/>
    <x v="842"/>
    <x v="508"/>
    <x v="379"/>
    <x v="18"/>
    <x v="701"/>
    <x v="13"/>
    <x v="3"/>
    <x v="1"/>
    <x v="2"/>
    <x v="0"/>
    <x v="21"/>
    <x v="64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4"/>
    <x v="43"/>
    <x v="52"/>
    <x v="0"/>
    <x v="24"/>
    <x v="46"/>
    <x v="46"/>
    <x v="46"/>
    <x v="46"/>
    <x v="808"/>
    <x v="843"/>
    <x v="358"/>
    <x v="380"/>
    <x v="29"/>
    <x v="702"/>
    <x v="42"/>
    <x v="0"/>
    <x v="3"/>
    <x v="2"/>
    <x v="0"/>
    <x v="60"/>
    <x v="64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4"/>
    <x v="45"/>
    <x v="55"/>
    <x v="1"/>
    <x v="4"/>
    <x v="49"/>
    <x v="49"/>
    <x v="49"/>
    <x v="49"/>
    <x v="809"/>
    <x v="844"/>
    <x v="485"/>
    <x v="375"/>
    <x v="5"/>
    <x v="31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4"/>
    <x v="46"/>
    <x v="56"/>
    <x v="0"/>
    <x v="27"/>
    <x v="50"/>
    <x v="50"/>
    <x v="50"/>
    <x v="50"/>
    <x v="810"/>
    <x v="845"/>
    <x v="390"/>
    <x v="77"/>
    <x v="9"/>
    <x v="597"/>
    <x v="0"/>
    <x v="0"/>
    <x v="1"/>
    <x v="3"/>
    <x v="1"/>
    <x v="46"/>
    <x v="650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3"/>
  </r>
  <r>
    <x v="95"/>
    <x v="11"/>
    <x v="13"/>
    <x v="1"/>
    <x v="4"/>
    <x v="9"/>
    <x v="9"/>
    <x v="9"/>
    <x v="9"/>
    <x v="811"/>
    <x v="846"/>
    <x v="562"/>
    <x v="42"/>
    <x v="3"/>
    <x v="703"/>
    <x v="23"/>
    <x v="0"/>
    <x v="0"/>
    <x v="2"/>
    <x v="0"/>
    <x v="22"/>
    <x v="65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11"/>
    <x v="14"/>
    <x v="1"/>
    <x v="4"/>
    <x v="10"/>
    <x v="10"/>
    <x v="10"/>
    <x v="10"/>
    <x v="812"/>
    <x v="847"/>
    <x v="563"/>
    <x v="80"/>
    <x v="29"/>
    <x v="12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11"/>
    <x v="15"/>
    <x v="1"/>
    <x v="4"/>
    <x v="11"/>
    <x v="11"/>
    <x v="11"/>
    <x v="11"/>
    <x v="724"/>
    <x v="848"/>
    <x v="535"/>
    <x v="140"/>
    <x v="8"/>
    <x v="704"/>
    <x v="5"/>
    <x v="0"/>
    <x v="0"/>
    <x v="2"/>
    <x v="0"/>
    <x v="5"/>
    <x v="65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14"/>
    <x v="19"/>
    <x v="1"/>
    <x v="4"/>
    <x v="15"/>
    <x v="15"/>
    <x v="15"/>
    <x v="15"/>
    <x v="813"/>
    <x v="849"/>
    <x v="522"/>
    <x v="10"/>
    <x v="39"/>
    <x v="172"/>
    <x v="30"/>
    <x v="0"/>
    <x v="0"/>
    <x v="5"/>
    <x v="0"/>
    <x v="21"/>
    <x v="65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29"/>
    <x v="35"/>
    <x v="1"/>
    <x v="4"/>
    <x v="29"/>
    <x v="29"/>
    <x v="29"/>
    <x v="29"/>
    <x v="814"/>
    <x v="850"/>
    <x v="564"/>
    <x v="155"/>
    <x v="62"/>
    <x v="705"/>
    <x v="2"/>
    <x v="0"/>
    <x v="3"/>
    <x v="2"/>
    <x v="0"/>
    <x v="30"/>
    <x v="65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34"/>
    <x v="41"/>
    <x v="1"/>
    <x v="4"/>
    <x v="35"/>
    <x v="35"/>
    <x v="35"/>
    <x v="35"/>
    <x v="815"/>
    <x v="851"/>
    <x v="557"/>
    <x v="258"/>
    <x v="5"/>
    <x v="619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36"/>
    <x v="43"/>
    <x v="1"/>
    <x v="16"/>
    <x v="37"/>
    <x v="37"/>
    <x v="37"/>
    <x v="37"/>
    <x v="466"/>
    <x v="852"/>
    <x v="384"/>
    <x v="185"/>
    <x v="8"/>
    <x v="44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5"/>
    <x v="36"/>
    <x v="44"/>
    <x v="1"/>
    <x v="16"/>
    <x v="38"/>
    <x v="38"/>
    <x v="38"/>
    <x v="38"/>
    <x v="816"/>
    <x v="853"/>
    <x v="565"/>
    <x v="21"/>
    <x v="9"/>
    <x v="706"/>
    <x v="13"/>
    <x v="0"/>
    <x v="1"/>
    <x v="2"/>
    <x v="0"/>
    <x v="17"/>
    <x v="585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5"/>
    <x v="37"/>
    <x v="45"/>
    <x v="1"/>
    <x v="4"/>
    <x v="39"/>
    <x v="39"/>
    <x v="39"/>
    <x v="39"/>
    <x v="817"/>
    <x v="854"/>
    <x v="485"/>
    <x v="381"/>
    <x v="5"/>
    <x v="707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42"/>
    <x v="51"/>
    <x v="0"/>
    <x v="23"/>
    <x v="45"/>
    <x v="45"/>
    <x v="45"/>
    <x v="45"/>
    <x v="818"/>
    <x v="855"/>
    <x v="257"/>
    <x v="382"/>
    <x v="38"/>
    <x v="708"/>
    <x v="0"/>
    <x v="0"/>
    <x v="3"/>
    <x v="2"/>
    <x v="0"/>
    <x v="0"/>
    <x v="65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5"/>
    <x v="43"/>
    <x v="52"/>
    <x v="0"/>
    <x v="24"/>
    <x v="46"/>
    <x v="46"/>
    <x v="46"/>
    <x v="46"/>
    <x v="819"/>
    <x v="856"/>
    <x v="182"/>
    <x v="169"/>
    <x v="38"/>
    <x v="337"/>
    <x v="0"/>
    <x v="0"/>
    <x v="3"/>
    <x v="2"/>
    <x v="0"/>
    <x v="0"/>
    <x v="656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5"/>
    <x v="45"/>
    <x v="55"/>
    <x v="1"/>
    <x v="4"/>
    <x v="49"/>
    <x v="49"/>
    <x v="49"/>
    <x v="49"/>
    <x v="820"/>
    <x v="857"/>
    <x v="36"/>
    <x v="383"/>
    <x v="5"/>
    <x v="68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5"/>
    <x v="46"/>
    <x v="56"/>
    <x v="0"/>
    <x v="27"/>
    <x v="50"/>
    <x v="50"/>
    <x v="50"/>
    <x v="50"/>
    <x v="821"/>
    <x v="858"/>
    <x v="535"/>
    <x v="315"/>
    <x v="2"/>
    <x v="70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3"/>
  </r>
  <r>
    <x v="96"/>
    <x v="11"/>
    <x v="13"/>
    <x v="1"/>
    <x v="4"/>
    <x v="9"/>
    <x v="9"/>
    <x v="9"/>
    <x v="9"/>
    <x v="822"/>
    <x v="859"/>
    <x v="194"/>
    <x v="362"/>
    <x v="31"/>
    <x v="710"/>
    <x v="13"/>
    <x v="0"/>
    <x v="1"/>
    <x v="2"/>
    <x v="1"/>
    <x v="21"/>
    <x v="657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6"/>
    <x v="11"/>
    <x v="14"/>
    <x v="1"/>
    <x v="4"/>
    <x v="10"/>
    <x v="10"/>
    <x v="10"/>
    <x v="10"/>
    <x v="823"/>
    <x v="860"/>
    <x v="566"/>
    <x v="331"/>
    <x v="9"/>
    <x v="711"/>
    <x v="5"/>
    <x v="0"/>
    <x v="0"/>
    <x v="2"/>
    <x v="0"/>
    <x v="5"/>
    <x v="65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6"/>
    <x v="11"/>
    <x v="15"/>
    <x v="1"/>
    <x v="4"/>
    <x v="11"/>
    <x v="11"/>
    <x v="11"/>
    <x v="11"/>
    <x v="492"/>
    <x v="577"/>
    <x v="403"/>
    <x v="203"/>
    <x v="8"/>
    <x v="71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6"/>
    <x v="14"/>
    <x v="19"/>
    <x v="1"/>
    <x v="4"/>
    <x v="15"/>
    <x v="15"/>
    <x v="15"/>
    <x v="15"/>
    <x v="824"/>
    <x v="861"/>
    <x v="567"/>
    <x v="257"/>
    <x v="13"/>
    <x v="246"/>
    <x v="13"/>
    <x v="0"/>
    <x v="1"/>
    <x v="2"/>
    <x v="0"/>
    <x v="17"/>
    <x v="65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6"/>
    <x v="29"/>
    <x v="35"/>
    <x v="1"/>
    <x v="4"/>
    <x v="29"/>
    <x v="29"/>
    <x v="29"/>
    <x v="29"/>
    <x v="825"/>
    <x v="862"/>
    <x v="568"/>
    <x v="180"/>
    <x v="29"/>
    <x v="713"/>
    <x v="2"/>
    <x v="3"/>
    <x v="3"/>
    <x v="2"/>
    <x v="0"/>
    <x v="22"/>
    <x v="660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6"/>
    <x v="34"/>
    <x v="41"/>
    <x v="1"/>
    <x v="4"/>
    <x v="35"/>
    <x v="35"/>
    <x v="35"/>
    <x v="35"/>
    <x v="650"/>
    <x v="863"/>
    <x v="554"/>
    <x v="111"/>
    <x v="5"/>
    <x v="71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6"/>
    <x v="36"/>
    <x v="43"/>
    <x v="1"/>
    <x v="16"/>
    <x v="37"/>
    <x v="37"/>
    <x v="37"/>
    <x v="37"/>
    <x v="449"/>
    <x v="452"/>
    <x v="75"/>
    <x v="132"/>
    <x v="8"/>
    <x v="71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6"/>
    <x v="36"/>
    <x v="44"/>
    <x v="1"/>
    <x v="16"/>
    <x v="38"/>
    <x v="38"/>
    <x v="38"/>
    <x v="38"/>
    <x v="826"/>
    <x v="864"/>
    <x v="569"/>
    <x v="53"/>
    <x v="29"/>
    <x v="345"/>
    <x v="13"/>
    <x v="0"/>
    <x v="1"/>
    <x v="2"/>
    <x v="0"/>
    <x v="17"/>
    <x v="661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6"/>
    <x v="37"/>
    <x v="45"/>
    <x v="1"/>
    <x v="4"/>
    <x v="39"/>
    <x v="39"/>
    <x v="39"/>
    <x v="39"/>
    <x v="827"/>
    <x v="865"/>
    <x v="16"/>
    <x v="28"/>
    <x v="5"/>
    <x v="19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6"/>
    <x v="42"/>
    <x v="51"/>
    <x v="0"/>
    <x v="23"/>
    <x v="45"/>
    <x v="45"/>
    <x v="45"/>
    <x v="45"/>
    <x v="828"/>
    <x v="866"/>
    <x v="536"/>
    <x v="179"/>
    <x v="0"/>
    <x v="716"/>
    <x v="23"/>
    <x v="0"/>
    <x v="1"/>
    <x v="2"/>
    <x v="1"/>
    <x v="12"/>
    <x v="56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6"/>
    <x v="43"/>
    <x v="52"/>
    <x v="0"/>
    <x v="24"/>
    <x v="46"/>
    <x v="46"/>
    <x v="46"/>
    <x v="46"/>
    <x v="829"/>
    <x v="867"/>
    <x v="425"/>
    <x v="384"/>
    <x v="38"/>
    <x v="717"/>
    <x v="30"/>
    <x v="3"/>
    <x v="18"/>
    <x v="2"/>
    <x v="0"/>
    <x v="11"/>
    <x v="66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6"/>
    <x v="45"/>
    <x v="55"/>
    <x v="1"/>
    <x v="4"/>
    <x v="49"/>
    <x v="49"/>
    <x v="49"/>
    <x v="49"/>
    <x v="830"/>
    <x v="868"/>
    <x v="132"/>
    <x v="58"/>
    <x v="6"/>
    <x v="71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11"/>
    <x v="13"/>
    <x v="1"/>
    <x v="4"/>
    <x v="9"/>
    <x v="9"/>
    <x v="9"/>
    <x v="9"/>
    <x v="831"/>
    <x v="869"/>
    <x v="570"/>
    <x v="381"/>
    <x v="31"/>
    <x v="147"/>
    <x v="0"/>
    <x v="0"/>
    <x v="1"/>
    <x v="2"/>
    <x v="0"/>
    <x v="35"/>
    <x v="66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11"/>
    <x v="14"/>
    <x v="1"/>
    <x v="4"/>
    <x v="10"/>
    <x v="10"/>
    <x v="10"/>
    <x v="10"/>
    <x v="832"/>
    <x v="870"/>
    <x v="571"/>
    <x v="240"/>
    <x v="29"/>
    <x v="698"/>
    <x v="5"/>
    <x v="0"/>
    <x v="0"/>
    <x v="2"/>
    <x v="0"/>
    <x v="5"/>
    <x v="66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11"/>
    <x v="15"/>
    <x v="1"/>
    <x v="4"/>
    <x v="11"/>
    <x v="11"/>
    <x v="11"/>
    <x v="11"/>
    <x v="294"/>
    <x v="871"/>
    <x v="15"/>
    <x v="11"/>
    <x v="8"/>
    <x v="44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14"/>
    <x v="19"/>
    <x v="1"/>
    <x v="4"/>
    <x v="15"/>
    <x v="15"/>
    <x v="15"/>
    <x v="15"/>
    <x v="833"/>
    <x v="872"/>
    <x v="282"/>
    <x v="262"/>
    <x v="13"/>
    <x v="145"/>
    <x v="30"/>
    <x v="0"/>
    <x v="3"/>
    <x v="5"/>
    <x v="0"/>
    <x v="0"/>
    <x v="665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29"/>
    <x v="35"/>
    <x v="1"/>
    <x v="4"/>
    <x v="29"/>
    <x v="29"/>
    <x v="29"/>
    <x v="29"/>
    <x v="834"/>
    <x v="873"/>
    <x v="572"/>
    <x v="293"/>
    <x v="18"/>
    <x v="9"/>
    <x v="30"/>
    <x v="0"/>
    <x v="3"/>
    <x v="2"/>
    <x v="0"/>
    <x v="12"/>
    <x v="57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31"/>
    <x v="38"/>
    <x v="0"/>
    <x v="4"/>
    <x v="32"/>
    <x v="32"/>
    <x v="32"/>
    <x v="32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34"/>
    <x v="41"/>
    <x v="1"/>
    <x v="4"/>
    <x v="35"/>
    <x v="35"/>
    <x v="35"/>
    <x v="35"/>
    <x v="835"/>
    <x v="874"/>
    <x v="109"/>
    <x v="252"/>
    <x v="6"/>
    <x v="719"/>
    <x v="5"/>
    <x v="0"/>
    <x v="2"/>
    <x v="2"/>
    <x v="0"/>
    <x v="30"/>
    <x v="66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36"/>
    <x v="43"/>
    <x v="1"/>
    <x v="16"/>
    <x v="37"/>
    <x v="37"/>
    <x v="37"/>
    <x v="37"/>
    <x v="836"/>
    <x v="654"/>
    <x v="169"/>
    <x v="385"/>
    <x v="8"/>
    <x v="431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7"/>
    <x v="36"/>
    <x v="44"/>
    <x v="1"/>
    <x v="16"/>
    <x v="38"/>
    <x v="38"/>
    <x v="38"/>
    <x v="38"/>
    <x v="469"/>
    <x v="875"/>
    <x v="474"/>
    <x v="53"/>
    <x v="29"/>
    <x v="74"/>
    <x v="0"/>
    <x v="0"/>
    <x v="3"/>
    <x v="5"/>
    <x v="0"/>
    <x v="35"/>
    <x v="667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7"/>
    <x v="37"/>
    <x v="45"/>
    <x v="1"/>
    <x v="4"/>
    <x v="39"/>
    <x v="39"/>
    <x v="39"/>
    <x v="39"/>
    <x v="837"/>
    <x v="876"/>
    <x v="509"/>
    <x v="386"/>
    <x v="5"/>
    <x v="68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42"/>
    <x v="51"/>
    <x v="0"/>
    <x v="23"/>
    <x v="45"/>
    <x v="45"/>
    <x v="45"/>
    <x v="45"/>
    <x v="838"/>
    <x v="877"/>
    <x v="573"/>
    <x v="387"/>
    <x v="52"/>
    <x v="596"/>
    <x v="13"/>
    <x v="0"/>
    <x v="1"/>
    <x v="2"/>
    <x v="0"/>
    <x v="17"/>
    <x v="22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7"/>
    <x v="43"/>
    <x v="52"/>
    <x v="0"/>
    <x v="24"/>
    <x v="46"/>
    <x v="46"/>
    <x v="46"/>
    <x v="46"/>
    <x v="839"/>
    <x v="878"/>
    <x v="574"/>
    <x v="388"/>
    <x v="38"/>
    <x v="720"/>
    <x v="0"/>
    <x v="0"/>
    <x v="2"/>
    <x v="2"/>
    <x v="0"/>
    <x v="12"/>
    <x v="66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7"/>
    <x v="45"/>
    <x v="55"/>
    <x v="1"/>
    <x v="4"/>
    <x v="49"/>
    <x v="49"/>
    <x v="49"/>
    <x v="49"/>
    <x v="840"/>
    <x v="879"/>
    <x v="529"/>
    <x v="180"/>
    <x v="6"/>
    <x v="72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7"/>
    <x v="46"/>
    <x v="56"/>
    <x v="0"/>
    <x v="27"/>
    <x v="50"/>
    <x v="50"/>
    <x v="50"/>
    <x v="5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3"/>
  </r>
  <r>
    <x v="98"/>
    <x v="11"/>
    <x v="13"/>
    <x v="1"/>
    <x v="4"/>
    <x v="9"/>
    <x v="9"/>
    <x v="9"/>
    <x v="9"/>
    <x v="841"/>
    <x v="880"/>
    <x v="453"/>
    <x v="120"/>
    <x v="41"/>
    <x v="722"/>
    <x v="23"/>
    <x v="0"/>
    <x v="0"/>
    <x v="2"/>
    <x v="0"/>
    <x v="22"/>
    <x v="669"/>
    <x v="2"/>
    <x v="2"/>
    <x v="14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8"/>
    <x v="11"/>
    <x v="14"/>
    <x v="1"/>
    <x v="4"/>
    <x v="10"/>
    <x v="10"/>
    <x v="10"/>
    <x v="10"/>
    <x v="842"/>
    <x v="881"/>
    <x v="566"/>
    <x v="34"/>
    <x v="62"/>
    <x v="723"/>
    <x v="13"/>
    <x v="0"/>
    <x v="0"/>
    <x v="2"/>
    <x v="0"/>
    <x v="30"/>
    <x v="67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8"/>
    <x v="11"/>
    <x v="15"/>
    <x v="1"/>
    <x v="4"/>
    <x v="11"/>
    <x v="11"/>
    <x v="11"/>
    <x v="11"/>
    <x v="492"/>
    <x v="882"/>
    <x v="403"/>
    <x v="119"/>
    <x v="8"/>
    <x v="10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8"/>
    <x v="14"/>
    <x v="19"/>
    <x v="1"/>
    <x v="4"/>
    <x v="15"/>
    <x v="15"/>
    <x v="15"/>
    <x v="15"/>
    <x v="843"/>
    <x v="883"/>
    <x v="575"/>
    <x v="319"/>
    <x v="13"/>
    <x v="464"/>
    <x v="26"/>
    <x v="0"/>
    <x v="3"/>
    <x v="2"/>
    <x v="0"/>
    <x v="21"/>
    <x v="67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8"/>
    <x v="29"/>
    <x v="35"/>
    <x v="1"/>
    <x v="4"/>
    <x v="29"/>
    <x v="29"/>
    <x v="29"/>
    <x v="29"/>
    <x v="844"/>
    <x v="884"/>
    <x v="570"/>
    <x v="66"/>
    <x v="62"/>
    <x v="724"/>
    <x v="0"/>
    <x v="0"/>
    <x v="2"/>
    <x v="2"/>
    <x v="0"/>
    <x v="12"/>
    <x v="67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8"/>
    <x v="34"/>
    <x v="41"/>
    <x v="1"/>
    <x v="4"/>
    <x v="35"/>
    <x v="35"/>
    <x v="35"/>
    <x v="35"/>
    <x v="845"/>
    <x v="885"/>
    <x v="509"/>
    <x v="76"/>
    <x v="5"/>
    <x v="725"/>
    <x v="5"/>
    <x v="0"/>
    <x v="0"/>
    <x v="2"/>
    <x v="0"/>
    <x v="5"/>
    <x v="67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8"/>
    <x v="36"/>
    <x v="43"/>
    <x v="1"/>
    <x v="16"/>
    <x v="37"/>
    <x v="37"/>
    <x v="37"/>
    <x v="37"/>
    <x v="525"/>
    <x v="886"/>
    <x v="428"/>
    <x v="389"/>
    <x v="8"/>
    <x v="726"/>
    <x v="2"/>
    <x v="0"/>
    <x v="2"/>
    <x v="2"/>
    <x v="0"/>
    <x v="5"/>
    <x v="44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8"/>
    <x v="36"/>
    <x v="44"/>
    <x v="1"/>
    <x v="16"/>
    <x v="38"/>
    <x v="38"/>
    <x v="38"/>
    <x v="38"/>
    <x v="846"/>
    <x v="887"/>
    <x v="576"/>
    <x v="116"/>
    <x v="9"/>
    <x v="727"/>
    <x v="5"/>
    <x v="0"/>
    <x v="2"/>
    <x v="2"/>
    <x v="0"/>
    <x v="30"/>
    <x v="67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8"/>
    <x v="37"/>
    <x v="45"/>
    <x v="1"/>
    <x v="4"/>
    <x v="39"/>
    <x v="39"/>
    <x v="39"/>
    <x v="39"/>
    <x v="847"/>
    <x v="888"/>
    <x v="121"/>
    <x v="75"/>
    <x v="6"/>
    <x v="728"/>
    <x v="5"/>
    <x v="0"/>
    <x v="0"/>
    <x v="2"/>
    <x v="0"/>
    <x v="5"/>
    <x v="67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8"/>
    <x v="42"/>
    <x v="51"/>
    <x v="0"/>
    <x v="23"/>
    <x v="45"/>
    <x v="45"/>
    <x v="45"/>
    <x v="45"/>
    <x v="848"/>
    <x v="889"/>
    <x v="571"/>
    <x v="352"/>
    <x v="13"/>
    <x v="729"/>
    <x v="5"/>
    <x v="0"/>
    <x v="1"/>
    <x v="2"/>
    <x v="0"/>
    <x v="8"/>
    <x v="676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8"/>
    <x v="43"/>
    <x v="52"/>
    <x v="0"/>
    <x v="24"/>
    <x v="46"/>
    <x v="46"/>
    <x v="46"/>
    <x v="46"/>
    <x v="849"/>
    <x v="890"/>
    <x v="566"/>
    <x v="390"/>
    <x v="62"/>
    <x v="730"/>
    <x v="23"/>
    <x v="0"/>
    <x v="2"/>
    <x v="2"/>
    <x v="0"/>
    <x v="8"/>
    <x v="677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8"/>
    <x v="45"/>
    <x v="55"/>
    <x v="1"/>
    <x v="4"/>
    <x v="49"/>
    <x v="49"/>
    <x v="49"/>
    <x v="49"/>
    <x v="850"/>
    <x v="891"/>
    <x v="485"/>
    <x v="143"/>
    <x v="6"/>
    <x v="73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11"/>
    <x v="13"/>
    <x v="1"/>
    <x v="4"/>
    <x v="9"/>
    <x v="9"/>
    <x v="9"/>
    <x v="9"/>
    <x v="851"/>
    <x v="892"/>
    <x v="105"/>
    <x v="251"/>
    <x v="7"/>
    <x v="732"/>
    <x v="5"/>
    <x v="0"/>
    <x v="2"/>
    <x v="5"/>
    <x v="0"/>
    <x v="22"/>
    <x v="67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11"/>
    <x v="14"/>
    <x v="1"/>
    <x v="4"/>
    <x v="10"/>
    <x v="10"/>
    <x v="10"/>
    <x v="10"/>
    <x v="852"/>
    <x v="893"/>
    <x v="577"/>
    <x v="304"/>
    <x v="9"/>
    <x v="733"/>
    <x v="5"/>
    <x v="0"/>
    <x v="0"/>
    <x v="2"/>
    <x v="0"/>
    <x v="5"/>
    <x v="67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11"/>
    <x v="15"/>
    <x v="1"/>
    <x v="4"/>
    <x v="11"/>
    <x v="11"/>
    <x v="11"/>
    <x v="11"/>
    <x v="724"/>
    <x v="894"/>
    <x v="535"/>
    <x v="173"/>
    <x v="8"/>
    <x v="73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14"/>
    <x v="19"/>
    <x v="1"/>
    <x v="4"/>
    <x v="15"/>
    <x v="15"/>
    <x v="15"/>
    <x v="15"/>
    <x v="853"/>
    <x v="895"/>
    <x v="310"/>
    <x v="327"/>
    <x v="39"/>
    <x v="9"/>
    <x v="23"/>
    <x v="3"/>
    <x v="0"/>
    <x v="2"/>
    <x v="0"/>
    <x v="8"/>
    <x v="680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29"/>
    <x v="35"/>
    <x v="1"/>
    <x v="4"/>
    <x v="29"/>
    <x v="29"/>
    <x v="29"/>
    <x v="29"/>
    <x v="854"/>
    <x v="896"/>
    <x v="453"/>
    <x v="4"/>
    <x v="62"/>
    <x v="421"/>
    <x v="2"/>
    <x v="0"/>
    <x v="3"/>
    <x v="2"/>
    <x v="1"/>
    <x v="22"/>
    <x v="68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34"/>
    <x v="41"/>
    <x v="1"/>
    <x v="4"/>
    <x v="35"/>
    <x v="35"/>
    <x v="35"/>
    <x v="35"/>
    <x v="855"/>
    <x v="897"/>
    <x v="304"/>
    <x v="345"/>
    <x v="5"/>
    <x v="73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36"/>
    <x v="43"/>
    <x v="1"/>
    <x v="16"/>
    <x v="37"/>
    <x v="37"/>
    <x v="37"/>
    <x v="37"/>
    <x v="30"/>
    <x v="898"/>
    <x v="29"/>
    <x v="42"/>
    <x v="8"/>
    <x v="593"/>
    <x v="2"/>
    <x v="0"/>
    <x v="2"/>
    <x v="2"/>
    <x v="0"/>
    <x v="5"/>
    <x v="5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9"/>
    <x v="36"/>
    <x v="44"/>
    <x v="1"/>
    <x v="16"/>
    <x v="38"/>
    <x v="38"/>
    <x v="38"/>
    <x v="38"/>
    <x v="856"/>
    <x v="899"/>
    <x v="578"/>
    <x v="225"/>
    <x v="9"/>
    <x v="161"/>
    <x v="2"/>
    <x v="0"/>
    <x v="2"/>
    <x v="2"/>
    <x v="0"/>
    <x v="5"/>
    <x v="68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99"/>
    <x v="37"/>
    <x v="45"/>
    <x v="1"/>
    <x v="4"/>
    <x v="39"/>
    <x v="39"/>
    <x v="39"/>
    <x v="39"/>
    <x v="857"/>
    <x v="900"/>
    <x v="491"/>
    <x v="67"/>
    <x v="5"/>
    <x v="73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99"/>
    <x v="42"/>
    <x v="51"/>
    <x v="0"/>
    <x v="23"/>
    <x v="45"/>
    <x v="45"/>
    <x v="45"/>
    <x v="45"/>
    <x v="858"/>
    <x v="901"/>
    <x v="579"/>
    <x v="391"/>
    <x v="21"/>
    <x v="737"/>
    <x v="13"/>
    <x v="0"/>
    <x v="2"/>
    <x v="2"/>
    <x v="0"/>
    <x v="22"/>
    <x v="68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99"/>
    <x v="43"/>
    <x v="52"/>
    <x v="0"/>
    <x v="24"/>
    <x v="46"/>
    <x v="46"/>
    <x v="46"/>
    <x v="46"/>
    <x v="859"/>
    <x v="902"/>
    <x v="580"/>
    <x v="392"/>
    <x v="39"/>
    <x v="738"/>
    <x v="13"/>
    <x v="0"/>
    <x v="12"/>
    <x v="2"/>
    <x v="0"/>
    <x v="21"/>
    <x v="68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99"/>
    <x v="45"/>
    <x v="55"/>
    <x v="1"/>
    <x v="4"/>
    <x v="49"/>
    <x v="49"/>
    <x v="49"/>
    <x v="49"/>
    <x v="860"/>
    <x v="903"/>
    <x v="446"/>
    <x v="103"/>
    <x v="6"/>
    <x v="73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11"/>
    <x v="13"/>
    <x v="1"/>
    <x v="4"/>
    <x v="9"/>
    <x v="9"/>
    <x v="9"/>
    <x v="9"/>
    <x v="861"/>
    <x v="904"/>
    <x v="542"/>
    <x v="393"/>
    <x v="77"/>
    <x v="740"/>
    <x v="13"/>
    <x v="3"/>
    <x v="3"/>
    <x v="5"/>
    <x v="0"/>
    <x v="21"/>
    <x v="478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11"/>
    <x v="14"/>
    <x v="1"/>
    <x v="4"/>
    <x v="10"/>
    <x v="10"/>
    <x v="10"/>
    <x v="10"/>
    <x v="862"/>
    <x v="905"/>
    <x v="537"/>
    <x v="220"/>
    <x v="29"/>
    <x v="303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11"/>
    <x v="15"/>
    <x v="1"/>
    <x v="4"/>
    <x v="11"/>
    <x v="11"/>
    <x v="11"/>
    <x v="11"/>
    <x v="552"/>
    <x v="906"/>
    <x v="2"/>
    <x v="394"/>
    <x v="8"/>
    <x v="74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14"/>
    <x v="19"/>
    <x v="1"/>
    <x v="4"/>
    <x v="15"/>
    <x v="15"/>
    <x v="15"/>
    <x v="15"/>
    <x v="863"/>
    <x v="907"/>
    <x v="457"/>
    <x v="307"/>
    <x v="39"/>
    <x v="75"/>
    <x v="13"/>
    <x v="0"/>
    <x v="0"/>
    <x v="2"/>
    <x v="0"/>
    <x v="30"/>
    <x v="685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29"/>
    <x v="35"/>
    <x v="1"/>
    <x v="4"/>
    <x v="29"/>
    <x v="29"/>
    <x v="29"/>
    <x v="29"/>
    <x v="864"/>
    <x v="908"/>
    <x v="474"/>
    <x v="313"/>
    <x v="29"/>
    <x v="742"/>
    <x v="2"/>
    <x v="3"/>
    <x v="0"/>
    <x v="2"/>
    <x v="0"/>
    <x v="5"/>
    <x v="686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34"/>
    <x v="41"/>
    <x v="1"/>
    <x v="4"/>
    <x v="35"/>
    <x v="35"/>
    <x v="35"/>
    <x v="35"/>
    <x v="865"/>
    <x v="909"/>
    <x v="24"/>
    <x v="61"/>
    <x v="5"/>
    <x v="74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36"/>
    <x v="43"/>
    <x v="1"/>
    <x v="16"/>
    <x v="37"/>
    <x v="37"/>
    <x v="37"/>
    <x v="37"/>
    <x v="501"/>
    <x v="910"/>
    <x v="409"/>
    <x v="212"/>
    <x v="8"/>
    <x v="2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0"/>
    <x v="36"/>
    <x v="44"/>
    <x v="1"/>
    <x v="16"/>
    <x v="38"/>
    <x v="38"/>
    <x v="38"/>
    <x v="38"/>
    <x v="866"/>
    <x v="911"/>
    <x v="581"/>
    <x v="288"/>
    <x v="29"/>
    <x v="424"/>
    <x v="23"/>
    <x v="0"/>
    <x v="2"/>
    <x v="2"/>
    <x v="0"/>
    <x v="8"/>
    <x v="68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0"/>
    <x v="37"/>
    <x v="45"/>
    <x v="1"/>
    <x v="4"/>
    <x v="39"/>
    <x v="39"/>
    <x v="39"/>
    <x v="39"/>
    <x v="867"/>
    <x v="912"/>
    <x v="485"/>
    <x v="89"/>
    <x v="5"/>
    <x v="744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42"/>
    <x v="51"/>
    <x v="0"/>
    <x v="23"/>
    <x v="45"/>
    <x v="45"/>
    <x v="45"/>
    <x v="45"/>
    <x v="868"/>
    <x v="913"/>
    <x v="7"/>
    <x v="335"/>
    <x v="18"/>
    <x v="745"/>
    <x v="26"/>
    <x v="0"/>
    <x v="3"/>
    <x v="2"/>
    <x v="0"/>
    <x v="21"/>
    <x v="68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0"/>
    <x v="43"/>
    <x v="52"/>
    <x v="0"/>
    <x v="24"/>
    <x v="46"/>
    <x v="46"/>
    <x v="46"/>
    <x v="46"/>
    <x v="869"/>
    <x v="914"/>
    <x v="509"/>
    <x v="391"/>
    <x v="39"/>
    <x v="746"/>
    <x v="30"/>
    <x v="0"/>
    <x v="2"/>
    <x v="2"/>
    <x v="0"/>
    <x v="21"/>
    <x v="57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0"/>
    <x v="45"/>
    <x v="55"/>
    <x v="1"/>
    <x v="4"/>
    <x v="49"/>
    <x v="49"/>
    <x v="49"/>
    <x v="49"/>
    <x v="870"/>
    <x v="915"/>
    <x v="166"/>
    <x v="233"/>
    <x v="5"/>
    <x v="74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0"/>
    <x v="47"/>
    <x v="57"/>
    <x v="0"/>
    <x v="24"/>
    <x v="51"/>
    <x v="51"/>
    <x v="51"/>
    <x v="51"/>
    <x v="871"/>
    <x v="916"/>
    <x v="425"/>
    <x v="395"/>
    <x v="41"/>
    <x v="748"/>
    <x v="36"/>
    <x v="0"/>
    <x v="4"/>
    <x v="2"/>
    <x v="0"/>
    <x v="62"/>
    <x v="689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1"/>
    <x v="11"/>
    <x v="13"/>
    <x v="1"/>
    <x v="4"/>
    <x v="9"/>
    <x v="9"/>
    <x v="9"/>
    <x v="9"/>
    <x v="872"/>
    <x v="917"/>
    <x v="582"/>
    <x v="305"/>
    <x v="3"/>
    <x v="749"/>
    <x v="23"/>
    <x v="0"/>
    <x v="12"/>
    <x v="2"/>
    <x v="3"/>
    <x v="35"/>
    <x v="69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11"/>
    <x v="14"/>
    <x v="1"/>
    <x v="4"/>
    <x v="10"/>
    <x v="10"/>
    <x v="10"/>
    <x v="10"/>
    <x v="873"/>
    <x v="918"/>
    <x v="41"/>
    <x v="75"/>
    <x v="29"/>
    <x v="42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11"/>
    <x v="15"/>
    <x v="1"/>
    <x v="4"/>
    <x v="11"/>
    <x v="11"/>
    <x v="11"/>
    <x v="11"/>
    <x v="294"/>
    <x v="858"/>
    <x v="15"/>
    <x v="64"/>
    <x v="8"/>
    <x v="490"/>
    <x v="2"/>
    <x v="0"/>
    <x v="2"/>
    <x v="2"/>
    <x v="0"/>
    <x v="5"/>
    <x v="45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14"/>
    <x v="19"/>
    <x v="1"/>
    <x v="4"/>
    <x v="15"/>
    <x v="15"/>
    <x v="15"/>
    <x v="15"/>
    <x v="874"/>
    <x v="919"/>
    <x v="583"/>
    <x v="154"/>
    <x v="13"/>
    <x v="727"/>
    <x v="13"/>
    <x v="0"/>
    <x v="0"/>
    <x v="2"/>
    <x v="0"/>
    <x v="30"/>
    <x v="69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29"/>
    <x v="35"/>
    <x v="1"/>
    <x v="4"/>
    <x v="29"/>
    <x v="29"/>
    <x v="29"/>
    <x v="29"/>
    <x v="875"/>
    <x v="920"/>
    <x v="23"/>
    <x v="34"/>
    <x v="62"/>
    <x v="750"/>
    <x v="26"/>
    <x v="0"/>
    <x v="1"/>
    <x v="2"/>
    <x v="0"/>
    <x v="12"/>
    <x v="69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34"/>
    <x v="41"/>
    <x v="1"/>
    <x v="4"/>
    <x v="35"/>
    <x v="35"/>
    <x v="35"/>
    <x v="35"/>
    <x v="876"/>
    <x v="921"/>
    <x v="544"/>
    <x v="81"/>
    <x v="6"/>
    <x v="75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36"/>
    <x v="43"/>
    <x v="1"/>
    <x v="16"/>
    <x v="37"/>
    <x v="37"/>
    <x v="37"/>
    <x v="37"/>
    <x v="540"/>
    <x v="803"/>
    <x v="414"/>
    <x v="21"/>
    <x v="8"/>
    <x v="75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1"/>
    <x v="36"/>
    <x v="44"/>
    <x v="1"/>
    <x v="16"/>
    <x v="38"/>
    <x v="38"/>
    <x v="38"/>
    <x v="38"/>
    <x v="877"/>
    <x v="922"/>
    <x v="584"/>
    <x v="304"/>
    <x v="9"/>
    <x v="753"/>
    <x v="13"/>
    <x v="0"/>
    <x v="3"/>
    <x v="5"/>
    <x v="0"/>
    <x v="17"/>
    <x v="69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1"/>
    <x v="37"/>
    <x v="45"/>
    <x v="1"/>
    <x v="4"/>
    <x v="39"/>
    <x v="39"/>
    <x v="39"/>
    <x v="39"/>
    <x v="878"/>
    <x v="923"/>
    <x v="24"/>
    <x v="125"/>
    <x v="6"/>
    <x v="75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42"/>
    <x v="51"/>
    <x v="0"/>
    <x v="23"/>
    <x v="45"/>
    <x v="45"/>
    <x v="45"/>
    <x v="45"/>
    <x v="879"/>
    <x v="924"/>
    <x v="475"/>
    <x v="234"/>
    <x v="21"/>
    <x v="755"/>
    <x v="5"/>
    <x v="0"/>
    <x v="0"/>
    <x v="2"/>
    <x v="0"/>
    <x v="5"/>
    <x v="69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1"/>
    <x v="45"/>
    <x v="55"/>
    <x v="1"/>
    <x v="4"/>
    <x v="49"/>
    <x v="49"/>
    <x v="49"/>
    <x v="49"/>
    <x v="880"/>
    <x v="925"/>
    <x v="36"/>
    <x v="292"/>
    <x v="5"/>
    <x v="75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1"/>
    <x v="47"/>
    <x v="57"/>
    <x v="0"/>
    <x v="24"/>
    <x v="51"/>
    <x v="51"/>
    <x v="51"/>
    <x v="51"/>
    <x v="881"/>
    <x v="926"/>
    <x v="585"/>
    <x v="396"/>
    <x v="31"/>
    <x v="757"/>
    <x v="4"/>
    <x v="0"/>
    <x v="22"/>
    <x v="2"/>
    <x v="1"/>
    <x v="42"/>
    <x v="69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2"/>
    <x v="11"/>
    <x v="13"/>
    <x v="1"/>
    <x v="4"/>
    <x v="9"/>
    <x v="9"/>
    <x v="9"/>
    <x v="9"/>
    <x v="882"/>
    <x v="927"/>
    <x v="586"/>
    <x v="72"/>
    <x v="3"/>
    <x v="596"/>
    <x v="13"/>
    <x v="0"/>
    <x v="0"/>
    <x v="5"/>
    <x v="0"/>
    <x v="22"/>
    <x v="696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11"/>
    <x v="14"/>
    <x v="1"/>
    <x v="4"/>
    <x v="10"/>
    <x v="10"/>
    <x v="10"/>
    <x v="10"/>
    <x v="883"/>
    <x v="928"/>
    <x v="135"/>
    <x v="322"/>
    <x v="18"/>
    <x v="758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11"/>
    <x v="15"/>
    <x v="1"/>
    <x v="4"/>
    <x v="11"/>
    <x v="11"/>
    <x v="11"/>
    <x v="11"/>
    <x v="306"/>
    <x v="929"/>
    <x v="152"/>
    <x v="183"/>
    <x v="8"/>
    <x v="75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14"/>
    <x v="19"/>
    <x v="1"/>
    <x v="4"/>
    <x v="15"/>
    <x v="15"/>
    <x v="15"/>
    <x v="15"/>
    <x v="884"/>
    <x v="930"/>
    <x v="587"/>
    <x v="230"/>
    <x v="13"/>
    <x v="760"/>
    <x v="5"/>
    <x v="0"/>
    <x v="0"/>
    <x v="2"/>
    <x v="1"/>
    <x v="30"/>
    <x v="697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29"/>
    <x v="35"/>
    <x v="1"/>
    <x v="4"/>
    <x v="29"/>
    <x v="29"/>
    <x v="29"/>
    <x v="29"/>
    <x v="885"/>
    <x v="931"/>
    <x v="522"/>
    <x v="34"/>
    <x v="62"/>
    <x v="761"/>
    <x v="26"/>
    <x v="0"/>
    <x v="0"/>
    <x v="2"/>
    <x v="0"/>
    <x v="8"/>
    <x v="698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34"/>
    <x v="41"/>
    <x v="1"/>
    <x v="4"/>
    <x v="35"/>
    <x v="35"/>
    <x v="35"/>
    <x v="35"/>
    <x v="886"/>
    <x v="932"/>
    <x v="24"/>
    <x v="397"/>
    <x v="69"/>
    <x v="76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36"/>
    <x v="43"/>
    <x v="1"/>
    <x v="16"/>
    <x v="37"/>
    <x v="37"/>
    <x v="37"/>
    <x v="37"/>
    <x v="501"/>
    <x v="933"/>
    <x v="409"/>
    <x v="206"/>
    <x v="8"/>
    <x v="76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2"/>
    <x v="36"/>
    <x v="44"/>
    <x v="1"/>
    <x v="16"/>
    <x v="38"/>
    <x v="38"/>
    <x v="38"/>
    <x v="38"/>
    <x v="887"/>
    <x v="934"/>
    <x v="574"/>
    <x v="99"/>
    <x v="18"/>
    <x v="764"/>
    <x v="26"/>
    <x v="0"/>
    <x v="0"/>
    <x v="5"/>
    <x v="0"/>
    <x v="17"/>
    <x v="69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2"/>
    <x v="37"/>
    <x v="45"/>
    <x v="1"/>
    <x v="4"/>
    <x v="39"/>
    <x v="39"/>
    <x v="39"/>
    <x v="39"/>
    <x v="888"/>
    <x v="935"/>
    <x v="132"/>
    <x v="95"/>
    <x v="5"/>
    <x v="536"/>
    <x v="2"/>
    <x v="0"/>
    <x v="0"/>
    <x v="2"/>
    <x v="0"/>
    <x v="2"/>
    <x v="2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42"/>
    <x v="51"/>
    <x v="0"/>
    <x v="23"/>
    <x v="45"/>
    <x v="45"/>
    <x v="45"/>
    <x v="45"/>
    <x v="889"/>
    <x v="936"/>
    <x v="468"/>
    <x v="136"/>
    <x v="4"/>
    <x v="765"/>
    <x v="5"/>
    <x v="0"/>
    <x v="2"/>
    <x v="2"/>
    <x v="0"/>
    <x v="30"/>
    <x v="32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2"/>
    <x v="45"/>
    <x v="55"/>
    <x v="1"/>
    <x v="4"/>
    <x v="49"/>
    <x v="49"/>
    <x v="49"/>
    <x v="49"/>
    <x v="870"/>
    <x v="937"/>
    <x v="166"/>
    <x v="347"/>
    <x v="5"/>
    <x v="5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2"/>
    <x v="47"/>
    <x v="57"/>
    <x v="0"/>
    <x v="24"/>
    <x v="51"/>
    <x v="51"/>
    <x v="51"/>
    <x v="51"/>
    <x v="890"/>
    <x v="938"/>
    <x v="224"/>
    <x v="398"/>
    <x v="35"/>
    <x v="766"/>
    <x v="9"/>
    <x v="0"/>
    <x v="26"/>
    <x v="2"/>
    <x v="0"/>
    <x v="106"/>
    <x v="70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3"/>
    <x v="11"/>
    <x v="13"/>
    <x v="1"/>
    <x v="4"/>
    <x v="9"/>
    <x v="9"/>
    <x v="9"/>
    <x v="9"/>
    <x v="891"/>
    <x v="939"/>
    <x v="588"/>
    <x v="72"/>
    <x v="77"/>
    <x v="767"/>
    <x v="13"/>
    <x v="0"/>
    <x v="2"/>
    <x v="5"/>
    <x v="0"/>
    <x v="8"/>
    <x v="701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11"/>
    <x v="14"/>
    <x v="1"/>
    <x v="4"/>
    <x v="10"/>
    <x v="10"/>
    <x v="10"/>
    <x v="10"/>
    <x v="892"/>
    <x v="940"/>
    <x v="589"/>
    <x v="124"/>
    <x v="62"/>
    <x v="106"/>
    <x v="5"/>
    <x v="0"/>
    <x v="2"/>
    <x v="2"/>
    <x v="0"/>
    <x v="30"/>
    <x v="70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11"/>
    <x v="15"/>
    <x v="1"/>
    <x v="4"/>
    <x v="11"/>
    <x v="11"/>
    <x v="11"/>
    <x v="11"/>
    <x v="492"/>
    <x v="941"/>
    <x v="403"/>
    <x v="399"/>
    <x v="8"/>
    <x v="76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14"/>
    <x v="19"/>
    <x v="1"/>
    <x v="4"/>
    <x v="15"/>
    <x v="15"/>
    <x v="15"/>
    <x v="15"/>
    <x v="893"/>
    <x v="942"/>
    <x v="460"/>
    <x v="291"/>
    <x v="39"/>
    <x v="769"/>
    <x v="5"/>
    <x v="0"/>
    <x v="2"/>
    <x v="2"/>
    <x v="0"/>
    <x v="30"/>
    <x v="703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29"/>
    <x v="35"/>
    <x v="1"/>
    <x v="4"/>
    <x v="29"/>
    <x v="29"/>
    <x v="29"/>
    <x v="29"/>
    <x v="894"/>
    <x v="943"/>
    <x v="74"/>
    <x v="53"/>
    <x v="62"/>
    <x v="770"/>
    <x v="13"/>
    <x v="0"/>
    <x v="0"/>
    <x v="5"/>
    <x v="0"/>
    <x v="22"/>
    <x v="70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34"/>
    <x v="41"/>
    <x v="1"/>
    <x v="4"/>
    <x v="35"/>
    <x v="35"/>
    <x v="35"/>
    <x v="35"/>
    <x v="17"/>
    <x v="944"/>
    <x v="85"/>
    <x v="244"/>
    <x v="5"/>
    <x v="771"/>
    <x v="5"/>
    <x v="0"/>
    <x v="0"/>
    <x v="2"/>
    <x v="0"/>
    <x v="5"/>
    <x v="70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36"/>
    <x v="43"/>
    <x v="1"/>
    <x v="16"/>
    <x v="37"/>
    <x v="37"/>
    <x v="37"/>
    <x v="37"/>
    <x v="492"/>
    <x v="945"/>
    <x v="403"/>
    <x v="131"/>
    <x v="8"/>
    <x v="32"/>
    <x v="2"/>
    <x v="0"/>
    <x v="2"/>
    <x v="2"/>
    <x v="0"/>
    <x v="5"/>
    <x v="70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3"/>
    <x v="36"/>
    <x v="44"/>
    <x v="1"/>
    <x v="16"/>
    <x v="38"/>
    <x v="38"/>
    <x v="38"/>
    <x v="38"/>
    <x v="895"/>
    <x v="946"/>
    <x v="590"/>
    <x v="58"/>
    <x v="29"/>
    <x v="431"/>
    <x v="5"/>
    <x v="0"/>
    <x v="0"/>
    <x v="2"/>
    <x v="0"/>
    <x v="5"/>
    <x v="70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3"/>
    <x v="37"/>
    <x v="45"/>
    <x v="1"/>
    <x v="4"/>
    <x v="39"/>
    <x v="39"/>
    <x v="39"/>
    <x v="39"/>
    <x v="817"/>
    <x v="947"/>
    <x v="164"/>
    <x v="201"/>
    <x v="6"/>
    <x v="32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42"/>
    <x v="51"/>
    <x v="0"/>
    <x v="23"/>
    <x v="45"/>
    <x v="45"/>
    <x v="45"/>
    <x v="45"/>
    <x v="896"/>
    <x v="948"/>
    <x v="591"/>
    <x v="385"/>
    <x v="9"/>
    <x v="772"/>
    <x v="13"/>
    <x v="0"/>
    <x v="1"/>
    <x v="2"/>
    <x v="0"/>
    <x v="17"/>
    <x v="70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3"/>
    <x v="45"/>
    <x v="55"/>
    <x v="1"/>
    <x v="4"/>
    <x v="49"/>
    <x v="49"/>
    <x v="49"/>
    <x v="49"/>
    <x v="897"/>
    <x v="949"/>
    <x v="446"/>
    <x v="96"/>
    <x v="6"/>
    <x v="77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3"/>
    <x v="47"/>
    <x v="57"/>
    <x v="0"/>
    <x v="24"/>
    <x v="51"/>
    <x v="51"/>
    <x v="51"/>
    <x v="51"/>
    <x v="898"/>
    <x v="950"/>
    <x v="229"/>
    <x v="400"/>
    <x v="4"/>
    <x v="774"/>
    <x v="46"/>
    <x v="0"/>
    <x v="73"/>
    <x v="2"/>
    <x v="0"/>
    <x v="95"/>
    <x v="639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4"/>
    <x v="11"/>
    <x v="13"/>
    <x v="1"/>
    <x v="4"/>
    <x v="9"/>
    <x v="9"/>
    <x v="9"/>
    <x v="9"/>
    <x v="899"/>
    <x v="951"/>
    <x v="206"/>
    <x v="347"/>
    <x v="35"/>
    <x v="775"/>
    <x v="23"/>
    <x v="0"/>
    <x v="2"/>
    <x v="2"/>
    <x v="0"/>
    <x v="8"/>
    <x v="413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11"/>
    <x v="14"/>
    <x v="1"/>
    <x v="4"/>
    <x v="10"/>
    <x v="10"/>
    <x v="10"/>
    <x v="10"/>
    <x v="900"/>
    <x v="952"/>
    <x v="537"/>
    <x v="116"/>
    <x v="29"/>
    <x v="776"/>
    <x v="2"/>
    <x v="0"/>
    <x v="0"/>
    <x v="5"/>
    <x v="0"/>
    <x v="5"/>
    <x v="70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11"/>
    <x v="15"/>
    <x v="1"/>
    <x v="4"/>
    <x v="11"/>
    <x v="11"/>
    <x v="11"/>
    <x v="11"/>
    <x v="294"/>
    <x v="953"/>
    <x v="15"/>
    <x v="323"/>
    <x v="8"/>
    <x v="69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14"/>
    <x v="19"/>
    <x v="1"/>
    <x v="4"/>
    <x v="15"/>
    <x v="15"/>
    <x v="15"/>
    <x v="15"/>
    <x v="901"/>
    <x v="954"/>
    <x v="592"/>
    <x v="10"/>
    <x v="13"/>
    <x v="341"/>
    <x v="0"/>
    <x v="0"/>
    <x v="3"/>
    <x v="2"/>
    <x v="1"/>
    <x v="35"/>
    <x v="71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29"/>
    <x v="35"/>
    <x v="1"/>
    <x v="4"/>
    <x v="29"/>
    <x v="29"/>
    <x v="29"/>
    <x v="29"/>
    <x v="902"/>
    <x v="955"/>
    <x v="593"/>
    <x v="304"/>
    <x v="29"/>
    <x v="777"/>
    <x v="13"/>
    <x v="0"/>
    <x v="3"/>
    <x v="2"/>
    <x v="0"/>
    <x v="8"/>
    <x v="71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34"/>
    <x v="41"/>
    <x v="1"/>
    <x v="4"/>
    <x v="35"/>
    <x v="35"/>
    <x v="35"/>
    <x v="35"/>
    <x v="903"/>
    <x v="956"/>
    <x v="554"/>
    <x v="116"/>
    <x v="6"/>
    <x v="778"/>
    <x v="2"/>
    <x v="0"/>
    <x v="2"/>
    <x v="2"/>
    <x v="0"/>
    <x v="5"/>
    <x v="71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36"/>
    <x v="43"/>
    <x v="1"/>
    <x v="16"/>
    <x v="37"/>
    <x v="37"/>
    <x v="37"/>
    <x v="37"/>
    <x v="30"/>
    <x v="933"/>
    <x v="29"/>
    <x v="191"/>
    <x v="8"/>
    <x v="9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4"/>
    <x v="36"/>
    <x v="44"/>
    <x v="1"/>
    <x v="16"/>
    <x v="38"/>
    <x v="38"/>
    <x v="38"/>
    <x v="38"/>
    <x v="904"/>
    <x v="957"/>
    <x v="594"/>
    <x v="180"/>
    <x v="62"/>
    <x v="421"/>
    <x v="5"/>
    <x v="0"/>
    <x v="0"/>
    <x v="2"/>
    <x v="0"/>
    <x v="5"/>
    <x v="71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4"/>
    <x v="37"/>
    <x v="45"/>
    <x v="1"/>
    <x v="4"/>
    <x v="39"/>
    <x v="39"/>
    <x v="39"/>
    <x v="39"/>
    <x v="905"/>
    <x v="958"/>
    <x v="509"/>
    <x v="317"/>
    <x v="6"/>
    <x v="77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42"/>
    <x v="51"/>
    <x v="0"/>
    <x v="23"/>
    <x v="45"/>
    <x v="45"/>
    <x v="45"/>
    <x v="45"/>
    <x v="906"/>
    <x v="959"/>
    <x v="68"/>
    <x v="401"/>
    <x v="13"/>
    <x v="780"/>
    <x v="40"/>
    <x v="0"/>
    <x v="4"/>
    <x v="2"/>
    <x v="0"/>
    <x v="11"/>
    <x v="71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4"/>
    <x v="45"/>
    <x v="55"/>
    <x v="1"/>
    <x v="4"/>
    <x v="49"/>
    <x v="49"/>
    <x v="49"/>
    <x v="49"/>
    <x v="907"/>
    <x v="86"/>
    <x v="54"/>
    <x v="402"/>
    <x v="6"/>
    <x v="463"/>
    <x v="5"/>
    <x v="0"/>
    <x v="0"/>
    <x v="2"/>
    <x v="0"/>
    <x v="5"/>
    <x v="71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4"/>
    <x v="46"/>
    <x v="56"/>
    <x v="0"/>
    <x v="27"/>
    <x v="50"/>
    <x v="50"/>
    <x v="50"/>
    <x v="5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3"/>
  </r>
  <r>
    <x v="104"/>
    <x v="47"/>
    <x v="57"/>
    <x v="0"/>
    <x v="24"/>
    <x v="51"/>
    <x v="51"/>
    <x v="51"/>
    <x v="51"/>
    <x v="908"/>
    <x v="960"/>
    <x v="595"/>
    <x v="336"/>
    <x v="39"/>
    <x v="781"/>
    <x v="70"/>
    <x v="0"/>
    <x v="28"/>
    <x v="5"/>
    <x v="0"/>
    <x v="120"/>
    <x v="716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5"/>
    <x v="11"/>
    <x v="13"/>
    <x v="1"/>
    <x v="4"/>
    <x v="9"/>
    <x v="9"/>
    <x v="9"/>
    <x v="9"/>
    <x v="909"/>
    <x v="220"/>
    <x v="447"/>
    <x v="31"/>
    <x v="7"/>
    <x v="782"/>
    <x v="30"/>
    <x v="0"/>
    <x v="2"/>
    <x v="2"/>
    <x v="0"/>
    <x v="21"/>
    <x v="717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11"/>
    <x v="14"/>
    <x v="1"/>
    <x v="4"/>
    <x v="10"/>
    <x v="10"/>
    <x v="10"/>
    <x v="10"/>
    <x v="910"/>
    <x v="704"/>
    <x v="448"/>
    <x v="270"/>
    <x v="29"/>
    <x v="355"/>
    <x v="13"/>
    <x v="0"/>
    <x v="0"/>
    <x v="5"/>
    <x v="0"/>
    <x v="22"/>
    <x v="8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11"/>
    <x v="15"/>
    <x v="1"/>
    <x v="4"/>
    <x v="11"/>
    <x v="11"/>
    <x v="11"/>
    <x v="11"/>
    <x v="911"/>
    <x v="667"/>
    <x v="15"/>
    <x v="317"/>
    <x v="69"/>
    <x v="7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14"/>
    <x v="19"/>
    <x v="1"/>
    <x v="4"/>
    <x v="15"/>
    <x v="15"/>
    <x v="15"/>
    <x v="15"/>
    <x v="912"/>
    <x v="961"/>
    <x v="567"/>
    <x v="240"/>
    <x v="13"/>
    <x v="784"/>
    <x v="13"/>
    <x v="0"/>
    <x v="3"/>
    <x v="5"/>
    <x v="0"/>
    <x v="17"/>
    <x v="71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29"/>
    <x v="35"/>
    <x v="1"/>
    <x v="4"/>
    <x v="29"/>
    <x v="29"/>
    <x v="29"/>
    <x v="29"/>
    <x v="913"/>
    <x v="962"/>
    <x v="379"/>
    <x v="313"/>
    <x v="29"/>
    <x v="785"/>
    <x v="13"/>
    <x v="3"/>
    <x v="0"/>
    <x v="2"/>
    <x v="0"/>
    <x v="22"/>
    <x v="71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34"/>
    <x v="41"/>
    <x v="1"/>
    <x v="4"/>
    <x v="35"/>
    <x v="35"/>
    <x v="35"/>
    <x v="35"/>
    <x v="857"/>
    <x v="963"/>
    <x v="529"/>
    <x v="75"/>
    <x v="6"/>
    <x v="786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36"/>
    <x v="43"/>
    <x v="1"/>
    <x v="16"/>
    <x v="37"/>
    <x v="37"/>
    <x v="37"/>
    <x v="37"/>
    <x v="501"/>
    <x v="953"/>
    <x v="409"/>
    <x v="150"/>
    <x v="8"/>
    <x v="60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5"/>
    <x v="36"/>
    <x v="44"/>
    <x v="1"/>
    <x v="16"/>
    <x v="38"/>
    <x v="38"/>
    <x v="38"/>
    <x v="38"/>
    <x v="541"/>
    <x v="964"/>
    <x v="596"/>
    <x v="149"/>
    <x v="62"/>
    <x v="150"/>
    <x v="23"/>
    <x v="0"/>
    <x v="2"/>
    <x v="5"/>
    <x v="0"/>
    <x v="17"/>
    <x v="454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5"/>
    <x v="37"/>
    <x v="45"/>
    <x v="1"/>
    <x v="4"/>
    <x v="39"/>
    <x v="39"/>
    <x v="39"/>
    <x v="39"/>
    <x v="914"/>
    <x v="965"/>
    <x v="98"/>
    <x v="403"/>
    <x v="6"/>
    <x v="572"/>
    <x v="5"/>
    <x v="0"/>
    <x v="2"/>
    <x v="2"/>
    <x v="0"/>
    <x v="30"/>
    <x v="72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42"/>
    <x v="51"/>
    <x v="0"/>
    <x v="23"/>
    <x v="45"/>
    <x v="45"/>
    <x v="45"/>
    <x v="45"/>
    <x v="819"/>
    <x v="966"/>
    <x v="597"/>
    <x v="404"/>
    <x v="9"/>
    <x v="787"/>
    <x v="23"/>
    <x v="0"/>
    <x v="1"/>
    <x v="2"/>
    <x v="0"/>
    <x v="21"/>
    <x v="72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5"/>
    <x v="45"/>
    <x v="55"/>
    <x v="1"/>
    <x v="4"/>
    <x v="49"/>
    <x v="49"/>
    <x v="49"/>
    <x v="49"/>
    <x v="134"/>
    <x v="967"/>
    <x v="80"/>
    <x v="405"/>
    <x v="5"/>
    <x v="78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5"/>
    <x v="47"/>
    <x v="57"/>
    <x v="0"/>
    <x v="24"/>
    <x v="51"/>
    <x v="51"/>
    <x v="51"/>
    <x v="51"/>
    <x v="915"/>
    <x v="968"/>
    <x v="598"/>
    <x v="279"/>
    <x v="9"/>
    <x v="789"/>
    <x v="21"/>
    <x v="0"/>
    <x v="74"/>
    <x v="5"/>
    <x v="1"/>
    <x v="33"/>
    <x v="722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5"/>
    <x v="48"/>
    <x v="58"/>
    <x v="0"/>
    <x v="28"/>
    <x v="52"/>
    <x v="52"/>
    <x v="52"/>
    <x v="52"/>
    <x v="916"/>
    <x v="969"/>
    <x v="439"/>
    <x v="134"/>
    <x v="12"/>
    <x v="790"/>
    <x v="7"/>
    <x v="0"/>
    <x v="32"/>
    <x v="5"/>
    <x v="0"/>
    <x v="68"/>
    <x v="72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4"/>
  </r>
  <r>
    <x v="106"/>
    <x v="11"/>
    <x v="13"/>
    <x v="1"/>
    <x v="4"/>
    <x v="9"/>
    <x v="9"/>
    <x v="9"/>
    <x v="9"/>
    <x v="917"/>
    <x v="970"/>
    <x v="194"/>
    <x v="381"/>
    <x v="31"/>
    <x v="567"/>
    <x v="26"/>
    <x v="0"/>
    <x v="0"/>
    <x v="5"/>
    <x v="0"/>
    <x v="17"/>
    <x v="724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11"/>
    <x v="14"/>
    <x v="1"/>
    <x v="4"/>
    <x v="10"/>
    <x v="10"/>
    <x v="10"/>
    <x v="10"/>
    <x v="918"/>
    <x v="971"/>
    <x v="511"/>
    <x v="319"/>
    <x v="62"/>
    <x v="563"/>
    <x v="2"/>
    <x v="0"/>
    <x v="2"/>
    <x v="2"/>
    <x v="0"/>
    <x v="5"/>
    <x v="72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11"/>
    <x v="15"/>
    <x v="1"/>
    <x v="4"/>
    <x v="11"/>
    <x v="11"/>
    <x v="11"/>
    <x v="11"/>
    <x v="540"/>
    <x v="858"/>
    <x v="414"/>
    <x v="128"/>
    <x v="8"/>
    <x v="79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14"/>
    <x v="19"/>
    <x v="1"/>
    <x v="4"/>
    <x v="15"/>
    <x v="15"/>
    <x v="15"/>
    <x v="15"/>
    <x v="919"/>
    <x v="972"/>
    <x v="141"/>
    <x v="307"/>
    <x v="13"/>
    <x v="593"/>
    <x v="13"/>
    <x v="0"/>
    <x v="3"/>
    <x v="2"/>
    <x v="3"/>
    <x v="21"/>
    <x v="2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29"/>
    <x v="35"/>
    <x v="1"/>
    <x v="4"/>
    <x v="29"/>
    <x v="29"/>
    <x v="29"/>
    <x v="29"/>
    <x v="920"/>
    <x v="973"/>
    <x v="575"/>
    <x v="322"/>
    <x v="9"/>
    <x v="444"/>
    <x v="40"/>
    <x v="0"/>
    <x v="0"/>
    <x v="5"/>
    <x v="0"/>
    <x v="0"/>
    <x v="726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34"/>
    <x v="41"/>
    <x v="1"/>
    <x v="4"/>
    <x v="35"/>
    <x v="35"/>
    <x v="35"/>
    <x v="35"/>
    <x v="921"/>
    <x v="974"/>
    <x v="16"/>
    <x v="318"/>
    <x v="5"/>
    <x v="7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36"/>
    <x v="43"/>
    <x v="1"/>
    <x v="16"/>
    <x v="37"/>
    <x v="37"/>
    <x v="37"/>
    <x v="37"/>
    <x v="922"/>
    <x v="975"/>
    <x v="29"/>
    <x v="31"/>
    <x v="8"/>
    <x v="70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6"/>
    <x v="36"/>
    <x v="44"/>
    <x v="1"/>
    <x v="16"/>
    <x v="38"/>
    <x v="38"/>
    <x v="38"/>
    <x v="38"/>
    <x v="923"/>
    <x v="976"/>
    <x v="599"/>
    <x v="57"/>
    <x v="62"/>
    <x v="401"/>
    <x v="42"/>
    <x v="0"/>
    <x v="1"/>
    <x v="2"/>
    <x v="0"/>
    <x v="48"/>
    <x v="455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6"/>
    <x v="37"/>
    <x v="45"/>
    <x v="1"/>
    <x v="4"/>
    <x v="39"/>
    <x v="39"/>
    <x v="39"/>
    <x v="39"/>
    <x v="924"/>
    <x v="977"/>
    <x v="117"/>
    <x v="317"/>
    <x v="5"/>
    <x v="79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41"/>
    <x v="50"/>
    <x v="0"/>
    <x v="22"/>
    <x v="44"/>
    <x v="44"/>
    <x v="44"/>
    <x v="4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106"/>
    <x v="42"/>
    <x v="51"/>
    <x v="0"/>
    <x v="23"/>
    <x v="45"/>
    <x v="45"/>
    <x v="45"/>
    <x v="45"/>
    <x v="925"/>
    <x v="978"/>
    <x v="600"/>
    <x v="406"/>
    <x v="38"/>
    <x v="793"/>
    <x v="13"/>
    <x v="0"/>
    <x v="1"/>
    <x v="2"/>
    <x v="0"/>
    <x v="17"/>
    <x v="26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6"/>
    <x v="45"/>
    <x v="55"/>
    <x v="1"/>
    <x v="4"/>
    <x v="49"/>
    <x v="49"/>
    <x v="49"/>
    <x v="49"/>
    <x v="926"/>
    <x v="979"/>
    <x v="164"/>
    <x v="47"/>
    <x v="6"/>
    <x v="794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6"/>
    <x v="47"/>
    <x v="57"/>
    <x v="0"/>
    <x v="24"/>
    <x v="51"/>
    <x v="51"/>
    <x v="51"/>
    <x v="51"/>
    <x v="927"/>
    <x v="980"/>
    <x v="601"/>
    <x v="165"/>
    <x v="13"/>
    <x v="795"/>
    <x v="81"/>
    <x v="1"/>
    <x v="75"/>
    <x v="0"/>
    <x v="3"/>
    <x v="82"/>
    <x v="727"/>
    <x v="2"/>
    <x v="2"/>
    <x v="5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6"/>
    <x v="48"/>
    <x v="58"/>
    <x v="0"/>
    <x v="28"/>
    <x v="52"/>
    <x v="52"/>
    <x v="52"/>
    <x v="52"/>
    <x v="928"/>
    <x v="981"/>
    <x v="602"/>
    <x v="215"/>
    <x v="23"/>
    <x v="796"/>
    <x v="41"/>
    <x v="0"/>
    <x v="72"/>
    <x v="0"/>
    <x v="1"/>
    <x v="75"/>
    <x v="394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4"/>
  </r>
  <r>
    <x v="107"/>
    <x v="11"/>
    <x v="13"/>
    <x v="1"/>
    <x v="4"/>
    <x v="9"/>
    <x v="9"/>
    <x v="9"/>
    <x v="9"/>
    <x v="929"/>
    <x v="982"/>
    <x v="603"/>
    <x v="81"/>
    <x v="43"/>
    <x v="797"/>
    <x v="23"/>
    <x v="3"/>
    <x v="0"/>
    <x v="2"/>
    <x v="0"/>
    <x v="8"/>
    <x v="72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11"/>
    <x v="14"/>
    <x v="1"/>
    <x v="4"/>
    <x v="10"/>
    <x v="10"/>
    <x v="10"/>
    <x v="10"/>
    <x v="930"/>
    <x v="983"/>
    <x v="505"/>
    <x v="118"/>
    <x v="29"/>
    <x v="35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11"/>
    <x v="15"/>
    <x v="1"/>
    <x v="4"/>
    <x v="11"/>
    <x v="11"/>
    <x v="11"/>
    <x v="11"/>
    <x v="931"/>
    <x v="984"/>
    <x v="403"/>
    <x v="215"/>
    <x v="69"/>
    <x v="79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14"/>
    <x v="19"/>
    <x v="1"/>
    <x v="4"/>
    <x v="15"/>
    <x v="15"/>
    <x v="15"/>
    <x v="15"/>
    <x v="932"/>
    <x v="985"/>
    <x v="470"/>
    <x v="61"/>
    <x v="13"/>
    <x v="521"/>
    <x v="23"/>
    <x v="0"/>
    <x v="0"/>
    <x v="2"/>
    <x v="0"/>
    <x v="22"/>
    <x v="72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29"/>
    <x v="35"/>
    <x v="1"/>
    <x v="4"/>
    <x v="29"/>
    <x v="29"/>
    <x v="29"/>
    <x v="29"/>
    <x v="933"/>
    <x v="986"/>
    <x v="521"/>
    <x v="407"/>
    <x v="62"/>
    <x v="75"/>
    <x v="5"/>
    <x v="0"/>
    <x v="3"/>
    <x v="2"/>
    <x v="0"/>
    <x v="22"/>
    <x v="73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34"/>
    <x v="41"/>
    <x v="1"/>
    <x v="4"/>
    <x v="35"/>
    <x v="35"/>
    <x v="35"/>
    <x v="35"/>
    <x v="934"/>
    <x v="987"/>
    <x v="309"/>
    <x v="202"/>
    <x v="8"/>
    <x v="79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36"/>
    <x v="43"/>
    <x v="1"/>
    <x v="16"/>
    <x v="37"/>
    <x v="37"/>
    <x v="37"/>
    <x v="37"/>
    <x v="525"/>
    <x v="988"/>
    <x v="428"/>
    <x v="205"/>
    <x v="8"/>
    <x v="51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7"/>
    <x v="36"/>
    <x v="44"/>
    <x v="1"/>
    <x v="16"/>
    <x v="38"/>
    <x v="38"/>
    <x v="38"/>
    <x v="38"/>
    <x v="935"/>
    <x v="989"/>
    <x v="548"/>
    <x v="81"/>
    <x v="29"/>
    <x v="8"/>
    <x v="13"/>
    <x v="0"/>
    <x v="0"/>
    <x v="5"/>
    <x v="0"/>
    <x v="22"/>
    <x v="73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07"/>
    <x v="37"/>
    <x v="45"/>
    <x v="1"/>
    <x v="4"/>
    <x v="39"/>
    <x v="39"/>
    <x v="39"/>
    <x v="39"/>
    <x v="936"/>
    <x v="147"/>
    <x v="132"/>
    <x v="201"/>
    <x v="5"/>
    <x v="33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36"/>
    <x v="46"/>
    <x v="0"/>
    <x v="18"/>
    <x v="40"/>
    <x v="40"/>
    <x v="40"/>
    <x v="4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107"/>
    <x v="41"/>
    <x v="50"/>
    <x v="0"/>
    <x v="22"/>
    <x v="44"/>
    <x v="44"/>
    <x v="44"/>
    <x v="44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8"/>
  </r>
  <r>
    <x v="107"/>
    <x v="42"/>
    <x v="51"/>
    <x v="0"/>
    <x v="23"/>
    <x v="45"/>
    <x v="45"/>
    <x v="45"/>
    <x v="45"/>
    <x v="937"/>
    <x v="990"/>
    <x v="604"/>
    <x v="169"/>
    <x v="4"/>
    <x v="800"/>
    <x v="26"/>
    <x v="0"/>
    <x v="3"/>
    <x v="2"/>
    <x v="0"/>
    <x v="21"/>
    <x v="73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7"/>
    <x v="45"/>
    <x v="55"/>
    <x v="1"/>
    <x v="4"/>
    <x v="49"/>
    <x v="49"/>
    <x v="49"/>
    <x v="49"/>
    <x v="938"/>
    <x v="16"/>
    <x v="309"/>
    <x v="176"/>
    <x v="69"/>
    <x v="80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7"/>
    <x v="47"/>
    <x v="57"/>
    <x v="0"/>
    <x v="24"/>
    <x v="51"/>
    <x v="51"/>
    <x v="51"/>
    <x v="51"/>
    <x v="939"/>
    <x v="991"/>
    <x v="605"/>
    <x v="408"/>
    <x v="31"/>
    <x v="802"/>
    <x v="27"/>
    <x v="3"/>
    <x v="15"/>
    <x v="2"/>
    <x v="0"/>
    <x v="90"/>
    <x v="733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07"/>
    <x v="48"/>
    <x v="58"/>
    <x v="0"/>
    <x v="28"/>
    <x v="52"/>
    <x v="52"/>
    <x v="52"/>
    <x v="52"/>
    <x v="940"/>
    <x v="992"/>
    <x v="29"/>
    <x v="385"/>
    <x v="5"/>
    <x v="803"/>
    <x v="2"/>
    <x v="0"/>
    <x v="2"/>
    <x v="2"/>
    <x v="0"/>
    <x v="5"/>
    <x v="3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4"/>
  </r>
  <r>
    <x v="108"/>
    <x v="11"/>
    <x v="13"/>
    <x v="1"/>
    <x v="4"/>
    <x v="9"/>
    <x v="9"/>
    <x v="9"/>
    <x v="9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8"/>
    <x v="11"/>
    <x v="14"/>
    <x v="1"/>
    <x v="4"/>
    <x v="10"/>
    <x v="10"/>
    <x v="10"/>
    <x v="1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8"/>
    <x v="42"/>
    <x v="51"/>
    <x v="0"/>
    <x v="23"/>
    <x v="45"/>
    <x v="45"/>
    <x v="45"/>
    <x v="4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09"/>
    <x v="14"/>
    <x v="19"/>
    <x v="1"/>
    <x v="4"/>
    <x v="15"/>
    <x v="15"/>
    <x v="15"/>
    <x v="1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09"/>
    <x v="47"/>
    <x v="57"/>
    <x v="0"/>
    <x v="24"/>
    <x v="51"/>
    <x v="51"/>
    <x v="51"/>
    <x v="5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0"/>
    <x v="11"/>
    <x v="13"/>
    <x v="1"/>
    <x v="4"/>
    <x v="9"/>
    <x v="9"/>
    <x v="9"/>
    <x v="9"/>
    <x v="941"/>
    <x v="742"/>
    <x v="422"/>
    <x v="62"/>
    <x v="33"/>
    <x v="804"/>
    <x v="40"/>
    <x v="0"/>
    <x v="12"/>
    <x v="0"/>
    <x v="0"/>
    <x v="46"/>
    <x v="734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11"/>
    <x v="14"/>
    <x v="1"/>
    <x v="4"/>
    <x v="10"/>
    <x v="10"/>
    <x v="10"/>
    <x v="10"/>
    <x v="942"/>
    <x v="993"/>
    <x v="439"/>
    <x v="219"/>
    <x v="29"/>
    <x v="409"/>
    <x v="5"/>
    <x v="0"/>
    <x v="0"/>
    <x v="2"/>
    <x v="0"/>
    <x v="5"/>
    <x v="73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11"/>
    <x v="15"/>
    <x v="1"/>
    <x v="4"/>
    <x v="11"/>
    <x v="11"/>
    <x v="11"/>
    <x v="11"/>
    <x v="943"/>
    <x v="706"/>
    <x v="15"/>
    <x v="53"/>
    <x v="69"/>
    <x v="80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14"/>
    <x v="19"/>
    <x v="1"/>
    <x v="4"/>
    <x v="15"/>
    <x v="15"/>
    <x v="15"/>
    <x v="15"/>
    <x v="944"/>
    <x v="994"/>
    <x v="390"/>
    <x v="126"/>
    <x v="29"/>
    <x v="806"/>
    <x v="26"/>
    <x v="0"/>
    <x v="2"/>
    <x v="2"/>
    <x v="0"/>
    <x v="17"/>
    <x v="736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29"/>
    <x v="35"/>
    <x v="1"/>
    <x v="4"/>
    <x v="29"/>
    <x v="29"/>
    <x v="29"/>
    <x v="29"/>
    <x v="945"/>
    <x v="995"/>
    <x v="242"/>
    <x v="135"/>
    <x v="18"/>
    <x v="776"/>
    <x v="13"/>
    <x v="0"/>
    <x v="1"/>
    <x v="2"/>
    <x v="1"/>
    <x v="21"/>
    <x v="73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34"/>
    <x v="41"/>
    <x v="1"/>
    <x v="4"/>
    <x v="35"/>
    <x v="35"/>
    <x v="35"/>
    <x v="35"/>
    <x v="946"/>
    <x v="996"/>
    <x v="475"/>
    <x v="274"/>
    <x v="5"/>
    <x v="80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36"/>
    <x v="43"/>
    <x v="1"/>
    <x v="16"/>
    <x v="37"/>
    <x v="37"/>
    <x v="37"/>
    <x v="37"/>
    <x v="947"/>
    <x v="997"/>
    <x v="24"/>
    <x v="409"/>
    <x v="5"/>
    <x v="808"/>
    <x v="5"/>
    <x v="0"/>
    <x v="0"/>
    <x v="2"/>
    <x v="0"/>
    <x v="5"/>
    <x v="73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0"/>
    <x v="36"/>
    <x v="44"/>
    <x v="1"/>
    <x v="16"/>
    <x v="38"/>
    <x v="38"/>
    <x v="38"/>
    <x v="38"/>
    <x v="948"/>
    <x v="998"/>
    <x v="271"/>
    <x v="57"/>
    <x v="29"/>
    <x v="409"/>
    <x v="34"/>
    <x v="0"/>
    <x v="1"/>
    <x v="2"/>
    <x v="0"/>
    <x v="30"/>
    <x v="73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0"/>
    <x v="37"/>
    <x v="45"/>
    <x v="1"/>
    <x v="4"/>
    <x v="39"/>
    <x v="39"/>
    <x v="39"/>
    <x v="39"/>
    <x v="949"/>
    <x v="999"/>
    <x v="529"/>
    <x v="243"/>
    <x v="5"/>
    <x v="80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42"/>
    <x v="51"/>
    <x v="0"/>
    <x v="23"/>
    <x v="45"/>
    <x v="45"/>
    <x v="45"/>
    <x v="45"/>
    <x v="950"/>
    <x v="1000"/>
    <x v="563"/>
    <x v="410"/>
    <x v="18"/>
    <x v="810"/>
    <x v="23"/>
    <x v="0"/>
    <x v="2"/>
    <x v="2"/>
    <x v="0"/>
    <x v="8"/>
    <x v="74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0"/>
    <x v="45"/>
    <x v="55"/>
    <x v="1"/>
    <x v="4"/>
    <x v="49"/>
    <x v="49"/>
    <x v="49"/>
    <x v="49"/>
    <x v="951"/>
    <x v="1001"/>
    <x v="544"/>
    <x v="44"/>
    <x v="5"/>
    <x v="81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0"/>
    <x v="47"/>
    <x v="57"/>
    <x v="0"/>
    <x v="24"/>
    <x v="51"/>
    <x v="51"/>
    <x v="51"/>
    <x v="51"/>
    <x v="952"/>
    <x v="1002"/>
    <x v="606"/>
    <x v="128"/>
    <x v="4"/>
    <x v="499"/>
    <x v="76"/>
    <x v="0"/>
    <x v="44"/>
    <x v="5"/>
    <x v="1"/>
    <x v="118"/>
    <x v="741"/>
    <x v="2"/>
    <x v="2"/>
    <x v="1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0"/>
    <x v="49"/>
    <x v="59"/>
    <x v="0"/>
    <x v="4"/>
    <x v="53"/>
    <x v="53"/>
    <x v="53"/>
    <x v="53"/>
    <x v="953"/>
    <x v="1003"/>
    <x v="554"/>
    <x v="132"/>
    <x v="19"/>
    <x v="812"/>
    <x v="5"/>
    <x v="0"/>
    <x v="1"/>
    <x v="2"/>
    <x v="0"/>
    <x v="8"/>
    <x v="74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11"/>
    <x v="13"/>
    <x v="1"/>
    <x v="4"/>
    <x v="9"/>
    <x v="9"/>
    <x v="9"/>
    <x v="9"/>
    <x v="954"/>
    <x v="1004"/>
    <x v="263"/>
    <x v="81"/>
    <x v="35"/>
    <x v="163"/>
    <x v="0"/>
    <x v="0"/>
    <x v="2"/>
    <x v="0"/>
    <x v="0"/>
    <x v="35"/>
    <x v="74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11"/>
    <x v="14"/>
    <x v="1"/>
    <x v="4"/>
    <x v="10"/>
    <x v="10"/>
    <x v="10"/>
    <x v="10"/>
    <x v="955"/>
    <x v="1005"/>
    <x v="607"/>
    <x v="381"/>
    <x v="29"/>
    <x v="700"/>
    <x v="5"/>
    <x v="0"/>
    <x v="0"/>
    <x v="2"/>
    <x v="0"/>
    <x v="5"/>
    <x v="7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11"/>
    <x v="15"/>
    <x v="1"/>
    <x v="4"/>
    <x v="11"/>
    <x v="11"/>
    <x v="11"/>
    <x v="11"/>
    <x v="956"/>
    <x v="1006"/>
    <x v="384"/>
    <x v="28"/>
    <x v="8"/>
    <x v="7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14"/>
    <x v="19"/>
    <x v="1"/>
    <x v="4"/>
    <x v="15"/>
    <x v="15"/>
    <x v="15"/>
    <x v="15"/>
    <x v="957"/>
    <x v="1007"/>
    <x v="608"/>
    <x v="288"/>
    <x v="13"/>
    <x v="813"/>
    <x v="5"/>
    <x v="0"/>
    <x v="3"/>
    <x v="2"/>
    <x v="0"/>
    <x v="22"/>
    <x v="745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29"/>
    <x v="35"/>
    <x v="1"/>
    <x v="4"/>
    <x v="29"/>
    <x v="29"/>
    <x v="29"/>
    <x v="29"/>
    <x v="958"/>
    <x v="1008"/>
    <x v="609"/>
    <x v="34"/>
    <x v="29"/>
    <x v="814"/>
    <x v="23"/>
    <x v="0"/>
    <x v="2"/>
    <x v="2"/>
    <x v="0"/>
    <x v="8"/>
    <x v="74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34"/>
    <x v="41"/>
    <x v="1"/>
    <x v="4"/>
    <x v="35"/>
    <x v="35"/>
    <x v="35"/>
    <x v="35"/>
    <x v="959"/>
    <x v="889"/>
    <x v="265"/>
    <x v="12"/>
    <x v="5"/>
    <x v="81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36"/>
    <x v="43"/>
    <x v="1"/>
    <x v="16"/>
    <x v="37"/>
    <x v="37"/>
    <x v="37"/>
    <x v="37"/>
    <x v="960"/>
    <x v="1009"/>
    <x v="24"/>
    <x v="113"/>
    <x v="5"/>
    <x v="320"/>
    <x v="5"/>
    <x v="0"/>
    <x v="0"/>
    <x v="2"/>
    <x v="0"/>
    <x v="5"/>
    <x v="74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1"/>
    <x v="36"/>
    <x v="44"/>
    <x v="1"/>
    <x v="16"/>
    <x v="38"/>
    <x v="38"/>
    <x v="38"/>
    <x v="38"/>
    <x v="961"/>
    <x v="1010"/>
    <x v="33"/>
    <x v="301"/>
    <x v="29"/>
    <x v="816"/>
    <x v="13"/>
    <x v="0"/>
    <x v="1"/>
    <x v="2"/>
    <x v="1"/>
    <x v="21"/>
    <x v="74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1"/>
    <x v="37"/>
    <x v="45"/>
    <x v="1"/>
    <x v="4"/>
    <x v="39"/>
    <x v="39"/>
    <x v="39"/>
    <x v="39"/>
    <x v="962"/>
    <x v="1011"/>
    <x v="109"/>
    <x v="61"/>
    <x v="6"/>
    <x v="81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38"/>
    <x v="47"/>
    <x v="0"/>
    <x v="19"/>
    <x v="41"/>
    <x v="41"/>
    <x v="41"/>
    <x v="4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5"/>
  </r>
  <r>
    <x v="111"/>
    <x v="42"/>
    <x v="51"/>
    <x v="0"/>
    <x v="23"/>
    <x v="45"/>
    <x v="45"/>
    <x v="45"/>
    <x v="45"/>
    <x v="963"/>
    <x v="1012"/>
    <x v="462"/>
    <x v="297"/>
    <x v="21"/>
    <x v="818"/>
    <x v="30"/>
    <x v="0"/>
    <x v="12"/>
    <x v="2"/>
    <x v="0"/>
    <x v="35"/>
    <x v="74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1"/>
    <x v="45"/>
    <x v="55"/>
    <x v="1"/>
    <x v="4"/>
    <x v="49"/>
    <x v="49"/>
    <x v="49"/>
    <x v="49"/>
    <x v="214"/>
    <x v="1013"/>
    <x v="66"/>
    <x v="411"/>
    <x v="5"/>
    <x v="81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47"/>
    <x v="57"/>
    <x v="0"/>
    <x v="24"/>
    <x v="51"/>
    <x v="51"/>
    <x v="51"/>
    <x v="51"/>
    <x v="964"/>
    <x v="1014"/>
    <x v="262"/>
    <x v="412"/>
    <x v="33"/>
    <x v="820"/>
    <x v="12"/>
    <x v="3"/>
    <x v="73"/>
    <x v="2"/>
    <x v="3"/>
    <x v="121"/>
    <x v="131"/>
    <x v="2"/>
    <x v="2"/>
    <x v="14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1"/>
    <x v="49"/>
    <x v="59"/>
    <x v="0"/>
    <x v="4"/>
    <x v="53"/>
    <x v="53"/>
    <x v="53"/>
    <x v="53"/>
    <x v="965"/>
    <x v="1015"/>
    <x v="109"/>
    <x v="123"/>
    <x v="105"/>
    <x v="821"/>
    <x v="13"/>
    <x v="0"/>
    <x v="0"/>
    <x v="2"/>
    <x v="0"/>
    <x v="30"/>
    <x v="75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50"/>
    <x v="60"/>
    <x v="0"/>
    <x v="4"/>
    <x v="54"/>
    <x v="54"/>
    <x v="54"/>
    <x v="54"/>
    <x v="966"/>
    <x v="1016"/>
    <x v="610"/>
    <x v="293"/>
    <x v="47"/>
    <x v="173"/>
    <x v="82"/>
    <x v="3"/>
    <x v="75"/>
    <x v="0"/>
    <x v="0"/>
    <x v="103"/>
    <x v="751"/>
    <x v="2"/>
    <x v="2"/>
    <x v="1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1"/>
    <x v="51"/>
    <x v="61"/>
    <x v="0"/>
    <x v="29"/>
    <x v="55"/>
    <x v="55"/>
    <x v="55"/>
    <x v="55"/>
    <x v="967"/>
    <x v="1017"/>
    <x v="611"/>
    <x v="351"/>
    <x v="69"/>
    <x v="822"/>
    <x v="58"/>
    <x v="0"/>
    <x v="1"/>
    <x v="2"/>
    <x v="1"/>
    <x v="9"/>
    <x v="752"/>
    <x v="2"/>
    <x v="2"/>
    <x v="16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</r>
  <r>
    <x v="112"/>
    <x v="11"/>
    <x v="13"/>
    <x v="1"/>
    <x v="4"/>
    <x v="9"/>
    <x v="9"/>
    <x v="9"/>
    <x v="9"/>
    <x v="968"/>
    <x v="1018"/>
    <x v="177"/>
    <x v="37"/>
    <x v="35"/>
    <x v="823"/>
    <x v="23"/>
    <x v="0"/>
    <x v="2"/>
    <x v="2"/>
    <x v="0"/>
    <x v="8"/>
    <x v="753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11"/>
    <x v="14"/>
    <x v="1"/>
    <x v="4"/>
    <x v="10"/>
    <x v="10"/>
    <x v="10"/>
    <x v="10"/>
    <x v="969"/>
    <x v="1019"/>
    <x v="589"/>
    <x v="291"/>
    <x v="29"/>
    <x v="13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11"/>
    <x v="15"/>
    <x v="1"/>
    <x v="4"/>
    <x v="11"/>
    <x v="11"/>
    <x v="11"/>
    <x v="11"/>
    <x v="970"/>
    <x v="906"/>
    <x v="535"/>
    <x v="217"/>
    <x v="5"/>
    <x v="82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14"/>
    <x v="19"/>
    <x v="1"/>
    <x v="4"/>
    <x v="15"/>
    <x v="15"/>
    <x v="15"/>
    <x v="15"/>
    <x v="971"/>
    <x v="1020"/>
    <x v="612"/>
    <x v="322"/>
    <x v="13"/>
    <x v="825"/>
    <x v="23"/>
    <x v="0"/>
    <x v="0"/>
    <x v="5"/>
    <x v="0"/>
    <x v="8"/>
    <x v="754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29"/>
    <x v="35"/>
    <x v="1"/>
    <x v="4"/>
    <x v="29"/>
    <x v="29"/>
    <x v="29"/>
    <x v="29"/>
    <x v="972"/>
    <x v="1021"/>
    <x v="345"/>
    <x v="83"/>
    <x v="29"/>
    <x v="502"/>
    <x v="13"/>
    <x v="0"/>
    <x v="2"/>
    <x v="2"/>
    <x v="0"/>
    <x v="22"/>
    <x v="75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34"/>
    <x v="41"/>
    <x v="1"/>
    <x v="4"/>
    <x v="35"/>
    <x v="35"/>
    <x v="35"/>
    <x v="35"/>
    <x v="973"/>
    <x v="1022"/>
    <x v="509"/>
    <x v="377"/>
    <x v="5"/>
    <x v="80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36"/>
    <x v="43"/>
    <x v="1"/>
    <x v="16"/>
    <x v="37"/>
    <x v="37"/>
    <x v="37"/>
    <x v="37"/>
    <x v="426"/>
    <x v="1023"/>
    <x v="169"/>
    <x v="51"/>
    <x v="8"/>
    <x v="826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2"/>
    <x v="36"/>
    <x v="44"/>
    <x v="1"/>
    <x v="16"/>
    <x v="38"/>
    <x v="38"/>
    <x v="38"/>
    <x v="38"/>
    <x v="974"/>
    <x v="326"/>
    <x v="366"/>
    <x v="393"/>
    <x v="29"/>
    <x v="827"/>
    <x v="23"/>
    <x v="3"/>
    <x v="0"/>
    <x v="2"/>
    <x v="0"/>
    <x v="8"/>
    <x v="75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2"/>
    <x v="37"/>
    <x v="45"/>
    <x v="1"/>
    <x v="4"/>
    <x v="39"/>
    <x v="39"/>
    <x v="39"/>
    <x v="39"/>
    <x v="650"/>
    <x v="1024"/>
    <x v="509"/>
    <x v="33"/>
    <x v="6"/>
    <x v="8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42"/>
    <x v="51"/>
    <x v="0"/>
    <x v="23"/>
    <x v="45"/>
    <x v="45"/>
    <x v="45"/>
    <x v="45"/>
    <x v="975"/>
    <x v="1025"/>
    <x v="41"/>
    <x v="413"/>
    <x v="4"/>
    <x v="829"/>
    <x v="2"/>
    <x v="0"/>
    <x v="3"/>
    <x v="2"/>
    <x v="0"/>
    <x v="30"/>
    <x v="75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2"/>
    <x v="45"/>
    <x v="55"/>
    <x v="1"/>
    <x v="4"/>
    <x v="49"/>
    <x v="49"/>
    <x v="49"/>
    <x v="49"/>
    <x v="976"/>
    <x v="1026"/>
    <x v="80"/>
    <x v="220"/>
    <x v="5"/>
    <x v="830"/>
    <x v="2"/>
    <x v="0"/>
    <x v="2"/>
    <x v="2"/>
    <x v="0"/>
    <x v="5"/>
    <x v="55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47"/>
    <x v="57"/>
    <x v="0"/>
    <x v="24"/>
    <x v="51"/>
    <x v="51"/>
    <x v="51"/>
    <x v="51"/>
    <x v="977"/>
    <x v="1027"/>
    <x v="613"/>
    <x v="374"/>
    <x v="21"/>
    <x v="831"/>
    <x v="10"/>
    <x v="3"/>
    <x v="76"/>
    <x v="2"/>
    <x v="3"/>
    <x v="13"/>
    <x v="758"/>
    <x v="2"/>
    <x v="2"/>
    <x v="13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2"/>
    <x v="49"/>
    <x v="59"/>
    <x v="0"/>
    <x v="4"/>
    <x v="53"/>
    <x v="53"/>
    <x v="53"/>
    <x v="53"/>
    <x v="978"/>
    <x v="1028"/>
    <x v="509"/>
    <x v="414"/>
    <x v="106"/>
    <x v="832"/>
    <x v="23"/>
    <x v="0"/>
    <x v="3"/>
    <x v="2"/>
    <x v="0"/>
    <x v="17"/>
    <x v="759"/>
    <x v="2"/>
    <x v="2"/>
    <x v="1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50"/>
    <x v="60"/>
    <x v="0"/>
    <x v="4"/>
    <x v="54"/>
    <x v="54"/>
    <x v="54"/>
    <x v="54"/>
    <x v="979"/>
    <x v="1029"/>
    <x v="124"/>
    <x v="257"/>
    <x v="47"/>
    <x v="833"/>
    <x v="69"/>
    <x v="0"/>
    <x v="42"/>
    <x v="5"/>
    <x v="0"/>
    <x v="25"/>
    <x v="760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2"/>
    <x v="51"/>
    <x v="61"/>
    <x v="0"/>
    <x v="29"/>
    <x v="55"/>
    <x v="55"/>
    <x v="55"/>
    <x v="55"/>
    <x v="980"/>
    <x v="1030"/>
    <x v="614"/>
    <x v="81"/>
    <x v="65"/>
    <x v="834"/>
    <x v="30"/>
    <x v="0"/>
    <x v="1"/>
    <x v="5"/>
    <x v="0"/>
    <x v="35"/>
    <x v="761"/>
    <x v="2"/>
    <x v="2"/>
    <x v="0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</r>
  <r>
    <x v="113"/>
    <x v="11"/>
    <x v="13"/>
    <x v="1"/>
    <x v="4"/>
    <x v="9"/>
    <x v="9"/>
    <x v="9"/>
    <x v="9"/>
    <x v="981"/>
    <x v="1031"/>
    <x v="385"/>
    <x v="343"/>
    <x v="77"/>
    <x v="835"/>
    <x v="23"/>
    <x v="0"/>
    <x v="12"/>
    <x v="2"/>
    <x v="0"/>
    <x v="12"/>
    <x v="762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11"/>
    <x v="14"/>
    <x v="1"/>
    <x v="4"/>
    <x v="10"/>
    <x v="10"/>
    <x v="10"/>
    <x v="10"/>
    <x v="982"/>
    <x v="1032"/>
    <x v="615"/>
    <x v="160"/>
    <x v="62"/>
    <x v="83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11"/>
    <x v="15"/>
    <x v="1"/>
    <x v="4"/>
    <x v="11"/>
    <x v="11"/>
    <x v="11"/>
    <x v="11"/>
    <x v="552"/>
    <x v="836"/>
    <x v="2"/>
    <x v="2"/>
    <x v="8"/>
    <x v="83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14"/>
    <x v="19"/>
    <x v="1"/>
    <x v="4"/>
    <x v="15"/>
    <x v="15"/>
    <x v="15"/>
    <x v="15"/>
    <x v="983"/>
    <x v="1033"/>
    <x v="616"/>
    <x v="307"/>
    <x v="62"/>
    <x v="464"/>
    <x v="23"/>
    <x v="0"/>
    <x v="3"/>
    <x v="2"/>
    <x v="0"/>
    <x v="17"/>
    <x v="44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29"/>
    <x v="35"/>
    <x v="1"/>
    <x v="4"/>
    <x v="29"/>
    <x v="29"/>
    <x v="29"/>
    <x v="29"/>
    <x v="984"/>
    <x v="1034"/>
    <x v="453"/>
    <x v="66"/>
    <x v="62"/>
    <x v="403"/>
    <x v="23"/>
    <x v="0"/>
    <x v="3"/>
    <x v="2"/>
    <x v="0"/>
    <x v="17"/>
    <x v="763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34"/>
    <x v="41"/>
    <x v="1"/>
    <x v="4"/>
    <x v="35"/>
    <x v="35"/>
    <x v="35"/>
    <x v="35"/>
    <x v="985"/>
    <x v="1035"/>
    <x v="304"/>
    <x v="415"/>
    <x v="5"/>
    <x v="390"/>
    <x v="5"/>
    <x v="0"/>
    <x v="0"/>
    <x v="2"/>
    <x v="0"/>
    <x v="5"/>
    <x v="76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36"/>
    <x v="43"/>
    <x v="1"/>
    <x v="16"/>
    <x v="37"/>
    <x v="37"/>
    <x v="37"/>
    <x v="37"/>
    <x v="111"/>
    <x v="184"/>
    <x v="106"/>
    <x v="416"/>
    <x v="8"/>
    <x v="83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3"/>
    <x v="36"/>
    <x v="44"/>
    <x v="1"/>
    <x v="16"/>
    <x v="38"/>
    <x v="38"/>
    <x v="38"/>
    <x v="38"/>
    <x v="986"/>
    <x v="1036"/>
    <x v="488"/>
    <x v="95"/>
    <x v="62"/>
    <x v="839"/>
    <x v="5"/>
    <x v="0"/>
    <x v="2"/>
    <x v="2"/>
    <x v="0"/>
    <x v="30"/>
    <x v="76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3"/>
    <x v="37"/>
    <x v="45"/>
    <x v="1"/>
    <x v="4"/>
    <x v="39"/>
    <x v="39"/>
    <x v="39"/>
    <x v="39"/>
    <x v="987"/>
    <x v="1037"/>
    <x v="617"/>
    <x v="307"/>
    <x v="6"/>
    <x v="815"/>
    <x v="5"/>
    <x v="0"/>
    <x v="0"/>
    <x v="2"/>
    <x v="0"/>
    <x v="5"/>
    <x v="33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42"/>
    <x v="51"/>
    <x v="0"/>
    <x v="23"/>
    <x v="45"/>
    <x v="45"/>
    <x v="45"/>
    <x v="45"/>
    <x v="988"/>
    <x v="1038"/>
    <x v="7"/>
    <x v="417"/>
    <x v="39"/>
    <x v="840"/>
    <x v="13"/>
    <x v="0"/>
    <x v="3"/>
    <x v="2"/>
    <x v="0"/>
    <x v="8"/>
    <x v="76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3"/>
    <x v="45"/>
    <x v="55"/>
    <x v="1"/>
    <x v="4"/>
    <x v="49"/>
    <x v="49"/>
    <x v="49"/>
    <x v="49"/>
    <x v="989"/>
    <x v="1039"/>
    <x v="304"/>
    <x v="220"/>
    <x v="5"/>
    <x v="84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47"/>
    <x v="57"/>
    <x v="0"/>
    <x v="24"/>
    <x v="51"/>
    <x v="51"/>
    <x v="51"/>
    <x v="51"/>
    <x v="990"/>
    <x v="255"/>
    <x v="436"/>
    <x v="418"/>
    <x v="77"/>
    <x v="842"/>
    <x v="71"/>
    <x v="0"/>
    <x v="72"/>
    <x v="2"/>
    <x v="0"/>
    <x v="90"/>
    <x v="13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3"/>
    <x v="49"/>
    <x v="59"/>
    <x v="0"/>
    <x v="4"/>
    <x v="53"/>
    <x v="53"/>
    <x v="53"/>
    <x v="53"/>
    <x v="991"/>
    <x v="1040"/>
    <x v="509"/>
    <x v="419"/>
    <x v="74"/>
    <x v="843"/>
    <x v="5"/>
    <x v="0"/>
    <x v="12"/>
    <x v="2"/>
    <x v="0"/>
    <x v="17"/>
    <x v="76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50"/>
    <x v="60"/>
    <x v="0"/>
    <x v="4"/>
    <x v="54"/>
    <x v="54"/>
    <x v="54"/>
    <x v="54"/>
    <x v="992"/>
    <x v="1041"/>
    <x v="204"/>
    <x v="220"/>
    <x v="10"/>
    <x v="844"/>
    <x v="37"/>
    <x v="0"/>
    <x v="57"/>
    <x v="2"/>
    <x v="1"/>
    <x v="119"/>
    <x v="768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3"/>
    <x v="51"/>
    <x v="61"/>
    <x v="0"/>
    <x v="29"/>
    <x v="55"/>
    <x v="55"/>
    <x v="55"/>
    <x v="55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</r>
  <r>
    <x v="113"/>
    <x v="52"/>
    <x v="62"/>
    <x v="0"/>
    <x v="24"/>
    <x v="56"/>
    <x v="56"/>
    <x v="56"/>
    <x v="56"/>
    <x v="993"/>
    <x v="1042"/>
    <x v="618"/>
    <x v="420"/>
    <x v="21"/>
    <x v="268"/>
    <x v="10"/>
    <x v="3"/>
    <x v="77"/>
    <x v="5"/>
    <x v="1"/>
    <x v="122"/>
    <x v="769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4"/>
    <x v="11"/>
    <x v="13"/>
    <x v="1"/>
    <x v="4"/>
    <x v="9"/>
    <x v="9"/>
    <x v="9"/>
    <x v="9"/>
    <x v="994"/>
    <x v="1043"/>
    <x v="619"/>
    <x v="421"/>
    <x v="77"/>
    <x v="845"/>
    <x v="30"/>
    <x v="0"/>
    <x v="3"/>
    <x v="2"/>
    <x v="0"/>
    <x v="12"/>
    <x v="770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11"/>
    <x v="14"/>
    <x v="1"/>
    <x v="4"/>
    <x v="10"/>
    <x v="10"/>
    <x v="10"/>
    <x v="10"/>
    <x v="995"/>
    <x v="1044"/>
    <x v="537"/>
    <x v="422"/>
    <x v="29"/>
    <x v="158"/>
    <x v="5"/>
    <x v="0"/>
    <x v="2"/>
    <x v="2"/>
    <x v="0"/>
    <x v="30"/>
    <x v="77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11"/>
    <x v="15"/>
    <x v="1"/>
    <x v="4"/>
    <x v="11"/>
    <x v="11"/>
    <x v="11"/>
    <x v="11"/>
    <x v="996"/>
    <x v="1045"/>
    <x v="384"/>
    <x v="364"/>
    <x v="69"/>
    <x v="84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14"/>
    <x v="19"/>
    <x v="1"/>
    <x v="4"/>
    <x v="15"/>
    <x v="15"/>
    <x v="15"/>
    <x v="15"/>
    <x v="997"/>
    <x v="1046"/>
    <x v="620"/>
    <x v="76"/>
    <x v="13"/>
    <x v="847"/>
    <x v="23"/>
    <x v="0"/>
    <x v="0"/>
    <x v="5"/>
    <x v="0"/>
    <x v="8"/>
    <x v="77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29"/>
    <x v="35"/>
    <x v="1"/>
    <x v="4"/>
    <x v="29"/>
    <x v="29"/>
    <x v="29"/>
    <x v="29"/>
    <x v="998"/>
    <x v="1047"/>
    <x v="621"/>
    <x v="75"/>
    <x v="29"/>
    <x v="806"/>
    <x v="13"/>
    <x v="0"/>
    <x v="3"/>
    <x v="2"/>
    <x v="0"/>
    <x v="8"/>
    <x v="77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34"/>
    <x v="41"/>
    <x v="1"/>
    <x v="4"/>
    <x v="35"/>
    <x v="35"/>
    <x v="35"/>
    <x v="35"/>
    <x v="999"/>
    <x v="1048"/>
    <x v="622"/>
    <x v="81"/>
    <x v="6"/>
    <x v="61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36"/>
    <x v="43"/>
    <x v="1"/>
    <x v="16"/>
    <x v="37"/>
    <x v="37"/>
    <x v="37"/>
    <x v="37"/>
    <x v="501"/>
    <x v="1049"/>
    <x v="409"/>
    <x v="423"/>
    <x v="8"/>
    <x v="52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4"/>
    <x v="36"/>
    <x v="44"/>
    <x v="1"/>
    <x v="16"/>
    <x v="38"/>
    <x v="38"/>
    <x v="38"/>
    <x v="38"/>
    <x v="1000"/>
    <x v="1050"/>
    <x v="623"/>
    <x v="57"/>
    <x v="29"/>
    <x v="848"/>
    <x v="26"/>
    <x v="0"/>
    <x v="0"/>
    <x v="2"/>
    <x v="1"/>
    <x v="17"/>
    <x v="77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4"/>
    <x v="37"/>
    <x v="45"/>
    <x v="1"/>
    <x v="4"/>
    <x v="39"/>
    <x v="39"/>
    <x v="39"/>
    <x v="39"/>
    <x v="1001"/>
    <x v="1051"/>
    <x v="85"/>
    <x v="141"/>
    <x v="6"/>
    <x v="84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42"/>
    <x v="51"/>
    <x v="0"/>
    <x v="23"/>
    <x v="45"/>
    <x v="45"/>
    <x v="45"/>
    <x v="45"/>
    <x v="1002"/>
    <x v="1052"/>
    <x v="517"/>
    <x v="424"/>
    <x v="31"/>
    <x v="850"/>
    <x v="13"/>
    <x v="0"/>
    <x v="2"/>
    <x v="2"/>
    <x v="0"/>
    <x v="22"/>
    <x v="77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4"/>
    <x v="45"/>
    <x v="55"/>
    <x v="1"/>
    <x v="4"/>
    <x v="49"/>
    <x v="49"/>
    <x v="49"/>
    <x v="49"/>
    <x v="1003"/>
    <x v="1053"/>
    <x v="166"/>
    <x v="318"/>
    <x v="5"/>
    <x v="85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47"/>
    <x v="57"/>
    <x v="0"/>
    <x v="24"/>
    <x v="51"/>
    <x v="51"/>
    <x v="51"/>
    <x v="51"/>
    <x v="1004"/>
    <x v="1054"/>
    <x v="53"/>
    <x v="296"/>
    <x v="45"/>
    <x v="852"/>
    <x v="58"/>
    <x v="0"/>
    <x v="15"/>
    <x v="2"/>
    <x v="1"/>
    <x v="55"/>
    <x v="550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4"/>
    <x v="49"/>
    <x v="59"/>
    <x v="0"/>
    <x v="4"/>
    <x v="53"/>
    <x v="53"/>
    <x v="53"/>
    <x v="53"/>
    <x v="1005"/>
    <x v="194"/>
    <x v="617"/>
    <x v="410"/>
    <x v="101"/>
    <x v="853"/>
    <x v="2"/>
    <x v="0"/>
    <x v="2"/>
    <x v="2"/>
    <x v="0"/>
    <x v="5"/>
    <x v="77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50"/>
    <x v="60"/>
    <x v="0"/>
    <x v="4"/>
    <x v="54"/>
    <x v="54"/>
    <x v="54"/>
    <x v="54"/>
    <x v="1006"/>
    <x v="1055"/>
    <x v="568"/>
    <x v="112"/>
    <x v="64"/>
    <x v="854"/>
    <x v="55"/>
    <x v="0"/>
    <x v="15"/>
    <x v="1"/>
    <x v="0"/>
    <x v="106"/>
    <x v="153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4"/>
    <x v="52"/>
    <x v="62"/>
    <x v="0"/>
    <x v="24"/>
    <x v="56"/>
    <x v="56"/>
    <x v="56"/>
    <x v="56"/>
    <x v="1007"/>
    <x v="1056"/>
    <x v="624"/>
    <x v="215"/>
    <x v="4"/>
    <x v="855"/>
    <x v="82"/>
    <x v="4"/>
    <x v="77"/>
    <x v="5"/>
    <x v="0"/>
    <x v="117"/>
    <x v="777"/>
    <x v="2"/>
    <x v="2"/>
    <x v="16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4"/>
    <x v="53"/>
    <x v="63"/>
    <x v="0"/>
    <x v="30"/>
    <x v="57"/>
    <x v="57"/>
    <x v="57"/>
    <x v="57"/>
    <x v="1008"/>
    <x v="1057"/>
    <x v="157"/>
    <x v="196"/>
    <x v="8"/>
    <x v="61"/>
    <x v="40"/>
    <x v="3"/>
    <x v="4"/>
    <x v="1"/>
    <x v="12"/>
    <x v="1"/>
    <x v="778"/>
    <x v="2"/>
    <x v="2"/>
    <x v="1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6"/>
  </r>
  <r>
    <x v="115"/>
    <x v="11"/>
    <x v="13"/>
    <x v="1"/>
    <x v="4"/>
    <x v="9"/>
    <x v="9"/>
    <x v="9"/>
    <x v="9"/>
    <x v="1009"/>
    <x v="1058"/>
    <x v="316"/>
    <x v="393"/>
    <x v="82"/>
    <x v="856"/>
    <x v="13"/>
    <x v="3"/>
    <x v="29"/>
    <x v="2"/>
    <x v="0"/>
    <x v="30"/>
    <x v="77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11"/>
    <x v="14"/>
    <x v="1"/>
    <x v="4"/>
    <x v="10"/>
    <x v="10"/>
    <x v="10"/>
    <x v="10"/>
    <x v="1010"/>
    <x v="1059"/>
    <x v="324"/>
    <x v="4"/>
    <x v="16"/>
    <x v="857"/>
    <x v="13"/>
    <x v="0"/>
    <x v="0"/>
    <x v="2"/>
    <x v="0"/>
    <x v="30"/>
    <x v="780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11"/>
    <x v="15"/>
    <x v="1"/>
    <x v="4"/>
    <x v="11"/>
    <x v="11"/>
    <x v="11"/>
    <x v="11"/>
    <x v="492"/>
    <x v="1060"/>
    <x v="403"/>
    <x v="351"/>
    <x v="8"/>
    <x v="85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14"/>
    <x v="19"/>
    <x v="1"/>
    <x v="4"/>
    <x v="15"/>
    <x v="15"/>
    <x v="15"/>
    <x v="15"/>
    <x v="1011"/>
    <x v="1061"/>
    <x v="40"/>
    <x v="75"/>
    <x v="13"/>
    <x v="859"/>
    <x v="13"/>
    <x v="0"/>
    <x v="2"/>
    <x v="2"/>
    <x v="0"/>
    <x v="22"/>
    <x v="78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29"/>
    <x v="35"/>
    <x v="1"/>
    <x v="4"/>
    <x v="29"/>
    <x v="29"/>
    <x v="29"/>
    <x v="29"/>
    <x v="1012"/>
    <x v="1062"/>
    <x v="335"/>
    <x v="207"/>
    <x v="43"/>
    <x v="860"/>
    <x v="13"/>
    <x v="0"/>
    <x v="2"/>
    <x v="2"/>
    <x v="0"/>
    <x v="22"/>
    <x v="78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34"/>
    <x v="41"/>
    <x v="1"/>
    <x v="4"/>
    <x v="35"/>
    <x v="35"/>
    <x v="35"/>
    <x v="35"/>
    <x v="1013"/>
    <x v="1063"/>
    <x v="446"/>
    <x v="425"/>
    <x v="5"/>
    <x v="86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36"/>
    <x v="43"/>
    <x v="1"/>
    <x v="16"/>
    <x v="37"/>
    <x v="37"/>
    <x v="37"/>
    <x v="37"/>
    <x v="449"/>
    <x v="542"/>
    <x v="75"/>
    <x v="109"/>
    <x v="8"/>
    <x v="862"/>
    <x v="5"/>
    <x v="0"/>
    <x v="0"/>
    <x v="2"/>
    <x v="0"/>
    <x v="5"/>
    <x v="78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5"/>
    <x v="36"/>
    <x v="44"/>
    <x v="1"/>
    <x v="16"/>
    <x v="38"/>
    <x v="38"/>
    <x v="38"/>
    <x v="38"/>
    <x v="1014"/>
    <x v="1064"/>
    <x v="625"/>
    <x v="126"/>
    <x v="9"/>
    <x v="418"/>
    <x v="13"/>
    <x v="0"/>
    <x v="2"/>
    <x v="2"/>
    <x v="0"/>
    <x v="22"/>
    <x v="784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5"/>
    <x v="37"/>
    <x v="45"/>
    <x v="1"/>
    <x v="4"/>
    <x v="39"/>
    <x v="39"/>
    <x v="39"/>
    <x v="39"/>
    <x v="1015"/>
    <x v="1065"/>
    <x v="525"/>
    <x v="315"/>
    <x v="16"/>
    <x v="37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42"/>
    <x v="51"/>
    <x v="0"/>
    <x v="23"/>
    <x v="45"/>
    <x v="45"/>
    <x v="45"/>
    <x v="45"/>
    <x v="1016"/>
    <x v="1066"/>
    <x v="114"/>
    <x v="385"/>
    <x v="85"/>
    <x v="863"/>
    <x v="5"/>
    <x v="0"/>
    <x v="0"/>
    <x v="2"/>
    <x v="0"/>
    <x v="5"/>
    <x v="78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5"/>
    <x v="45"/>
    <x v="55"/>
    <x v="1"/>
    <x v="4"/>
    <x v="49"/>
    <x v="49"/>
    <x v="49"/>
    <x v="49"/>
    <x v="1017"/>
    <x v="1067"/>
    <x v="597"/>
    <x v="293"/>
    <x v="61"/>
    <x v="864"/>
    <x v="13"/>
    <x v="3"/>
    <x v="0"/>
    <x v="2"/>
    <x v="0"/>
    <x v="22"/>
    <x v="78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47"/>
    <x v="57"/>
    <x v="0"/>
    <x v="24"/>
    <x v="51"/>
    <x v="51"/>
    <x v="51"/>
    <x v="51"/>
    <x v="1018"/>
    <x v="1068"/>
    <x v="404"/>
    <x v="333"/>
    <x v="16"/>
    <x v="865"/>
    <x v="40"/>
    <x v="0"/>
    <x v="30"/>
    <x v="5"/>
    <x v="0"/>
    <x v="61"/>
    <x v="9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5"/>
    <x v="49"/>
    <x v="59"/>
    <x v="0"/>
    <x v="4"/>
    <x v="53"/>
    <x v="53"/>
    <x v="53"/>
    <x v="53"/>
    <x v="1019"/>
    <x v="1069"/>
    <x v="15"/>
    <x v="115"/>
    <x v="107"/>
    <x v="866"/>
    <x v="2"/>
    <x v="0"/>
    <x v="2"/>
    <x v="2"/>
    <x v="0"/>
    <x v="5"/>
    <x v="78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50"/>
    <x v="60"/>
    <x v="0"/>
    <x v="4"/>
    <x v="54"/>
    <x v="54"/>
    <x v="54"/>
    <x v="54"/>
    <x v="1020"/>
    <x v="1070"/>
    <x v="455"/>
    <x v="28"/>
    <x v="84"/>
    <x v="867"/>
    <x v="19"/>
    <x v="0"/>
    <x v="11"/>
    <x v="1"/>
    <x v="1"/>
    <x v="29"/>
    <x v="788"/>
    <x v="2"/>
    <x v="2"/>
    <x v="0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5"/>
    <x v="52"/>
    <x v="62"/>
    <x v="0"/>
    <x v="24"/>
    <x v="56"/>
    <x v="56"/>
    <x v="56"/>
    <x v="56"/>
    <x v="1021"/>
    <x v="1071"/>
    <x v="626"/>
    <x v="231"/>
    <x v="77"/>
    <x v="868"/>
    <x v="50"/>
    <x v="3"/>
    <x v="20"/>
    <x v="5"/>
    <x v="7"/>
    <x v="24"/>
    <x v="789"/>
    <x v="2"/>
    <x v="2"/>
    <x v="7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5"/>
    <x v="53"/>
    <x v="63"/>
    <x v="0"/>
    <x v="30"/>
    <x v="57"/>
    <x v="57"/>
    <x v="57"/>
    <x v="57"/>
    <x v="1022"/>
    <x v="1072"/>
    <x v="177"/>
    <x v="101"/>
    <x v="8"/>
    <x v="869"/>
    <x v="8"/>
    <x v="0"/>
    <x v="35"/>
    <x v="5"/>
    <x v="1"/>
    <x v="4"/>
    <x v="790"/>
    <x v="2"/>
    <x v="2"/>
    <x v="0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6"/>
  </r>
  <r>
    <x v="115"/>
    <x v="53"/>
    <x v="64"/>
    <x v="0"/>
    <x v="31"/>
    <x v="58"/>
    <x v="58"/>
    <x v="58"/>
    <x v="58"/>
    <x v="1023"/>
    <x v="1073"/>
    <x v="88"/>
    <x v="148"/>
    <x v="60"/>
    <x v="870"/>
    <x v="58"/>
    <x v="3"/>
    <x v="26"/>
    <x v="2"/>
    <x v="0"/>
    <x v="79"/>
    <x v="791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16"/>
    <x v="11"/>
    <x v="13"/>
    <x v="1"/>
    <x v="4"/>
    <x v="9"/>
    <x v="9"/>
    <x v="9"/>
    <x v="9"/>
    <x v="1024"/>
    <x v="1074"/>
    <x v="454"/>
    <x v="104"/>
    <x v="10"/>
    <x v="871"/>
    <x v="13"/>
    <x v="0"/>
    <x v="3"/>
    <x v="2"/>
    <x v="0"/>
    <x v="8"/>
    <x v="79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11"/>
    <x v="14"/>
    <x v="1"/>
    <x v="4"/>
    <x v="10"/>
    <x v="10"/>
    <x v="10"/>
    <x v="10"/>
    <x v="1025"/>
    <x v="1075"/>
    <x v="395"/>
    <x v="168"/>
    <x v="108"/>
    <x v="872"/>
    <x v="5"/>
    <x v="0"/>
    <x v="0"/>
    <x v="5"/>
    <x v="0"/>
    <x v="30"/>
    <x v="793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11"/>
    <x v="15"/>
    <x v="1"/>
    <x v="4"/>
    <x v="11"/>
    <x v="11"/>
    <x v="11"/>
    <x v="11"/>
    <x v="466"/>
    <x v="941"/>
    <x v="384"/>
    <x v="63"/>
    <x v="8"/>
    <x v="32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14"/>
    <x v="19"/>
    <x v="1"/>
    <x v="4"/>
    <x v="15"/>
    <x v="15"/>
    <x v="15"/>
    <x v="15"/>
    <x v="1026"/>
    <x v="1076"/>
    <x v="627"/>
    <x v="244"/>
    <x v="13"/>
    <x v="5"/>
    <x v="2"/>
    <x v="0"/>
    <x v="0"/>
    <x v="2"/>
    <x v="1"/>
    <x v="5"/>
    <x v="79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29"/>
    <x v="35"/>
    <x v="1"/>
    <x v="4"/>
    <x v="29"/>
    <x v="29"/>
    <x v="29"/>
    <x v="29"/>
    <x v="1027"/>
    <x v="1077"/>
    <x v="592"/>
    <x v="66"/>
    <x v="10"/>
    <x v="174"/>
    <x v="30"/>
    <x v="0"/>
    <x v="2"/>
    <x v="2"/>
    <x v="3"/>
    <x v="0"/>
    <x v="795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34"/>
    <x v="41"/>
    <x v="1"/>
    <x v="4"/>
    <x v="35"/>
    <x v="35"/>
    <x v="35"/>
    <x v="35"/>
    <x v="1028"/>
    <x v="1078"/>
    <x v="106"/>
    <x v="36"/>
    <x v="5"/>
    <x v="873"/>
    <x v="5"/>
    <x v="0"/>
    <x v="2"/>
    <x v="2"/>
    <x v="0"/>
    <x v="30"/>
    <x v="79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36"/>
    <x v="43"/>
    <x v="1"/>
    <x v="16"/>
    <x v="37"/>
    <x v="37"/>
    <x v="37"/>
    <x v="37"/>
    <x v="449"/>
    <x v="654"/>
    <x v="75"/>
    <x v="276"/>
    <x v="8"/>
    <x v="39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6"/>
    <x v="36"/>
    <x v="44"/>
    <x v="1"/>
    <x v="16"/>
    <x v="38"/>
    <x v="38"/>
    <x v="38"/>
    <x v="38"/>
    <x v="1029"/>
    <x v="1079"/>
    <x v="573"/>
    <x v="223"/>
    <x v="29"/>
    <x v="36"/>
    <x v="5"/>
    <x v="0"/>
    <x v="2"/>
    <x v="2"/>
    <x v="0"/>
    <x v="30"/>
    <x v="79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6"/>
    <x v="37"/>
    <x v="45"/>
    <x v="1"/>
    <x v="4"/>
    <x v="39"/>
    <x v="39"/>
    <x v="39"/>
    <x v="39"/>
    <x v="1030"/>
    <x v="1080"/>
    <x v="257"/>
    <x v="304"/>
    <x v="104"/>
    <x v="874"/>
    <x v="2"/>
    <x v="0"/>
    <x v="2"/>
    <x v="2"/>
    <x v="0"/>
    <x v="5"/>
    <x v="79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36"/>
    <x v="46"/>
    <x v="0"/>
    <x v="18"/>
    <x v="40"/>
    <x v="40"/>
    <x v="40"/>
    <x v="40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4"/>
  </r>
  <r>
    <x v="116"/>
    <x v="42"/>
    <x v="51"/>
    <x v="0"/>
    <x v="23"/>
    <x v="45"/>
    <x v="45"/>
    <x v="45"/>
    <x v="45"/>
    <x v="1031"/>
    <x v="1081"/>
    <x v="485"/>
    <x v="102"/>
    <x v="33"/>
    <x v="875"/>
    <x v="5"/>
    <x v="0"/>
    <x v="0"/>
    <x v="2"/>
    <x v="0"/>
    <x v="5"/>
    <x v="79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6"/>
    <x v="45"/>
    <x v="55"/>
    <x v="1"/>
    <x v="4"/>
    <x v="49"/>
    <x v="49"/>
    <x v="49"/>
    <x v="49"/>
    <x v="1032"/>
    <x v="1082"/>
    <x v="413"/>
    <x v="283"/>
    <x v="68"/>
    <x v="876"/>
    <x v="5"/>
    <x v="0"/>
    <x v="0"/>
    <x v="2"/>
    <x v="0"/>
    <x v="5"/>
    <x v="80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50"/>
    <x v="60"/>
    <x v="0"/>
    <x v="4"/>
    <x v="54"/>
    <x v="54"/>
    <x v="54"/>
    <x v="54"/>
    <x v="1033"/>
    <x v="1083"/>
    <x v="588"/>
    <x v="149"/>
    <x v="10"/>
    <x v="877"/>
    <x v="22"/>
    <x v="0"/>
    <x v="55"/>
    <x v="1"/>
    <x v="1"/>
    <x v="40"/>
    <x v="604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6"/>
    <x v="52"/>
    <x v="62"/>
    <x v="0"/>
    <x v="24"/>
    <x v="56"/>
    <x v="56"/>
    <x v="56"/>
    <x v="56"/>
    <x v="1034"/>
    <x v="1084"/>
    <x v="628"/>
    <x v="426"/>
    <x v="3"/>
    <x v="672"/>
    <x v="21"/>
    <x v="0"/>
    <x v="5"/>
    <x v="5"/>
    <x v="6"/>
    <x v="45"/>
    <x v="655"/>
    <x v="2"/>
    <x v="2"/>
    <x v="5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6"/>
    <x v="53"/>
    <x v="63"/>
    <x v="0"/>
    <x v="30"/>
    <x v="57"/>
    <x v="57"/>
    <x v="57"/>
    <x v="57"/>
    <x v="1035"/>
    <x v="1085"/>
    <x v="629"/>
    <x v="427"/>
    <x v="8"/>
    <x v="878"/>
    <x v="40"/>
    <x v="0"/>
    <x v="11"/>
    <x v="5"/>
    <x v="0"/>
    <x v="52"/>
    <x v="801"/>
    <x v="2"/>
    <x v="2"/>
    <x v="8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6"/>
  </r>
  <r>
    <x v="116"/>
    <x v="53"/>
    <x v="64"/>
    <x v="0"/>
    <x v="31"/>
    <x v="58"/>
    <x v="58"/>
    <x v="58"/>
    <x v="58"/>
    <x v="1036"/>
    <x v="1086"/>
    <x v="297"/>
    <x v="243"/>
    <x v="57"/>
    <x v="879"/>
    <x v="40"/>
    <x v="0"/>
    <x v="26"/>
    <x v="2"/>
    <x v="0"/>
    <x v="26"/>
    <x v="802"/>
    <x v="2"/>
    <x v="2"/>
    <x v="1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17"/>
    <x v="11"/>
    <x v="13"/>
    <x v="1"/>
    <x v="4"/>
    <x v="9"/>
    <x v="9"/>
    <x v="9"/>
    <x v="9"/>
    <x v="1037"/>
    <x v="1087"/>
    <x v="277"/>
    <x v="135"/>
    <x v="84"/>
    <x v="880"/>
    <x v="5"/>
    <x v="0"/>
    <x v="0"/>
    <x v="2"/>
    <x v="0"/>
    <x v="5"/>
    <x v="80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11"/>
    <x v="14"/>
    <x v="1"/>
    <x v="4"/>
    <x v="10"/>
    <x v="10"/>
    <x v="10"/>
    <x v="10"/>
    <x v="1038"/>
    <x v="1088"/>
    <x v="630"/>
    <x v="76"/>
    <x v="89"/>
    <x v="88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11"/>
    <x v="15"/>
    <x v="1"/>
    <x v="4"/>
    <x v="11"/>
    <x v="11"/>
    <x v="11"/>
    <x v="11"/>
    <x v="492"/>
    <x v="882"/>
    <x v="403"/>
    <x v="119"/>
    <x v="8"/>
    <x v="10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14"/>
    <x v="19"/>
    <x v="1"/>
    <x v="4"/>
    <x v="15"/>
    <x v="15"/>
    <x v="15"/>
    <x v="15"/>
    <x v="1039"/>
    <x v="1089"/>
    <x v="631"/>
    <x v="209"/>
    <x v="13"/>
    <x v="78"/>
    <x v="23"/>
    <x v="0"/>
    <x v="2"/>
    <x v="2"/>
    <x v="0"/>
    <x v="8"/>
    <x v="80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29"/>
    <x v="35"/>
    <x v="1"/>
    <x v="4"/>
    <x v="29"/>
    <x v="29"/>
    <x v="29"/>
    <x v="29"/>
    <x v="1040"/>
    <x v="1090"/>
    <x v="459"/>
    <x v="39"/>
    <x v="88"/>
    <x v="882"/>
    <x v="2"/>
    <x v="0"/>
    <x v="3"/>
    <x v="2"/>
    <x v="0"/>
    <x v="30"/>
    <x v="80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34"/>
    <x v="41"/>
    <x v="1"/>
    <x v="4"/>
    <x v="35"/>
    <x v="35"/>
    <x v="35"/>
    <x v="35"/>
    <x v="1041"/>
    <x v="1091"/>
    <x v="136"/>
    <x v="257"/>
    <x v="5"/>
    <x v="8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36"/>
    <x v="43"/>
    <x v="1"/>
    <x v="16"/>
    <x v="37"/>
    <x v="37"/>
    <x v="37"/>
    <x v="37"/>
    <x v="492"/>
    <x v="631"/>
    <x v="403"/>
    <x v="12"/>
    <x v="8"/>
    <x v="88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7"/>
    <x v="36"/>
    <x v="44"/>
    <x v="1"/>
    <x v="16"/>
    <x v="38"/>
    <x v="38"/>
    <x v="38"/>
    <x v="38"/>
    <x v="1042"/>
    <x v="1092"/>
    <x v="330"/>
    <x v="108"/>
    <x v="62"/>
    <x v="885"/>
    <x v="5"/>
    <x v="0"/>
    <x v="0"/>
    <x v="2"/>
    <x v="0"/>
    <x v="5"/>
    <x v="80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7"/>
    <x v="37"/>
    <x v="45"/>
    <x v="1"/>
    <x v="4"/>
    <x v="39"/>
    <x v="39"/>
    <x v="39"/>
    <x v="39"/>
    <x v="1043"/>
    <x v="1093"/>
    <x v="424"/>
    <x v="313"/>
    <x v="109"/>
    <x v="886"/>
    <x v="5"/>
    <x v="0"/>
    <x v="2"/>
    <x v="2"/>
    <x v="0"/>
    <x v="30"/>
    <x v="80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42"/>
    <x v="51"/>
    <x v="0"/>
    <x v="23"/>
    <x v="45"/>
    <x v="45"/>
    <x v="45"/>
    <x v="45"/>
    <x v="1044"/>
    <x v="1094"/>
    <x v="517"/>
    <x v="428"/>
    <x v="29"/>
    <x v="887"/>
    <x v="5"/>
    <x v="0"/>
    <x v="0"/>
    <x v="2"/>
    <x v="0"/>
    <x v="5"/>
    <x v="80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7"/>
    <x v="45"/>
    <x v="55"/>
    <x v="1"/>
    <x v="4"/>
    <x v="49"/>
    <x v="49"/>
    <x v="49"/>
    <x v="49"/>
    <x v="1045"/>
    <x v="1095"/>
    <x v="458"/>
    <x v="241"/>
    <x v="110"/>
    <x v="888"/>
    <x v="2"/>
    <x v="0"/>
    <x v="2"/>
    <x v="2"/>
    <x v="0"/>
    <x v="5"/>
    <x v="809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50"/>
    <x v="60"/>
    <x v="0"/>
    <x v="4"/>
    <x v="54"/>
    <x v="54"/>
    <x v="54"/>
    <x v="54"/>
    <x v="1046"/>
    <x v="1096"/>
    <x v="292"/>
    <x v="370"/>
    <x v="64"/>
    <x v="889"/>
    <x v="49"/>
    <x v="3"/>
    <x v="22"/>
    <x v="2"/>
    <x v="0"/>
    <x v="7"/>
    <x v="810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7"/>
    <x v="52"/>
    <x v="62"/>
    <x v="0"/>
    <x v="24"/>
    <x v="56"/>
    <x v="56"/>
    <x v="56"/>
    <x v="56"/>
    <x v="1047"/>
    <x v="1097"/>
    <x v="632"/>
    <x v="151"/>
    <x v="7"/>
    <x v="890"/>
    <x v="83"/>
    <x v="3"/>
    <x v="63"/>
    <x v="1"/>
    <x v="3"/>
    <x v="98"/>
    <x v="811"/>
    <x v="2"/>
    <x v="2"/>
    <x v="16"/>
    <x v="12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11"/>
    <x v="11"/>
    <x v="20"/>
  </r>
  <r>
    <x v="117"/>
    <x v="53"/>
    <x v="63"/>
    <x v="0"/>
    <x v="30"/>
    <x v="57"/>
    <x v="57"/>
    <x v="57"/>
    <x v="57"/>
    <x v="1048"/>
    <x v="1098"/>
    <x v="122"/>
    <x v="429"/>
    <x v="69"/>
    <x v="891"/>
    <x v="19"/>
    <x v="0"/>
    <x v="15"/>
    <x v="0"/>
    <x v="1"/>
    <x v="29"/>
    <x v="812"/>
    <x v="2"/>
    <x v="2"/>
    <x v="5"/>
    <x v="2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6"/>
  </r>
  <r>
    <x v="117"/>
    <x v="53"/>
    <x v="64"/>
    <x v="0"/>
    <x v="31"/>
    <x v="58"/>
    <x v="58"/>
    <x v="58"/>
    <x v="58"/>
    <x v="1049"/>
    <x v="1099"/>
    <x v="633"/>
    <x v="288"/>
    <x v="26"/>
    <x v="892"/>
    <x v="7"/>
    <x v="1"/>
    <x v="72"/>
    <x v="5"/>
    <x v="3"/>
    <x v="51"/>
    <x v="649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18"/>
    <x v="11"/>
    <x v="13"/>
    <x v="1"/>
    <x v="4"/>
    <x v="9"/>
    <x v="9"/>
    <x v="9"/>
    <x v="9"/>
    <x v="1050"/>
    <x v="826"/>
    <x v="634"/>
    <x v="405"/>
    <x v="81"/>
    <x v="893"/>
    <x v="40"/>
    <x v="0"/>
    <x v="3"/>
    <x v="2"/>
    <x v="0"/>
    <x v="35"/>
    <x v="81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11"/>
    <x v="14"/>
    <x v="1"/>
    <x v="4"/>
    <x v="10"/>
    <x v="10"/>
    <x v="10"/>
    <x v="10"/>
    <x v="1051"/>
    <x v="1100"/>
    <x v="231"/>
    <x v="111"/>
    <x v="108"/>
    <x v="639"/>
    <x v="23"/>
    <x v="0"/>
    <x v="3"/>
    <x v="2"/>
    <x v="0"/>
    <x v="17"/>
    <x v="81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11"/>
    <x v="15"/>
    <x v="1"/>
    <x v="4"/>
    <x v="11"/>
    <x v="11"/>
    <x v="11"/>
    <x v="11"/>
    <x v="1052"/>
    <x v="1101"/>
    <x v="384"/>
    <x v="10"/>
    <x v="5"/>
    <x v="89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14"/>
    <x v="19"/>
    <x v="1"/>
    <x v="4"/>
    <x v="15"/>
    <x v="15"/>
    <x v="15"/>
    <x v="15"/>
    <x v="1053"/>
    <x v="1102"/>
    <x v="263"/>
    <x v="207"/>
    <x v="13"/>
    <x v="30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29"/>
    <x v="35"/>
    <x v="1"/>
    <x v="4"/>
    <x v="29"/>
    <x v="29"/>
    <x v="29"/>
    <x v="29"/>
    <x v="204"/>
    <x v="1103"/>
    <x v="422"/>
    <x v="313"/>
    <x v="64"/>
    <x v="895"/>
    <x v="13"/>
    <x v="0"/>
    <x v="2"/>
    <x v="2"/>
    <x v="0"/>
    <x v="22"/>
    <x v="81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34"/>
    <x v="41"/>
    <x v="1"/>
    <x v="4"/>
    <x v="35"/>
    <x v="35"/>
    <x v="35"/>
    <x v="35"/>
    <x v="1054"/>
    <x v="1104"/>
    <x v="622"/>
    <x v="347"/>
    <x v="5"/>
    <x v="896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36"/>
    <x v="43"/>
    <x v="1"/>
    <x v="16"/>
    <x v="37"/>
    <x v="37"/>
    <x v="37"/>
    <x v="37"/>
    <x v="1055"/>
    <x v="803"/>
    <x v="36"/>
    <x v="430"/>
    <x v="8"/>
    <x v="89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8"/>
    <x v="36"/>
    <x v="44"/>
    <x v="1"/>
    <x v="16"/>
    <x v="38"/>
    <x v="38"/>
    <x v="38"/>
    <x v="38"/>
    <x v="1056"/>
    <x v="1105"/>
    <x v="635"/>
    <x v="216"/>
    <x v="29"/>
    <x v="898"/>
    <x v="13"/>
    <x v="0"/>
    <x v="3"/>
    <x v="2"/>
    <x v="0"/>
    <x v="8"/>
    <x v="81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8"/>
    <x v="37"/>
    <x v="45"/>
    <x v="1"/>
    <x v="4"/>
    <x v="39"/>
    <x v="39"/>
    <x v="39"/>
    <x v="39"/>
    <x v="1057"/>
    <x v="1106"/>
    <x v="603"/>
    <x v="155"/>
    <x v="68"/>
    <x v="899"/>
    <x v="5"/>
    <x v="0"/>
    <x v="2"/>
    <x v="2"/>
    <x v="0"/>
    <x v="30"/>
    <x v="81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42"/>
    <x v="51"/>
    <x v="0"/>
    <x v="23"/>
    <x v="45"/>
    <x v="45"/>
    <x v="45"/>
    <x v="45"/>
    <x v="1058"/>
    <x v="1107"/>
    <x v="477"/>
    <x v="427"/>
    <x v="38"/>
    <x v="900"/>
    <x v="2"/>
    <x v="0"/>
    <x v="2"/>
    <x v="2"/>
    <x v="0"/>
    <x v="5"/>
    <x v="81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8"/>
    <x v="45"/>
    <x v="55"/>
    <x v="1"/>
    <x v="4"/>
    <x v="49"/>
    <x v="49"/>
    <x v="49"/>
    <x v="49"/>
    <x v="1059"/>
    <x v="1108"/>
    <x v="498"/>
    <x v="304"/>
    <x v="68"/>
    <x v="901"/>
    <x v="2"/>
    <x v="3"/>
    <x v="3"/>
    <x v="2"/>
    <x v="0"/>
    <x v="22"/>
    <x v="7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50"/>
    <x v="60"/>
    <x v="0"/>
    <x v="4"/>
    <x v="54"/>
    <x v="54"/>
    <x v="54"/>
    <x v="54"/>
    <x v="1060"/>
    <x v="1109"/>
    <x v="113"/>
    <x v="160"/>
    <x v="47"/>
    <x v="902"/>
    <x v="18"/>
    <x v="0"/>
    <x v="38"/>
    <x v="5"/>
    <x v="1"/>
    <x v="40"/>
    <x v="819"/>
    <x v="2"/>
    <x v="2"/>
    <x v="5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8"/>
    <x v="52"/>
    <x v="62"/>
    <x v="0"/>
    <x v="24"/>
    <x v="56"/>
    <x v="56"/>
    <x v="56"/>
    <x v="56"/>
    <x v="1061"/>
    <x v="1110"/>
    <x v="636"/>
    <x v="192"/>
    <x v="35"/>
    <x v="903"/>
    <x v="84"/>
    <x v="1"/>
    <x v="78"/>
    <x v="0"/>
    <x v="4"/>
    <x v="123"/>
    <x v="820"/>
    <x v="2"/>
    <x v="2"/>
    <x v="14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8"/>
    <x v="53"/>
    <x v="63"/>
    <x v="0"/>
    <x v="30"/>
    <x v="57"/>
    <x v="57"/>
    <x v="57"/>
    <x v="57"/>
    <x v="1062"/>
    <x v="1111"/>
    <x v="637"/>
    <x v="431"/>
    <x v="86"/>
    <x v="22"/>
    <x v="26"/>
    <x v="3"/>
    <x v="35"/>
    <x v="2"/>
    <x v="1"/>
    <x v="46"/>
    <x v="821"/>
    <x v="2"/>
    <x v="2"/>
    <x v="13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6"/>
  </r>
  <r>
    <x v="118"/>
    <x v="53"/>
    <x v="64"/>
    <x v="0"/>
    <x v="31"/>
    <x v="58"/>
    <x v="58"/>
    <x v="58"/>
    <x v="58"/>
    <x v="1063"/>
    <x v="1112"/>
    <x v="573"/>
    <x v="155"/>
    <x v="47"/>
    <x v="904"/>
    <x v="42"/>
    <x v="0"/>
    <x v="31"/>
    <x v="2"/>
    <x v="0"/>
    <x v="43"/>
    <x v="649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19"/>
    <x v="11"/>
    <x v="13"/>
    <x v="1"/>
    <x v="4"/>
    <x v="9"/>
    <x v="9"/>
    <x v="9"/>
    <x v="9"/>
    <x v="1064"/>
    <x v="1113"/>
    <x v="456"/>
    <x v="219"/>
    <x v="26"/>
    <x v="905"/>
    <x v="23"/>
    <x v="0"/>
    <x v="2"/>
    <x v="2"/>
    <x v="1"/>
    <x v="17"/>
    <x v="822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11"/>
    <x v="14"/>
    <x v="1"/>
    <x v="4"/>
    <x v="10"/>
    <x v="10"/>
    <x v="10"/>
    <x v="10"/>
    <x v="1065"/>
    <x v="1114"/>
    <x v="206"/>
    <x v="126"/>
    <x v="68"/>
    <x v="844"/>
    <x v="30"/>
    <x v="3"/>
    <x v="0"/>
    <x v="2"/>
    <x v="0"/>
    <x v="21"/>
    <x v="82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11"/>
    <x v="15"/>
    <x v="1"/>
    <x v="4"/>
    <x v="11"/>
    <x v="11"/>
    <x v="11"/>
    <x v="11"/>
    <x v="15"/>
    <x v="1115"/>
    <x v="403"/>
    <x v="218"/>
    <x v="5"/>
    <x v="90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14"/>
    <x v="19"/>
    <x v="1"/>
    <x v="4"/>
    <x v="15"/>
    <x v="15"/>
    <x v="15"/>
    <x v="15"/>
    <x v="1066"/>
    <x v="1116"/>
    <x v="638"/>
    <x v="258"/>
    <x v="13"/>
    <x v="571"/>
    <x v="2"/>
    <x v="0"/>
    <x v="2"/>
    <x v="2"/>
    <x v="0"/>
    <x v="5"/>
    <x v="82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29"/>
    <x v="35"/>
    <x v="1"/>
    <x v="4"/>
    <x v="29"/>
    <x v="29"/>
    <x v="29"/>
    <x v="29"/>
    <x v="1067"/>
    <x v="1117"/>
    <x v="11"/>
    <x v="225"/>
    <x v="16"/>
    <x v="907"/>
    <x v="26"/>
    <x v="0"/>
    <x v="3"/>
    <x v="2"/>
    <x v="0"/>
    <x v="21"/>
    <x v="825"/>
    <x v="2"/>
    <x v="2"/>
    <x v="7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34"/>
    <x v="41"/>
    <x v="1"/>
    <x v="4"/>
    <x v="35"/>
    <x v="35"/>
    <x v="35"/>
    <x v="35"/>
    <x v="1068"/>
    <x v="1118"/>
    <x v="557"/>
    <x v="134"/>
    <x v="5"/>
    <x v="908"/>
    <x v="5"/>
    <x v="0"/>
    <x v="0"/>
    <x v="2"/>
    <x v="0"/>
    <x v="5"/>
    <x v="8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36"/>
    <x v="43"/>
    <x v="1"/>
    <x v="16"/>
    <x v="37"/>
    <x v="37"/>
    <x v="37"/>
    <x v="37"/>
    <x v="1069"/>
    <x v="1119"/>
    <x v="75"/>
    <x v="432"/>
    <x v="8"/>
    <x v="90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9"/>
    <x v="36"/>
    <x v="44"/>
    <x v="1"/>
    <x v="16"/>
    <x v="38"/>
    <x v="38"/>
    <x v="38"/>
    <x v="38"/>
    <x v="1070"/>
    <x v="1120"/>
    <x v="47"/>
    <x v="87"/>
    <x v="18"/>
    <x v="177"/>
    <x v="5"/>
    <x v="0"/>
    <x v="2"/>
    <x v="2"/>
    <x v="0"/>
    <x v="30"/>
    <x v="827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19"/>
    <x v="37"/>
    <x v="45"/>
    <x v="1"/>
    <x v="4"/>
    <x v="39"/>
    <x v="39"/>
    <x v="39"/>
    <x v="39"/>
    <x v="1071"/>
    <x v="1121"/>
    <x v="639"/>
    <x v="346"/>
    <x v="104"/>
    <x v="181"/>
    <x v="30"/>
    <x v="0"/>
    <x v="2"/>
    <x v="2"/>
    <x v="0"/>
    <x v="21"/>
    <x v="76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42"/>
    <x v="51"/>
    <x v="0"/>
    <x v="23"/>
    <x v="45"/>
    <x v="45"/>
    <x v="45"/>
    <x v="45"/>
    <x v="1072"/>
    <x v="1122"/>
    <x v="158"/>
    <x v="404"/>
    <x v="77"/>
    <x v="910"/>
    <x v="2"/>
    <x v="0"/>
    <x v="2"/>
    <x v="2"/>
    <x v="0"/>
    <x v="5"/>
    <x v="82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19"/>
    <x v="45"/>
    <x v="55"/>
    <x v="1"/>
    <x v="4"/>
    <x v="49"/>
    <x v="49"/>
    <x v="49"/>
    <x v="49"/>
    <x v="1073"/>
    <x v="1123"/>
    <x v="465"/>
    <x v="76"/>
    <x v="109"/>
    <x v="911"/>
    <x v="2"/>
    <x v="3"/>
    <x v="0"/>
    <x v="2"/>
    <x v="0"/>
    <x v="5"/>
    <x v="82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50"/>
    <x v="60"/>
    <x v="0"/>
    <x v="4"/>
    <x v="54"/>
    <x v="54"/>
    <x v="54"/>
    <x v="54"/>
    <x v="1074"/>
    <x v="1124"/>
    <x v="612"/>
    <x v="40"/>
    <x v="84"/>
    <x v="912"/>
    <x v="19"/>
    <x v="0"/>
    <x v="22"/>
    <x v="5"/>
    <x v="0"/>
    <x v="36"/>
    <x v="830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19"/>
    <x v="52"/>
    <x v="62"/>
    <x v="0"/>
    <x v="24"/>
    <x v="56"/>
    <x v="56"/>
    <x v="56"/>
    <x v="56"/>
    <x v="1075"/>
    <x v="1125"/>
    <x v="640"/>
    <x v="130"/>
    <x v="43"/>
    <x v="301"/>
    <x v="61"/>
    <x v="3"/>
    <x v="21"/>
    <x v="2"/>
    <x v="1"/>
    <x v="28"/>
    <x v="831"/>
    <x v="2"/>
    <x v="2"/>
    <x v="2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19"/>
    <x v="53"/>
    <x v="63"/>
    <x v="0"/>
    <x v="30"/>
    <x v="57"/>
    <x v="57"/>
    <x v="57"/>
    <x v="57"/>
    <x v="1076"/>
    <x v="1126"/>
    <x v="641"/>
    <x v="247"/>
    <x v="94"/>
    <x v="336"/>
    <x v="58"/>
    <x v="0"/>
    <x v="26"/>
    <x v="3"/>
    <x v="0"/>
    <x v="36"/>
    <x v="832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6"/>
  </r>
  <r>
    <x v="119"/>
    <x v="53"/>
    <x v="64"/>
    <x v="0"/>
    <x v="31"/>
    <x v="58"/>
    <x v="58"/>
    <x v="58"/>
    <x v="58"/>
    <x v="1077"/>
    <x v="1127"/>
    <x v="519"/>
    <x v="9"/>
    <x v="84"/>
    <x v="8"/>
    <x v="30"/>
    <x v="0"/>
    <x v="26"/>
    <x v="2"/>
    <x v="0"/>
    <x v="62"/>
    <x v="83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0"/>
    <x v="11"/>
    <x v="13"/>
    <x v="1"/>
    <x v="4"/>
    <x v="9"/>
    <x v="9"/>
    <x v="9"/>
    <x v="9"/>
    <x v="1078"/>
    <x v="1128"/>
    <x v="444"/>
    <x v="104"/>
    <x v="16"/>
    <x v="913"/>
    <x v="13"/>
    <x v="0"/>
    <x v="1"/>
    <x v="2"/>
    <x v="0"/>
    <x v="17"/>
    <x v="834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11"/>
    <x v="14"/>
    <x v="1"/>
    <x v="4"/>
    <x v="10"/>
    <x v="10"/>
    <x v="10"/>
    <x v="10"/>
    <x v="1079"/>
    <x v="1129"/>
    <x v="642"/>
    <x v="225"/>
    <x v="108"/>
    <x v="914"/>
    <x v="2"/>
    <x v="0"/>
    <x v="0"/>
    <x v="2"/>
    <x v="0"/>
    <x v="2"/>
    <x v="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11"/>
    <x v="15"/>
    <x v="1"/>
    <x v="4"/>
    <x v="11"/>
    <x v="11"/>
    <x v="11"/>
    <x v="11"/>
    <x v="294"/>
    <x v="1130"/>
    <x v="15"/>
    <x v="209"/>
    <x v="8"/>
    <x v="53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14"/>
    <x v="19"/>
    <x v="1"/>
    <x v="4"/>
    <x v="15"/>
    <x v="15"/>
    <x v="15"/>
    <x v="15"/>
    <x v="1080"/>
    <x v="1131"/>
    <x v="602"/>
    <x v="39"/>
    <x v="13"/>
    <x v="915"/>
    <x v="5"/>
    <x v="0"/>
    <x v="0"/>
    <x v="2"/>
    <x v="0"/>
    <x v="5"/>
    <x v="83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29"/>
    <x v="35"/>
    <x v="1"/>
    <x v="4"/>
    <x v="29"/>
    <x v="29"/>
    <x v="29"/>
    <x v="29"/>
    <x v="1081"/>
    <x v="1132"/>
    <x v="583"/>
    <x v="155"/>
    <x v="10"/>
    <x v="916"/>
    <x v="23"/>
    <x v="0"/>
    <x v="2"/>
    <x v="2"/>
    <x v="0"/>
    <x v="8"/>
    <x v="836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34"/>
    <x v="41"/>
    <x v="1"/>
    <x v="4"/>
    <x v="35"/>
    <x v="35"/>
    <x v="35"/>
    <x v="35"/>
    <x v="1082"/>
    <x v="1133"/>
    <x v="304"/>
    <x v="72"/>
    <x v="5"/>
    <x v="10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36"/>
    <x v="43"/>
    <x v="1"/>
    <x v="16"/>
    <x v="37"/>
    <x v="37"/>
    <x v="37"/>
    <x v="37"/>
    <x v="1083"/>
    <x v="1134"/>
    <x v="75"/>
    <x v="195"/>
    <x v="6"/>
    <x v="91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0"/>
    <x v="36"/>
    <x v="44"/>
    <x v="1"/>
    <x v="16"/>
    <x v="38"/>
    <x v="38"/>
    <x v="38"/>
    <x v="38"/>
    <x v="1084"/>
    <x v="1135"/>
    <x v="424"/>
    <x v="99"/>
    <x v="29"/>
    <x v="918"/>
    <x v="2"/>
    <x v="0"/>
    <x v="3"/>
    <x v="2"/>
    <x v="0"/>
    <x v="30"/>
    <x v="83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0"/>
    <x v="37"/>
    <x v="45"/>
    <x v="1"/>
    <x v="4"/>
    <x v="39"/>
    <x v="39"/>
    <x v="39"/>
    <x v="39"/>
    <x v="1085"/>
    <x v="1136"/>
    <x v="643"/>
    <x v="12"/>
    <x v="68"/>
    <x v="919"/>
    <x v="13"/>
    <x v="0"/>
    <x v="0"/>
    <x v="2"/>
    <x v="1"/>
    <x v="22"/>
    <x v="838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42"/>
    <x v="51"/>
    <x v="0"/>
    <x v="23"/>
    <x v="45"/>
    <x v="45"/>
    <x v="45"/>
    <x v="45"/>
    <x v="1086"/>
    <x v="1137"/>
    <x v="132"/>
    <x v="433"/>
    <x v="35"/>
    <x v="920"/>
    <x v="13"/>
    <x v="0"/>
    <x v="0"/>
    <x v="2"/>
    <x v="0"/>
    <x v="30"/>
    <x v="83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0"/>
    <x v="45"/>
    <x v="55"/>
    <x v="1"/>
    <x v="4"/>
    <x v="49"/>
    <x v="49"/>
    <x v="49"/>
    <x v="49"/>
    <x v="1087"/>
    <x v="1138"/>
    <x v="644"/>
    <x v="70"/>
    <x v="68"/>
    <x v="921"/>
    <x v="13"/>
    <x v="0"/>
    <x v="3"/>
    <x v="2"/>
    <x v="0"/>
    <x v="8"/>
    <x v="84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50"/>
    <x v="60"/>
    <x v="0"/>
    <x v="4"/>
    <x v="54"/>
    <x v="54"/>
    <x v="54"/>
    <x v="54"/>
    <x v="1088"/>
    <x v="1139"/>
    <x v="418"/>
    <x v="57"/>
    <x v="10"/>
    <x v="922"/>
    <x v="58"/>
    <x v="3"/>
    <x v="22"/>
    <x v="5"/>
    <x v="1"/>
    <x v="7"/>
    <x v="841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0"/>
    <x v="52"/>
    <x v="62"/>
    <x v="0"/>
    <x v="24"/>
    <x v="56"/>
    <x v="56"/>
    <x v="56"/>
    <x v="56"/>
    <x v="1089"/>
    <x v="1140"/>
    <x v="645"/>
    <x v="130"/>
    <x v="3"/>
    <x v="914"/>
    <x v="85"/>
    <x v="1"/>
    <x v="62"/>
    <x v="2"/>
    <x v="6"/>
    <x v="124"/>
    <x v="842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0"/>
    <x v="53"/>
    <x v="63"/>
    <x v="0"/>
    <x v="30"/>
    <x v="57"/>
    <x v="57"/>
    <x v="57"/>
    <x v="57"/>
    <x v="1090"/>
    <x v="1141"/>
    <x v="546"/>
    <x v="434"/>
    <x v="98"/>
    <x v="923"/>
    <x v="13"/>
    <x v="0"/>
    <x v="3"/>
    <x v="2"/>
    <x v="1"/>
    <x v="17"/>
    <x v="177"/>
    <x v="2"/>
    <x v="2"/>
    <x v="1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6"/>
  </r>
  <r>
    <x v="120"/>
    <x v="53"/>
    <x v="64"/>
    <x v="0"/>
    <x v="31"/>
    <x v="58"/>
    <x v="58"/>
    <x v="58"/>
    <x v="58"/>
    <x v="1091"/>
    <x v="1142"/>
    <x v="499"/>
    <x v="435"/>
    <x v="67"/>
    <x v="924"/>
    <x v="23"/>
    <x v="0"/>
    <x v="12"/>
    <x v="2"/>
    <x v="0"/>
    <x v="12"/>
    <x v="84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0"/>
    <x v="54"/>
    <x v="65"/>
    <x v="0"/>
    <x v="32"/>
    <x v="59"/>
    <x v="59"/>
    <x v="59"/>
    <x v="59"/>
    <x v="20"/>
    <x v="2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1"/>
    <x v="11"/>
    <x v="13"/>
    <x v="1"/>
    <x v="4"/>
    <x v="9"/>
    <x v="9"/>
    <x v="9"/>
    <x v="9"/>
    <x v="1092"/>
    <x v="1143"/>
    <x v="415"/>
    <x v="54"/>
    <x v="61"/>
    <x v="874"/>
    <x v="13"/>
    <x v="0"/>
    <x v="0"/>
    <x v="2"/>
    <x v="1"/>
    <x v="22"/>
    <x v="8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11"/>
    <x v="14"/>
    <x v="1"/>
    <x v="4"/>
    <x v="10"/>
    <x v="10"/>
    <x v="10"/>
    <x v="10"/>
    <x v="1093"/>
    <x v="1144"/>
    <x v="460"/>
    <x v="61"/>
    <x v="89"/>
    <x v="925"/>
    <x v="13"/>
    <x v="0"/>
    <x v="3"/>
    <x v="2"/>
    <x v="0"/>
    <x v="8"/>
    <x v="84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11"/>
    <x v="15"/>
    <x v="1"/>
    <x v="4"/>
    <x v="11"/>
    <x v="11"/>
    <x v="11"/>
    <x v="11"/>
    <x v="724"/>
    <x v="1145"/>
    <x v="535"/>
    <x v="222"/>
    <x v="8"/>
    <x v="92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14"/>
    <x v="19"/>
    <x v="1"/>
    <x v="4"/>
    <x v="15"/>
    <x v="15"/>
    <x v="15"/>
    <x v="15"/>
    <x v="1094"/>
    <x v="1146"/>
    <x v="501"/>
    <x v="291"/>
    <x v="13"/>
    <x v="869"/>
    <x v="5"/>
    <x v="0"/>
    <x v="3"/>
    <x v="5"/>
    <x v="0"/>
    <x v="8"/>
    <x v="84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29"/>
    <x v="35"/>
    <x v="1"/>
    <x v="4"/>
    <x v="29"/>
    <x v="29"/>
    <x v="29"/>
    <x v="29"/>
    <x v="1095"/>
    <x v="1147"/>
    <x v="299"/>
    <x v="304"/>
    <x v="61"/>
    <x v="927"/>
    <x v="23"/>
    <x v="0"/>
    <x v="2"/>
    <x v="2"/>
    <x v="1"/>
    <x v="17"/>
    <x v="84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34"/>
    <x v="41"/>
    <x v="1"/>
    <x v="4"/>
    <x v="35"/>
    <x v="35"/>
    <x v="35"/>
    <x v="35"/>
    <x v="1096"/>
    <x v="1148"/>
    <x v="75"/>
    <x v="161"/>
    <x v="6"/>
    <x v="9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36"/>
    <x v="43"/>
    <x v="1"/>
    <x v="16"/>
    <x v="37"/>
    <x v="37"/>
    <x v="37"/>
    <x v="37"/>
    <x v="540"/>
    <x v="1149"/>
    <x v="414"/>
    <x v="436"/>
    <x v="8"/>
    <x v="92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1"/>
    <x v="36"/>
    <x v="44"/>
    <x v="1"/>
    <x v="16"/>
    <x v="38"/>
    <x v="38"/>
    <x v="38"/>
    <x v="38"/>
    <x v="1097"/>
    <x v="1150"/>
    <x v="182"/>
    <x v="218"/>
    <x v="9"/>
    <x v="582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1"/>
    <x v="37"/>
    <x v="45"/>
    <x v="1"/>
    <x v="4"/>
    <x v="39"/>
    <x v="39"/>
    <x v="39"/>
    <x v="39"/>
    <x v="1098"/>
    <x v="1151"/>
    <x v="646"/>
    <x v="76"/>
    <x v="104"/>
    <x v="749"/>
    <x v="23"/>
    <x v="0"/>
    <x v="3"/>
    <x v="2"/>
    <x v="0"/>
    <x v="17"/>
    <x v="84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42"/>
    <x v="51"/>
    <x v="0"/>
    <x v="23"/>
    <x v="45"/>
    <x v="45"/>
    <x v="45"/>
    <x v="45"/>
    <x v="1099"/>
    <x v="1152"/>
    <x v="54"/>
    <x v="437"/>
    <x v="33"/>
    <x v="842"/>
    <x v="5"/>
    <x v="0"/>
    <x v="2"/>
    <x v="2"/>
    <x v="0"/>
    <x v="30"/>
    <x v="84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1"/>
    <x v="45"/>
    <x v="55"/>
    <x v="1"/>
    <x v="4"/>
    <x v="49"/>
    <x v="49"/>
    <x v="49"/>
    <x v="49"/>
    <x v="1100"/>
    <x v="1153"/>
    <x v="271"/>
    <x v="225"/>
    <x v="104"/>
    <x v="26"/>
    <x v="23"/>
    <x v="0"/>
    <x v="0"/>
    <x v="2"/>
    <x v="0"/>
    <x v="22"/>
    <x v="85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50"/>
    <x v="60"/>
    <x v="0"/>
    <x v="4"/>
    <x v="54"/>
    <x v="54"/>
    <x v="54"/>
    <x v="54"/>
    <x v="1101"/>
    <x v="1154"/>
    <x v="647"/>
    <x v="207"/>
    <x v="61"/>
    <x v="930"/>
    <x v="40"/>
    <x v="0"/>
    <x v="22"/>
    <x v="2"/>
    <x v="0"/>
    <x v="4"/>
    <x v="851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1"/>
    <x v="52"/>
    <x v="62"/>
    <x v="0"/>
    <x v="24"/>
    <x v="56"/>
    <x v="56"/>
    <x v="56"/>
    <x v="56"/>
    <x v="1102"/>
    <x v="1155"/>
    <x v="648"/>
    <x v="151"/>
    <x v="75"/>
    <x v="931"/>
    <x v="86"/>
    <x v="0"/>
    <x v="79"/>
    <x v="0"/>
    <x v="1"/>
    <x v="125"/>
    <x v="852"/>
    <x v="2"/>
    <x v="2"/>
    <x v="1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1"/>
    <x v="53"/>
    <x v="64"/>
    <x v="0"/>
    <x v="31"/>
    <x v="58"/>
    <x v="58"/>
    <x v="58"/>
    <x v="58"/>
    <x v="1103"/>
    <x v="1156"/>
    <x v="505"/>
    <x v="438"/>
    <x v="78"/>
    <x v="932"/>
    <x v="23"/>
    <x v="0"/>
    <x v="1"/>
    <x v="2"/>
    <x v="0"/>
    <x v="21"/>
    <x v="16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1"/>
    <x v="54"/>
    <x v="65"/>
    <x v="0"/>
    <x v="32"/>
    <x v="59"/>
    <x v="59"/>
    <x v="59"/>
    <x v="59"/>
    <x v="1104"/>
    <x v="1157"/>
    <x v="121"/>
    <x v="439"/>
    <x v="91"/>
    <x v="933"/>
    <x v="5"/>
    <x v="3"/>
    <x v="2"/>
    <x v="2"/>
    <x v="0"/>
    <x v="22"/>
    <x v="85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1"/>
    <x v="55"/>
    <x v="66"/>
    <x v="0"/>
    <x v="33"/>
    <x v="60"/>
    <x v="60"/>
    <x v="60"/>
    <x v="60"/>
    <x v="1105"/>
    <x v="1158"/>
    <x v="304"/>
    <x v="307"/>
    <x v="33"/>
    <x v="934"/>
    <x v="2"/>
    <x v="0"/>
    <x v="1"/>
    <x v="2"/>
    <x v="0"/>
    <x v="22"/>
    <x v="74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1"/>
    <x v="55"/>
    <x v="67"/>
    <x v="0"/>
    <x v="34"/>
    <x v="61"/>
    <x v="61"/>
    <x v="61"/>
    <x v="61"/>
    <x v="1106"/>
    <x v="1159"/>
    <x v="649"/>
    <x v="166"/>
    <x v="23"/>
    <x v="8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0"/>
  </r>
  <r>
    <x v="122"/>
    <x v="11"/>
    <x v="13"/>
    <x v="1"/>
    <x v="4"/>
    <x v="9"/>
    <x v="9"/>
    <x v="9"/>
    <x v="9"/>
    <x v="1107"/>
    <x v="1075"/>
    <x v="650"/>
    <x v="405"/>
    <x v="61"/>
    <x v="935"/>
    <x v="13"/>
    <x v="0"/>
    <x v="2"/>
    <x v="2"/>
    <x v="0"/>
    <x v="22"/>
    <x v="85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11"/>
    <x v="14"/>
    <x v="1"/>
    <x v="4"/>
    <x v="10"/>
    <x v="10"/>
    <x v="10"/>
    <x v="10"/>
    <x v="1108"/>
    <x v="1160"/>
    <x v="599"/>
    <x v="168"/>
    <x v="89"/>
    <x v="936"/>
    <x v="23"/>
    <x v="0"/>
    <x v="3"/>
    <x v="2"/>
    <x v="0"/>
    <x v="17"/>
    <x v="627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11"/>
    <x v="15"/>
    <x v="1"/>
    <x v="4"/>
    <x v="11"/>
    <x v="11"/>
    <x v="11"/>
    <x v="11"/>
    <x v="306"/>
    <x v="1161"/>
    <x v="152"/>
    <x v="327"/>
    <x v="8"/>
    <x v="29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14"/>
    <x v="19"/>
    <x v="1"/>
    <x v="4"/>
    <x v="15"/>
    <x v="15"/>
    <x v="15"/>
    <x v="15"/>
    <x v="1109"/>
    <x v="1162"/>
    <x v="413"/>
    <x v="10"/>
    <x v="13"/>
    <x v="915"/>
    <x v="2"/>
    <x v="0"/>
    <x v="2"/>
    <x v="2"/>
    <x v="0"/>
    <x v="5"/>
    <x v="85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29"/>
    <x v="35"/>
    <x v="1"/>
    <x v="4"/>
    <x v="29"/>
    <x v="29"/>
    <x v="29"/>
    <x v="29"/>
    <x v="1110"/>
    <x v="1163"/>
    <x v="432"/>
    <x v="243"/>
    <x v="51"/>
    <x v="937"/>
    <x v="26"/>
    <x v="3"/>
    <x v="1"/>
    <x v="2"/>
    <x v="0"/>
    <x v="0"/>
    <x v="856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34"/>
    <x v="41"/>
    <x v="1"/>
    <x v="4"/>
    <x v="35"/>
    <x v="35"/>
    <x v="35"/>
    <x v="35"/>
    <x v="1111"/>
    <x v="1164"/>
    <x v="428"/>
    <x v="3"/>
    <x v="6"/>
    <x v="69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36"/>
    <x v="43"/>
    <x v="1"/>
    <x v="16"/>
    <x v="37"/>
    <x v="37"/>
    <x v="37"/>
    <x v="37"/>
    <x v="1112"/>
    <x v="1165"/>
    <x v="169"/>
    <x v="440"/>
    <x v="8"/>
    <x v="88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2"/>
    <x v="36"/>
    <x v="44"/>
    <x v="1"/>
    <x v="16"/>
    <x v="38"/>
    <x v="38"/>
    <x v="38"/>
    <x v="38"/>
    <x v="735"/>
    <x v="1166"/>
    <x v="566"/>
    <x v="237"/>
    <x v="29"/>
    <x v="898"/>
    <x v="13"/>
    <x v="0"/>
    <x v="0"/>
    <x v="2"/>
    <x v="0"/>
    <x v="30"/>
    <x v="85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2"/>
    <x v="37"/>
    <x v="45"/>
    <x v="1"/>
    <x v="4"/>
    <x v="39"/>
    <x v="39"/>
    <x v="39"/>
    <x v="39"/>
    <x v="1113"/>
    <x v="1167"/>
    <x v="651"/>
    <x v="96"/>
    <x v="111"/>
    <x v="879"/>
    <x v="5"/>
    <x v="0"/>
    <x v="2"/>
    <x v="2"/>
    <x v="0"/>
    <x v="30"/>
    <x v="85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42"/>
    <x v="51"/>
    <x v="0"/>
    <x v="23"/>
    <x v="45"/>
    <x v="45"/>
    <x v="45"/>
    <x v="45"/>
    <x v="1114"/>
    <x v="975"/>
    <x v="409"/>
    <x v="441"/>
    <x v="31"/>
    <x v="76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2"/>
    <x v="45"/>
    <x v="55"/>
    <x v="1"/>
    <x v="4"/>
    <x v="49"/>
    <x v="49"/>
    <x v="49"/>
    <x v="49"/>
    <x v="1115"/>
    <x v="1168"/>
    <x v="652"/>
    <x v="377"/>
    <x v="109"/>
    <x v="309"/>
    <x v="2"/>
    <x v="0"/>
    <x v="2"/>
    <x v="2"/>
    <x v="0"/>
    <x v="5"/>
    <x v="859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50"/>
    <x v="60"/>
    <x v="0"/>
    <x v="4"/>
    <x v="54"/>
    <x v="54"/>
    <x v="54"/>
    <x v="54"/>
    <x v="1116"/>
    <x v="1169"/>
    <x v="339"/>
    <x v="121"/>
    <x v="104"/>
    <x v="938"/>
    <x v="26"/>
    <x v="0"/>
    <x v="30"/>
    <x v="3"/>
    <x v="0"/>
    <x v="9"/>
    <x v="53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2"/>
    <x v="52"/>
    <x v="62"/>
    <x v="0"/>
    <x v="24"/>
    <x v="56"/>
    <x v="56"/>
    <x v="56"/>
    <x v="56"/>
    <x v="1117"/>
    <x v="1170"/>
    <x v="472"/>
    <x v="442"/>
    <x v="85"/>
    <x v="939"/>
    <x v="82"/>
    <x v="0"/>
    <x v="42"/>
    <x v="2"/>
    <x v="0"/>
    <x v="53"/>
    <x v="365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2"/>
    <x v="53"/>
    <x v="64"/>
    <x v="0"/>
    <x v="31"/>
    <x v="58"/>
    <x v="58"/>
    <x v="58"/>
    <x v="58"/>
    <x v="1118"/>
    <x v="1171"/>
    <x v="491"/>
    <x v="411"/>
    <x v="95"/>
    <x v="940"/>
    <x v="13"/>
    <x v="0"/>
    <x v="12"/>
    <x v="2"/>
    <x v="0"/>
    <x v="21"/>
    <x v="86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2"/>
    <x v="54"/>
    <x v="65"/>
    <x v="0"/>
    <x v="32"/>
    <x v="59"/>
    <x v="59"/>
    <x v="59"/>
    <x v="59"/>
    <x v="1119"/>
    <x v="1172"/>
    <x v="544"/>
    <x v="230"/>
    <x v="104"/>
    <x v="941"/>
    <x v="13"/>
    <x v="0"/>
    <x v="3"/>
    <x v="2"/>
    <x v="0"/>
    <x v="8"/>
    <x v="86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2"/>
    <x v="55"/>
    <x v="66"/>
    <x v="0"/>
    <x v="33"/>
    <x v="60"/>
    <x v="60"/>
    <x v="60"/>
    <x v="60"/>
    <x v="1120"/>
    <x v="1173"/>
    <x v="54"/>
    <x v="171"/>
    <x v="29"/>
    <x v="349"/>
    <x v="5"/>
    <x v="0"/>
    <x v="0"/>
    <x v="2"/>
    <x v="0"/>
    <x v="5"/>
    <x v="862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2"/>
    <x v="55"/>
    <x v="67"/>
    <x v="0"/>
    <x v="34"/>
    <x v="61"/>
    <x v="61"/>
    <x v="61"/>
    <x v="61"/>
    <x v="1121"/>
    <x v="1174"/>
    <x v="503"/>
    <x v="46"/>
    <x v="62"/>
    <x v="124"/>
    <x v="13"/>
    <x v="0"/>
    <x v="2"/>
    <x v="2"/>
    <x v="0"/>
    <x v="22"/>
    <x v="86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0"/>
  </r>
  <r>
    <x v="122"/>
    <x v="56"/>
    <x v="68"/>
    <x v="0"/>
    <x v="35"/>
    <x v="62"/>
    <x v="62"/>
    <x v="62"/>
    <x v="62"/>
    <x v="1122"/>
    <x v="1175"/>
    <x v="136"/>
    <x v="238"/>
    <x v="10"/>
    <x v="942"/>
    <x v="2"/>
    <x v="0"/>
    <x v="2"/>
    <x v="2"/>
    <x v="0"/>
    <x v="5"/>
    <x v="86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3"/>
    <x v="11"/>
    <x v="13"/>
    <x v="1"/>
    <x v="4"/>
    <x v="9"/>
    <x v="9"/>
    <x v="9"/>
    <x v="9"/>
    <x v="1123"/>
    <x v="1176"/>
    <x v="143"/>
    <x v="58"/>
    <x v="84"/>
    <x v="943"/>
    <x v="13"/>
    <x v="0"/>
    <x v="2"/>
    <x v="2"/>
    <x v="1"/>
    <x v="8"/>
    <x v="865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11"/>
    <x v="14"/>
    <x v="1"/>
    <x v="4"/>
    <x v="10"/>
    <x v="10"/>
    <x v="10"/>
    <x v="10"/>
    <x v="1124"/>
    <x v="1177"/>
    <x v="653"/>
    <x v="46"/>
    <x v="108"/>
    <x v="944"/>
    <x v="13"/>
    <x v="3"/>
    <x v="2"/>
    <x v="5"/>
    <x v="0"/>
    <x v="17"/>
    <x v="86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11"/>
    <x v="15"/>
    <x v="1"/>
    <x v="4"/>
    <x v="11"/>
    <x v="11"/>
    <x v="11"/>
    <x v="11"/>
    <x v="552"/>
    <x v="1178"/>
    <x v="2"/>
    <x v="443"/>
    <x v="8"/>
    <x v="94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14"/>
    <x v="19"/>
    <x v="1"/>
    <x v="4"/>
    <x v="15"/>
    <x v="15"/>
    <x v="15"/>
    <x v="15"/>
    <x v="1125"/>
    <x v="1179"/>
    <x v="393"/>
    <x v="83"/>
    <x v="39"/>
    <x v="123"/>
    <x v="13"/>
    <x v="0"/>
    <x v="0"/>
    <x v="2"/>
    <x v="0"/>
    <x v="30"/>
    <x v="86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29"/>
    <x v="35"/>
    <x v="1"/>
    <x v="4"/>
    <x v="29"/>
    <x v="29"/>
    <x v="29"/>
    <x v="29"/>
    <x v="1126"/>
    <x v="1180"/>
    <x v="415"/>
    <x v="304"/>
    <x v="51"/>
    <x v="946"/>
    <x v="26"/>
    <x v="0"/>
    <x v="3"/>
    <x v="2"/>
    <x v="1"/>
    <x v="12"/>
    <x v="86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34"/>
    <x v="41"/>
    <x v="1"/>
    <x v="4"/>
    <x v="35"/>
    <x v="35"/>
    <x v="35"/>
    <x v="35"/>
    <x v="1127"/>
    <x v="1181"/>
    <x v="169"/>
    <x v="7"/>
    <x v="5"/>
    <x v="367"/>
    <x v="5"/>
    <x v="0"/>
    <x v="0"/>
    <x v="2"/>
    <x v="0"/>
    <x v="5"/>
    <x v="86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36"/>
    <x v="43"/>
    <x v="1"/>
    <x v="16"/>
    <x v="37"/>
    <x v="37"/>
    <x v="37"/>
    <x v="37"/>
    <x v="294"/>
    <x v="1182"/>
    <x v="15"/>
    <x v="210"/>
    <x v="8"/>
    <x v="94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3"/>
    <x v="36"/>
    <x v="44"/>
    <x v="1"/>
    <x v="16"/>
    <x v="38"/>
    <x v="38"/>
    <x v="38"/>
    <x v="38"/>
    <x v="1128"/>
    <x v="1183"/>
    <x v="654"/>
    <x v="257"/>
    <x v="18"/>
    <x v="948"/>
    <x v="5"/>
    <x v="0"/>
    <x v="3"/>
    <x v="2"/>
    <x v="0"/>
    <x v="22"/>
    <x v="870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3"/>
    <x v="37"/>
    <x v="45"/>
    <x v="1"/>
    <x v="4"/>
    <x v="39"/>
    <x v="39"/>
    <x v="39"/>
    <x v="39"/>
    <x v="1129"/>
    <x v="1184"/>
    <x v="297"/>
    <x v="278"/>
    <x v="78"/>
    <x v="949"/>
    <x v="5"/>
    <x v="0"/>
    <x v="0"/>
    <x v="2"/>
    <x v="0"/>
    <x v="5"/>
    <x v="87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42"/>
    <x v="51"/>
    <x v="0"/>
    <x v="23"/>
    <x v="45"/>
    <x v="45"/>
    <x v="45"/>
    <x v="45"/>
    <x v="1130"/>
    <x v="840"/>
    <x v="36"/>
    <x v="444"/>
    <x v="77"/>
    <x v="95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3"/>
    <x v="45"/>
    <x v="55"/>
    <x v="1"/>
    <x v="4"/>
    <x v="49"/>
    <x v="49"/>
    <x v="49"/>
    <x v="49"/>
    <x v="1131"/>
    <x v="1185"/>
    <x v="358"/>
    <x v="140"/>
    <x v="110"/>
    <x v="730"/>
    <x v="13"/>
    <x v="0"/>
    <x v="0"/>
    <x v="2"/>
    <x v="0"/>
    <x v="30"/>
    <x v="87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50"/>
    <x v="60"/>
    <x v="0"/>
    <x v="4"/>
    <x v="54"/>
    <x v="54"/>
    <x v="54"/>
    <x v="54"/>
    <x v="1132"/>
    <x v="1186"/>
    <x v="402"/>
    <x v="149"/>
    <x v="111"/>
    <x v="951"/>
    <x v="0"/>
    <x v="0"/>
    <x v="35"/>
    <x v="2"/>
    <x v="1"/>
    <x v="62"/>
    <x v="873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3"/>
    <x v="52"/>
    <x v="62"/>
    <x v="0"/>
    <x v="24"/>
    <x v="56"/>
    <x v="56"/>
    <x v="56"/>
    <x v="56"/>
    <x v="1133"/>
    <x v="1187"/>
    <x v="655"/>
    <x v="442"/>
    <x v="75"/>
    <x v="952"/>
    <x v="1"/>
    <x v="0"/>
    <x v="40"/>
    <x v="2"/>
    <x v="1"/>
    <x v="49"/>
    <x v="396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3"/>
    <x v="53"/>
    <x v="64"/>
    <x v="0"/>
    <x v="31"/>
    <x v="58"/>
    <x v="58"/>
    <x v="58"/>
    <x v="58"/>
    <x v="1134"/>
    <x v="1188"/>
    <x v="656"/>
    <x v="445"/>
    <x v="91"/>
    <x v="953"/>
    <x v="13"/>
    <x v="3"/>
    <x v="4"/>
    <x v="2"/>
    <x v="0"/>
    <x v="0"/>
    <x v="87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3"/>
    <x v="54"/>
    <x v="65"/>
    <x v="0"/>
    <x v="32"/>
    <x v="59"/>
    <x v="59"/>
    <x v="59"/>
    <x v="59"/>
    <x v="1135"/>
    <x v="1189"/>
    <x v="158"/>
    <x v="270"/>
    <x v="68"/>
    <x v="954"/>
    <x v="2"/>
    <x v="0"/>
    <x v="2"/>
    <x v="2"/>
    <x v="0"/>
    <x v="5"/>
    <x v="87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3"/>
    <x v="55"/>
    <x v="66"/>
    <x v="0"/>
    <x v="33"/>
    <x v="60"/>
    <x v="60"/>
    <x v="60"/>
    <x v="60"/>
    <x v="1136"/>
    <x v="1190"/>
    <x v="467"/>
    <x v="97"/>
    <x v="21"/>
    <x v="647"/>
    <x v="0"/>
    <x v="0"/>
    <x v="12"/>
    <x v="2"/>
    <x v="1"/>
    <x v="48"/>
    <x v="197"/>
    <x v="2"/>
    <x v="2"/>
    <x v="8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3"/>
    <x v="55"/>
    <x v="67"/>
    <x v="0"/>
    <x v="34"/>
    <x v="61"/>
    <x v="61"/>
    <x v="61"/>
    <x v="61"/>
    <x v="1137"/>
    <x v="1191"/>
    <x v="78"/>
    <x v="421"/>
    <x v="43"/>
    <x v="385"/>
    <x v="2"/>
    <x v="1"/>
    <x v="0"/>
    <x v="2"/>
    <x v="1"/>
    <x v="22"/>
    <x v="87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0"/>
  </r>
  <r>
    <x v="123"/>
    <x v="56"/>
    <x v="68"/>
    <x v="0"/>
    <x v="35"/>
    <x v="62"/>
    <x v="62"/>
    <x v="62"/>
    <x v="62"/>
    <x v="1138"/>
    <x v="1192"/>
    <x v="505"/>
    <x v="33"/>
    <x v="109"/>
    <x v="955"/>
    <x v="5"/>
    <x v="0"/>
    <x v="1"/>
    <x v="0"/>
    <x v="0"/>
    <x v="21"/>
    <x v="530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4"/>
    <x v="11"/>
    <x v="13"/>
    <x v="1"/>
    <x v="4"/>
    <x v="9"/>
    <x v="9"/>
    <x v="9"/>
    <x v="9"/>
    <x v="1139"/>
    <x v="1193"/>
    <x v="602"/>
    <x v="67"/>
    <x v="61"/>
    <x v="956"/>
    <x v="5"/>
    <x v="0"/>
    <x v="0"/>
    <x v="2"/>
    <x v="0"/>
    <x v="5"/>
    <x v="87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11"/>
    <x v="14"/>
    <x v="1"/>
    <x v="4"/>
    <x v="10"/>
    <x v="10"/>
    <x v="10"/>
    <x v="10"/>
    <x v="1140"/>
    <x v="1194"/>
    <x v="657"/>
    <x v="313"/>
    <x v="108"/>
    <x v="957"/>
    <x v="30"/>
    <x v="0"/>
    <x v="0"/>
    <x v="5"/>
    <x v="0"/>
    <x v="21"/>
    <x v="640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11"/>
    <x v="15"/>
    <x v="1"/>
    <x v="4"/>
    <x v="11"/>
    <x v="11"/>
    <x v="11"/>
    <x v="11"/>
    <x v="724"/>
    <x v="929"/>
    <x v="535"/>
    <x v="83"/>
    <x v="8"/>
    <x v="95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14"/>
    <x v="19"/>
    <x v="1"/>
    <x v="4"/>
    <x v="15"/>
    <x v="15"/>
    <x v="15"/>
    <x v="15"/>
    <x v="1141"/>
    <x v="1195"/>
    <x v="658"/>
    <x v="10"/>
    <x v="39"/>
    <x v="311"/>
    <x v="5"/>
    <x v="0"/>
    <x v="2"/>
    <x v="2"/>
    <x v="0"/>
    <x v="30"/>
    <x v="87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29"/>
    <x v="35"/>
    <x v="1"/>
    <x v="4"/>
    <x v="29"/>
    <x v="29"/>
    <x v="29"/>
    <x v="29"/>
    <x v="1142"/>
    <x v="1196"/>
    <x v="94"/>
    <x v="180"/>
    <x v="61"/>
    <x v="959"/>
    <x v="26"/>
    <x v="0"/>
    <x v="0"/>
    <x v="5"/>
    <x v="0"/>
    <x v="17"/>
    <x v="87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34"/>
    <x v="41"/>
    <x v="1"/>
    <x v="4"/>
    <x v="35"/>
    <x v="35"/>
    <x v="35"/>
    <x v="35"/>
    <x v="1143"/>
    <x v="1197"/>
    <x v="34"/>
    <x v="66"/>
    <x v="5"/>
    <x v="960"/>
    <x v="5"/>
    <x v="0"/>
    <x v="0"/>
    <x v="2"/>
    <x v="0"/>
    <x v="5"/>
    <x v="88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36"/>
    <x v="43"/>
    <x v="1"/>
    <x v="16"/>
    <x v="37"/>
    <x v="37"/>
    <x v="37"/>
    <x v="37"/>
    <x v="492"/>
    <x v="945"/>
    <x v="403"/>
    <x v="131"/>
    <x v="8"/>
    <x v="3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4"/>
    <x v="36"/>
    <x v="44"/>
    <x v="1"/>
    <x v="16"/>
    <x v="38"/>
    <x v="38"/>
    <x v="38"/>
    <x v="38"/>
    <x v="1144"/>
    <x v="239"/>
    <x v="607"/>
    <x v="271"/>
    <x v="18"/>
    <x v="961"/>
    <x v="13"/>
    <x v="0"/>
    <x v="0"/>
    <x v="2"/>
    <x v="0"/>
    <x v="30"/>
    <x v="88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4"/>
    <x v="37"/>
    <x v="45"/>
    <x v="1"/>
    <x v="4"/>
    <x v="39"/>
    <x v="39"/>
    <x v="39"/>
    <x v="39"/>
    <x v="1145"/>
    <x v="922"/>
    <x v="365"/>
    <x v="376"/>
    <x v="78"/>
    <x v="962"/>
    <x v="13"/>
    <x v="0"/>
    <x v="2"/>
    <x v="2"/>
    <x v="0"/>
    <x v="22"/>
    <x v="88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42"/>
    <x v="51"/>
    <x v="0"/>
    <x v="23"/>
    <x v="45"/>
    <x v="45"/>
    <x v="45"/>
    <x v="45"/>
    <x v="1146"/>
    <x v="1198"/>
    <x v="24"/>
    <x v="430"/>
    <x v="35"/>
    <x v="963"/>
    <x v="5"/>
    <x v="0"/>
    <x v="0"/>
    <x v="2"/>
    <x v="0"/>
    <x v="5"/>
    <x v="88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4"/>
    <x v="45"/>
    <x v="55"/>
    <x v="1"/>
    <x v="4"/>
    <x v="49"/>
    <x v="49"/>
    <x v="49"/>
    <x v="49"/>
    <x v="1147"/>
    <x v="714"/>
    <x v="659"/>
    <x v="313"/>
    <x v="104"/>
    <x v="964"/>
    <x v="5"/>
    <x v="0"/>
    <x v="0"/>
    <x v="2"/>
    <x v="0"/>
    <x v="5"/>
    <x v="88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50"/>
    <x v="60"/>
    <x v="0"/>
    <x v="4"/>
    <x v="54"/>
    <x v="54"/>
    <x v="54"/>
    <x v="54"/>
    <x v="1148"/>
    <x v="1199"/>
    <x v="660"/>
    <x v="126"/>
    <x v="68"/>
    <x v="965"/>
    <x v="36"/>
    <x v="0"/>
    <x v="18"/>
    <x v="2"/>
    <x v="0"/>
    <x v="58"/>
    <x v="885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4"/>
    <x v="52"/>
    <x v="62"/>
    <x v="0"/>
    <x v="24"/>
    <x v="56"/>
    <x v="56"/>
    <x v="56"/>
    <x v="56"/>
    <x v="1149"/>
    <x v="1200"/>
    <x v="661"/>
    <x v="446"/>
    <x v="75"/>
    <x v="966"/>
    <x v="44"/>
    <x v="0"/>
    <x v="73"/>
    <x v="5"/>
    <x v="0"/>
    <x v="88"/>
    <x v="886"/>
    <x v="2"/>
    <x v="2"/>
    <x v="5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4"/>
    <x v="53"/>
    <x v="64"/>
    <x v="0"/>
    <x v="31"/>
    <x v="58"/>
    <x v="58"/>
    <x v="58"/>
    <x v="58"/>
    <x v="1150"/>
    <x v="1201"/>
    <x v="201"/>
    <x v="134"/>
    <x v="10"/>
    <x v="205"/>
    <x v="30"/>
    <x v="3"/>
    <x v="4"/>
    <x v="5"/>
    <x v="1"/>
    <x v="46"/>
    <x v="18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4"/>
    <x v="54"/>
    <x v="65"/>
    <x v="0"/>
    <x v="32"/>
    <x v="59"/>
    <x v="59"/>
    <x v="59"/>
    <x v="59"/>
    <x v="1151"/>
    <x v="1202"/>
    <x v="505"/>
    <x v="175"/>
    <x v="90"/>
    <x v="967"/>
    <x v="30"/>
    <x v="0"/>
    <x v="3"/>
    <x v="2"/>
    <x v="0"/>
    <x v="12"/>
    <x v="887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4"/>
    <x v="55"/>
    <x v="66"/>
    <x v="0"/>
    <x v="33"/>
    <x v="60"/>
    <x v="60"/>
    <x v="60"/>
    <x v="60"/>
    <x v="1152"/>
    <x v="1203"/>
    <x v="319"/>
    <x v="211"/>
    <x v="66"/>
    <x v="968"/>
    <x v="4"/>
    <x v="0"/>
    <x v="18"/>
    <x v="2"/>
    <x v="4"/>
    <x v="31"/>
    <x v="888"/>
    <x v="2"/>
    <x v="2"/>
    <x v="16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4"/>
    <x v="55"/>
    <x v="67"/>
    <x v="0"/>
    <x v="34"/>
    <x v="61"/>
    <x v="61"/>
    <x v="61"/>
    <x v="61"/>
    <x v="1153"/>
    <x v="1204"/>
    <x v="459"/>
    <x v="295"/>
    <x v="21"/>
    <x v="969"/>
    <x v="26"/>
    <x v="3"/>
    <x v="4"/>
    <x v="5"/>
    <x v="0"/>
    <x v="48"/>
    <x v="12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0"/>
  </r>
  <r>
    <x v="124"/>
    <x v="56"/>
    <x v="68"/>
    <x v="0"/>
    <x v="35"/>
    <x v="62"/>
    <x v="62"/>
    <x v="62"/>
    <x v="62"/>
    <x v="1154"/>
    <x v="1205"/>
    <x v="520"/>
    <x v="169"/>
    <x v="35"/>
    <x v="970"/>
    <x v="7"/>
    <x v="0"/>
    <x v="26"/>
    <x v="2"/>
    <x v="0"/>
    <x v="68"/>
    <x v="889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5"/>
    <x v="11"/>
    <x v="13"/>
    <x v="1"/>
    <x v="4"/>
    <x v="9"/>
    <x v="9"/>
    <x v="9"/>
    <x v="9"/>
    <x v="1155"/>
    <x v="1206"/>
    <x v="242"/>
    <x v="58"/>
    <x v="84"/>
    <x v="943"/>
    <x v="5"/>
    <x v="0"/>
    <x v="29"/>
    <x v="2"/>
    <x v="3"/>
    <x v="30"/>
    <x v="89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11"/>
    <x v="14"/>
    <x v="1"/>
    <x v="4"/>
    <x v="10"/>
    <x v="10"/>
    <x v="10"/>
    <x v="10"/>
    <x v="1156"/>
    <x v="1207"/>
    <x v="662"/>
    <x v="176"/>
    <x v="108"/>
    <x v="971"/>
    <x v="13"/>
    <x v="0"/>
    <x v="0"/>
    <x v="2"/>
    <x v="1"/>
    <x v="22"/>
    <x v="89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11"/>
    <x v="15"/>
    <x v="1"/>
    <x v="4"/>
    <x v="11"/>
    <x v="11"/>
    <x v="11"/>
    <x v="11"/>
    <x v="449"/>
    <x v="1208"/>
    <x v="75"/>
    <x v="447"/>
    <x v="8"/>
    <x v="97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14"/>
    <x v="19"/>
    <x v="1"/>
    <x v="4"/>
    <x v="15"/>
    <x v="15"/>
    <x v="15"/>
    <x v="15"/>
    <x v="1157"/>
    <x v="1209"/>
    <x v="663"/>
    <x v="28"/>
    <x v="13"/>
    <x v="973"/>
    <x v="2"/>
    <x v="0"/>
    <x v="2"/>
    <x v="2"/>
    <x v="0"/>
    <x v="5"/>
    <x v="89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29"/>
    <x v="35"/>
    <x v="1"/>
    <x v="4"/>
    <x v="29"/>
    <x v="29"/>
    <x v="29"/>
    <x v="29"/>
    <x v="1158"/>
    <x v="1210"/>
    <x v="242"/>
    <x v="291"/>
    <x v="61"/>
    <x v="730"/>
    <x v="23"/>
    <x v="0"/>
    <x v="1"/>
    <x v="2"/>
    <x v="1"/>
    <x v="12"/>
    <x v="89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34"/>
    <x v="41"/>
    <x v="1"/>
    <x v="4"/>
    <x v="35"/>
    <x v="35"/>
    <x v="35"/>
    <x v="35"/>
    <x v="1159"/>
    <x v="1211"/>
    <x v="142"/>
    <x v="78"/>
    <x v="5"/>
    <x v="97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36"/>
    <x v="43"/>
    <x v="1"/>
    <x v="16"/>
    <x v="37"/>
    <x v="37"/>
    <x v="37"/>
    <x v="37"/>
    <x v="1160"/>
    <x v="807"/>
    <x v="428"/>
    <x v="122"/>
    <x v="8"/>
    <x v="97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5"/>
    <x v="36"/>
    <x v="44"/>
    <x v="1"/>
    <x v="16"/>
    <x v="38"/>
    <x v="38"/>
    <x v="38"/>
    <x v="38"/>
    <x v="1161"/>
    <x v="1212"/>
    <x v="574"/>
    <x v="87"/>
    <x v="9"/>
    <x v="976"/>
    <x v="5"/>
    <x v="0"/>
    <x v="0"/>
    <x v="2"/>
    <x v="0"/>
    <x v="5"/>
    <x v="19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5"/>
    <x v="37"/>
    <x v="45"/>
    <x v="1"/>
    <x v="4"/>
    <x v="39"/>
    <x v="39"/>
    <x v="39"/>
    <x v="39"/>
    <x v="1162"/>
    <x v="1213"/>
    <x v="431"/>
    <x v="155"/>
    <x v="78"/>
    <x v="977"/>
    <x v="5"/>
    <x v="0"/>
    <x v="0"/>
    <x v="2"/>
    <x v="0"/>
    <x v="5"/>
    <x v="89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42"/>
    <x v="51"/>
    <x v="0"/>
    <x v="23"/>
    <x v="45"/>
    <x v="45"/>
    <x v="45"/>
    <x v="45"/>
    <x v="1163"/>
    <x v="1214"/>
    <x v="509"/>
    <x v="448"/>
    <x v="77"/>
    <x v="978"/>
    <x v="5"/>
    <x v="0"/>
    <x v="2"/>
    <x v="2"/>
    <x v="0"/>
    <x v="30"/>
    <x v="89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5"/>
    <x v="45"/>
    <x v="55"/>
    <x v="1"/>
    <x v="4"/>
    <x v="49"/>
    <x v="49"/>
    <x v="49"/>
    <x v="49"/>
    <x v="1164"/>
    <x v="1215"/>
    <x v="348"/>
    <x v="307"/>
    <x v="109"/>
    <x v="979"/>
    <x v="2"/>
    <x v="0"/>
    <x v="0"/>
    <x v="2"/>
    <x v="0"/>
    <x v="2"/>
    <x v="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47"/>
    <x v="57"/>
    <x v="0"/>
    <x v="24"/>
    <x v="51"/>
    <x v="51"/>
    <x v="51"/>
    <x v="51"/>
    <x v="20"/>
    <x v="20"/>
    <x v="19"/>
    <x v="20"/>
    <x v="17"/>
    <x v="20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5"/>
    <x v="50"/>
    <x v="60"/>
    <x v="0"/>
    <x v="4"/>
    <x v="54"/>
    <x v="54"/>
    <x v="54"/>
    <x v="54"/>
    <x v="1165"/>
    <x v="1216"/>
    <x v="664"/>
    <x v="397"/>
    <x v="109"/>
    <x v="980"/>
    <x v="40"/>
    <x v="0"/>
    <x v="1"/>
    <x v="2"/>
    <x v="1"/>
    <x v="48"/>
    <x v="896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5"/>
    <x v="52"/>
    <x v="62"/>
    <x v="0"/>
    <x v="24"/>
    <x v="56"/>
    <x v="56"/>
    <x v="56"/>
    <x v="56"/>
    <x v="1166"/>
    <x v="1217"/>
    <x v="239"/>
    <x v="449"/>
    <x v="63"/>
    <x v="981"/>
    <x v="60"/>
    <x v="3"/>
    <x v="80"/>
    <x v="5"/>
    <x v="0"/>
    <x v="115"/>
    <x v="897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5"/>
    <x v="53"/>
    <x v="64"/>
    <x v="0"/>
    <x v="31"/>
    <x v="58"/>
    <x v="58"/>
    <x v="58"/>
    <x v="58"/>
    <x v="1167"/>
    <x v="1218"/>
    <x v="56"/>
    <x v="36"/>
    <x v="51"/>
    <x v="700"/>
    <x v="42"/>
    <x v="0"/>
    <x v="23"/>
    <x v="5"/>
    <x v="0"/>
    <x v="68"/>
    <x v="291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5"/>
    <x v="54"/>
    <x v="65"/>
    <x v="0"/>
    <x v="32"/>
    <x v="59"/>
    <x v="59"/>
    <x v="59"/>
    <x v="59"/>
    <x v="1168"/>
    <x v="1219"/>
    <x v="5"/>
    <x v="311"/>
    <x v="89"/>
    <x v="982"/>
    <x v="13"/>
    <x v="0"/>
    <x v="3"/>
    <x v="2"/>
    <x v="0"/>
    <x v="8"/>
    <x v="898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5"/>
    <x v="55"/>
    <x v="66"/>
    <x v="0"/>
    <x v="33"/>
    <x v="60"/>
    <x v="60"/>
    <x v="60"/>
    <x v="60"/>
    <x v="1169"/>
    <x v="1220"/>
    <x v="412"/>
    <x v="108"/>
    <x v="9"/>
    <x v="696"/>
    <x v="8"/>
    <x v="0"/>
    <x v="31"/>
    <x v="5"/>
    <x v="4"/>
    <x v="55"/>
    <x v="543"/>
    <x v="2"/>
    <x v="2"/>
    <x v="10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5"/>
    <x v="55"/>
    <x v="67"/>
    <x v="0"/>
    <x v="34"/>
    <x v="61"/>
    <x v="61"/>
    <x v="61"/>
    <x v="61"/>
    <x v="1170"/>
    <x v="130"/>
    <x v="70"/>
    <x v="89"/>
    <x v="62"/>
    <x v="983"/>
    <x v="23"/>
    <x v="0"/>
    <x v="3"/>
    <x v="5"/>
    <x v="0"/>
    <x v="21"/>
    <x v="89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0"/>
  </r>
  <r>
    <x v="125"/>
    <x v="56"/>
    <x v="68"/>
    <x v="0"/>
    <x v="35"/>
    <x v="62"/>
    <x v="62"/>
    <x v="62"/>
    <x v="62"/>
    <x v="1171"/>
    <x v="1221"/>
    <x v="665"/>
    <x v="366"/>
    <x v="25"/>
    <x v="143"/>
    <x v="36"/>
    <x v="0"/>
    <x v="35"/>
    <x v="2"/>
    <x v="0"/>
    <x v="26"/>
    <x v="900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6"/>
    <x v="11"/>
    <x v="13"/>
    <x v="1"/>
    <x v="4"/>
    <x v="9"/>
    <x v="9"/>
    <x v="9"/>
    <x v="9"/>
    <x v="825"/>
    <x v="1222"/>
    <x v="483"/>
    <x v="237"/>
    <x v="84"/>
    <x v="984"/>
    <x v="5"/>
    <x v="3"/>
    <x v="12"/>
    <x v="2"/>
    <x v="0"/>
    <x v="21"/>
    <x v="90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11"/>
    <x v="14"/>
    <x v="1"/>
    <x v="4"/>
    <x v="10"/>
    <x v="10"/>
    <x v="10"/>
    <x v="10"/>
    <x v="1172"/>
    <x v="1223"/>
    <x v="33"/>
    <x v="149"/>
    <x v="78"/>
    <x v="985"/>
    <x v="26"/>
    <x v="0"/>
    <x v="0"/>
    <x v="2"/>
    <x v="0"/>
    <x v="8"/>
    <x v="90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11"/>
    <x v="15"/>
    <x v="1"/>
    <x v="4"/>
    <x v="11"/>
    <x v="11"/>
    <x v="11"/>
    <x v="11"/>
    <x v="1173"/>
    <x v="1224"/>
    <x v="15"/>
    <x v="108"/>
    <x v="42"/>
    <x v="98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14"/>
    <x v="19"/>
    <x v="1"/>
    <x v="4"/>
    <x v="15"/>
    <x v="15"/>
    <x v="15"/>
    <x v="15"/>
    <x v="1174"/>
    <x v="1225"/>
    <x v="365"/>
    <x v="283"/>
    <x v="13"/>
    <x v="987"/>
    <x v="2"/>
    <x v="0"/>
    <x v="2"/>
    <x v="5"/>
    <x v="0"/>
    <x v="30"/>
    <x v="903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29"/>
    <x v="35"/>
    <x v="1"/>
    <x v="4"/>
    <x v="29"/>
    <x v="29"/>
    <x v="29"/>
    <x v="29"/>
    <x v="1175"/>
    <x v="1226"/>
    <x v="620"/>
    <x v="53"/>
    <x v="57"/>
    <x v="988"/>
    <x v="5"/>
    <x v="0"/>
    <x v="2"/>
    <x v="5"/>
    <x v="0"/>
    <x v="22"/>
    <x v="904"/>
    <x v="2"/>
    <x v="2"/>
    <x v="2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34"/>
    <x v="41"/>
    <x v="1"/>
    <x v="4"/>
    <x v="35"/>
    <x v="35"/>
    <x v="35"/>
    <x v="35"/>
    <x v="1176"/>
    <x v="1227"/>
    <x v="384"/>
    <x v="450"/>
    <x v="8"/>
    <x v="989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36"/>
    <x v="43"/>
    <x v="1"/>
    <x v="16"/>
    <x v="37"/>
    <x v="37"/>
    <x v="37"/>
    <x v="37"/>
    <x v="1177"/>
    <x v="1227"/>
    <x v="622"/>
    <x v="451"/>
    <x v="8"/>
    <x v="990"/>
    <x v="2"/>
    <x v="0"/>
    <x v="2"/>
    <x v="2"/>
    <x v="0"/>
    <x v="5"/>
    <x v="90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6"/>
    <x v="36"/>
    <x v="44"/>
    <x v="1"/>
    <x v="16"/>
    <x v="38"/>
    <x v="38"/>
    <x v="38"/>
    <x v="38"/>
    <x v="1178"/>
    <x v="1228"/>
    <x v="604"/>
    <x v="209"/>
    <x v="18"/>
    <x v="99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6"/>
    <x v="37"/>
    <x v="45"/>
    <x v="1"/>
    <x v="4"/>
    <x v="39"/>
    <x v="39"/>
    <x v="39"/>
    <x v="39"/>
    <x v="1179"/>
    <x v="1229"/>
    <x v="666"/>
    <x v="155"/>
    <x v="78"/>
    <x v="251"/>
    <x v="23"/>
    <x v="0"/>
    <x v="0"/>
    <x v="2"/>
    <x v="0"/>
    <x v="22"/>
    <x v="90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42"/>
    <x v="51"/>
    <x v="0"/>
    <x v="23"/>
    <x v="45"/>
    <x v="45"/>
    <x v="45"/>
    <x v="45"/>
    <x v="1180"/>
    <x v="1230"/>
    <x v="142"/>
    <x v="452"/>
    <x v="4"/>
    <x v="992"/>
    <x v="5"/>
    <x v="0"/>
    <x v="2"/>
    <x v="2"/>
    <x v="0"/>
    <x v="30"/>
    <x v="90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6"/>
    <x v="45"/>
    <x v="55"/>
    <x v="1"/>
    <x v="4"/>
    <x v="49"/>
    <x v="49"/>
    <x v="49"/>
    <x v="49"/>
    <x v="1181"/>
    <x v="1231"/>
    <x v="365"/>
    <x v="354"/>
    <x v="108"/>
    <x v="833"/>
    <x v="2"/>
    <x v="0"/>
    <x v="2"/>
    <x v="5"/>
    <x v="0"/>
    <x v="30"/>
    <x v="908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50"/>
    <x v="60"/>
    <x v="0"/>
    <x v="4"/>
    <x v="54"/>
    <x v="54"/>
    <x v="54"/>
    <x v="54"/>
    <x v="1182"/>
    <x v="1232"/>
    <x v="584"/>
    <x v="220"/>
    <x v="111"/>
    <x v="993"/>
    <x v="26"/>
    <x v="0"/>
    <x v="35"/>
    <x v="5"/>
    <x v="0"/>
    <x v="11"/>
    <x v="55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6"/>
    <x v="52"/>
    <x v="62"/>
    <x v="0"/>
    <x v="24"/>
    <x v="56"/>
    <x v="56"/>
    <x v="56"/>
    <x v="56"/>
    <x v="1183"/>
    <x v="1233"/>
    <x v="194"/>
    <x v="453"/>
    <x v="75"/>
    <x v="994"/>
    <x v="66"/>
    <x v="3"/>
    <x v="22"/>
    <x v="2"/>
    <x v="0"/>
    <x v="106"/>
    <x v="909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6"/>
    <x v="53"/>
    <x v="64"/>
    <x v="0"/>
    <x v="31"/>
    <x v="58"/>
    <x v="58"/>
    <x v="58"/>
    <x v="58"/>
    <x v="1184"/>
    <x v="1234"/>
    <x v="98"/>
    <x v="254"/>
    <x v="104"/>
    <x v="995"/>
    <x v="5"/>
    <x v="3"/>
    <x v="12"/>
    <x v="2"/>
    <x v="1"/>
    <x v="12"/>
    <x v="91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6"/>
    <x v="54"/>
    <x v="65"/>
    <x v="0"/>
    <x v="32"/>
    <x v="59"/>
    <x v="59"/>
    <x v="59"/>
    <x v="59"/>
    <x v="1185"/>
    <x v="1235"/>
    <x v="496"/>
    <x v="216"/>
    <x v="88"/>
    <x v="996"/>
    <x v="40"/>
    <x v="0"/>
    <x v="3"/>
    <x v="5"/>
    <x v="0"/>
    <x v="60"/>
    <x v="30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12"/>
    <x v="12"/>
    <x v="28"/>
  </r>
  <r>
    <x v="126"/>
    <x v="55"/>
    <x v="66"/>
    <x v="0"/>
    <x v="33"/>
    <x v="60"/>
    <x v="60"/>
    <x v="60"/>
    <x v="60"/>
    <x v="1186"/>
    <x v="1236"/>
    <x v="290"/>
    <x v="165"/>
    <x v="23"/>
    <x v="304"/>
    <x v="6"/>
    <x v="0"/>
    <x v="11"/>
    <x v="5"/>
    <x v="4"/>
    <x v="106"/>
    <x v="120"/>
    <x v="2"/>
    <x v="2"/>
    <x v="8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6"/>
    <x v="55"/>
    <x v="67"/>
    <x v="0"/>
    <x v="34"/>
    <x v="61"/>
    <x v="61"/>
    <x v="61"/>
    <x v="61"/>
    <x v="1187"/>
    <x v="1237"/>
    <x v="469"/>
    <x v="357"/>
    <x v="85"/>
    <x v="997"/>
    <x v="0"/>
    <x v="1"/>
    <x v="3"/>
    <x v="0"/>
    <x v="0"/>
    <x v="11"/>
    <x v="911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0"/>
  </r>
  <r>
    <x v="126"/>
    <x v="56"/>
    <x v="68"/>
    <x v="0"/>
    <x v="35"/>
    <x v="62"/>
    <x v="62"/>
    <x v="62"/>
    <x v="62"/>
    <x v="1188"/>
    <x v="1238"/>
    <x v="667"/>
    <x v="454"/>
    <x v="42"/>
    <x v="975"/>
    <x v="42"/>
    <x v="0"/>
    <x v="1"/>
    <x v="2"/>
    <x v="0"/>
    <x v="48"/>
    <x v="91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6"/>
    <x v="57"/>
    <x v="69"/>
    <x v="0"/>
    <x v="36"/>
    <x v="63"/>
    <x v="63"/>
    <x v="63"/>
    <x v="63"/>
    <x v="1189"/>
    <x v="1239"/>
    <x v="668"/>
    <x v="455"/>
    <x v="0"/>
    <x v="560"/>
    <x v="49"/>
    <x v="0"/>
    <x v="40"/>
    <x v="5"/>
    <x v="0"/>
    <x v="6"/>
    <x v="58"/>
    <x v="2"/>
    <x v="2"/>
    <x v="11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27"/>
    <x v="11"/>
    <x v="13"/>
    <x v="1"/>
    <x v="4"/>
    <x v="9"/>
    <x v="9"/>
    <x v="9"/>
    <x v="9"/>
    <x v="1190"/>
    <x v="1240"/>
    <x v="669"/>
    <x v="223"/>
    <x v="84"/>
    <x v="998"/>
    <x v="34"/>
    <x v="0"/>
    <x v="2"/>
    <x v="2"/>
    <x v="1"/>
    <x v="5"/>
    <x v="91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11"/>
    <x v="14"/>
    <x v="1"/>
    <x v="4"/>
    <x v="10"/>
    <x v="10"/>
    <x v="10"/>
    <x v="10"/>
    <x v="1191"/>
    <x v="1241"/>
    <x v="319"/>
    <x v="111"/>
    <x v="78"/>
    <x v="999"/>
    <x v="13"/>
    <x v="0"/>
    <x v="2"/>
    <x v="2"/>
    <x v="0"/>
    <x v="22"/>
    <x v="914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11"/>
    <x v="15"/>
    <x v="1"/>
    <x v="4"/>
    <x v="11"/>
    <x v="11"/>
    <x v="11"/>
    <x v="11"/>
    <x v="294"/>
    <x v="1242"/>
    <x v="15"/>
    <x v="456"/>
    <x v="8"/>
    <x v="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14"/>
    <x v="19"/>
    <x v="1"/>
    <x v="4"/>
    <x v="15"/>
    <x v="15"/>
    <x v="15"/>
    <x v="15"/>
    <x v="1192"/>
    <x v="1243"/>
    <x v="670"/>
    <x v="11"/>
    <x v="13"/>
    <x v="100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29"/>
    <x v="35"/>
    <x v="1"/>
    <x v="4"/>
    <x v="29"/>
    <x v="29"/>
    <x v="29"/>
    <x v="29"/>
    <x v="1193"/>
    <x v="1244"/>
    <x v="242"/>
    <x v="135"/>
    <x v="51"/>
    <x v="1001"/>
    <x v="26"/>
    <x v="0"/>
    <x v="2"/>
    <x v="5"/>
    <x v="0"/>
    <x v="21"/>
    <x v="915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34"/>
    <x v="41"/>
    <x v="1"/>
    <x v="4"/>
    <x v="35"/>
    <x v="35"/>
    <x v="35"/>
    <x v="35"/>
    <x v="1194"/>
    <x v="1245"/>
    <x v="29"/>
    <x v="231"/>
    <x v="8"/>
    <x v="4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36"/>
    <x v="43"/>
    <x v="1"/>
    <x v="16"/>
    <x v="37"/>
    <x v="37"/>
    <x v="37"/>
    <x v="37"/>
    <x v="1195"/>
    <x v="1246"/>
    <x v="121"/>
    <x v="457"/>
    <x v="8"/>
    <x v="1002"/>
    <x v="2"/>
    <x v="0"/>
    <x v="0"/>
    <x v="2"/>
    <x v="0"/>
    <x v="2"/>
    <x v="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7"/>
    <x v="36"/>
    <x v="44"/>
    <x v="1"/>
    <x v="16"/>
    <x v="38"/>
    <x v="38"/>
    <x v="38"/>
    <x v="38"/>
    <x v="1196"/>
    <x v="1247"/>
    <x v="297"/>
    <x v="145"/>
    <x v="23"/>
    <x v="1003"/>
    <x v="5"/>
    <x v="0"/>
    <x v="2"/>
    <x v="2"/>
    <x v="0"/>
    <x v="30"/>
    <x v="916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7"/>
    <x v="37"/>
    <x v="45"/>
    <x v="1"/>
    <x v="4"/>
    <x v="39"/>
    <x v="39"/>
    <x v="39"/>
    <x v="39"/>
    <x v="1197"/>
    <x v="1248"/>
    <x v="201"/>
    <x v="293"/>
    <x v="108"/>
    <x v="1004"/>
    <x v="13"/>
    <x v="0"/>
    <x v="2"/>
    <x v="2"/>
    <x v="0"/>
    <x v="22"/>
    <x v="91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42"/>
    <x v="51"/>
    <x v="0"/>
    <x v="23"/>
    <x v="45"/>
    <x v="45"/>
    <x v="45"/>
    <x v="45"/>
    <x v="1198"/>
    <x v="1249"/>
    <x v="2"/>
    <x v="458"/>
    <x v="36"/>
    <x v="100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7"/>
    <x v="45"/>
    <x v="55"/>
    <x v="1"/>
    <x v="4"/>
    <x v="49"/>
    <x v="49"/>
    <x v="49"/>
    <x v="49"/>
    <x v="1199"/>
    <x v="541"/>
    <x v="467"/>
    <x v="111"/>
    <x v="111"/>
    <x v="100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47"/>
    <x v="57"/>
    <x v="0"/>
    <x v="24"/>
    <x v="51"/>
    <x v="51"/>
    <x v="51"/>
    <x v="51"/>
    <x v="20"/>
    <x v="20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7"/>
    <x v="50"/>
    <x v="60"/>
    <x v="0"/>
    <x v="4"/>
    <x v="54"/>
    <x v="54"/>
    <x v="54"/>
    <x v="54"/>
    <x v="1200"/>
    <x v="1250"/>
    <x v="201"/>
    <x v="358"/>
    <x v="97"/>
    <x v="1007"/>
    <x v="36"/>
    <x v="0"/>
    <x v="26"/>
    <x v="5"/>
    <x v="0"/>
    <x v="4"/>
    <x v="91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7"/>
    <x v="52"/>
    <x v="62"/>
    <x v="0"/>
    <x v="24"/>
    <x v="56"/>
    <x v="56"/>
    <x v="56"/>
    <x v="56"/>
    <x v="1201"/>
    <x v="1251"/>
    <x v="671"/>
    <x v="446"/>
    <x v="75"/>
    <x v="1008"/>
    <x v="60"/>
    <x v="0"/>
    <x v="44"/>
    <x v="0"/>
    <x v="3"/>
    <x v="110"/>
    <x v="695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7"/>
    <x v="53"/>
    <x v="64"/>
    <x v="0"/>
    <x v="31"/>
    <x v="58"/>
    <x v="58"/>
    <x v="58"/>
    <x v="58"/>
    <x v="1202"/>
    <x v="1252"/>
    <x v="475"/>
    <x v="459"/>
    <x v="78"/>
    <x v="98"/>
    <x v="23"/>
    <x v="0"/>
    <x v="0"/>
    <x v="2"/>
    <x v="0"/>
    <x v="22"/>
    <x v="896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7"/>
    <x v="54"/>
    <x v="65"/>
    <x v="0"/>
    <x v="32"/>
    <x v="59"/>
    <x v="59"/>
    <x v="59"/>
    <x v="59"/>
    <x v="570"/>
    <x v="1253"/>
    <x v="413"/>
    <x v="240"/>
    <x v="57"/>
    <x v="665"/>
    <x v="42"/>
    <x v="0"/>
    <x v="18"/>
    <x v="2"/>
    <x v="1"/>
    <x v="58"/>
    <x v="91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7"/>
    <x v="55"/>
    <x v="66"/>
    <x v="0"/>
    <x v="33"/>
    <x v="60"/>
    <x v="60"/>
    <x v="60"/>
    <x v="60"/>
    <x v="719"/>
    <x v="1254"/>
    <x v="284"/>
    <x v="460"/>
    <x v="38"/>
    <x v="1009"/>
    <x v="1"/>
    <x v="0"/>
    <x v="22"/>
    <x v="5"/>
    <x v="1"/>
    <x v="20"/>
    <x v="920"/>
    <x v="2"/>
    <x v="2"/>
    <x v="16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7"/>
    <x v="55"/>
    <x v="67"/>
    <x v="0"/>
    <x v="34"/>
    <x v="61"/>
    <x v="61"/>
    <x v="61"/>
    <x v="61"/>
    <x v="1203"/>
    <x v="1255"/>
    <x v="499"/>
    <x v="241"/>
    <x v="45"/>
    <x v="1010"/>
    <x v="5"/>
    <x v="0"/>
    <x v="2"/>
    <x v="2"/>
    <x v="0"/>
    <x v="30"/>
    <x v="92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0"/>
  </r>
  <r>
    <x v="127"/>
    <x v="56"/>
    <x v="68"/>
    <x v="0"/>
    <x v="35"/>
    <x v="62"/>
    <x v="62"/>
    <x v="62"/>
    <x v="62"/>
    <x v="980"/>
    <x v="1256"/>
    <x v="672"/>
    <x v="250"/>
    <x v="42"/>
    <x v="1011"/>
    <x v="42"/>
    <x v="0"/>
    <x v="4"/>
    <x v="2"/>
    <x v="0"/>
    <x v="46"/>
    <x v="821"/>
    <x v="2"/>
    <x v="2"/>
    <x v="1"/>
    <x v="9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7"/>
    <x v="57"/>
    <x v="69"/>
    <x v="0"/>
    <x v="36"/>
    <x v="63"/>
    <x v="63"/>
    <x v="63"/>
    <x v="63"/>
    <x v="980"/>
    <x v="1257"/>
    <x v="673"/>
    <x v="461"/>
    <x v="69"/>
    <x v="142"/>
    <x v="36"/>
    <x v="0"/>
    <x v="22"/>
    <x v="5"/>
    <x v="0"/>
    <x v="43"/>
    <x v="922"/>
    <x v="2"/>
    <x v="2"/>
    <x v="13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27"/>
    <x v="58"/>
    <x v="70"/>
    <x v="0"/>
    <x v="37"/>
    <x v="64"/>
    <x v="64"/>
    <x v="64"/>
    <x v="64"/>
    <x v="1204"/>
    <x v="1258"/>
    <x v="191"/>
    <x v="462"/>
    <x v="13"/>
    <x v="484"/>
    <x v="2"/>
    <x v="0"/>
    <x v="2"/>
    <x v="2"/>
    <x v="0"/>
    <x v="5"/>
    <x v="92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28"/>
    <x v="11"/>
    <x v="13"/>
    <x v="1"/>
    <x v="4"/>
    <x v="9"/>
    <x v="9"/>
    <x v="9"/>
    <x v="9"/>
    <x v="1205"/>
    <x v="1259"/>
    <x v="432"/>
    <x v="55"/>
    <x v="88"/>
    <x v="1012"/>
    <x v="5"/>
    <x v="0"/>
    <x v="3"/>
    <x v="2"/>
    <x v="0"/>
    <x v="22"/>
    <x v="92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11"/>
    <x v="14"/>
    <x v="1"/>
    <x v="4"/>
    <x v="10"/>
    <x v="10"/>
    <x v="10"/>
    <x v="10"/>
    <x v="1206"/>
    <x v="1260"/>
    <x v="542"/>
    <x v="301"/>
    <x v="78"/>
    <x v="1013"/>
    <x v="13"/>
    <x v="0"/>
    <x v="2"/>
    <x v="2"/>
    <x v="0"/>
    <x v="22"/>
    <x v="92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11"/>
    <x v="15"/>
    <x v="1"/>
    <x v="4"/>
    <x v="11"/>
    <x v="11"/>
    <x v="11"/>
    <x v="11"/>
    <x v="1207"/>
    <x v="1069"/>
    <x v="15"/>
    <x v="115"/>
    <x v="8"/>
    <x v="53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14"/>
    <x v="19"/>
    <x v="1"/>
    <x v="4"/>
    <x v="15"/>
    <x v="15"/>
    <x v="15"/>
    <x v="15"/>
    <x v="1208"/>
    <x v="1261"/>
    <x v="597"/>
    <x v="377"/>
    <x v="39"/>
    <x v="684"/>
    <x v="13"/>
    <x v="0"/>
    <x v="0"/>
    <x v="2"/>
    <x v="0"/>
    <x v="30"/>
    <x v="9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29"/>
    <x v="35"/>
    <x v="1"/>
    <x v="4"/>
    <x v="29"/>
    <x v="29"/>
    <x v="29"/>
    <x v="29"/>
    <x v="1209"/>
    <x v="1262"/>
    <x v="314"/>
    <x v="64"/>
    <x v="51"/>
    <x v="1014"/>
    <x v="26"/>
    <x v="0"/>
    <x v="0"/>
    <x v="2"/>
    <x v="0"/>
    <x v="8"/>
    <x v="927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34"/>
    <x v="41"/>
    <x v="1"/>
    <x v="4"/>
    <x v="35"/>
    <x v="35"/>
    <x v="35"/>
    <x v="35"/>
    <x v="1210"/>
    <x v="1245"/>
    <x v="403"/>
    <x v="252"/>
    <x v="5"/>
    <x v="37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36"/>
    <x v="43"/>
    <x v="1"/>
    <x v="16"/>
    <x v="37"/>
    <x v="37"/>
    <x v="37"/>
    <x v="37"/>
    <x v="1211"/>
    <x v="1263"/>
    <x v="132"/>
    <x v="463"/>
    <x v="8"/>
    <x v="1015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8"/>
    <x v="36"/>
    <x v="44"/>
    <x v="1"/>
    <x v="16"/>
    <x v="38"/>
    <x v="38"/>
    <x v="38"/>
    <x v="38"/>
    <x v="1212"/>
    <x v="1264"/>
    <x v="525"/>
    <x v="422"/>
    <x v="9"/>
    <x v="791"/>
    <x v="2"/>
    <x v="0"/>
    <x v="3"/>
    <x v="2"/>
    <x v="0"/>
    <x v="30"/>
    <x v="92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8"/>
    <x v="37"/>
    <x v="45"/>
    <x v="1"/>
    <x v="4"/>
    <x v="39"/>
    <x v="39"/>
    <x v="39"/>
    <x v="39"/>
    <x v="1213"/>
    <x v="1265"/>
    <x v="413"/>
    <x v="298"/>
    <x v="11"/>
    <x v="1016"/>
    <x v="5"/>
    <x v="0"/>
    <x v="2"/>
    <x v="2"/>
    <x v="0"/>
    <x v="30"/>
    <x v="929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42"/>
    <x v="51"/>
    <x v="0"/>
    <x v="23"/>
    <x v="45"/>
    <x v="45"/>
    <x v="45"/>
    <x v="45"/>
    <x v="1214"/>
    <x v="882"/>
    <x v="384"/>
    <x v="221"/>
    <x v="29"/>
    <x v="27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8"/>
    <x v="45"/>
    <x v="55"/>
    <x v="1"/>
    <x v="4"/>
    <x v="49"/>
    <x v="49"/>
    <x v="49"/>
    <x v="49"/>
    <x v="1215"/>
    <x v="1266"/>
    <x v="646"/>
    <x v="10"/>
    <x v="104"/>
    <x v="101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50"/>
    <x v="60"/>
    <x v="0"/>
    <x v="4"/>
    <x v="54"/>
    <x v="54"/>
    <x v="54"/>
    <x v="54"/>
    <x v="1216"/>
    <x v="1267"/>
    <x v="674"/>
    <x v="464"/>
    <x v="11"/>
    <x v="1018"/>
    <x v="30"/>
    <x v="3"/>
    <x v="12"/>
    <x v="2"/>
    <x v="0"/>
    <x v="60"/>
    <x v="93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8"/>
    <x v="52"/>
    <x v="62"/>
    <x v="0"/>
    <x v="24"/>
    <x v="56"/>
    <x v="56"/>
    <x v="56"/>
    <x v="56"/>
    <x v="1217"/>
    <x v="1268"/>
    <x v="675"/>
    <x v="234"/>
    <x v="75"/>
    <x v="1019"/>
    <x v="76"/>
    <x v="0"/>
    <x v="8"/>
    <x v="3"/>
    <x v="3"/>
    <x v="110"/>
    <x v="20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8"/>
    <x v="53"/>
    <x v="64"/>
    <x v="0"/>
    <x v="31"/>
    <x v="58"/>
    <x v="58"/>
    <x v="58"/>
    <x v="58"/>
    <x v="1218"/>
    <x v="1269"/>
    <x v="468"/>
    <x v="9"/>
    <x v="108"/>
    <x v="885"/>
    <x v="0"/>
    <x v="0"/>
    <x v="1"/>
    <x v="2"/>
    <x v="0"/>
    <x v="35"/>
    <x v="56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8"/>
    <x v="54"/>
    <x v="65"/>
    <x v="0"/>
    <x v="32"/>
    <x v="59"/>
    <x v="59"/>
    <x v="59"/>
    <x v="59"/>
    <x v="1219"/>
    <x v="1270"/>
    <x v="676"/>
    <x v="168"/>
    <x v="15"/>
    <x v="1020"/>
    <x v="30"/>
    <x v="3"/>
    <x v="1"/>
    <x v="2"/>
    <x v="0"/>
    <x v="35"/>
    <x v="931"/>
    <x v="2"/>
    <x v="2"/>
    <x v="13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8"/>
    <x v="55"/>
    <x v="66"/>
    <x v="0"/>
    <x v="33"/>
    <x v="60"/>
    <x v="60"/>
    <x v="60"/>
    <x v="60"/>
    <x v="1220"/>
    <x v="1271"/>
    <x v="220"/>
    <x v="465"/>
    <x v="12"/>
    <x v="422"/>
    <x v="49"/>
    <x v="0"/>
    <x v="18"/>
    <x v="5"/>
    <x v="1"/>
    <x v="79"/>
    <x v="210"/>
    <x v="2"/>
    <x v="2"/>
    <x v="26"/>
    <x v="2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8"/>
    <x v="56"/>
    <x v="68"/>
    <x v="0"/>
    <x v="35"/>
    <x v="62"/>
    <x v="62"/>
    <x v="62"/>
    <x v="62"/>
    <x v="1221"/>
    <x v="1272"/>
    <x v="677"/>
    <x v="466"/>
    <x v="69"/>
    <x v="163"/>
    <x v="40"/>
    <x v="0"/>
    <x v="1"/>
    <x v="2"/>
    <x v="0"/>
    <x v="60"/>
    <x v="932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8"/>
    <x v="57"/>
    <x v="69"/>
    <x v="0"/>
    <x v="36"/>
    <x v="63"/>
    <x v="63"/>
    <x v="63"/>
    <x v="63"/>
    <x v="1222"/>
    <x v="1273"/>
    <x v="667"/>
    <x v="401"/>
    <x v="42"/>
    <x v="142"/>
    <x v="8"/>
    <x v="0"/>
    <x v="31"/>
    <x v="2"/>
    <x v="0"/>
    <x v="31"/>
    <x v="93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28"/>
    <x v="58"/>
    <x v="70"/>
    <x v="0"/>
    <x v="37"/>
    <x v="64"/>
    <x v="64"/>
    <x v="64"/>
    <x v="64"/>
    <x v="1223"/>
    <x v="1274"/>
    <x v="461"/>
    <x v="467"/>
    <x v="45"/>
    <x v="987"/>
    <x v="5"/>
    <x v="3"/>
    <x v="0"/>
    <x v="2"/>
    <x v="0"/>
    <x v="30"/>
    <x v="93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29"/>
    <x v="11"/>
    <x v="13"/>
    <x v="1"/>
    <x v="4"/>
    <x v="9"/>
    <x v="9"/>
    <x v="9"/>
    <x v="9"/>
    <x v="284"/>
    <x v="1275"/>
    <x v="678"/>
    <x v="41"/>
    <x v="15"/>
    <x v="1021"/>
    <x v="13"/>
    <x v="0"/>
    <x v="0"/>
    <x v="2"/>
    <x v="0"/>
    <x v="30"/>
    <x v="93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11"/>
    <x v="14"/>
    <x v="1"/>
    <x v="4"/>
    <x v="10"/>
    <x v="10"/>
    <x v="10"/>
    <x v="10"/>
    <x v="1224"/>
    <x v="1276"/>
    <x v="679"/>
    <x v="168"/>
    <x v="111"/>
    <x v="1022"/>
    <x v="23"/>
    <x v="0"/>
    <x v="0"/>
    <x v="2"/>
    <x v="0"/>
    <x v="22"/>
    <x v="936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11"/>
    <x v="15"/>
    <x v="1"/>
    <x v="4"/>
    <x v="11"/>
    <x v="11"/>
    <x v="11"/>
    <x v="11"/>
    <x v="20"/>
    <x v="775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14"/>
    <x v="19"/>
    <x v="1"/>
    <x v="4"/>
    <x v="15"/>
    <x v="15"/>
    <x v="15"/>
    <x v="15"/>
    <x v="1225"/>
    <x v="1277"/>
    <x v="566"/>
    <x v="291"/>
    <x v="39"/>
    <x v="294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29"/>
    <x v="35"/>
    <x v="1"/>
    <x v="4"/>
    <x v="29"/>
    <x v="29"/>
    <x v="29"/>
    <x v="29"/>
    <x v="1226"/>
    <x v="1278"/>
    <x v="206"/>
    <x v="126"/>
    <x v="88"/>
    <x v="362"/>
    <x v="5"/>
    <x v="0"/>
    <x v="2"/>
    <x v="2"/>
    <x v="0"/>
    <x v="30"/>
    <x v="937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34"/>
    <x v="41"/>
    <x v="1"/>
    <x v="4"/>
    <x v="35"/>
    <x v="35"/>
    <x v="35"/>
    <x v="35"/>
    <x v="294"/>
    <x v="566"/>
    <x v="15"/>
    <x v="33"/>
    <x v="8"/>
    <x v="65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36"/>
    <x v="43"/>
    <x v="1"/>
    <x v="16"/>
    <x v="37"/>
    <x v="37"/>
    <x v="37"/>
    <x v="37"/>
    <x v="35"/>
    <x v="1279"/>
    <x v="34"/>
    <x v="468"/>
    <x v="8"/>
    <x v="102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9"/>
    <x v="36"/>
    <x v="44"/>
    <x v="1"/>
    <x v="16"/>
    <x v="38"/>
    <x v="38"/>
    <x v="38"/>
    <x v="38"/>
    <x v="1227"/>
    <x v="1280"/>
    <x v="577"/>
    <x v="343"/>
    <x v="9"/>
    <x v="1024"/>
    <x v="5"/>
    <x v="0"/>
    <x v="0"/>
    <x v="5"/>
    <x v="0"/>
    <x v="30"/>
    <x v="93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29"/>
    <x v="37"/>
    <x v="45"/>
    <x v="1"/>
    <x v="4"/>
    <x v="39"/>
    <x v="39"/>
    <x v="39"/>
    <x v="39"/>
    <x v="1228"/>
    <x v="1281"/>
    <x v="571"/>
    <x v="258"/>
    <x v="91"/>
    <x v="561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42"/>
    <x v="51"/>
    <x v="0"/>
    <x v="23"/>
    <x v="45"/>
    <x v="45"/>
    <x v="45"/>
    <x v="45"/>
    <x v="1229"/>
    <x v="1282"/>
    <x v="29"/>
    <x v="469"/>
    <x v="4"/>
    <x v="1025"/>
    <x v="2"/>
    <x v="0"/>
    <x v="3"/>
    <x v="2"/>
    <x v="0"/>
    <x v="30"/>
    <x v="93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29"/>
    <x v="45"/>
    <x v="55"/>
    <x v="1"/>
    <x v="4"/>
    <x v="49"/>
    <x v="49"/>
    <x v="49"/>
    <x v="49"/>
    <x v="1230"/>
    <x v="1283"/>
    <x v="402"/>
    <x v="66"/>
    <x v="104"/>
    <x v="102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50"/>
    <x v="60"/>
    <x v="0"/>
    <x v="4"/>
    <x v="54"/>
    <x v="54"/>
    <x v="54"/>
    <x v="54"/>
    <x v="1231"/>
    <x v="1284"/>
    <x v="508"/>
    <x v="311"/>
    <x v="78"/>
    <x v="1027"/>
    <x v="0"/>
    <x v="0"/>
    <x v="4"/>
    <x v="2"/>
    <x v="0"/>
    <x v="48"/>
    <x v="905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29"/>
    <x v="52"/>
    <x v="62"/>
    <x v="0"/>
    <x v="24"/>
    <x v="56"/>
    <x v="56"/>
    <x v="56"/>
    <x v="56"/>
    <x v="1232"/>
    <x v="1285"/>
    <x v="340"/>
    <x v="85"/>
    <x v="45"/>
    <x v="1028"/>
    <x v="49"/>
    <x v="0"/>
    <x v="31"/>
    <x v="2"/>
    <x v="1"/>
    <x v="29"/>
    <x v="3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29"/>
    <x v="53"/>
    <x v="64"/>
    <x v="0"/>
    <x v="31"/>
    <x v="58"/>
    <x v="58"/>
    <x v="58"/>
    <x v="58"/>
    <x v="1233"/>
    <x v="1286"/>
    <x v="5"/>
    <x v="210"/>
    <x v="101"/>
    <x v="1029"/>
    <x v="13"/>
    <x v="0"/>
    <x v="1"/>
    <x v="2"/>
    <x v="0"/>
    <x v="17"/>
    <x v="88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29"/>
    <x v="54"/>
    <x v="65"/>
    <x v="0"/>
    <x v="32"/>
    <x v="59"/>
    <x v="59"/>
    <x v="59"/>
    <x v="59"/>
    <x v="1234"/>
    <x v="1287"/>
    <x v="439"/>
    <x v="112"/>
    <x v="104"/>
    <x v="1015"/>
    <x v="23"/>
    <x v="3"/>
    <x v="1"/>
    <x v="5"/>
    <x v="0"/>
    <x v="0"/>
    <x v="940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29"/>
    <x v="55"/>
    <x v="66"/>
    <x v="0"/>
    <x v="33"/>
    <x v="60"/>
    <x v="60"/>
    <x v="60"/>
    <x v="60"/>
    <x v="1235"/>
    <x v="1288"/>
    <x v="451"/>
    <x v="144"/>
    <x v="58"/>
    <x v="1030"/>
    <x v="8"/>
    <x v="0"/>
    <x v="11"/>
    <x v="5"/>
    <x v="3"/>
    <x v="1"/>
    <x v="941"/>
    <x v="2"/>
    <x v="2"/>
    <x v="13"/>
    <x v="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29"/>
    <x v="56"/>
    <x v="68"/>
    <x v="0"/>
    <x v="35"/>
    <x v="62"/>
    <x v="62"/>
    <x v="62"/>
    <x v="62"/>
    <x v="1236"/>
    <x v="1289"/>
    <x v="680"/>
    <x v="344"/>
    <x v="112"/>
    <x v="1031"/>
    <x v="36"/>
    <x v="0"/>
    <x v="3"/>
    <x v="2"/>
    <x v="0"/>
    <x v="48"/>
    <x v="942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29"/>
    <x v="57"/>
    <x v="69"/>
    <x v="0"/>
    <x v="36"/>
    <x v="63"/>
    <x v="63"/>
    <x v="63"/>
    <x v="63"/>
    <x v="1237"/>
    <x v="246"/>
    <x v="681"/>
    <x v="408"/>
    <x v="42"/>
    <x v="1032"/>
    <x v="1"/>
    <x v="3"/>
    <x v="22"/>
    <x v="5"/>
    <x v="0"/>
    <x v="20"/>
    <x v="943"/>
    <x v="2"/>
    <x v="2"/>
    <x v="8"/>
    <x v="1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29"/>
    <x v="58"/>
    <x v="70"/>
    <x v="0"/>
    <x v="37"/>
    <x v="64"/>
    <x v="64"/>
    <x v="64"/>
    <x v="64"/>
    <x v="1238"/>
    <x v="1290"/>
    <x v="577"/>
    <x v="346"/>
    <x v="81"/>
    <x v="88"/>
    <x v="5"/>
    <x v="0"/>
    <x v="0"/>
    <x v="2"/>
    <x v="0"/>
    <x v="5"/>
    <x v="9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0"/>
    <x v="11"/>
    <x v="13"/>
    <x v="1"/>
    <x v="4"/>
    <x v="9"/>
    <x v="9"/>
    <x v="9"/>
    <x v="9"/>
    <x v="1239"/>
    <x v="1291"/>
    <x v="682"/>
    <x v="55"/>
    <x v="88"/>
    <x v="104"/>
    <x v="26"/>
    <x v="0"/>
    <x v="0"/>
    <x v="2"/>
    <x v="0"/>
    <x v="8"/>
    <x v="945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11"/>
    <x v="14"/>
    <x v="1"/>
    <x v="4"/>
    <x v="10"/>
    <x v="10"/>
    <x v="10"/>
    <x v="10"/>
    <x v="1240"/>
    <x v="1292"/>
    <x v="564"/>
    <x v="399"/>
    <x v="108"/>
    <x v="1033"/>
    <x v="5"/>
    <x v="0"/>
    <x v="2"/>
    <x v="2"/>
    <x v="1"/>
    <x v="22"/>
    <x v="94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11"/>
    <x v="15"/>
    <x v="1"/>
    <x v="4"/>
    <x v="11"/>
    <x v="11"/>
    <x v="11"/>
    <x v="11"/>
    <x v="552"/>
    <x v="721"/>
    <x v="2"/>
    <x v="350"/>
    <x v="8"/>
    <x v="6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14"/>
    <x v="19"/>
    <x v="1"/>
    <x v="4"/>
    <x v="15"/>
    <x v="15"/>
    <x v="15"/>
    <x v="15"/>
    <x v="1241"/>
    <x v="1293"/>
    <x v="450"/>
    <x v="185"/>
    <x v="33"/>
    <x v="1034"/>
    <x v="5"/>
    <x v="0"/>
    <x v="2"/>
    <x v="5"/>
    <x v="0"/>
    <x v="22"/>
    <x v="947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29"/>
    <x v="35"/>
    <x v="1"/>
    <x v="4"/>
    <x v="29"/>
    <x v="29"/>
    <x v="29"/>
    <x v="29"/>
    <x v="1242"/>
    <x v="1294"/>
    <x v="683"/>
    <x v="118"/>
    <x v="57"/>
    <x v="1035"/>
    <x v="30"/>
    <x v="0"/>
    <x v="3"/>
    <x v="2"/>
    <x v="0"/>
    <x v="12"/>
    <x v="94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34"/>
    <x v="41"/>
    <x v="1"/>
    <x v="4"/>
    <x v="35"/>
    <x v="35"/>
    <x v="35"/>
    <x v="35"/>
    <x v="1210"/>
    <x v="1295"/>
    <x v="403"/>
    <x v="209"/>
    <x v="5"/>
    <x v="89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36"/>
    <x v="43"/>
    <x v="1"/>
    <x v="16"/>
    <x v="37"/>
    <x v="37"/>
    <x v="37"/>
    <x v="37"/>
    <x v="1243"/>
    <x v="1296"/>
    <x v="409"/>
    <x v="470"/>
    <x v="8"/>
    <x v="89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0"/>
    <x v="36"/>
    <x v="44"/>
    <x v="1"/>
    <x v="16"/>
    <x v="38"/>
    <x v="38"/>
    <x v="38"/>
    <x v="38"/>
    <x v="1244"/>
    <x v="1297"/>
    <x v="492"/>
    <x v="220"/>
    <x v="23"/>
    <x v="125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0"/>
    <x v="37"/>
    <x v="45"/>
    <x v="1"/>
    <x v="4"/>
    <x v="39"/>
    <x v="39"/>
    <x v="39"/>
    <x v="39"/>
    <x v="1245"/>
    <x v="1298"/>
    <x v="656"/>
    <x v="235"/>
    <x v="11"/>
    <x v="21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42"/>
    <x v="51"/>
    <x v="0"/>
    <x v="23"/>
    <x v="45"/>
    <x v="45"/>
    <x v="45"/>
    <x v="45"/>
    <x v="1246"/>
    <x v="1149"/>
    <x v="428"/>
    <x v="163"/>
    <x v="77"/>
    <x v="103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0"/>
    <x v="45"/>
    <x v="55"/>
    <x v="1"/>
    <x v="4"/>
    <x v="49"/>
    <x v="49"/>
    <x v="49"/>
    <x v="49"/>
    <x v="1247"/>
    <x v="1299"/>
    <x v="175"/>
    <x v="76"/>
    <x v="89"/>
    <x v="1037"/>
    <x v="2"/>
    <x v="0"/>
    <x v="2"/>
    <x v="5"/>
    <x v="0"/>
    <x v="30"/>
    <x v="949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50"/>
    <x v="60"/>
    <x v="0"/>
    <x v="4"/>
    <x v="54"/>
    <x v="54"/>
    <x v="54"/>
    <x v="54"/>
    <x v="1248"/>
    <x v="1300"/>
    <x v="574"/>
    <x v="370"/>
    <x v="100"/>
    <x v="1038"/>
    <x v="30"/>
    <x v="0"/>
    <x v="3"/>
    <x v="2"/>
    <x v="1"/>
    <x v="0"/>
    <x v="950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0"/>
    <x v="52"/>
    <x v="62"/>
    <x v="0"/>
    <x v="24"/>
    <x v="56"/>
    <x v="56"/>
    <x v="56"/>
    <x v="56"/>
    <x v="1249"/>
    <x v="1301"/>
    <x v="415"/>
    <x v="471"/>
    <x v="60"/>
    <x v="1039"/>
    <x v="1"/>
    <x v="1"/>
    <x v="15"/>
    <x v="0"/>
    <x v="0"/>
    <x v="92"/>
    <x v="95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0"/>
    <x v="53"/>
    <x v="64"/>
    <x v="0"/>
    <x v="31"/>
    <x v="58"/>
    <x v="58"/>
    <x v="58"/>
    <x v="58"/>
    <x v="1250"/>
    <x v="1302"/>
    <x v="294"/>
    <x v="289"/>
    <x v="108"/>
    <x v="532"/>
    <x v="5"/>
    <x v="0"/>
    <x v="3"/>
    <x v="2"/>
    <x v="0"/>
    <x v="22"/>
    <x v="952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0"/>
    <x v="54"/>
    <x v="65"/>
    <x v="0"/>
    <x v="32"/>
    <x v="59"/>
    <x v="59"/>
    <x v="59"/>
    <x v="59"/>
    <x v="1251"/>
    <x v="1303"/>
    <x v="462"/>
    <x v="225"/>
    <x v="89"/>
    <x v="903"/>
    <x v="40"/>
    <x v="3"/>
    <x v="35"/>
    <x v="2"/>
    <x v="0"/>
    <x v="58"/>
    <x v="953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0"/>
    <x v="55"/>
    <x v="66"/>
    <x v="0"/>
    <x v="33"/>
    <x v="60"/>
    <x v="60"/>
    <x v="60"/>
    <x v="60"/>
    <x v="1252"/>
    <x v="1304"/>
    <x v="684"/>
    <x v="165"/>
    <x v="103"/>
    <x v="1040"/>
    <x v="26"/>
    <x v="0"/>
    <x v="31"/>
    <x v="2"/>
    <x v="3"/>
    <x v="68"/>
    <x v="954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0"/>
    <x v="56"/>
    <x v="68"/>
    <x v="0"/>
    <x v="35"/>
    <x v="62"/>
    <x v="62"/>
    <x v="62"/>
    <x v="62"/>
    <x v="1253"/>
    <x v="581"/>
    <x v="235"/>
    <x v="337"/>
    <x v="87"/>
    <x v="1041"/>
    <x v="30"/>
    <x v="0"/>
    <x v="4"/>
    <x v="2"/>
    <x v="0"/>
    <x v="60"/>
    <x v="144"/>
    <x v="2"/>
    <x v="2"/>
    <x v="8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0"/>
    <x v="57"/>
    <x v="69"/>
    <x v="0"/>
    <x v="36"/>
    <x v="63"/>
    <x v="63"/>
    <x v="63"/>
    <x v="63"/>
    <x v="1254"/>
    <x v="1305"/>
    <x v="685"/>
    <x v="472"/>
    <x v="8"/>
    <x v="59"/>
    <x v="45"/>
    <x v="1"/>
    <x v="22"/>
    <x v="3"/>
    <x v="0"/>
    <x v="40"/>
    <x v="955"/>
    <x v="2"/>
    <x v="2"/>
    <x v="1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0"/>
    <x v="58"/>
    <x v="70"/>
    <x v="0"/>
    <x v="37"/>
    <x v="64"/>
    <x v="64"/>
    <x v="64"/>
    <x v="64"/>
    <x v="1255"/>
    <x v="1306"/>
    <x v="686"/>
    <x v="149"/>
    <x v="10"/>
    <x v="104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1"/>
    <x v="11"/>
    <x v="13"/>
    <x v="1"/>
    <x v="4"/>
    <x v="9"/>
    <x v="9"/>
    <x v="9"/>
    <x v="9"/>
    <x v="1256"/>
    <x v="1307"/>
    <x v="483"/>
    <x v="40"/>
    <x v="10"/>
    <x v="1043"/>
    <x v="13"/>
    <x v="0"/>
    <x v="0"/>
    <x v="2"/>
    <x v="0"/>
    <x v="30"/>
    <x v="956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11"/>
    <x v="14"/>
    <x v="1"/>
    <x v="4"/>
    <x v="10"/>
    <x v="10"/>
    <x v="10"/>
    <x v="10"/>
    <x v="1257"/>
    <x v="1308"/>
    <x v="687"/>
    <x v="4"/>
    <x v="111"/>
    <x v="1044"/>
    <x v="5"/>
    <x v="0"/>
    <x v="2"/>
    <x v="2"/>
    <x v="0"/>
    <x v="30"/>
    <x v="95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11"/>
    <x v="15"/>
    <x v="1"/>
    <x v="4"/>
    <x v="11"/>
    <x v="11"/>
    <x v="11"/>
    <x v="11"/>
    <x v="1258"/>
    <x v="1309"/>
    <x v="428"/>
    <x v="427"/>
    <x v="5"/>
    <x v="104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14"/>
    <x v="19"/>
    <x v="1"/>
    <x v="4"/>
    <x v="15"/>
    <x v="15"/>
    <x v="15"/>
    <x v="15"/>
    <x v="1259"/>
    <x v="1310"/>
    <x v="182"/>
    <x v="180"/>
    <x v="39"/>
    <x v="436"/>
    <x v="13"/>
    <x v="0"/>
    <x v="2"/>
    <x v="2"/>
    <x v="0"/>
    <x v="22"/>
    <x v="95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29"/>
    <x v="35"/>
    <x v="1"/>
    <x v="4"/>
    <x v="29"/>
    <x v="29"/>
    <x v="29"/>
    <x v="29"/>
    <x v="1260"/>
    <x v="1311"/>
    <x v="472"/>
    <x v="244"/>
    <x v="15"/>
    <x v="1046"/>
    <x v="5"/>
    <x v="0"/>
    <x v="2"/>
    <x v="2"/>
    <x v="0"/>
    <x v="30"/>
    <x v="959"/>
    <x v="2"/>
    <x v="2"/>
    <x v="1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34"/>
    <x v="41"/>
    <x v="1"/>
    <x v="4"/>
    <x v="35"/>
    <x v="35"/>
    <x v="35"/>
    <x v="35"/>
    <x v="492"/>
    <x v="894"/>
    <x v="403"/>
    <x v="60"/>
    <x v="8"/>
    <x v="6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36"/>
    <x v="43"/>
    <x v="1"/>
    <x v="16"/>
    <x v="37"/>
    <x v="37"/>
    <x v="37"/>
    <x v="37"/>
    <x v="547"/>
    <x v="530"/>
    <x v="446"/>
    <x v="333"/>
    <x v="8"/>
    <x v="104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1"/>
    <x v="36"/>
    <x v="44"/>
    <x v="1"/>
    <x v="16"/>
    <x v="38"/>
    <x v="38"/>
    <x v="38"/>
    <x v="38"/>
    <x v="1261"/>
    <x v="1312"/>
    <x v="128"/>
    <x v="432"/>
    <x v="18"/>
    <x v="104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1"/>
    <x v="37"/>
    <x v="45"/>
    <x v="1"/>
    <x v="4"/>
    <x v="39"/>
    <x v="39"/>
    <x v="39"/>
    <x v="39"/>
    <x v="1262"/>
    <x v="1313"/>
    <x v="577"/>
    <x v="354"/>
    <x v="95"/>
    <x v="1049"/>
    <x v="5"/>
    <x v="0"/>
    <x v="0"/>
    <x v="2"/>
    <x v="0"/>
    <x v="5"/>
    <x v="96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42"/>
    <x v="51"/>
    <x v="0"/>
    <x v="23"/>
    <x v="45"/>
    <x v="45"/>
    <x v="45"/>
    <x v="45"/>
    <x v="149"/>
    <x v="1314"/>
    <x v="106"/>
    <x v="277"/>
    <x v="81"/>
    <x v="1050"/>
    <x v="13"/>
    <x v="0"/>
    <x v="0"/>
    <x v="2"/>
    <x v="0"/>
    <x v="30"/>
    <x v="96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1"/>
    <x v="45"/>
    <x v="55"/>
    <x v="1"/>
    <x v="4"/>
    <x v="49"/>
    <x v="49"/>
    <x v="49"/>
    <x v="49"/>
    <x v="1263"/>
    <x v="1315"/>
    <x v="56"/>
    <x v="75"/>
    <x v="78"/>
    <x v="98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50"/>
    <x v="60"/>
    <x v="0"/>
    <x v="4"/>
    <x v="54"/>
    <x v="54"/>
    <x v="54"/>
    <x v="54"/>
    <x v="1264"/>
    <x v="1316"/>
    <x v="175"/>
    <x v="77"/>
    <x v="19"/>
    <x v="1051"/>
    <x v="26"/>
    <x v="0"/>
    <x v="12"/>
    <x v="2"/>
    <x v="0"/>
    <x v="0"/>
    <x v="381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1"/>
    <x v="52"/>
    <x v="62"/>
    <x v="0"/>
    <x v="24"/>
    <x v="56"/>
    <x v="56"/>
    <x v="56"/>
    <x v="56"/>
    <x v="1265"/>
    <x v="1317"/>
    <x v="547"/>
    <x v="403"/>
    <x v="47"/>
    <x v="1052"/>
    <x v="36"/>
    <x v="0"/>
    <x v="32"/>
    <x v="2"/>
    <x v="0"/>
    <x v="9"/>
    <x v="96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1"/>
    <x v="53"/>
    <x v="64"/>
    <x v="0"/>
    <x v="31"/>
    <x v="58"/>
    <x v="58"/>
    <x v="58"/>
    <x v="58"/>
    <x v="1266"/>
    <x v="1318"/>
    <x v="128"/>
    <x v="317"/>
    <x v="89"/>
    <x v="1053"/>
    <x v="23"/>
    <x v="0"/>
    <x v="12"/>
    <x v="2"/>
    <x v="0"/>
    <x v="12"/>
    <x v="96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1"/>
    <x v="54"/>
    <x v="65"/>
    <x v="0"/>
    <x v="32"/>
    <x v="59"/>
    <x v="59"/>
    <x v="59"/>
    <x v="59"/>
    <x v="1267"/>
    <x v="1319"/>
    <x v="478"/>
    <x v="375"/>
    <x v="111"/>
    <x v="1054"/>
    <x v="23"/>
    <x v="0"/>
    <x v="1"/>
    <x v="2"/>
    <x v="0"/>
    <x v="21"/>
    <x v="55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1"/>
    <x v="55"/>
    <x v="66"/>
    <x v="0"/>
    <x v="33"/>
    <x v="60"/>
    <x v="60"/>
    <x v="60"/>
    <x v="60"/>
    <x v="1268"/>
    <x v="1320"/>
    <x v="551"/>
    <x v="296"/>
    <x v="9"/>
    <x v="1055"/>
    <x v="37"/>
    <x v="0"/>
    <x v="30"/>
    <x v="5"/>
    <x v="1"/>
    <x v="29"/>
    <x v="964"/>
    <x v="2"/>
    <x v="2"/>
    <x v="5"/>
    <x v="2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1"/>
    <x v="56"/>
    <x v="68"/>
    <x v="0"/>
    <x v="35"/>
    <x v="62"/>
    <x v="62"/>
    <x v="62"/>
    <x v="62"/>
    <x v="1269"/>
    <x v="1321"/>
    <x v="688"/>
    <x v="392"/>
    <x v="87"/>
    <x v="1056"/>
    <x v="23"/>
    <x v="0"/>
    <x v="0"/>
    <x v="2"/>
    <x v="0"/>
    <x v="22"/>
    <x v="96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1"/>
    <x v="57"/>
    <x v="69"/>
    <x v="0"/>
    <x v="36"/>
    <x v="63"/>
    <x v="63"/>
    <x v="63"/>
    <x v="63"/>
    <x v="1270"/>
    <x v="1322"/>
    <x v="689"/>
    <x v="473"/>
    <x v="58"/>
    <x v="45"/>
    <x v="22"/>
    <x v="0"/>
    <x v="4"/>
    <x v="0"/>
    <x v="0"/>
    <x v="79"/>
    <x v="966"/>
    <x v="2"/>
    <x v="2"/>
    <x v="1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1"/>
    <x v="58"/>
    <x v="70"/>
    <x v="0"/>
    <x v="37"/>
    <x v="64"/>
    <x v="64"/>
    <x v="64"/>
    <x v="64"/>
    <x v="433"/>
    <x v="1323"/>
    <x v="656"/>
    <x v="176"/>
    <x v="63"/>
    <x v="1057"/>
    <x v="2"/>
    <x v="0"/>
    <x v="2"/>
    <x v="2"/>
    <x v="0"/>
    <x v="5"/>
    <x v="36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2"/>
    <x v="11"/>
    <x v="13"/>
    <x v="1"/>
    <x v="4"/>
    <x v="9"/>
    <x v="9"/>
    <x v="9"/>
    <x v="9"/>
    <x v="1271"/>
    <x v="1324"/>
    <x v="630"/>
    <x v="223"/>
    <x v="51"/>
    <x v="639"/>
    <x v="23"/>
    <x v="3"/>
    <x v="2"/>
    <x v="2"/>
    <x v="1"/>
    <x v="21"/>
    <x v="96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11"/>
    <x v="14"/>
    <x v="1"/>
    <x v="4"/>
    <x v="10"/>
    <x v="10"/>
    <x v="10"/>
    <x v="10"/>
    <x v="1272"/>
    <x v="1325"/>
    <x v="466"/>
    <x v="237"/>
    <x v="108"/>
    <x v="1058"/>
    <x v="13"/>
    <x v="0"/>
    <x v="0"/>
    <x v="2"/>
    <x v="0"/>
    <x v="30"/>
    <x v="96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11"/>
    <x v="15"/>
    <x v="1"/>
    <x v="4"/>
    <x v="11"/>
    <x v="11"/>
    <x v="11"/>
    <x v="11"/>
    <x v="552"/>
    <x v="1326"/>
    <x v="2"/>
    <x v="474"/>
    <x v="8"/>
    <x v="105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14"/>
    <x v="19"/>
    <x v="1"/>
    <x v="4"/>
    <x v="15"/>
    <x v="15"/>
    <x v="15"/>
    <x v="15"/>
    <x v="1273"/>
    <x v="1327"/>
    <x v="201"/>
    <x v="160"/>
    <x v="39"/>
    <x v="303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29"/>
    <x v="35"/>
    <x v="1"/>
    <x v="4"/>
    <x v="29"/>
    <x v="29"/>
    <x v="29"/>
    <x v="29"/>
    <x v="1274"/>
    <x v="1328"/>
    <x v="65"/>
    <x v="291"/>
    <x v="15"/>
    <x v="1060"/>
    <x v="5"/>
    <x v="3"/>
    <x v="3"/>
    <x v="2"/>
    <x v="1"/>
    <x v="17"/>
    <x v="969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34"/>
    <x v="41"/>
    <x v="1"/>
    <x v="4"/>
    <x v="35"/>
    <x v="35"/>
    <x v="35"/>
    <x v="35"/>
    <x v="1275"/>
    <x v="1329"/>
    <x v="15"/>
    <x v="238"/>
    <x v="8"/>
    <x v="106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36"/>
    <x v="43"/>
    <x v="1"/>
    <x v="16"/>
    <x v="37"/>
    <x v="37"/>
    <x v="37"/>
    <x v="37"/>
    <x v="313"/>
    <x v="1330"/>
    <x v="95"/>
    <x v="279"/>
    <x v="8"/>
    <x v="26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2"/>
    <x v="36"/>
    <x v="44"/>
    <x v="1"/>
    <x v="16"/>
    <x v="38"/>
    <x v="38"/>
    <x v="38"/>
    <x v="38"/>
    <x v="1276"/>
    <x v="1331"/>
    <x v="128"/>
    <x v="62"/>
    <x v="23"/>
    <x v="106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2"/>
    <x v="37"/>
    <x v="45"/>
    <x v="1"/>
    <x v="4"/>
    <x v="39"/>
    <x v="39"/>
    <x v="39"/>
    <x v="39"/>
    <x v="1277"/>
    <x v="1188"/>
    <x v="513"/>
    <x v="257"/>
    <x v="91"/>
    <x v="48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42"/>
    <x v="51"/>
    <x v="0"/>
    <x v="23"/>
    <x v="45"/>
    <x v="45"/>
    <x v="45"/>
    <x v="45"/>
    <x v="1278"/>
    <x v="101"/>
    <x v="75"/>
    <x v="56"/>
    <x v="77"/>
    <x v="1063"/>
    <x v="5"/>
    <x v="0"/>
    <x v="3"/>
    <x v="2"/>
    <x v="0"/>
    <x v="22"/>
    <x v="18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2"/>
    <x v="45"/>
    <x v="55"/>
    <x v="1"/>
    <x v="4"/>
    <x v="49"/>
    <x v="49"/>
    <x v="49"/>
    <x v="49"/>
    <x v="1279"/>
    <x v="1332"/>
    <x v="374"/>
    <x v="12"/>
    <x v="108"/>
    <x v="1064"/>
    <x v="23"/>
    <x v="0"/>
    <x v="0"/>
    <x v="2"/>
    <x v="0"/>
    <x v="22"/>
    <x v="97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50"/>
    <x v="60"/>
    <x v="0"/>
    <x v="4"/>
    <x v="54"/>
    <x v="54"/>
    <x v="54"/>
    <x v="54"/>
    <x v="1280"/>
    <x v="1333"/>
    <x v="508"/>
    <x v="4"/>
    <x v="74"/>
    <x v="159"/>
    <x v="8"/>
    <x v="0"/>
    <x v="32"/>
    <x v="5"/>
    <x v="1"/>
    <x v="68"/>
    <x v="42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2"/>
    <x v="52"/>
    <x v="62"/>
    <x v="0"/>
    <x v="24"/>
    <x v="56"/>
    <x v="56"/>
    <x v="56"/>
    <x v="56"/>
    <x v="1281"/>
    <x v="1334"/>
    <x v="498"/>
    <x v="471"/>
    <x v="47"/>
    <x v="1065"/>
    <x v="4"/>
    <x v="0"/>
    <x v="22"/>
    <x v="5"/>
    <x v="0"/>
    <x v="42"/>
    <x v="971"/>
    <x v="2"/>
    <x v="2"/>
    <x v="16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2"/>
    <x v="53"/>
    <x v="64"/>
    <x v="0"/>
    <x v="31"/>
    <x v="58"/>
    <x v="58"/>
    <x v="58"/>
    <x v="58"/>
    <x v="1282"/>
    <x v="1335"/>
    <x v="109"/>
    <x v="238"/>
    <x v="100"/>
    <x v="1066"/>
    <x v="13"/>
    <x v="0"/>
    <x v="1"/>
    <x v="0"/>
    <x v="0"/>
    <x v="12"/>
    <x v="97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2"/>
    <x v="54"/>
    <x v="65"/>
    <x v="0"/>
    <x v="32"/>
    <x v="59"/>
    <x v="59"/>
    <x v="59"/>
    <x v="59"/>
    <x v="1283"/>
    <x v="1336"/>
    <x v="129"/>
    <x v="364"/>
    <x v="11"/>
    <x v="1067"/>
    <x v="26"/>
    <x v="0"/>
    <x v="35"/>
    <x v="2"/>
    <x v="0"/>
    <x v="48"/>
    <x v="38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2"/>
    <x v="55"/>
    <x v="66"/>
    <x v="0"/>
    <x v="33"/>
    <x v="60"/>
    <x v="60"/>
    <x v="60"/>
    <x v="60"/>
    <x v="1284"/>
    <x v="1337"/>
    <x v="327"/>
    <x v="306"/>
    <x v="39"/>
    <x v="1068"/>
    <x v="36"/>
    <x v="0"/>
    <x v="40"/>
    <x v="2"/>
    <x v="0"/>
    <x v="36"/>
    <x v="973"/>
    <x v="2"/>
    <x v="2"/>
    <x v="1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2"/>
    <x v="56"/>
    <x v="68"/>
    <x v="0"/>
    <x v="35"/>
    <x v="62"/>
    <x v="62"/>
    <x v="62"/>
    <x v="62"/>
    <x v="1285"/>
    <x v="1338"/>
    <x v="690"/>
    <x v="475"/>
    <x v="87"/>
    <x v="616"/>
    <x v="40"/>
    <x v="3"/>
    <x v="3"/>
    <x v="2"/>
    <x v="0"/>
    <x v="60"/>
    <x v="974"/>
    <x v="2"/>
    <x v="2"/>
    <x v="10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2"/>
    <x v="57"/>
    <x v="69"/>
    <x v="0"/>
    <x v="36"/>
    <x v="63"/>
    <x v="63"/>
    <x v="63"/>
    <x v="63"/>
    <x v="1270"/>
    <x v="1206"/>
    <x v="186"/>
    <x v="476"/>
    <x v="103"/>
    <x v="1069"/>
    <x v="1"/>
    <x v="0"/>
    <x v="11"/>
    <x v="0"/>
    <x v="0"/>
    <x v="6"/>
    <x v="975"/>
    <x v="2"/>
    <x v="2"/>
    <x v="5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2"/>
    <x v="58"/>
    <x v="70"/>
    <x v="0"/>
    <x v="37"/>
    <x v="64"/>
    <x v="64"/>
    <x v="64"/>
    <x v="64"/>
    <x v="1286"/>
    <x v="1339"/>
    <x v="549"/>
    <x v="272"/>
    <x v="3"/>
    <x v="690"/>
    <x v="5"/>
    <x v="0"/>
    <x v="0"/>
    <x v="2"/>
    <x v="0"/>
    <x v="5"/>
    <x v="97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3"/>
    <x v="11"/>
    <x v="13"/>
    <x v="1"/>
    <x v="4"/>
    <x v="9"/>
    <x v="9"/>
    <x v="9"/>
    <x v="9"/>
    <x v="1287"/>
    <x v="1340"/>
    <x v="417"/>
    <x v="220"/>
    <x v="61"/>
    <x v="1070"/>
    <x v="13"/>
    <x v="0"/>
    <x v="2"/>
    <x v="2"/>
    <x v="0"/>
    <x v="22"/>
    <x v="97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11"/>
    <x v="14"/>
    <x v="1"/>
    <x v="4"/>
    <x v="10"/>
    <x v="10"/>
    <x v="10"/>
    <x v="10"/>
    <x v="1288"/>
    <x v="1341"/>
    <x v="691"/>
    <x v="301"/>
    <x v="78"/>
    <x v="1071"/>
    <x v="2"/>
    <x v="0"/>
    <x v="2"/>
    <x v="2"/>
    <x v="0"/>
    <x v="5"/>
    <x v="97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11"/>
    <x v="15"/>
    <x v="1"/>
    <x v="4"/>
    <x v="11"/>
    <x v="11"/>
    <x v="11"/>
    <x v="11"/>
    <x v="1289"/>
    <x v="1342"/>
    <x v="535"/>
    <x v="258"/>
    <x v="112"/>
    <x v="66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14"/>
    <x v="19"/>
    <x v="1"/>
    <x v="4"/>
    <x v="15"/>
    <x v="15"/>
    <x v="15"/>
    <x v="15"/>
    <x v="1290"/>
    <x v="1343"/>
    <x v="589"/>
    <x v="301"/>
    <x v="39"/>
    <x v="668"/>
    <x v="2"/>
    <x v="0"/>
    <x v="2"/>
    <x v="2"/>
    <x v="0"/>
    <x v="5"/>
    <x v="97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29"/>
    <x v="35"/>
    <x v="1"/>
    <x v="4"/>
    <x v="29"/>
    <x v="29"/>
    <x v="29"/>
    <x v="29"/>
    <x v="1291"/>
    <x v="1344"/>
    <x v="40"/>
    <x v="39"/>
    <x v="57"/>
    <x v="1072"/>
    <x v="26"/>
    <x v="0"/>
    <x v="3"/>
    <x v="2"/>
    <x v="0"/>
    <x v="21"/>
    <x v="98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34"/>
    <x v="41"/>
    <x v="1"/>
    <x v="4"/>
    <x v="35"/>
    <x v="35"/>
    <x v="35"/>
    <x v="35"/>
    <x v="1292"/>
    <x v="1345"/>
    <x v="428"/>
    <x v="477"/>
    <x v="5"/>
    <x v="107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36"/>
    <x v="43"/>
    <x v="1"/>
    <x v="16"/>
    <x v="37"/>
    <x v="37"/>
    <x v="37"/>
    <x v="37"/>
    <x v="1293"/>
    <x v="1346"/>
    <x v="136"/>
    <x v="478"/>
    <x v="8"/>
    <x v="1074"/>
    <x v="2"/>
    <x v="0"/>
    <x v="2"/>
    <x v="2"/>
    <x v="0"/>
    <x v="5"/>
    <x v="106"/>
    <x v="2"/>
    <x v="2"/>
    <x v="0"/>
    <x v="1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3"/>
    <x v="36"/>
    <x v="44"/>
    <x v="1"/>
    <x v="16"/>
    <x v="38"/>
    <x v="38"/>
    <x v="38"/>
    <x v="38"/>
    <x v="1294"/>
    <x v="1347"/>
    <x v="294"/>
    <x v="31"/>
    <x v="92"/>
    <x v="17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3"/>
    <x v="37"/>
    <x v="45"/>
    <x v="1"/>
    <x v="4"/>
    <x v="39"/>
    <x v="39"/>
    <x v="39"/>
    <x v="39"/>
    <x v="1295"/>
    <x v="1348"/>
    <x v="183"/>
    <x v="161"/>
    <x v="74"/>
    <x v="1075"/>
    <x v="2"/>
    <x v="0"/>
    <x v="2"/>
    <x v="2"/>
    <x v="0"/>
    <x v="5"/>
    <x v="98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42"/>
    <x v="51"/>
    <x v="0"/>
    <x v="23"/>
    <x v="45"/>
    <x v="45"/>
    <x v="45"/>
    <x v="45"/>
    <x v="282"/>
    <x v="1349"/>
    <x v="428"/>
    <x v="159"/>
    <x v="75"/>
    <x v="1076"/>
    <x v="5"/>
    <x v="0"/>
    <x v="0"/>
    <x v="2"/>
    <x v="0"/>
    <x v="5"/>
    <x v="29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3"/>
    <x v="45"/>
    <x v="55"/>
    <x v="1"/>
    <x v="4"/>
    <x v="49"/>
    <x v="49"/>
    <x v="49"/>
    <x v="49"/>
    <x v="1296"/>
    <x v="1350"/>
    <x v="502"/>
    <x v="322"/>
    <x v="78"/>
    <x v="1077"/>
    <x v="23"/>
    <x v="0"/>
    <x v="0"/>
    <x v="2"/>
    <x v="0"/>
    <x v="22"/>
    <x v="98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50"/>
    <x v="60"/>
    <x v="0"/>
    <x v="4"/>
    <x v="54"/>
    <x v="54"/>
    <x v="54"/>
    <x v="54"/>
    <x v="1297"/>
    <x v="1351"/>
    <x v="255"/>
    <x v="99"/>
    <x v="105"/>
    <x v="1078"/>
    <x v="42"/>
    <x v="0"/>
    <x v="35"/>
    <x v="2"/>
    <x v="1"/>
    <x v="26"/>
    <x v="98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3"/>
    <x v="52"/>
    <x v="62"/>
    <x v="0"/>
    <x v="24"/>
    <x v="56"/>
    <x v="56"/>
    <x v="56"/>
    <x v="56"/>
    <x v="1298"/>
    <x v="1352"/>
    <x v="565"/>
    <x v="187"/>
    <x v="26"/>
    <x v="1079"/>
    <x v="58"/>
    <x v="0"/>
    <x v="11"/>
    <x v="2"/>
    <x v="0"/>
    <x v="1"/>
    <x v="897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3"/>
    <x v="53"/>
    <x v="64"/>
    <x v="0"/>
    <x v="31"/>
    <x v="58"/>
    <x v="58"/>
    <x v="58"/>
    <x v="58"/>
    <x v="1299"/>
    <x v="1353"/>
    <x v="24"/>
    <x v="479"/>
    <x v="99"/>
    <x v="1080"/>
    <x v="13"/>
    <x v="0"/>
    <x v="3"/>
    <x v="2"/>
    <x v="0"/>
    <x v="8"/>
    <x v="113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3"/>
    <x v="54"/>
    <x v="65"/>
    <x v="0"/>
    <x v="32"/>
    <x v="59"/>
    <x v="59"/>
    <x v="59"/>
    <x v="59"/>
    <x v="1300"/>
    <x v="891"/>
    <x v="109"/>
    <x v="464"/>
    <x v="91"/>
    <x v="1081"/>
    <x v="13"/>
    <x v="3"/>
    <x v="18"/>
    <x v="2"/>
    <x v="1"/>
    <x v="60"/>
    <x v="85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3"/>
    <x v="55"/>
    <x v="66"/>
    <x v="0"/>
    <x v="33"/>
    <x v="60"/>
    <x v="60"/>
    <x v="60"/>
    <x v="60"/>
    <x v="1301"/>
    <x v="1354"/>
    <x v="390"/>
    <x v="206"/>
    <x v="41"/>
    <x v="1082"/>
    <x v="49"/>
    <x v="0"/>
    <x v="32"/>
    <x v="2"/>
    <x v="6"/>
    <x v="1"/>
    <x v="984"/>
    <x v="2"/>
    <x v="2"/>
    <x v="5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3"/>
    <x v="56"/>
    <x v="68"/>
    <x v="0"/>
    <x v="35"/>
    <x v="62"/>
    <x v="62"/>
    <x v="62"/>
    <x v="62"/>
    <x v="1302"/>
    <x v="1355"/>
    <x v="692"/>
    <x v="465"/>
    <x v="69"/>
    <x v="13"/>
    <x v="26"/>
    <x v="0"/>
    <x v="3"/>
    <x v="2"/>
    <x v="1"/>
    <x v="12"/>
    <x v="985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3"/>
    <x v="57"/>
    <x v="69"/>
    <x v="0"/>
    <x v="36"/>
    <x v="63"/>
    <x v="63"/>
    <x v="63"/>
    <x v="63"/>
    <x v="1303"/>
    <x v="1356"/>
    <x v="112"/>
    <x v="297"/>
    <x v="38"/>
    <x v="1083"/>
    <x v="22"/>
    <x v="0"/>
    <x v="72"/>
    <x v="5"/>
    <x v="0"/>
    <x v="49"/>
    <x v="986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3"/>
    <x v="58"/>
    <x v="70"/>
    <x v="0"/>
    <x v="37"/>
    <x v="64"/>
    <x v="64"/>
    <x v="64"/>
    <x v="64"/>
    <x v="1304"/>
    <x v="1357"/>
    <x v="117"/>
    <x v="480"/>
    <x v="57"/>
    <x v="1084"/>
    <x v="2"/>
    <x v="0"/>
    <x v="0"/>
    <x v="2"/>
    <x v="0"/>
    <x v="2"/>
    <x v="2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4"/>
    <x v="11"/>
    <x v="13"/>
    <x v="1"/>
    <x v="4"/>
    <x v="9"/>
    <x v="9"/>
    <x v="9"/>
    <x v="9"/>
    <x v="1305"/>
    <x v="1358"/>
    <x v="693"/>
    <x v="370"/>
    <x v="57"/>
    <x v="1085"/>
    <x v="30"/>
    <x v="0"/>
    <x v="2"/>
    <x v="2"/>
    <x v="0"/>
    <x v="21"/>
    <x v="987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11"/>
    <x v="14"/>
    <x v="1"/>
    <x v="4"/>
    <x v="10"/>
    <x v="10"/>
    <x v="10"/>
    <x v="10"/>
    <x v="1306"/>
    <x v="1359"/>
    <x v="488"/>
    <x v="347"/>
    <x v="78"/>
    <x v="993"/>
    <x v="2"/>
    <x v="0"/>
    <x v="0"/>
    <x v="2"/>
    <x v="1"/>
    <x v="5"/>
    <x v="98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11"/>
    <x v="15"/>
    <x v="1"/>
    <x v="4"/>
    <x v="11"/>
    <x v="11"/>
    <x v="11"/>
    <x v="11"/>
    <x v="724"/>
    <x v="1360"/>
    <x v="535"/>
    <x v="393"/>
    <x v="8"/>
    <x v="108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14"/>
    <x v="19"/>
    <x v="1"/>
    <x v="4"/>
    <x v="15"/>
    <x v="15"/>
    <x v="15"/>
    <x v="15"/>
    <x v="1307"/>
    <x v="1361"/>
    <x v="549"/>
    <x v="75"/>
    <x v="33"/>
    <x v="1087"/>
    <x v="2"/>
    <x v="0"/>
    <x v="2"/>
    <x v="2"/>
    <x v="3"/>
    <x v="22"/>
    <x v="98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29"/>
    <x v="35"/>
    <x v="1"/>
    <x v="4"/>
    <x v="29"/>
    <x v="29"/>
    <x v="29"/>
    <x v="29"/>
    <x v="1308"/>
    <x v="1362"/>
    <x v="694"/>
    <x v="322"/>
    <x v="15"/>
    <x v="1088"/>
    <x v="13"/>
    <x v="0"/>
    <x v="1"/>
    <x v="2"/>
    <x v="0"/>
    <x v="17"/>
    <x v="99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34"/>
    <x v="41"/>
    <x v="1"/>
    <x v="4"/>
    <x v="35"/>
    <x v="35"/>
    <x v="35"/>
    <x v="35"/>
    <x v="1309"/>
    <x v="1296"/>
    <x v="15"/>
    <x v="386"/>
    <x v="5"/>
    <x v="108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36"/>
    <x v="43"/>
    <x v="1"/>
    <x v="16"/>
    <x v="37"/>
    <x v="37"/>
    <x v="37"/>
    <x v="37"/>
    <x v="1310"/>
    <x v="440"/>
    <x v="557"/>
    <x v="481"/>
    <x v="5"/>
    <x v="109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4"/>
    <x v="36"/>
    <x v="44"/>
    <x v="1"/>
    <x v="16"/>
    <x v="38"/>
    <x v="38"/>
    <x v="38"/>
    <x v="38"/>
    <x v="1311"/>
    <x v="1363"/>
    <x v="478"/>
    <x v="277"/>
    <x v="23"/>
    <x v="898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4"/>
    <x v="37"/>
    <x v="45"/>
    <x v="1"/>
    <x v="4"/>
    <x v="39"/>
    <x v="39"/>
    <x v="39"/>
    <x v="39"/>
    <x v="1312"/>
    <x v="316"/>
    <x v="331"/>
    <x v="241"/>
    <x v="67"/>
    <x v="103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42"/>
    <x v="51"/>
    <x v="0"/>
    <x v="23"/>
    <x v="45"/>
    <x v="45"/>
    <x v="45"/>
    <x v="45"/>
    <x v="1313"/>
    <x v="1364"/>
    <x v="446"/>
    <x v="477"/>
    <x v="3"/>
    <x v="1065"/>
    <x v="5"/>
    <x v="0"/>
    <x v="0"/>
    <x v="2"/>
    <x v="0"/>
    <x v="5"/>
    <x v="99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4"/>
    <x v="45"/>
    <x v="55"/>
    <x v="1"/>
    <x v="4"/>
    <x v="49"/>
    <x v="49"/>
    <x v="49"/>
    <x v="49"/>
    <x v="1314"/>
    <x v="1365"/>
    <x v="324"/>
    <x v="21"/>
    <x v="111"/>
    <x v="1091"/>
    <x v="23"/>
    <x v="0"/>
    <x v="2"/>
    <x v="2"/>
    <x v="0"/>
    <x v="8"/>
    <x v="99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50"/>
    <x v="60"/>
    <x v="0"/>
    <x v="4"/>
    <x v="54"/>
    <x v="54"/>
    <x v="54"/>
    <x v="54"/>
    <x v="1315"/>
    <x v="1366"/>
    <x v="191"/>
    <x v="240"/>
    <x v="101"/>
    <x v="1092"/>
    <x v="26"/>
    <x v="0"/>
    <x v="12"/>
    <x v="2"/>
    <x v="0"/>
    <x v="0"/>
    <x v="99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4"/>
    <x v="52"/>
    <x v="62"/>
    <x v="0"/>
    <x v="24"/>
    <x v="56"/>
    <x v="56"/>
    <x v="56"/>
    <x v="56"/>
    <x v="1316"/>
    <x v="1367"/>
    <x v="630"/>
    <x v="29"/>
    <x v="56"/>
    <x v="308"/>
    <x v="49"/>
    <x v="3"/>
    <x v="22"/>
    <x v="5"/>
    <x v="1"/>
    <x v="29"/>
    <x v="994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4"/>
    <x v="53"/>
    <x v="64"/>
    <x v="0"/>
    <x v="31"/>
    <x v="58"/>
    <x v="58"/>
    <x v="58"/>
    <x v="58"/>
    <x v="1317"/>
    <x v="1368"/>
    <x v="478"/>
    <x v="376"/>
    <x v="108"/>
    <x v="1093"/>
    <x v="5"/>
    <x v="0"/>
    <x v="12"/>
    <x v="5"/>
    <x v="0"/>
    <x v="21"/>
    <x v="76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4"/>
    <x v="54"/>
    <x v="65"/>
    <x v="0"/>
    <x v="32"/>
    <x v="59"/>
    <x v="59"/>
    <x v="59"/>
    <x v="59"/>
    <x v="1318"/>
    <x v="1369"/>
    <x v="98"/>
    <x v="258"/>
    <x v="95"/>
    <x v="890"/>
    <x v="23"/>
    <x v="0"/>
    <x v="4"/>
    <x v="5"/>
    <x v="0"/>
    <x v="35"/>
    <x v="715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4"/>
    <x v="55"/>
    <x v="66"/>
    <x v="0"/>
    <x v="33"/>
    <x v="60"/>
    <x v="60"/>
    <x v="60"/>
    <x v="60"/>
    <x v="1319"/>
    <x v="1370"/>
    <x v="411"/>
    <x v="482"/>
    <x v="9"/>
    <x v="765"/>
    <x v="30"/>
    <x v="0"/>
    <x v="15"/>
    <x v="5"/>
    <x v="6"/>
    <x v="31"/>
    <x v="873"/>
    <x v="2"/>
    <x v="2"/>
    <x v="13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4"/>
    <x v="56"/>
    <x v="68"/>
    <x v="0"/>
    <x v="35"/>
    <x v="62"/>
    <x v="62"/>
    <x v="62"/>
    <x v="62"/>
    <x v="1320"/>
    <x v="781"/>
    <x v="695"/>
    <x v="430"/>
    <x v="6"/>
    <x v="1094"/>
    <x v="40"/>
    <x v="0"/>
    <x v="26"/>
    <x v="2"/>
    <x v="0"/>
    <x v="26"/>
    <x v="931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4"/>
    <x v="57"/>
    <x v="69"/>
    <x v="0"/>
    <x v="36"/>
    <x v="63"/>
    <x v="63"/>
    <x v="63"/>
    <x v="63"/>
    <x v="1321"/>
    <x v="1371"/>
    <x v="221"/>
    <x v="335"/>
    <x v="25"/>
    <x v="902"/>
    <x v="8"/>
    <x v="3"/>
    <x v="23"/>
    <x v="3"/>
    <x v="0"/>
    <x v="36"/>
    <x v="536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4"/>
    <x v="58"/>
    <x v="70"/>
    <x v="0"/>
    <x v="37"/>
    <x v="64"/>
    <x v="64"/>
    <x v="64"/>
    <x v="64"/>
    <x v="1322"/>
    <x v="1372"/>
    <x v="656"/>
    <x v="230"/>
    <x v="61"/>
    <x v="109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5"/>
    <x v="11"/>
    <x v="13"/>
    <x v="1"/>
    <x v="4"/>
    <x v="9"/>
    <x v="9"/>
    <x v="9"/>
    <x v="9"/>
    <x v="1323"/>
    <x v="1373"/>
    <x v="603"/>
    <x v="64"/>
    <x v="110"/>
    <x v="1096"/>
    <x v="23"/>
    <x v="0"/>
    <x v="2"/>
    <x v="2"/>
    <x v="0"/>
    <x v="8"/>
    <x v="99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11"/>
    <x v="14"/>
    <x v="1"/>
    <x v="4"/>
    <x v="10"/>
    <x v="10"/>
    <x v="10"/>
    <x v="10"/>
    <x v="1324"/>
    <x v="1374"/>
    <x v="631"/>
    <x v="10"/>
    <x v="78"/>
    <x v="1097"/>
    <x v="5"/>
    <x v="0"/>
    <x v="2"/>
    <x v="2"/>
    <x v="0"/>
    <x v="30"/>
    <x v="99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11"/>
    <x v="15"/>
    <x v="1"/>
    <x v="4"/>
    <x v="11"/>
    <x v="11"/>
    <x v="11"/>
    <x v="11"/>
    <x v="724"/>
    <x v="1375"/>
    <x v="535"/>
    <x v="330"/>
    <x v="8"/>
    <x v="57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14"/>
    <x v="19"/>
    <x v="1"/>
    <x v="4"/>
    <x v="15"/>
    <x v="15"/>
    <x v="15"/>
    <x v="15"/>
    <x v="465"/>
    <x v="1376"/>
    <x v="696"/>
    <x v="291"/>
    <x v="39"/>
    <x v="47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29"/>
    <x v="35"/>
    <x v="1"/>
    <x v="4"/>
    <x v="29"/>
    <x v="29"/>
    <x v="29"/>
    <x v="29"/>
    <x v="1325"/>
    <x v="1377"/>
    <x v="366"/>
    <x v="240"/>
    <x v="110"/>
    <x v="1098"/>
    <x v="13"/>
    <x v="0"/>
    <x v="0"/>
    <x v="2"/>
    <x v="0"/>
    <x v="30"/>
    <x v="99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34"/>
    <x v="41"/>
    <x v="1"/>
    <x v="4"/>
    <x v="35"/>
    <x v="35"/>
    <x v="35"/>
    <x v="35"/>
    <x v="658"/>
    <x v="1378"/>
    <x v="403"/>
    <x v="46"/>
    <x v="8"/>
    <x v="109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36"/>
    <x v="43"/>
    <x v="1"/>
    <x v="16"/>
    <x v="37"/>
    <x v="37"/>
    <x v="37"/>
    <x v="37"/>
    <x v="111"/>
    <x v="503"/>
    <x v="106"/>
    <x v="483"/>
    <x v="8"/>
    <x v="106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5"/>
    <x v="36"/>
    <x v="44"/>
    <x v="1"/>
    <x v="16"/>
    <x v="38"/>
    <x v="38"/>
    <x v="38"/>
    <x v="38"/>
    <x v="1326"/>
    <x v="1379"/>
    <x v="5"/>
    <x v="57"/>
    <x v="92"/>
    <x v="110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5"/>
    <x v="37"/>
    <x v="45"/>
    <x v="1"/>
    <x v="4"/>
    <x v="39"/>
    <x v="39"/>
    <x v="39"/>
    <x v="39"/>
    <x v="1327"/>
    <x v="1380"/>
    <x v="259"/>
    <x v="105"/>
    <x v="111"/>
    <x v="1101"/>
    <x v="2"/>
    <x v="0"/>
    <x v="2"/>
    <x v="2"/>
    <x v="0"/>
    <x v="5"/>
    <x v="99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42"/>
    <x v="51"/>
    <x v="0"/>
    <x v="23"/>
    <x v="45"/>
    <x v="45"/>
    <x v="45"/>
    <x v="45"/>
    <x v="1328"/>
    <x v="2"/>
    <x v="29"/>
    <x v="182"/>
    <x v="31"/>
    <x v="110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5"/>
    <x v="45"/>
    <x v="55"/>
    <x v="1"/>
    <x v="4"/>
    <x v="49"/>
    <x v="49"/>
    <x v="49"/>
    <x v="49"/>
    <x v="1329"/>
    <x v="1381"/>
    <x v="324"/>
    <x v="28"/>
    <x v="108"/>
    <x v="1103"/>
    <x v="5"/>
    <x v="0"/>
    <x v="0"/>
    <x v="2"/>
    <x v="0"/>
    <x v="5"/>
    <x v="99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50"/>
    <x v="60"/>
    <x v="0"/>
    <x v="4"/>
    <x v="54"/>
    <x v="54"/>
    <x v="54"/>
    <x v="54"/>
    <x v="1330"/>
    <x v="1382"/>
    <x v="502"/>
    <x v="57"/>
    <x v="97"/>
    <x v="863"/>
    <x v="26"/>
    <x v="0"/>
    <x v="12"/>
    <x v="5"/>
    <x v="0"/>
    <x v="35"/>
    <x v="100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5"/>
    <x v="52"/>
    <x v="62"/>
    <x v="0"/>
    <x v="24"/>
    <x v="56"/>
    <x v="56"/>
    <x v="56"/>
    <x v="56"/>
    <x v="1331"/>
    <x v="763"/>
    <x v="251"/>
    <x v="188"/>
    <x v="82"/>
    <x v="1104"/>
    <x v="45"/>
    <x v="0"/>
    <x v="38"/>
    <x v="2"/>
    <x v="1"/>
    <x v="75"/>
    <x v="100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5"/>
    <x v="53"/>
    <x v="64"/>
    <x v="0"/>
    <x v="31"/>
    <x v="58"/>
    <x v="58"/>
    <x v="58"/>
    <x v="58"/>
    <x v="1332"/>
    <x v="1383"/>
    <x v="492"/>
    <x v="245"/>
    <x v="91"/>
    <x v="1105"/>
    <x v="13"/>
    <x v="3"/>
    <x v="1"/>
    <x v="2"/>
    <x v="0"/>
    <x v="21"/>
    <x v="64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5"/>
    <x v="54"/>
    <x v="65"/>
    <x v="0"/>
    <x v="32"/>
    <x v="59"/>
    <x v="59"/>
    <x v="59"/>
    <x v="59"/>
    <x v="1333"/>
    <x v="1384"/>
    <x v="5"/>
    <x v="131"/>
    <x v="97"/>
    <x v="1072"/>
    <x v="30"/>
    <x v="0"/>
    <x v="1"/>
    <x v="2"/>
    <x v="1"/>
    <x v="35"/>
    <x v="80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5"/>
    <x v="55"/>
    <x v="66"/>
    <x v="0"/>
    <x v="33"/>
    <x v="60"/>
    <x v="60"/>
    <x v="60"/>
    <x v="60"/>
    <x v="1334"/>
    <x v="1385"/>
    <x v="697"/>
    <x v="484"/>
    <x v="46"/>
    <x v="1106"/>
    <x v="36"/>
    <x v="0"/>
    <x v="30"/>
    <x v="2"/>
    <x v="0"/>
    <x v="4"/>
    <x v="1002"/>
    <x v="2"/>
    <x v="2"/>
    <x v="5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5"/>
    <x v="56"/>
    <x v="68"/>
    <x v="0"/>
    <x v="35"/>
    <x v="62"/>
    <x v="62"/>
    <x v="62"/>
    <x v="62"/>
    <x v="1335"/>
    <x v="1386"/>
    <x v="698"/>
    <x v="485"/>
    <x v="42"/>
    <x v="775"/>
    <x v="30"/>
    <x v="0"/>
    <x v="4"/>
    <x v="2"/>
    <x v="0"/>
    <x v="60"/>
    <x v="184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5"/>
    <x v="57"/>
    <x v="69"/>
    <x v="0"/>
    <x v="36"/>
    <x v="63"/>
    <x v="63"/>
    <x v="63"/>
    <x v="63"/>
    <x v="1336"/>
    <x v="1387"/>
    <x v="246"/>
    <x v="92"/>
    <x v="12"/>
    <x v="1107"/>
    <x v="7"/>
    <x v="0"/>
    <x v="31"/>
    <x v="5"/>
    <x v="1"/>
    <x v="42"/>
    <x v="887"/>
    <x v="2"/>
    <x v="2"/>
    <x v="13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5"/>
    <x v="58"/>
    <x v="70"/>
    <x v="0"/>
    <x v="37"/>
    <x v="64"/>
    <x v="64"/>
    <x v="64"/>
    <x v="64"/>
    <x v="1337"/>
    <x v="1388"/>
    <x v="265"/>
    <x v="39"/>
    <x v="47"/>
    <x v="1108"/>
    <x v="2"/>
    <x v="0"/>
    <x v="0"/>
    <x v="5"/>
    <x v="0"/>
    <x v="5"/>
    <x v="100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6"/>
    <x v="11"/>
    <x v="13"/>
    <x v="1"/>
    <x v="4"/>
    <x v="9"/>
    <x v="9"/>
    <x v="9"/>
    <x v="9"/>
    <x v="1338"/>
    <x v="1389"/>
    <x v="552"/>
    <x v="104"/>
    <x v="88"/>
    <x v="186"/>
    <x v="5"/>
    <x v="0"/>
    <x v="2"/>
    <x v="2"/>
    <x v="0"/>
    <x v="30"/>
    <x v="1004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11"/>
    <x v="14"/>
    <x v="1"/>
    <x v="4"/>
    <x v="10"/>
    <x v="10"/>
    <x v="10"/>
    <x v="10"/>
    <x v="1339"/>
    <x v="1390"/>
    <x v="687"/>
    <x v="75"/>
    <x v="78"/>
    <x v="1109"/>
    <x v="13"/>
    <x v="0"/>
    <x v="2"/>
    <x v="2"/>
    <x v="0"/>
    <x v="22"/>
    <x v="100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11"/>
    <x v="15"/>
    <x v="1"/>
    <x v="4"/>
    <x v="11"/>
    <x v="11"/>
    <x v="11"/>
    <x v="11"/>
    <x v="724"/>
    <x v="1391"/>
    <x v="535"/>
    <x v="80"/>
    <x v="8"/>
    <x v="82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14"/>
    <x v="19"/>
    <x v="1"/>
    <x v="4"/>
    <x v="15"/>
    <x v="15"/>
    <x v="15"/>
    <x v="15"/>
    <x v="1340"/>
    <x v="1392"/>
    <x v="259"/>
    <x v="345"/>
    <x v="39"/>
    <x v="529"/>
    <x v="5"/>
    <x v="0"/>
    <x v="0"/>
    <x v="2"/>
    <x v="0"/>
    <x v="5"/>
    <x v="289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29"/>
    <x v="35"/>
    <x v="1"/>
    <x v="4"/>
    <x v="29"/>
    <x v="29"/>
    <x v="29"/>
    <x v="29"/>
    <x v="1341"/>
    <x v="1393"/>
    <x v="484"/>
    <x v="225"/>
    <x v="57"/>
    <x v="1110"/>
    <x v="13"/>
    <x v="0"/>
    <x v="0"/>
    <x v="2"/>
    <x v="0"/>
    <x v="30"/>
    <x v="100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34"/>
    <x v="41"/>
    <x v="1"/>
    <x v="4"/>
    <x v="35"/>
    <x v="35"/>
    <x v="35"/>
    <x v="35"/>
    <x v="1342"/>
    <x v="667"/>
    <x v="414"/>
    <x v="221"/>
    <x v="5"/>
    <x v="111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36"/>
    <x v="43"/>
    <x v="1"/>
    <x v="16"/>
    <x v="37"/>
    <x v="37"/>
    <x v="37"/>
    <x v="37"/>
    <x v="30"/>
    <x v="1394"/>
    <x v="29"/>
    <x v="113"/>
    <x v="8"/>
    <x v="973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6"/>
    <x v="36"/>
    <x v="44"/>
    <x v="1"/>
    <x v="16"/>
    <x v="38"/>
    <x v="38"/>
    <x v="38"/>
    <x v="38"/>
    <x v="1343"/>
    <x v="1395"/>
    <x v="486"/>
    <x v="124"/>
    <x v="9"/>
    <x v="1112"/>
    <x v="5"/>
    <x v="0"/>
    <x v="0"/>
    <x v="2"/>
    <x v="0"/>
    <x v="5"/>
    <x v="100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6"/>
    <x v="37"/>
    <x v="45"/>
    <x v="1"/>
    <x v="4"/>
    <x v="39"/>
    <x v="39"/>
    <x v="39"/>
    <x v="39"/>
    <x v="1344"/>
    <x v="1396"/>
    <x v="259"/>
    <x v="278"/>
    <x v="11"/>
    <x v="1113"/>
    <x v="2"/>
    <x v="0"/>
    <x v="2"/>
    <x v="2"/>
    <x v="0"/>
    <x v="5"/>
    <x v="100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42"/>
    <x v="51"/>
    <x v="0"/>
    <x v="23"/>
    <x v="45"/>
    <x v="45"/>
    <x v="45"/>
    <x v="45"/>
    <x v="1345"/>
    <x v="1397"/>
    <x v="29"/>
    <x v="287"/>
    <x v="33"/>
    <x v="111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6"/>
    <x v="45"/>
    <x v="55"/>
    <x v="1"/>
    <x v="4"/>
    <x v="49"/>
    <x v="49"/>
    <x v="49"/>
    <x v="49"/>
    <x v="1346"/>
    <x v="1398"/>
    <x v="699"/>
    <x v="225"/>
    <x v="89"/>
    <x v="1115"/>
    <x v="13"/>
    <x v="0"/>
    <x v="2"/>
    <x v="2"/>
    <x v="0"/>
    <x v="22"/>
    <x v="1009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50"/>
    <x v="60"/>
    <x v="0"/>
    <x v="4"/>
    <x v="54"/>
    <x v="54"/>
    <x v="54"/>
    <x v="54"/>
    <x v="1347"/>
    <x v="1399"/>
    <x v="331"/>
    <x v="47"/>
    <x v="106"/>
    <x v="1116"/>
    <x v="8"/>
    <x v="3"/>
    <x v="4"/>
    <x v="2"/>
    <x v="0"/>
    <x v="26"/>
    <x v="101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6"/>
    <x v="52"/>
    <x v="62"/>
    <x v="0"/>
    <x v="24"/>
    <x v="56"/>
    <x v="56"/>
    <x v="56"/>
    <x v="56"/>
    <x v="1348"/>
    <x v="1400"/>
    <x v="623"/>
    <x v="486"/>
    <x v="64"/>
    <x v="1117"/>
    <x v="49"/>
    <x v="3"/>
    <x v="55"/>
    <x v="2"/>
    <x v="0"/>
    <x v="92"/>
    <x v="68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6"/>
    <x v="53"/>
    <x v="64"/>
    <x v="0"/>
    <x v="31"/>
    <x v="58"/>
    <x v="58"/>
    <x v="58"/>
    <x v="58"/>
    <x v="1349"/>
    <x v="1401"/>
    <x v="265"/>
    <x v="12"/>
    <x v="67"/>
    <x v="385"/>
    <x v="23"/>
    <x v="0"/>
    <x v="1"/>
    <x v="2"/>
    <x v="0"/>
    <x v="21"/>
    <x v="101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6"/>
    <x v="54"/>
    <x v="65"/>
    <x v="0"/>
    <x v="32"/>
    <x v="59"/>
    <x v="59"/>
    <x v="59"/>
    <x v="59"/>
    <x v="1350"/>
    <x v="1402"/>
    <x v="129"/>
    <x v="21"/>
    <x v="108"/>
    <x v="1118"/>
    <x v="26"/>
    <x v="0"/>
    <x v="0"/>
    <x v="2"/>
    <x v="0"/>
    <x v="8"/>
    <x v="101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6"/>
    <x v="55"/>
    <x v="66"/>
    <x v="0"/>
    <x v="33"/>
    <x v="60"/>
    <x v="60"/>
    <x v="60"/>
    <x v="60"/>
    <x v="1351"/>
    <x v="1403"/>
    <x v="119"/>
    <x v="487"/>
    <x v="25"/>
    <x v="1119"/>
    <x v="0"/>
    <x v="0"/>
    <x v="30"/>
    <x v="5"/>
    <x v="3"/>
    <x v="4"/>
    <x v="1013"/>
    <x v="2"/>
    <x v="2"/>
    <x v="5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6"/>
    <x v="56"/>
    <x v="68"/>
    <x v="0"/>
    <x v="35"/>
    <x v="62"/>
    <x v="62"/>
    <x v="62"/>
    <x v="62"/>
    <x v="1335"/>
    <x v="1404"/>
    <x v="611"/>
    <x v="488"/>
    <x v="69"/>
    <x v="767"/>
    <x v="7"/>
    <x v="0"/>
    <x v="18"/>
    <x v="5"/>
    <x v="1"/>
    <x v="4"/>
    <x v="1014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6"/>
    <x v="57"/>
    <x v="69"/>
    <x v="0"/>
    <x v="36"/>
    <x v="63"/>
    <x v="63"/>
    <x v="63"/>
    <x v="63"/>
    <x v="1352"/>
    <x v="1405"/>
    <x v="700"/>
    <x v="352"/>
    <x v="1"/>
    <x v="108"/>
    <x v="4"/>
    <x v="4"/>
    <x v="11"/>
    <x v="3"/>
    <x v="1"/>
    <x v="49"/>
    <x v="1015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6"/>
    <x v="58"/>
    <x v="70"/>
    <x v="0"/>
    <x v="37"/>
    <x v="64"/>
    <x v="64"/>
    <x v="64"/>
    <x v="64"/>
    <x v="1353"/>
    <x v="1406"/>
    <x v="701"/>
    <x v="377"/>
    <x v="56"/>
    <x v="11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7"/>
    <x v="11"/>
    <x v="13"/>
    <x v="1"/>
    <x v="4"/>
    <x v="9"/>
    <x v="9"/>
    <x v="9"/>
    <x v="9"/>
    <x v="1354"/>
    <x v="1407"/>
    <x v="100"/>
    <x v="40"/>
    <x v="68"/>
    <x v="1121"/>
    <x v="34"/>
    <x v="0"/>
    <x v="3"/>
    <x v="2"/>
    <x v="1"/>
    <x v="30"/>
    <x v="1016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11"/>
    <x v="14"/>
    <x v="1"/>
    <x v="4"/>
    <x v="10"/>
    <x v="10"/>
    <x v="10"/>
    <x v="10"/>
    <x v="1355"/>
    <x v="1408"/>
    <x v="623"/>
    <x v="116"/>
    <x v="108"/>
    <x v="1122"/>
    <x v="23"/>
    <x v="0"/>
    <x v="3"/>
    <x v="2"/>
    <x v="0"/>
    <x v="17"/>
    <x v="1017"/>
    <x v="2"/>
    <x v="2"/>
    <x v="1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11"/>
    <x v="15"/>
    <x v="1"/>
    <x v="4"/>
    <x v="11"/>
    <x v="11"/>
    <x v="11"/>
    <x v="11"/>
    <x v="724"/>
    <x v="1409"/>
    <x v="535"/>
    <x v="347"/>
    <x v="8"/>
    <x v="43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14"/>
    <x v="19"/>
    <x v="1"/>
    <x v="4"/>
    <x v="15"/>
    <x v="15"/>
    <x v="15"/>
    <x v="15"/>
    <x v="1356"/>
    <x v="1410"/>
    <x v="416"/>
    <x v="266"/>
    <x v="13"/>
    <x v="1123"/>
    <x v="23"/>
    <x v="0"/>
    <x v="0"/>
    <x v="2"/>
    <x v="0"/>
    <x v="22"/>
    <x v="101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29"/>
    <x v="35"/>
    <x v="1"/>
    <x v="4"/>
    <x v="29"/>
    <x v="29"/>
    <x v="29"/>
    <x v="29"/>
    <x v="1357"/>
    <x v="1411"/>
    <x v="452"/>
    <x v="66"/>
    <x v="15"/>
    <x v="1124"/>
    <x v="26"/>
    <x v="0"/>
    <x v="3"/>
    <x v="2"/>
    <x v="0"/>
    <x v="21"/>
    <x v="101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13"/>
    <x v="13"/>
    <x v="2"/>
  </r>
  <r>
    <x v="137"/>
    <x v="34"/>
    <x v="41"/>
    <x v="1"/>
    <x v="4"/>
    <x v="35"/>
    <x v="35"/>
    <x v="35"/>
    <x v="35"/>
    <x v="1358"/>
    <x v="1412"/>
    <x v="384"/>
    <x v="382"/>
    <x v="6"/>
    <x v="112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36"/>
    <x v="43"/>
    <x v="1"/>
    <x v="16"/>
    <x v="37"/>
    <x v="37"/>
    <x v="37"/>
    <x v="37"/>
    <x v="540"/>
    <x v="372"/>
    <x v="414"/>
    <x v="57"/>
    <x v="8"/>
    <x v="1126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7"/>
    <x v="36"/>
    <x v="44"/>
    <x v="1"/>
    <x v="16"/>
    <x v="38"/>
    <x v="38"/>
    <x v="38"/>
    <x v="38"/>
    <x v="1359"/>
    <x v="1413"/>
    <x v="486"/>
    <x v="121"/>
    <x v="18"/>
    <x v="8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7"/>
    <x v="37"/>
    <x v="45"/>
    <x v="1"/>
    <x v="4"/>
    <x v="39"/>
    <x v="39"/>
    <x v="39"/>
    <x v="39"/>
    <x v="1360"/>
    <x v="301"/>
    <x v="579"/>
    <x v="298"/>
    <x v="78"/>
    <x v="65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42"/>
    <x v="51"/>
    <x v="0"/>
    <x v="23"/>
    <x v="45"/>
    <x v="45"/>
    <x v="45"/>
    <x v="45"/>
    <x v="1361"/>
    <x v="1414"/>
    <x v="557"/>
    <x v="489"/>
    <x v="63"/>
    <x v="112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7"/>
    <x v="45"/>
    <x v="55"/>
    <x v="1"/>
    <x v="4"/>
    <x v="49"/>
    <x v="49"/>
    <x v="49"/>
    <x v="49"/>
    <x v="1362"/>
    <x v="1415"/>
    <x v="508"/>
    <x v="134"/>
    <x v="90"/>
    <x v="694"/>
    <x v="13"/>
    <x v="3"/>
    <x v="0"/>
    <x v="2"/>
    <x v="0"/>
    <x v="22"/>
    <x v="102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50"/>
    <x v="60"/>
    <x v="0"/>
    <x v="4"/>
    <x v="54"/>
    <x v="54"/>
    <x v="54"/>
    <x v="54"/>
    <x v="1363"/>
    <x v="1416"/>
    <x v="331"/>
    <x v="42"/>
    <x v="73"/>
    <x v="1128"/>
    <x v="23"/>
    <x v="1"/>
    <x v="18"/>
    <x v="2"/>
    <x v="0"/>
    <x v="48"/>
    <x v="102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7"/>
    <x v="52"/>
    <x v="62"/>
    <x v="0"/>
    <x v="24"/>
    <x v="56"/>
    <x v="56"/>
    <x v="56"/>
    <x v="56"/>
    <x v="1364"/>
    <x v="1417"/>
    <x v="702"/>
    <x v="366"/>
    <x v="82"/>
    <x v="1129"/>
    <x v="3"/>
    <x v="1"/>
    <x v="72"/>
    <x v="2"/>
    <x v="0"/>
    <x v="83"/>
    <x v="791"/>
    <x v="2"/>
    <x v="2"/>
    <x v="16"/>
    <x v="1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7"/>
    <x v="53"/>
    <x v="64"/>
    <x v="0"/>
    <x v="31"/>
    <x v="58"/>
    <x v="58"/>
    <x v="58"/>
    <x v="58"/>
    <x v="1365"/>
    <x v="677"/>
    <x v="6"/>
    <x v="12"/>
    <x v="101"/>
    <x v="1130"/>
    <x v="2"/>
    <x v="0"/>
    <x v="1"/>
    <x v="2"/>
    <x v="1"/>
    <x v="8"/>
    <x v="102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7"/>
    <x v="54"/>
    <x v="65"/>
    <x v="0"/>
    <x v="32"/>
    <x v="59"/>
    <x v="59"/>
    <x v="59"/>
    <x v="59"/>
    <x v="1366"/>
    <x v="1418"/>
    <x v="563"/>
    <x v="86"/>
    <x v="78"/>
    <x v="1131"/>
    <x v="30"/>
    <x v="0"/>
    <x v="2"/>
    <x v="2"/>
    <x v="0"/>
    <x v="21"/>
    <x v="1023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7"/>
    <x v="55"/>
    <x v="66"/>
    <x v="0"/>
    <x v="33"/>
    <x v="60"/>
    <x v="60"/>
    <x v="60"/>
    <x v="60"/>
    <x v="1048"/>
    <x v="1419"/>
    <x v="545"/>
    <x v="447"/>
    <x v="23"/>
    <x v="1132"/>
    <x v="49"/>
    <x v="0"/>
    <x v="11"/>
    <x v="5"/>
    <x v="1"/>
    <x v="29"/>
    <x v="812"/>
    <x v="2"/>
    <x v="2"/>
    <x v="5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7"/>
    <x v="56"/>
    <x v="68"/>
    <x v="0"/>
    <x v="35"/>
    <x v="62"/>
    <x v="62"/>
    <x v="62"/>
    <x v="62"/>
    <x v="1367"/>
    <x v="1420"/>
    <x v="703"/>
    <x v="490"/>
    <x v="42"/>
    <x v="272"/>
    <x v="36"/>
    <x v="0"/>
    <x v="18"/>
    <x v="2"/>
    <x v="1"/>
    <x v="26"/>
    <x v="1024"/>
    <x v="2"/>
    <x v="2"/>
    <x v="7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7"/>
    <x v="57"/>
    <x v="69"/>
    <x v="0"/>
    <x v="36"/>
    <x v="63"/>
    <x v="63"/>
    <x v="63"/>
    <x v="63"/>
    <x v="1368"/>
    <x v="1421"/>
    <x v="125"/>
    <x v="491"/>
    <x v="0"/>
    <x v="1133"/>
    <x v="58"/>
    <x v="0"/>
    <x v="11"/>
    <x v="2"/>
    <x v="0"/>
    <x v="1"/>
    <x v="766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7"/>
    <x v="58"/>
    <x v="70"/>
    <x v="0"/>
    <x v="37"/>
    <x v="64"/>
    <x v="64"/>
    <x v="64"/>
    <x v="64"/>
    <x v="1369"/>
    <x v="1422"/>
    <x v="6"/>
    <x v="298"/>
    <x v="84"/>
    <x v="300"/>
    <x v="2"/>
    <x v="0"/>
    <x v="0"/>
    <x v="14"/>
    <x v="0"/>
    <x v="41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8"/>
    <x v="11"/>
    <x v="13"/>
    <x v="1"/>
    <x v="4"/>
    <x v="9"/>
    <x v="9"/>
    <x v="9"/>
    <x v="9"/>
    <x v="1370"/>
    <x v="1423"/>
    <x v="483"/>
    <x v="119"/>
    <x v="88"/>
    <x v="1134"/>
    <x v="23"/>
    <x v="0"/>
    <x v="2"/>
    <x v="5"/>
    <x v="0"/>
    <x v="17"/>
    <x v="102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11"/>
    <x v="14"/>
    <x v="1"/>
    <x v="4"/>
    <x v="10"/>
    <x v="10"/>
    <x v="10"/>
    <x v="10"/>
    <x v="1371"/>
    <x v="1424"/>
    <x v="521"/>
    <x v="295"/>
    <x v="111"/>
    <x v="1135"/>
    <x v="13"/>
    <x v="0"/>
    <x v="2"/>
    <x v="2"/>
    <x v="0"/>
    <x v="22"/>
    <x v="10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11"/>
    <x v="15"/>
    <x v="1"/>
    <x v="4"/>
    <x v="11"/>
    <x v="11"/>
    <x v="11"/>
    <x v="11"/>
    <x v="306"/>
    <x v="1409"/>
    <x v="152"/>
    <x v="267"/>
    <x v="8"/>
    <x v="113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14"/>
    <x v="19"/>
    <x v="1"/>
    <x v="4"/>
    <x v="15"/>
    <x v="15"/>
    <x v="15"/>
    <x v="15"/>
    <x v="1372"/>
    <x v="1190"/>
    <x v="704"/>
    <x v="44"/>
    <x v="33"/>
    <x v="1137"/>
    <x v="2"/>
    <x v="0"/>
    <x v="3"/>
    <x v="2"/>
    <x v="0"/>
    <x v="30"/>
    <x v="102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29"/>
    <x v="35"/>
    <x v="1"/>
    <x v="4"/>
    <x v="29"/>
    <x v="29"/>
    <x v="29"/>
    <x v="29"/>
    <x v="1373"/>
    <x v="1425"/>
    <x v="521"/>
    <x v="313"/>
    <x v="57"/>
    <x v="254"/>
    <x v="13"/>
    <x v="0"/>
    <x v="3"/>
    <x v="2"/>
    <x v="0"/>
    <x v="8"/>
    <x v="1028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34"/>
    <x v="41"/>
    <x v="1"/>
    <x v="4"/>
    <x v="35"/>
    <x v="35"/>
    <x v="35"/>
    <x v="35"/>
    <x v="1374"/>
    <x v="36"/>
    <x v="535"/>
    <x v="346"/>
    <x v="6"/>
    <x v="7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36"/>
    <x v="43"/>
    <x v="1"/>
    <x v="16"/>
    <x v="37"/>
    <x v="37"/>
    <x v="37"/>
    <x v="37"/>
    <x v="306"/>
    <x v="1426"/>
    <x v="152"/>
    <x v="316"/>
    <x v="8"/>
    <x v="113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8"/>
    <x v="36"/>
    <x v="44"/>
    <x v="1"/>
    <x v="16"/>
    <x v="38"/>
    <x v="38"/>
    <x v="38"/>
    <x v="38"/>
    <x v="1375"/>
    <x v="1427"/>
    <x v="468"/>
    <x v="77"/>
    <x v="29"/>
    <x v="1041"/>
    <x v="5"/>
    <x v="0"/>
    <x v="0"/>
    <x v="2"/>
    <x v="0"/>
    <x v="5"/>
    <x v="102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8"/>
    <x v="37"/>
    <x v="45"/>
    <x v="1"/>
    <x v="4"/>
    <x v="39"/>
    <x v="39"/>
    <x v="39"/>
    <x v="39"/>
    <x v="1376"/>
    <x v="1428"/>
    <x v="7"/>
    <x v="180"/>
    <x v="11"/>
    <x v="1139"/>
    <x v="2"/>
    <x v="0"/>
    <x v="2"/>
    <x v="2"/>
    <x v="0"/>
    <x v="5"/>
    <x v="87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42"/>
    <x v="51"/>
    <x v="0"/>
    <x v="23"/>
    <x v="45"/>
    <x v="45"/>
    <x v="45"/>
    <x v="45"/>
    <x v="1377"/>
    <x v="672"/>
    <x v="136"/>
    <x v="492"/>
    <x v="63"/>
    <x v="1140"/>
    <x v="2"/>
    <x v="0"/>
    <x v="2"/>
    <x v="2"/>
    <x v="0"/>
    <x v="5"/>
    <x v="103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8"/>
    <x v="45"/>
    <x v="55"/>
    <x v="1"/>
    <x v="4"/>
    <x v="49"/>
    <x v="49"/>
    <x v="49"/>
    <x v="49"/>
    <x v="1378"/>
    <x v="1429"/>
    <x v="331"/>
    <x v="313"/>
    <x v="111"/>
    <x v="1020"/>
    <x v="2"/>
    <x v="0"/>
    <x v="2"/>
    <x v="2"/>
    <x v="1"/>
    <x v="30"/>
    <x v="103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50"/>
    <x v="60"/>
    <x v="0"/>
    <x v="4"/>
    <x v="54"/>
    <x v="54"/>
    <x v="54"/>
    <x v="54"/>
    <x v="1379"/>
    <x v="1430"/>
    <x v="549"/>
    <x v="381"/>
    <x v="105"/>
    <x v="1141"/>
    <x v="23"/>
    <x v="0"/>
    <x v="32"/>
    <x v="2"/>
    <x v="1"/>
    <x v="11"/>
    <x v="751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8"/>
    <x v="52"/>
    <x v="62"/>
    <x v="0"/>
    <x v="24"/>
    <x v="56"/>
    <x v="56"/>
    <x v="56"/>
    <x v="56"/>
    <x v="1380"/>
    <x v="1431"/>
    <x v="474"/>
    <x v="493"/>
    <x v="85"/>
    <x v="1142"/>
    <x v="18"/>
    <x v="0"/>
    <x v="22"/>
    <x v="2"/>
    <x v="0"/>
    <x v="51"/>
    <x v="6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8"/>
    <x v="53"/>
    <x v="64"/>
    <x v="0"/>
    <x v="31"/>
    <x v="58"/>
    <x v="58"/>
    <x v="58"/>
    <x v="58"/>
    <x v="1381"/>
    <x v="1432"/>
    <x v="705"/>
    <x v="140"/>
    <x v="91"/>
    <x v="1143"/>
    <x v="23"/>
    <x v="3"/>
    <x v="3"/>
    <x v="2"/>
    <x v="0"/>
    <x v="21"/>
    <x v="74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8"/>
    <x v="54"/>
    <x v="65"/>
    <x v="0"/>
    <x v="32"/>
    <x v="59"/>
    <x v="59"/>
    <x v="59"/>
    <x v="59"/>
    <x v="1382"/>
    <x v="1433"/>
    <x v="705"/>
    <x v="389"/>
    <x v="11"/>
    <x v="1144"/>
    <x v="23"/>
    <x v="0"/>
    <x v="1"/>
    <x v="2"/>
    <x v="0"/>
    <x v="21"/>
    <x v="103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8"/>
    <x v="55"/>
    <x v="66"/>
    <x v="0"/>
    <x v="33"/>
    <x v="60"/>
    <x v="60"/>
    <x v="60"/>
    <x v="60"/>
    <x v="1383"/>
    <x v="1434"/>
    <x v="706"/>
    <x v="494"/>
    <x v="103"/>
    <x v="1145"/>
    <x v="19"/>
    <x v="0"/>
    <x v="4"/>
    <x v="2"/>
    <x v="1"/>
    <x v="61"/>
    <x v="1033"/>
    <x v="2"/>
    <x v="2"/>
    <x v="14"/>
    <x v="2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8"/>
    <x v="56"/>
    <x v="68"/>
    <x v="0"/>
    <x v="35"/>
    <x v="62"/>
    <x v="62"/>
    <x v="62"/>
    <x v="62"/>
    <x v="1384"/>
    <x v="1435"/>
    <x v="707"/>
    <x v="495"/>
    <x v="87"/>
    <x v="340"/>
    <x v="40"/>
    <x v="0"/>
    <x v="2"/>
    <x v="2"/>
    <x v="0"/>
    <x v="0"/>
    <x v="591"/>
    <x v="2"/>
    <x v="2"/>
    <x v="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8"/>
    <x v="57"/>
    <x v="69"/>
    <x v="0"/>
    <x v="36"/>
    <x v="63"/>
    <x v="63"/>
    <x v="63"/>
    <x v="63"/>
    <x v="1385"/>
    <x v="1436"/>
    <x v="708"/>
    <x v="496"/>
    <x v="5"/>
    <x v="248"/>
    <x v="7"/>
    <x v="0"/>
    <x v="22"/>
    <x v="3"/>
    <x v="0"/>
    <x v="1"/>
    <x v="1034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8"/>
    <x v="58"/>
    <x v="70"/>
    <x v="0"/>
    <x v="37"/>
    <x v="64"/>
    <x v="64"/>
    <x v="64"/>
    <x v="64"/>
    <x v="1386"/>
    <x v="1437"/>
    <x v="297"/>
    <x v="135"/>
    <x v="85"/>
    <x v="382"/>
    <x v="2"/>
    <x v="1"/>
    <x v="0"/>
    <x v="5"/>
    <x v="0"/>
    <x v="22"/>
    <x v="103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39"/>
    <x v="11"/>
    <x v="13"/>
    <x v="1"/>
    <x v="4"/>
    <x v="9"/>
    <x v="9"/>
    <x v="9"/>
    <x v="9"/>
    <x v="1387"/>
    <x v="1438"/>
    <x v="603"/>
    <x v="347"/>
    <x v="51"/>
    <x v="1146"/>
    <x v="5"/>
    <x v="0"/>
    <x v="0"/>
    <x v="2"/>
    <x v="0"/>
    <x v="5"/>
    <x v="103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11"/>
    <x v="14"/>
    <x v="1"/>
    <x v="4"/>
    <x v="10"/>
    <x v="10"/>
    <x v="10"/>
    <x v="10"/>
    <x v="1388"/>
    <x v="1439"/>
    <x v="693"/>
    <x v="160"/>
    <x v="111"/>
    <x v="1147"/>
    <x v="23"/>
    <x v="0"/>
    <x v="0"/>
    <x v="5"/>
    <x v="0"/>
    <x v="8"/>
    <x v="103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11"/>
    <x v="15"/>
    <x v="1"/>
    <x v="4"/>
    <x v="11"/>
    <x v="11"/>
    <x v="11"/>
    <x v="11"/>
    <x v="552"/>
    <x v="1440"/>
    <x v="2"/>
    <x v="497"/>
    <x v="8"/>
    <x v="114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14"/>
    <x v="19"/>
    <x v="1"/>
    <x v="4"/>
    <x v="15"/>
    <x v="15"/>
    <x v="15"/>
    <x v="15"/>
    <x v="1389"/>
    <x v="1441"/>
    <x v="393"/>
    <x v="202"/>
    <x v="33"/>
    <x v="983"/>
    <x v="2"/>
    <x v="0"/>
    <x v="0"/>
    <x v="2"/>
    <x v="0"/>
    <x v="2"/>
    <x v="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29"/>
    <x v="35"/>
    <x v="1"/>
    <x v="4"/>
    <x v="29"/>
    <x v="29"/>
    <x v="29"/>
    <x v="29"/>
    <x v="1390"/>
    <x v="1442"/>
    <x v="694"/>
    <x v="61"/>
    <x v="10"/>
    <x v="1149"/>
    <x v="13"/>
    <x v="0"/>
    <x v="2"/>
    <x v="2"/>
    <x v="0"/>
    <x v="22"/>
    <x v="103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34"/>
    <x v="41"/>
    <x v="1"/>
    <x v="4"/>
    <x v="35"/>
    <x v="35"/>
    <x v="35"/>
    <x v="35"/>
    <x v="20"/>
    <x v="1391"/>
    <x v="19"/>
    <x v="20"/>
    <x v="17"/>
    <x v="2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36"/>
    <x v="43"/>
    <x v="1"/>
    <x v="16"/>
    <x v="37"/>
    <x v="37"/>
    <x v="37"/>
    <x v="37"/>
    <x v="1391"/>
    <x v="840"/>
    <x v="384"/>
    <x v="118"/>
    <x v="5"/>
    <x v="115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9"/>
    <x v="36"/>
    <x v="44"/>
    <x v="1"/>
    <x v="16"/>
    <x v="38"/>
    <x v="38"/>
    <x v="38"/>
    <x v="38"/>
    <x v="1392"/>
    <x v="1443"/>
    <x v="670"/>
    <x v="157"/>
    <x v="18"/>
    <x v="276"/>
    <x v="2"/>
    <x v="0"/>
    <x v="2"/>
    <x v="2"/>
    <x v="0"/>
    <x v="5"/>
    <x v="103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39"/>
    <x v="37"/>
    <x v="45"/>
    <x v="1"/>
    <x v="4"/>
    <x v="39"/>
    <x v="39"/>
    <x v="39"/>
    <x v="39"/>
    <x v="1393"/>
    <x v="1444"/>
    <x v="705"/>
    <x v="10"/>
    <x v="90"/>
    <x v="91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42"/>
    <x v="51"/>
    <x v="0"/>
    <x v="23"/>
    <x v="45"/>
    <x v="45"/>
    <x v="45"/>
    <x v="45"/>
    <x v="1394"/>
    <x v="1445"/>
    <x v="414"/>
    <x v="42"/>
    <x v="31"/>
    <x v="115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39"/>
    <x v="45"/>
    <x v="55"/>
    <x v="1"/>
    <x v="4"/>
    <x v="49"/>
    <x v="49"/>
    <x v="49"/>
    <x v="49"/>
    <x v="1395"/>
    <x v="1446"/>
    <x v="280"/>
    <x v="77"/>
    <x v="89"/>
    <x v="511"/>
    <x v="2"/>
    <x v="0"/>
    <x v="0"/>
    <x v="2"/>
    <x v="3"/>
    <x v="30"/>
    <x v="104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50"/>
    <x v="60"/>
    <x v="0"/>
    <x v="4"/>
    <x v="54"/>
    <x v="54"/>
    <x v="54"/>
    <x v="54"/>
    <x v="1396"/>
    <x v="1447"/>
    <x v="577"/>
    <x v="270"/>
    <x v="73"/>
    <x v="632"/>
    <x v="0"/>
    <x v="0"/>
    <x v="35"/>
    <x v="2"/>
    <x v="0"/>
    <x v="46"/>
    <x v="104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39"/>
    <x v="52"/>
    <x v="62"/>
    <x v="0"/>
    <x v="24"/>
    <x v="56"/>
    <x v="56"/>
    <x v="56"/>
    <x v="56"/>
    <x v="1397"/>
    <x v="1448"/>
    <x v="709"/>
    <x v="113"/>
    <x v="85"/>
    <x v="840"/>
    <x v="66"/>
    <x v="0"/>
    <x v="43"/>
    <x v="0"/>
    <x v="3"/>
    <x v="101"/>
    <x v="359"/>
    <x v="2"/>
    <x v="2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39"/>
    <x v="53"/>
    <x v="64"/>
    <x v="0"/>
    <x v="31"/>
    <x v="58"/>
    <x v="58"/>
    <x v="58"/>
    <x v="58"/>
    <x v="1398"/>
    <x v="1449"/>
    <x v="6"/>
    <x v="168"/>
    <x v="101"/>
    <x v="1152"/>
    <x v="26"/>
    <x v="0"/>
    <x v="3"/>
    <x v="5"/>
    <x v="0"/>
    <x v="12"/>
    <x v="943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39"/>
    <x v="54"/>
    <x v="65"/>
    <x v="0"/>
    <x v="32"/>
    <x v="59"/>
    <x v="59"/>
    <x v="59"/>
    <x v="59"/>
    <x v="829"/>
    <x v="1450"/>
    <x v="7"/>
    <x v="201"/>
    <x v="78"/>
    <x v="1153"/>
    <x v="13"/>
    <x v="0"/>
    <x v="35"/>
    <x v="5"/>
    <x v="0"/>
    <x v="60"/>
    <x v="104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39"/>
    <x v="55"/>
    <x v="66"/>
    <x v="0"/>
    <x v="33"/>
    <x v="60"/>
    <x v="60"/>
    <x v="60"/>
    <x v="60"/>
    <x v="1399"/>
    <x v="1451"/>
    <x v="710"/>
    <x v="482"/>
    <x v="46"/>
    <x v="1154"/>
    <x v="42"/>
    <x v="0"/>
    <x v="11"/>
    <x v="2"/>
    <x v="1"/>
    <x v="43"/>
    <x v="1043"/>
    <x v="2"/>
    <x v="2"/>
    <x v="16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39"/>
    <x v="56"/>
    <x v="68"/>
    <x v="0"/>
    <x v="35"/>
    <x v="62"/>
    <x v="62"/>
    <x v="62"/>
    <x v="62"/>
    <x v="1400"/>
    <x v="1452"/>
    <x v="239"/>
    <x v="498"/>
    <x v="112"/>
    <x v="1155"/>
    <x v="30"/>
    <x v="0"/>
    <x v="1"/>
    <x v="2"/>
    <x v="0"/>
    <x v="0"/>
    <x v="138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39"/>
    <x v="57"/>
    <x v="69"/>
    <x v="0"/>
    <x v="36"/>
    <x v="63"/>
    <x v="63"/>
    <x v="63"/>
    <x v="63"/>
    <x v="1401"/>
    <x v="1453"/>
    <x v="610"/>
    <x v="499"/>
    <x v="98"/>
    <x v="65"/>
    <x v="8"/>
    <x v="0"/>
    <x v="18"/>
    <x v="5"/>
    <x v="0"/>
    <x v="9"/>
    <x v="100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39"/>
    <x v="58"/>
    <x v="70"/>
    <x v="0"/>
    <x v="37"/>
    <x v="64"/>
    <x v="64"/>
    <x v="64"/>
    <x v="64"/>
    <x v="1402"/>
    <x v="1454"/>
    <x v="549"/>
    <x v="232"/>
    <x v="66"/>
    <x v="621"/>
    <x v="2"/>
    <x v="3"/>
    <x v="3"/>
    <x v="2"/>
    <x v="0"/>
    <x v="22"/>
    <x v="68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40"/>
    <x v="11"/>
    <x v="13"/>
    <x v="1"/>
    <x v="4"/>
    <x v="9"/>
    <x v="9"/>
    <x v="9"/>
    <x v="9"/>
    <x v="1403"/>
    <x v="1455"/>
    <x v="711"/>
    <x v="407"/>
    <x v="68"/>
    <x v="1156"/>
    <x v="2"/>
    <x v="0"/>
    <x v="3"/>
    <x v="2"/>
    <x v="0"/>
    <x v="30"/>
    <x v="104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11"/>
    <x v="14"/>
    <x v="1"/>
    <x v="4"/>
    <x v="10"/>
    <x v="10"/>
    <x v="10"/>
    <x v="10"/>
    <x v="1404"/>
    <x v="1456"/>
    <x v="712"/>
    <x v="168"/>
    <x v="78"/>
    <x v="999"/>
    <x v="26"/>
    <x v="0"/>
    <x v="3"/>
    <x v="2"/>
    <x v="0"/>
    <x v="21"/>
    <x v="104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11"/>
    <x v="15"/>
    <x v="1"/>
    <x v="4"/>
    <x v="11"/>
    <x v="11"/>
    <x v="11"/>
    <x v="11"/>
    <x v="581"/>
    <x v="1309"/>
    <x v="152"/>
    <x v="302"/>
    <x v="5"/>
    <x v="115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14"/>
    <x v="19"/>
    <x v="1"/>
    <x v="4"/>
    <x v="15"/>
    <x v="15"/>
    <x v="15"/>
    <x v="15"/>
    <x v="1389"/>
    <x v="1457"/>
    <x v="383"/>
    <x v="104"/>
    <x v="13"/>
    <x v="287"/>
    <x v="5"/>
    <x v="0"/>
    <x v="0"/>
    <x v="2"/>
    <x v="1"/>
    <x v="30"/>
    <x v="104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29"/>
    <x v="35"/>
    <x v="1"/>
    <x v="4"/>
    <x v="29"/>
    <x v="29"/>
    <x v="29"/>
    <x v="29"/>
    <x v="1405"/>
    <x v="1458"/>
    <x v="157"/>
    <x v="34"/>
    <x v="88"/>
    <x v="1158"/>
    <x v="26"/>
    <x v="0"/>
    <x v="2"/>
    <x v="5"/>
    <x v="0"/>
    <x v="21"/>
    <x v="104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34"/>
    <x v="41"/>
    <x v="1"/>
    <x v="4"/>
    <x v="35"/>
    <x v="35"/>
    <x v="35"/>
    <x v="35"/>
    <x v="294"/>
    <x v="1242"/>
    <x v="15"/>
    <x v="456"/>
    <x v="8"/>
    <x v="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36"/>
    <x v="43"/>
    <x v="1"/>
    <x v="16"/>
    <x v="37"/>
    <x v="37"/>
    <x v="37"/>
    <x v="37"/>
    <x v="30"/>
    <x v="975"/>
    <x v="29"/>
    <x v="31"/>
    <x v="8"/>
    <x v="35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0"/>
    <x v="36"/>
    <x v="44"/>
    <x v="1"/>
    <x v="16"/>
    <x v="38"/>
    <x v="38"/>
    <x v="38"/>
    <x v="38"/>
    <x v="1406"/>
    <x v="1459"/>
    <x v="365"/>
    <x v="229"/>
    <x v="9"/>
    <x v="1159"/>
    <x v="5"/>
    <x v="0"/>
    <x v="2"/>
    <x v="2"/>
    <x v="0"/>
    <x v="30"/>
    <x v="6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0"/>
    <x v="37"/>
    <x v="45"/>
    <x v="1"/>
    <x v="4"/>
    <x v="39"/>
    <x v="39"/>
    <x v="39"/>
    <x v="39"/>
    <x v="1407"/>
    <x v="1460"/>
    <x v="183"/>
    <x v="34"/>
    <x v="90"/>
    <x v="1160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42"/>
    <x v="51"/>
    <x v="0"/>
    <x v="23"/>
    <x v="45"/>
    <x v="45"/>
    <x v="45"/>
    <x v="45"/>
    <x v="1408"/>
    <x v="1461"/>
    <x v="95"/>
    <x v="500"/>
    <x v="31"/>
    <x v="116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40"/>
    <x v="45"/>
    <x v="55"/>
    <x v="1"/>
    <x v="4"/>
    <x v="49"/>
    <x v="49"/>
    <x v="49"/>
    <x v="49"/>
    <x v="1409"/>
    <x v="1462"/>
    <x v="652"/>
    <x v="244"/>
    <x v="90"/>
    <x v="1162"/>
    <x v="5"/>
    <x v="0"/>
    <x v="0"/>
    <x v="2"/>
    <x v="0"/>
    <x v="5"/>
    <x v="104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50"/>
    <x v="60"/>
    <x v="0"/>
    <x v="4"/>
    <x v="54"/>
    <x v="54"/>
    <x v="54"/>
    <x v="54"/>
    <x v="1410"/>
    <x v="1463"/>
    <x v="259"/>
    <x v="222"/>
    <x v="72"/>
    <x v="1163"/>
    <x v="8"/>
    <x v="0"/>
    <x v="2"/>
    <x v="2"/>
    <x v="0"/>
    <x v="48"/>
    <x v="104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0"/>
    <x v="52"/>
    <x v="62"/>
    <x v="0"/>
    <x v="24"/>
    <x v="56"/>
    <x v="56"/>
    <x v="56"/>
    <x v="56"/>
    <x v="1411"/>
    <x v="1464"/>
    <x v="521"/>
    <x v="287"/>
    <x v="66"/>
    <x v="1164"/>
    <x v="49"/>
    <x v="0"/>
    <x v="40"/>
    <x v="2"/>
    <x v="1"/>
    <x v="6"/>
    <x v="88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40"/>
    <x v="53"/>
    <x v="64"/>
    <x v="0"/>
    <x v="31"/>
    <x v="58"/>
    <x v="58"/>
    <x v="58"/>
    <x v="58"/>
    <x v="1412"/>
    <x v="1465"/>
    <x v="477"/>
    <x v="501"/>
    <x v="101"/>
    <x v="1165"/>
    <x v="40"/>
    <x v="0"/>
    <x v="3"/>
    <x v="5"/>
    <x v="0"/>
    <x v="60"/>
    <x v="105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40"/>
    <x v="54"/>
    <x v="65"/>
    <x v="0"/>
    <x v="32"/>
    <x v="59"/>
    <x v="59"/>
    <x v="59"/>
    <x v="59"/>
    <x v="756"/>
    <x v="1466"/>
    <x v="713"/>
    <x v="305"/>
    <x v="109"/>
    <x v="1166"/>
    <x v="13"/>
    <x v="0"/>
    <x v="12"/>
    <x v="2"/>
    <x v="0"/>
    <x v="21"/>
    <x v="105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40"/>
    <x v="55"/>
    <x v="66"/>
    <x v="0"/>
    <x v="33"/>
    <x v="60"/>
    <x v="60"/>
    <x v="60"/>
    <x v="60"/>
    <x v="1413"/>
    <x v="1467"/>
    <x v="127"/>
    <x v="269"/>
    <x v="8"/>
    <x v="1167"/>
    <x v="26"/>
    <x v="0"/>
    <x v="40"/>
    <x v="0"/>
    <x v="0"/>
    <x v="43"/>
    <x v="189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40"/>
    <x v="56"/>
    <x v="68"/>
    <x v="0"/>
    <x v="35"/>
    <x v="62"/>
    <x v="62"/>
    <x v="62"/>
    <x v="62"/>
    <x v="1414"/>
    <x v="1468"/>
    <x v="714"/>
    <x v="502"/>
    <x v="98"/>
    <x v="1168"/>
    <x v="30"/>
    <x v="0"/>
    <x v="1"/>
    <x v="2"/>
    <x v="0"/>
    <x v="0"/>
    <x v="1052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40"/>
    <x v="57"/>
    <x v="69"/>
    <x v="0"/>
    <x v="36"/>
    <x v="63"/>
    <x v="63"/>
    <x v="63"/>
    <x v="63"/>
    <x v="1335"/>
    <x v="1469"/>
    <x v="715"/>
    <x v="503"/>
    <x v="5"/>
    <x v="467"/>
    <x v="22"/>
    <x v="1"/>
    <x v="22"/>
    <x v="1"/>
    <x v="0"/>
    <x v="49"/>
    <x v="1015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40"/>
    <x v="58"/>
    <x v="70"/>
    <x v="0"/>
    <x v="37"/>
    <x v="64"/>
    <x v="64"/>
    <x v="64"/>
    <x v="64"/>
    <x v="1415"/>
    <x v="1470"/>
    <x v="604"/>
    <x v="291"/>
    <x v="81"/>
    <x v="904"/>
    <x v="5"/>
    <x v="0"/>
    <x v="0"/>
    <x v="5"/>
    <x v="0"/>
    <x v="30"/>
    <x v="105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40"/>
    <x v="59"/>
    <x v="71"/>
    <x v="0"/>
    <x v="38"/>
    <x v="65"/>
    <x v="65"/>
    <x v="65"/>
    <x v="65"/>
    <x v="1416"/>
    <x v="268"/>
    <x v="15"/>
    <x v="504"/>
    <x v="60"/>
    <x v="1169"/>
    <x v="5"/>
    <x v="0"/>
    <x v="2"/>
    <x v="5"/>
    <x v="0"/>
    <x v="22"/>
    <x v="105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4"/>
  </r>
  <r>
    <x v="141"/>
    <x v="11"/>
    <x v="13"/>
    <x v="1"/>
    <x v="4"/>
    <x v="9"/>
    <x v="9"/>
    <x v="9"/>
    <x v="9"/>
    <x v="1417"/>
    <x v="1471"/>
    <x v="565"/>
    <x v="75"/>
    <x v="51"/>
    <x v="1170"/>
    <x v="23"/>
    <x v="0"/>
    <x v="2"/>
    <x v="2"/>
    <x v="0"/>
    <x v="8"/>
    <x v="105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11"/>
    <x v="14"/>
    <x v="1"/>
    <x v="4"/>
    <x v="10"/>
    <x v="10"/>
    <x v="10"/>
    <x v="10"/>
    <x v="1418"/>
    <x v="1472"/>
    <x v="631"/>
    <x v="77"/>
    <x v="90"/>
    <x v="1171"/>
    <x v="2"/>
    <x v="0"/>
    <x v="0"/>
    <x v="2"/>
    <x v="0"/>
    <x v="2"/>
    <x v="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11"/>
    <x v="15"/>
    <x v="1"/>
    <x v="4"/>
    <x v="11"/>
    <x v="11"/>
    <x v="11"/>
    <x v="11"/>
    <x v="294"/>
    <x v="1069"/>
    <x v="15"/>
    <x v="115"/>
    <x v="8"/>
    <x v="117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14"/>
    <x v="19"/>
    <x v="1"/>
    <x v="4"/>
    <x v="15"/>
    <x v="15"/>
    <x v="15"/>
    <x v="15"/>
    <x v="1419"/>
    <x v="1473"/>
    <x v="358"/>
    <x v="207"/>
    <x v="13"/>
    <x v="640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29"/>
    <x v="35"/>
    <x v="1"/>
    <x v="4"/>
    <x v="29"/>
    <x v="29"/>
    <x v="29"/>
    <x v="29"/>
    <x v="1420"/>
    <x v="1474"/>
    <x v="234"/>
    <x v="134"/>
    <x v="88"/>
    <x v="767"/>
    <x v="23"/>
    <x v="0"/>
    <x v="0"/>
    <x v="2"/>
    <x v="0"/>
    <x v="22"/>
    <x v="105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34"/>
    <x v="41"/>
    <x v="1"/>
    <x v="4"/>
    <x v="35"/>
    <x v="35"/>
    <x v="35"/>
    <x v="35"/>
    <x v="724"/>
    <x v="1475"/>
    <x v="535"/>
    <x v="381"/>
    <x v="8"/>
    <x v="653"/>
    <x v="2"/>
    <x v="0"/>
    <x v="2"/>
    <x v="2"/>
    <x v="0"/>
    <x v="5"/>
    <x v="65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36"/>
    <x v="43"/>
    <x v="1"/>
    <x v="16"/>
    <x v="37"/>
    <x v="37"/>
    <x v="37"/>
    <x v="37"/>
    <x v="1421"/>
    <x v="1378"/>
    <x v="414"/>
    <x v="505"/>
    <x v="8"/>
    <x v="1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1"/>
    <x v="36"/>
    <x v="44"/>
    <x v="1"/>
    <x v="16"/>
    <x v="38"/>
    <x v="38"/>
    <x v="38"/>
    <x v="38"/>
    <x v="1422"/>
    <x v="1476"/>
    <x v="716"/>
    <x v="113"/>
    <x v="9"/>
    <x v="192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1"/>
    <x v="37"/>
    <x v="45"/>
    <x v="1"/>
    <x v="4"/>
    <x v="39"/>
    <x v="39"/>
    <x v="39"/>
    <x v="39"/>
    <x v="1423"/>
    <x v="1477"/>
    <x v="486"/>
    <x v="134"/>
    <x v="91"/>
    <x v="944"/>
    <x v="5"/>
    <x v="0"/>
    <x v="2"/>
    <x v="2"/>
    <x v="0"/>
    <x v="30"/>
    <x v="105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42"/>
    <x v="51"/>
    <x v="0"/>
    <x v="23"/>
    <x v="45"/>
    <x v="45"/>
    <x v="45"/>
    <x v="45"/>
    <x v="1424"/>
    <x v="1478"/>
    <x v="304"/>
    <x v="506"/>
    <x v="3"/>
    <x v="1173"/>
    <x v="2"/>
    <x v="0"/>
    <x v="2"/>
    <x v="2"/>
    <x v="0"/>
    <x v="5"/>
    <x v="105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41"/>
    <x v="45"/>
    <x v="55"/>
    <x v="1"/>
    <x v="4"/>
    <x v="49"/>
    <x v="49"/>
    <x v="49"/>
    <x v="49"/>
    <x v="1425"/>
    <x v="1479"/>
    <x v="574"/>
    <x v="154"/>
    <x v="111"/>
    <x v="1174"/>
    <x v="13"/>
    <x v="0"/>
    <x v="2"/>
    <x v="2"/>
    <x v="1"/>
    <x v="8"/>
    <x v="29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50"/>
    <x v="60"/>
    <x v="0"/>
    <x v="4"/>
    <x v="54"/>
    <x v="54"/>
    <x v="54"/>
    <x v="54"/>
    <x v="1008"/>
    <x v="1480"/>
    <x v="358"/>
    <x v="237"/>
    <x v="113"/>
    <x v="1175"/>
    <x v="42"/>
    <x v="0"/>
    <x v="26"/>
    <x v="2"/>
    <x v="0"/>
    <x v="9"/>
    <x v="920"/>
    <x v="2"/>
    <x v="2"/>
    <x v="0"/>
    <x v="2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1"/>
    <x v="52"/>
    <x v="62"/>
    <x v="0"/>
    <x v="24"/>
    <x v="56"/>
    <x v="56"/>
    <x v="56"/>
    <x v="56"/>
    <x v="1426"/>
    <x v="1481"/>
    <x v="453"/>
    <x v="26"/>
    <x v="82"/>
    <x v="1176"/>
    <x v="31"/>
    <x v="0"/>
    <x v="4"/>
    <x v="5"/>
    <x v="0"/>
    <x v="6"/>
    <x v="1059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41"/>
    <x v="53"/>
    <x v="64"/>
    <x v="0"/>
    <x v="31"/>
    <x v="58"/>
    <x v="58"/>
    <x v="58"/>
    <x v="58"/>
    <x v="1427"/>
    <x v="1482"/>
    <x v="604"/>
    <x v="53"/>
    <x v="111"/>
    <x v="1177"/>
    <x v="30"/>
    <x v="0"/>
    <x v="18"/>
    <x v="2"/>
    <x v="0"/>
    <x v="48"/>
    <x v="106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41"/>
    <x v="54"/>
    <x v="65"/>
    <x v="0"/>
    <x v="32"/>
    <x v="59"/>
    <x v="59"/>
    <x v="59"/>
    <x v="59"/>
    <x v="1428"/>
    <x v="1483"/>
    <x v="566"/>
    <x v="49"/>
    <x v="15"/>
    <x v="1178"/>
    <x v="40"/>
    <x v="0"/>
    <x v="1"/>
    <x v="5"/>
    <x v="1"/>
    <x v="11"/>
    <x v="84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41"/>
    <x v="55"/>
    <x v="66"/>
    <x v="0"/>
    <x v="33"/>
    <x v="60"/>
    <x v="60"/>
    <x v="60"/>
    <x v="60"/>
    <x v="1236"/>
    <x v="1484"/>
    <x v="608"/>
    <x v="387"/>
    <x v="52"/>
    <x v="1179"/>
    <x v="37"/>
    <x v="0"/>
    <x v="42"/>
    <x v="2"/>
    <x v="0"/>
    <x v="59"/>
    <x v="349"/>
    <x v="2"/>
    <x v="2"/>
    <x v="13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41"/>
    <x v="56"/>
    <x v="68"/>
    <x v="0"/>
    <x v="35"/>
    <x v="62"/>
    <x v="62"/>
    <x v="62"/>
    <x v="62"/>
    <x v="1429"/>
    <x v="1485"/>
    <x v="717"/>
    <x v="475"/>
    <x v="42"/>
    <x v="1180"/>
    <x v="0"/>
    <x v="0"/>
    <x v="32"/>
    <x v="2"/>
    <x v="0"/>
    <x v="62"/>
    <x v="1061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41"/>
    <x v="57"/>
    <x v="69"/>
    <x v="0"/>
    <x v="36"/>
    <x v="63"/>
    <x v="63"/>
    <x v="63"/>
    <x v="63"/>
    <x v="1270"/>
    <x v="1486"/>
    <x v="718"/>
    <x v="424"/>
    <x v="87"/>
    <x v="365"/>
    <x v="4"/>
    <x v="3"/>
    <x v="26"/>
    <x v="5"/>
    <x v="0"/>
    <x v="36"/>
    <x v="1062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41"/>
    <x v="58"/>
    <x v="70"/>
    <x v="0"/>
    <x v="37"/>
    <x v="64"/>
    <x v="64"/>
    <x v="64"/>
    <x v="64"/>
    <x v="1430"/>
    <x v="1183"/>
    <x v="478"/>
    <x v="243"/>
    <x v="47"/>
    <x v="1181"/>
    <x v="2"/>
    <x v="0"/>
    <x v="3"/>
    <x v="2"/>
    <x v="0"/>
    <x v="30"/>
    <x v="106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41"/>
    <x v="59"/>
    <x v="71"/>
    <x v="0"/>
    <x v="38"/>
    <x v="65"/>
    <x v="65"/>
    <x v="65"/>
    <x v="65"/>
    <x v="661"/>
    <x v="1487"/>
    <x v="85"/>
    <x v="507"/>
    <x v="77"/>
    <x v="1182"/>
    <x v="26"/>
    <x v="0"/>
    <x v="0"/>
    <x v="2"/>
    <x v="1"/>
    <x v="17"/>
    <x v="106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4"/>
  </r>
  <r>
    <x v="142"/>
    <x v="11"/>
    <x v="13"/>
    <x v="1"/>
    <x v="4"/>
    <x v="9"/>
    <x v="9"/>
    <x v="9"/>
    <x v="9"/>
    <x v="1431"/>
    <x v="1488"/>
    <x v="691"/>
    <x v="135"/>
    <x v="68"/>
    <x v="118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11"/>
    <x v="14"/>
    <x v="1"/>
    <x v="4"/>
    <x v="10"/>
    <x v="10"/>
    <x v="10"/>
    <x v="10"/>
    <x v="1432"/>
    <x v="1489"/>
    <x v="559"/>
    <x v="34"/>
    <x v="111"/>
    <x v="1184"/>
    <x v="30"/>
    <x v="0"/>
    <x v="12"/>
    <x v="2"/>
    <x v="0"/>
    <x v="35"/>
    <x v="1065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11"/>
    <x v="15"/>
    <x v="1"/>
    <x v="4"/>
    <x v="11"/>
    <x v="11"/>
    <x v="11"/>
    <x v="11"/>
    <x v="1433"/>
    <x v="1490"/>
    <x v="535"/>
    <x v="407"/>
    <x v="6"/>
    <x v="118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14"/>
    <x v="19"/>
    <x v="1"/>
    <x v="4"/>
    <x v="15"/>
    <x v="15"/>
    <x v="15"/>
    <x v="15"/>
    <x v="1434"/>
    <x v="1491"/>
    <x v="666"/>
    <x v="301"/>
    <x v="13"/>
    <x v="104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29"/>
    <x v="35"/>
    <x v="1"/>
    <x v="4"/>
    <x v="29"/>
    <x v="29"/>
    <x v="29"/>
    <x v="29"/>
    <x v="1435"/>
    <x v="1492"/>
    <x v="719"/>
    <x v="307"/>
    <x v="15"/>
    <x v="260"/>
    <x v="5"/>
    <x v="3"/>
    <x v="2"/>
    <x v="0"/>
    <x v="0"/>
    <x v="17"/>
    <x v="106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34"/>
    <x v="41"/>
    <x v="1"/>
    <x v="4"/>
    <x v="35"/>
    <x v="35"/>
    <x v="35"/>
    <x v="35"/>
    <x v="294"/>
    <x v="1493"/>
    <x v="15"/>
    <x v="243"/>
    <x v="8"/>
    <x v="1186"/>
    <x v="5"/>
    <x v="0"/>
    <x v="0"/>
    <x v="5"/>
    <x v="0"/>
    <x v="30"/>
    <x v="106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36"/>
    <x v="43"/>
    <x v="1"/>
    <x v="16"/>
    <x v="37"/>
    <x v="37"/>
    <x v="37"/>
    <x v="37"/>
    <x v="1436"/>
    <x v="1245"/>
    <x v="384"/>
    <x v="40"/>
    <x v="42"/>
    <x v="77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2"/>
    <x v="36"/>
    <x v="44"/>
    <x v="1"/>
    <x v="16"/>
    <x v="38"/>
    <x v="38"/>
    <x v="38"/>
    <x v="38"/>
    <x v="1437"/>
    <x v="1494"/>
    <x v="513"/>
    <x v="97"/>
    <x v="18"/>
    <x v="1187"/>
    <x v="2"/>
    <x v="0"/>
    <x v="3"/>
    <x v="2"/>
    <x v="0"/>
    <x v="30"/>
    <x v="1068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2"/>
    <x v="37"/>
    <x v="45"/>
    <x v="1"/>
    <x v="4"/>
    <x v="39"/>
    <x v="39"/>
    <x v="39"/>
    <x v="39"/>
    <x v="1438"/>
    <x v="1495"/>
    <x v="580"/>
    <x v="168"/>
    <x v="11"/>
    <x v="900"/>
    <x v="13"/>
    <x v="0"/>
    <x v="2"/>
    <x v="2"/>
    <x v="0"/>
    <x v="22"/>
    <x v="106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42"/>
    <x v="51"/>
    <x v="0"/>
    <x v="23"/>
    <x v="45"/>
    <x v="45"/>
    <x v="45"/>
    <x v="45"/>
    <x v="1439"/>
    <x v="459"/>
    <x v="622"/>
    <x v="508"/>
    <x v="77"/>
    <x v="118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42"/>
    <x v="45"/>
    <x v="55"/>
    <x v="1"/>
    <x v="4"/>
    <x v="49"/>
    <x v="49"/>
    <x v="49"/>
    <x v="49"/>
    <x v="1440"/>
    <x v="1496"/>
    <x v="450"/>
    <x v="311"/>
    <x v="111"/>
    <x v="1189"/>
    <x v="13"/>
    <x v="0"/>
    <x v="0"/>
    <x v="2"/>
    <x v="0"/>
    <x v="30"/>
    <x v="107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50"/>
    <x v="60"/>
    <x v="0"/>
    <x v="4"/>
    <x v="54"/>
    <x v="54"/>
    <x v="54"/>
    <x v="54"/>
    <x v="1441"/>
    <x v="1497"/>
    <x v="365"/>
    <x v="39"/>
    <x v="95"/>
    <x v="1190"/>
    <x v="26"/>
    <x v="0"/>
    <x v="4"/>
    <x v="5"/>
    <x v="5"/>
    <x v="26"/>
    <x v="4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2"/>
    <x v="52"/>
    <x v="62"/>
    <x v="0"/>
    <x v="24"/>
    <x v="56"/>
    <x v="56"/>
    <x v="56"/>
    <x v="56"/>
    <x v="1442"/>
    <x v="1498"/>
    <x v="231"/>
    <x v="509"/>
    <x v="81"/>
    <x v="1009"/>
    <x v="71"/>
    <x v="0"/>
    <x v="40"/>
    <x v="2"/>
    <x v="0"/>
    <x v="75"/>
    <x v="107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42"/>
    <x v="53"/>
    <x v="64"/>
    <x v="0"/>
    <x v="31"/>
    <x v="58"/>
    <x v="58"/>
    <x v="58"/>
    <x v="58"/>
    <x v="1443"/>
    <x v="1499"/>
    <x v="486"/>
    <x v="61"/>
    <x v="109"/>
    <x v="241"/>
    <x v="0"/>
    <x v="0"/>
    <x v="3"/>
    <x v="2"/>
    <x v="0"/>
    <x v="0"/>
    <x v="107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42"/>
    <x v="54"/>
    <x v="65"/>
    <x v="0"/>
    <x v="32"/>
    <x v="59"/>
    <x v="59"/>
    <x v="59"/>
    <x v="59"/>
    <x v="1444"/>
    <x v="1500"/>
    <x v="591"/>
    <x v="151"/>
    <x v="51"/>
    <x v="1191"/>
    <x v="30"/>
    <x v="3"/>
    <x v="18"/>
    <x v="2"/>
    <x v="0"/>
    <x v="11"/>
    <x v="1073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42"/>
    <x v="55"/>
    <x v="66"/>
    <x v="0"/>
    <x v="33"/>
    <x v="60"/>
    <x v="60"/>
    <x v="60"/>
    <x v="60"/>
    <x v="1445"/>
    <x v="1501"/>
    <x v="171"/>
    <x v="510"/>
    <x v="46"/>
    <x v="767"/>
    <x v="7"/>
    <x v="0"/>
    <x v="11"/>
    <x v="2"/>
    <x v="0"/>
    <x v="31"/>
    <x v="888"/>
    <x v="2"/>
    <x v="2"/>
    <x v="0"/>
    <x v="16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42"/>
    <x v="56"/>
    <x v="68"/>
    <x v="0"/>
    <x v="35"/>
    <x v="62"/>
    <x v="62"/>
    <x v="62"/>
    <x v="62"/>
    <x v="1446"/>
    <x v="1502"/>
    <x v="720"/>
    <x v="511"/>
    <x v="42"/>
    <x v="568"/>
    <x v="0"/>
    <x v="0"/>
    <x v="26"/>
    <x v="2"/>
    <x v="0"/>
    <x v="58"/>
    <x v="1074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42"/>
    <x v="57"/>
    <x v="69"/>
    <x v="0"/>
    <x v="36"/>
    <x v="63"/>
    <x v="63"/>
    <x v="63"/>
    <x v="63"/>
    <x v="1447"/>
    <x v="1503"/>
    <x v="708"/>
    <x v="512"/>
    <x v="5"/>
    <x v="775"/>
    <x v="49"/>
    <x v="1"/>
    <x v="22"/>
    <x v="0"/>
    <x v="0"/>
    <x v="20"/>
    <x v="943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42"/>
    <x v="58"/>
    <x v="70"/>
    <x v="0"/>
    <x v="37"/>
    <x v="64"/>
    <x v="64"/>
    <x v="64"/>
    <x v="64"/>
    <x v="1448"/>
    <x v="1504"/>
    <x v="24"/>
    <x v="513"/>
    <x v="68"/>
    <x v="698"/>
    <x v="13"/>
    <x v="0"/>
    <x v="0"/>
    <x v="2"/>
    <x v="0"/>
    <x v="30"/>
    <x v="14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3"/>
  </r>
  <r>
    <x v="142"/>
    <x v="59"/>
    <x v="71"/>
    <x v="0"/>
    <x v="38"/>
    <x v="65"/>
    <x v="65"/>
    <x v="65"/>
    <x v="65"/>
    <x v="1449"/>
    <x v="1505"/>
    <x v="95"/>
    <x v="289"/>
    <x v="77"/>
    <x v="56"/>
    <x v="5"/>
    <x v="0"/>
    <x v="3"/>
    <x v="2"/>
    <x v="0"/>
    <x v="22"/>
    <x v="57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4"/>
  </r>
  <r>
    <x v="143"/>
    <x v="11"/>
    <x v="13"/>
    <x v="1"/>
    <x v="4"/>
    <x v="9"/>
    <x v="9"/>
    <x v="9"/>
    <x v="9"/>
    <x v="1450"/>
    <x v="1506"/>
    <x v="556"/>
    <x v="107"/>
    <x v="15"/>
    <x v="1118"/>
    <x v="13"/>
    <x v="0"/>
    <x v="2"/>
    <x v="2"/>
    <x v="0"/>
    <x v="22"/>
    <x v="107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11"/>
    <x v="14"/>
    <x v="1"/>
    <x v="4"/>
    <x v="10"/>
    <x v="10"/>
    <x v="10"/>
    <x v="10"/>
    <x v="1451"/>
    <x v="1507"/>
    <x v="476"/>
    <x v="343"/>
    <x v="90"/>
    <x v="1192"/>
    <x v="13"/>
    <x v="0"/>
    <x v="2"/>
    <x v="2"/>
    <x v="0"/>
    <x v="22"/>
    <x v="1076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11"/>
    <x v="15"/>
    <x v="1"/>
    <x v="4"/>
    <x v="11"/>
    <x v="11"/>
    <x v="11"/>
    <x v="11"/>
    <x v="552"/>
    <x v="1508"/>
    <x v="2"/>
    <x v="514"/>
    <x v="8"/>
    <x v="1193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14"/>
    <x v="19"/>
    <x v="1"/>
    <x v="4"/>
    <x v="15"/>
    <x v="15"/>
    <x v="15"/>
    <x v="15"/>
    <x v="1452"/>
    <x v="1509"/>
    <x v="615"/>
    <x v="209"/>
    <x v="39"/>
    <x v="1194"/>
    <x v="5"/>
    <x v="3"/>
    <x v="2"/>
    <x v="2"/>
    <x v="0"/>
    <x v="22"/>
    <x v="107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29"/>
    <x v="35"/>
    <x v="1"/>
    <x v="4"/>
    <x v="29"/>
    <x v="29"/>
    <x v="29"/>
    <x v="29"/>
    <x v="1453"/>
    <x v="1510"/>
    <x v="84"/>
    <x v="4"/>
    <x v="61"/>
    <x v="1195"/>
    <x v="23"/>
    <x v="0"/>
    <x v="0"/>
    <x v="2"/>
    <x v="0"/>
    <x v="22"/>
    <x v="1078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34"/>
    <x v="41"/>
    <x v="1"/>
    <x v="4"/>
    <x v="35"/>
    <x v="35"/>
    <x v="35"/>
    <x v="35"/>
    <x v="724"/>
    <x v="695"/>
    <x v="535"/>
    <x v="445"/>
    <x v="8"/>
    <x v="5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36"/>
    <x v="43"/>
    <x v="1"/>
    <x v="16"/>
    <x v="37"/>
    <x v="37"/>
    <x v="37"/>
    <x v="37"/>
    <x v="1454"/>
    <x v="1394"/>
    <x v="34"/>
    <x v="515"/>
    <x v="5"/>
    <x v="1196"/>
    <x v="2"/>
    <x v="0"/>
    <x v="0"/>
    <x v="2"/>
    <x v="0"/>
    <x v="2"/>
    <x v="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3"/>
    <x v="36"/>
    <x v="44"/>
    <x v="1"/>
    <x v="16"/>
    <x v="38"/>
    <x v="38"/>
    <x v="38"/>
    <x v="38"/>
    <x v="1455"/>
    <x v="1511"/>
    <x v="563"/>
    <x v="99"/>
    <x v="92"/>
    <x v="40"/>
    <x v="2"/>
    <x v="0"/>
    <x v="3"/>
    <x v="2"/>
    <x v="0"/>
    <x v="30"/>
    <x v="107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3"/>
    <x v="37"/>
    <x v="45"/>
    <x v="1"/>
    <x v="4"/>
    <x v="39"/>
    <x v="39"/>
    <x v="39"/>
    <x v="39"/>
    <x v="1456"/>
    <x v="1512"/>
    <x v="563"/>
    <x v="252"/>
    <x v="67"/>
    <x v="1197"/>
    <x v="13"/>
    <x v="0"/>
    <x v="0"/>
    <x v="2"/>
    <x v="0"/>
    <x v="30"/>
    <x v="88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42"/>
    <x v="51"/>
    <x v="0"/>
    <x v="23"/>
    <x v="45"/>
    <x v="45"/>
    <x v="45"/>
    <x v="45"/>
    <x v="1457"/>
    <x v="1295"/>
    <x v="34"/>
    <x v="516"/>
    <x v="21"/>
    <x v="1198"/>
    <x v="5"/>
    <x v="0"/>
    <x v="0"/>
    <x v="2"/>
    <x v="0"/>
    <x v="5"/>
    <x v="108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43"/>
    <x v="45"/>
    <x v="55"/>
    <x v="1"/>
    <x v="4"/>
    <x v="49"/>
    <x v="49"/>
    <x v="49"/>
    <x v="49"/>
    <x v="1458"/>
    <x v="1188"/>
    <x v="513"/>
    <x v="257"/>
    <x v="78"/>
    <x v="1027"/>
    <x v="26"/>
    <x v="0"/>
    <x v="3"/>
    <x v="5"/>
    <x v="0"/>
    <x v="12"/>
    <x v="108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50"/>
    <x v="60"/>
    <x v="0"/>
    <x v="4"/>
    <x v="54"/>
    <x v="54"/>
    <x v="54"/>
    <x v="54"/>
    <x v="1459"/>
    <x v="1513"/>
    <x v="255"/>
    <x v="41"/>
    <x v="102"/>
    <x v="1199"/>
    <x v="13"/>
    <x v="0"/>
    <x v="32"/>
    <x v="2"/>
    <x v="0"/>
    <x v="60"/>
    <x v="108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3"/>
    <x v="52"/>
    <x v="62"/>
    <x v="0"/>
    <x v="24"/>
    <x v="56"/>
    <x v="56"/>
    <x v="56"/>
    <x v="56"/>
    <x v="1460"/>
    <x v="1514"/>
    <x v="515"/>
    <x v="159"/>
    <x v="64"/>
    <x v="1200"/>
    <x v="58"/>
    <x v="0"/>
    <x v="22"/>
    <x v="0"/>
    <x v="0"/>
    <x v="42"/>
    <x v="1083"/>
    <x v="2"/>
    <x v="2"/>
    <x v="16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43"/>
    <x v="53"/>
    <x v="64"/>
    <x v="0"/>
    <x v="31"/>
    <x v="58"/>
    <x v="58"/>
    <x v="58"/>
    <x v="58"/>
    <x v="1461"/>
    <x v="1515"/>
    <x v="475"/>
    <x v="245"/>
    <x v="100"/>
    <x v="1201"/>
    <x v="30"/>
    <x v="3"/>
    <x v="4"/>
    <x v="2"/>
    <x v="0"/>
    <x v="48"/>
    <x v="108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43"/>
    <x v="54"/>
    <x v="65"/>
    <x v="0"/>
    <x v="32"/>
    <x v="59"/>
    <x v="59"/>
    <x v="59"/>
    <x v="59"/>
    <x v="1234"/>
    <x v="1516"/>
    <x v="580"/>
    <x v="505"/>
    <x v="15"/>
    <x v="1202"/>
    <x v="23"/>
    <x v="3"/>
    <x v="4"/>
    <x v="2"/>
    <x v="1"/>
    <x v="60"/>
    <x v="1085"/>
    <x v="2"/>
    <x v="2"/>
    <x v="1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43"/>
    <x v="55"/>
    <x v="66"/>
    <x v="0"/>
    <x v="33"/>
    <x v="60"/>
    <x v="60"/>
    <x v="60"/>
    <x v="60"/>
    <x v="1462"/>
    <x v="1517"/>
    <x v="268"/>
    <x v="182"/>
    <x v="9"/>
    <x v="1103"/>
    <x v="49"/>
    <x v="0"/>
    <x v="31"/>
    <x v="2"/>
    <x v="0"/>
    <x v="55"/>
    <x v="1011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43"/>
    <x v="56"/>
    <x v="68"/>
    <x v="0"/>
    <x v="35"/>
    <x v="62"/>
    <x v="62"/>
    <x v="62"/>
    <x v="62"/>
    <x v="1463"/>
    <x v="436"/>
    <x v="721"/>
    <x v="517"/>
    <x v="112"/>
    <x v="940"/>
    <x v="42"/>
    <x v="0"/>
    <x v="1"/>
    <x v="2"/>
    <x v="0"/>
    <x v="48"/>
    <x v="240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43"/>
    <x v="57"/>
    <x v="69"/>
    <x v="0"/>
    <x v="36"/>
    <x v="63"/>
    <x v="63"/>
    <x v="63"/>
    <x v="63"/>
    <x v="1464"/>
    <x v="1518"/>
    <x v="1"/>
    <x v="518"/>
    <x v="52"/>
    <x v="1203"/>
    <x v="37"/>
    <x v="0"/>
    <x v="55"/>
    <x v="6"/>
    <x v="0"/>
    <x v="75"/>
    <x v="1086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43"/>
    <x v="59"/>
    <x v="71"/>
    <x v="0"/>
    <x v="38"/>
    <x v="65"/>
    <x v="65"/>
    <x v="65"/>
    <x v="65"/>
    <x v="1465"/>
    <x v="858"/>
    <x v="535"/>
    <x v="315"/>
    <x v="64"/>
    <x v="1204"/>
    <x v="5"/>
    <x v="0"/>
    <x v="2"/>
    <x v="2"/>
    <x v="0"/>
    <x v="30"/>
    <x v="108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4"/>
  </r>
  <r>
    <x v="144"/>
    <x v="11"/>
    <x v="13"/>
    <x v="1"/>
    <x v="4"/>
    <x v="9"/>
    <x v="9"/>
    <x v="9"/>
    <x v="9"/>
    <x v="1466"/>
    <x v="1519"/>
    <x v="631"/>
    <x v="41"/>
    <x v="57"/>
    <x v="1205"/>
    <x v="5"/>
    <x v="0"/>
    <x v="2"/>
    <x v="2"/>
    <x v="0"/>
    <x v="30"/>
    <x v="108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11"/>
    <x v="14"/>
    <x v="1"/>
    <x v="4"/>
    <x v="10"/>
    <x v="10"/>
    <x v="10"/>
    <x v="10"/>
    <x v="1467"/>
    <x v="1520"/>
    <x v="722"/>
    <x v="125"/>
    <x v="90"/>
    <x v="1206"/>
    <x v="13"/>
    <x v="0"/>
    <x v="2"/>
    <x v="2"/>
    <x v="0"/>
    <x v="22"/>
    <x v="1089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11"/>
    <x v="15"/>
    <x v="1"/>
    <x v="4"/>
    <x v="11"/>
    <x v="11"/>
    <x v="11"/>
    <x v="11"/>
    <x v="1391"/>
    <x v="1060"/>
    <x v="384"/>
    <x v="69"/>
    <x v="5"/>
    <x v="5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14"/>
    <x v="19"/>
    <x v="1"/>
    <x v="4"/>
    <x v="15"/>
    <x v="15"/>
    <x v="15"/>
    <x v="15"/>
    <x v="1468"/>
    <x v="1521"/>
    <x v="577"/>
    <x v="66"/>
    <x v="39"/>
    <x v="54"/>
    <x v="5"/>
    <x v="0"/>
    <x v="2"/>
    <x v="2"/>
    <x v="0"/>
    <x v="30"/>
    <x v="109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29"/>
    <x v="35"/>
    <x v="1"/>
    <x v="4"/>
    <x v="29"/>
    <x v="29"/>
    <x v="29"/>
    <x v="29"/>
    <x v="1469"/>
    <x v="1522"/>
    <x v="596"/>
    <x v="12"/>
    <x v="51"/>
    <x v="272"/>
    <x v="5"/>
    <x v="0"/>
    <x v="0"/>
    <x v="2"/>
    <x v="0"/>
    <x v="5"/>
    <x v="109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34"/>
    <x v="41"/>
    <x v="1"/>
    <x v="4"/>
    <x v="35"/>
    <x v="35"/>
    <x v="35"/>
    <x v="35"/>
    <x v="1421"/>
    <x v="1523"/>
    <x v="414"/>
    <x v="121"/>
    <x v="8"/>
    <x v="1207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36"/>
    <x v="43"/>
    <x v="1"/>
    <x v="16"/>
    <x v="37"/>
    <x v="37"/>
    <x v="37"/>
    <x v="37"/>
    <x v="395"/>
    <x v="953"/>
    <x v="106"/>
    <x v="363"/>
    <x v="5"/>
    <x v="120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4"/>
    <x v="36"/>
    <x v="44"/>
    <x v="1"/>
    <x v="16"/>
    <x v="38"/>
    <x v="38"/>
    <x v="38"/>
    <x v="38"/>
    <x v="1470"/>
    <x v="1524"/>
    <x v="566"/>
    <x v="97"/>
    <x v="38"/>
    <x v="1209"/>
    <x v="13"/>
    <x v="0"/>
    <x v="3"/>
    <x v="2"/>
    <x v="0"/>
    <x v="8"/>
    <x v="1092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1"/>
    <x v="2"/>
    <x v="1"/>
    <x v="1"/>
    <x v="14"/>
    <x v="14"/>
    <x v="12"/>
  </r>
  <r>
    <x v="144"/>
    <x v="37"/>
    <x v="45"/>
    <x v="1"/>
    <x v="4"/>
    <x v="39"/>
    <x v="39"/>
    <x v="39"/>
    <x v="39"/>
    <x v="1471"/>
    <x v="1525"/>
    <x v="135"/>
    <x v="415"/>
    <x v="67"/>
    <x v="476"/>
    <x v="2"/>
    <x v="0"/>
    <x v="2"/>
    <x v="2"/>
    <x v="0"/>
    <x v="5"/>
    <x v="109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42"/>
    <x v="51"/>
    <x v="0"/>
    <x v="23"/>
    <x v="45"/>
    <x v="45"/>
    <x v="45"/>
    <x v="45"/>
    <x v="1472"/>
    <x v="796"/>
    <x v="169"/>
    <x v="519"/>
    <x v="82"/>
    <x v="1210"/>
    <x v="5"/>
    <x v="0"/>
    <x v="0"/>
    <x v="2"/>
    <x v="0"/>
    <x v="5"/>
    <x v="109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44"/>
    <x v="45"/>
    <x v="55"/>
    <x v="1"/>
    <x v="4"/>
    <x v="49"/>
    <x v="49"/>
    <x v="49"/>
    <x v="49"/>
    <x v="1473"/>
    <x v="1526"/>
    <x v="591"/>
    <x v="278"/>
    <x v="111"/>
    <x v="3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50"/>
    <x v="60"/>
    <x v="0"/>
    <x v="4"/>
    <x v="54"/>
    <x v="54"/>
    <x v="54"/>
    <x v="54"/>
    <x v="1474"/>
    <x v="1527"/>
    <x v="577"/>
    <x v="240"/>
    <x v="107"/>
    <x v="1211"/>
    <x v="40"/>
    <x v="3"/>
    <x v="4"/>
    <x v="2"/>
    <x v="3"/>
    <x v="58"/>
    <x v="1095"/>
    <x v="2"/>
    <x v="2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4"/>
    <x v="52"/>
    <x v="62"/>
    <x v="0"/>
    <x v="24"/>
    <x v="56"/>
    <x v="56"/>
    <x v="56"/>
    <x v="56"/>
    <x v="1475"/>
    <x v="1528"/>
    <x v="660"/>
    <x v="151"/>
    <x v="88"/>
    <x v="1212"/>
    <x v="19"/>
    <x v="0"/>
    <x v="31"/>
    <x v="2"/>
    <x v="3"/>
    <x v="7"/>
    <x v="1096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44"/>
    <x v="53"/>
    <x v="64"/>
    <x v="0"/>
    <x v="31"/>
    <x v="58"/>
    <x v="58"/>
    <x v="58"/>
    <x v="58"/>
    <x v="1476"/>
    <x v="689"/>
    <x v="6"/>
    <x v="354"/>
    <x v="90"/>
    <x v="665"/>
    <x v="5"/>
    <x v="0"/>
    <x v="2"/>
    <x v="2"/>
    <x v="0"/>
    <x v="30"/>
    <x v="1097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44"/>
    <x v="54"/>
    <x v="65"/>
    <x v="0"/>
    <x v="32"/>
    <x v="59"/>
    <x v="59"/>
    <x v="59"/>
    <x v="59"/>
    <x v="1477"/>
    <x v="1529"/>
    <x v="579"/>
    <x v="301"/>
    <x v="68"/>
    <x v="943"/>
    <x v="26"/>
    <x v="0"/>
    <x v="2"/>
    <x v="2"/>
    <x v="0"/>
    <x v="17"/>
    <x v="1098"/>
    <x v="2"/>
    <x v="2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44"/>
    <x v="55"/>
    <x v="66"/>
    <x v="0"/>
    <x v="33"/>
    <x v="60"/>
    <x v="60"/>
    <x v="60"/>
    <x v="60"/>
    <x v="1478"/>
    <x v="1530"/>
    <x v="445"/>
    <x v="410"/>
    <x v="39"/>
    <x v="107"/>
    <x v="19"/>
    <x v="0"/>
    <x v="22"/>
    <x v="5"/>
    <x v="0"/>
    <x v="36"/>
    <x v="1099"/>
    <x v="2"/>
    <x v="2"/>
    <x v="13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44"/>
    <x v="56"/>
    <x v="68"/>
    <x v="0"/>
    <x v="35"/>
    <x v="62"/>
    <x v="62"/>
    <x v="62"/>
    <x v="62"/>
    <x v="822"/>
    <x v="1531"/>
    <x v="723"/>
    <x v="247"/>
    <x v="112"/>
    <x v="303"/>
    <x v="7"/>
    <x v="0"/>
    <x v="3"/>
    <x v="2"/>
    <x v="0"/>
    <x v="46"/>
    <x v="110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44"/>
    <x v="57"/>
    <x v="69"/>
    <x v="0"/>
    <x v="36"/>
    <x v="63"/>
    <x v="63"/>
    <x v="63"/>
    <x v="63"/>
    <x v="1479"/>
    <x v="1532"/>
    <x v="244"/>
    <x v="454"/>
    <x v="52"/>
    <x v="1213"/>
    <x v="4"/>
    <x v="0"/>
    <x v="31"/>
    <x v="5"/>
    <x v="0"/>
    <x v="55"/>
    <x v="1101"/>
    <x v="2"/>
    <x v="2"/>
    <x v="1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44"/>
    <x v="59"/>
    <x v="71"/>
    <x v="0"/>
    <x v="38"/>
    <x v="65"/>
    <x v="65"/>
    <x v="65"/>
    <x v="65"/>
    <x v="1480"/>
    <x v="1533"/>
    <x v="384"/>
    <x v="411"/>
    <x v="41"/>
    <x v="121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4"/>
  </r>
  <r>
    <x v="145"/>
    <x v="11"/>
    <x v="13"/>
    <x v="1"/>
    <x v="4"/>
    <x v="9"/>
    <x v="9"/>
    <x v="9"/>
    <x v="9"/>
    <x v="1481"/>
    <x v="1534"/>
    <x v="417"/>
    <x v="64"/>
    <x v="88"/>
    <x v="913"/>
    <x v="5"/>
    <x v="0"/>
    <x v="0"/>
    <x v="2"/>
    <x v="0"/>
    <x v="5"/>
    <x v="110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11"/>
    <x v="14"/>
    <x v="1"/>
    <x v="4"/>
    <x v="10"/>
    <x v="10"/>
    <x v="10"/>
    <x v="10"/>
    <x v="1482"/>
    <x v="1535"/>
    <x v="546"/>
    <x v="225"/>
    <x v="89"/>
    <x v="903"/>
    <x v="13"/>
    <x v="0"/>
    <x v="2"/>
    <x v="2"/>
    <x v="0"/>
    <x v="22"/>
    <x v="1103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11"/>
    <x v="15"/>
    <x v="1"/>
    <x v="4"/>
    <x v="11"/>
    <x v="11"/>
    <x v="11"/>
    <x v="11"/>
    <x v="294"/>
    <x v="1536"/>
    <x v="15"/>
    <x v="262"/>
    <x v="8"/>
    <x v="57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14"/>
    <x v="19"/>
    <x v="1"/>
    <x v="4"/>
    <x v="15"/>
    <x v="15"/>
    <x v="15"/>
    <x v="15"/>
    <x v="1483"/>
    <x v="1537"/>
    <x v="372"/>
    <x v="291"/>
    <x v="62"/>
    <x v="428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29"/>
    <x v="35"/>
    <x v="1"/>
    <x v="4"/>
    <x v="29"/>
    <x v="29"/>
    <x v="29"/>
    <x v="29"/>
    <x v="1484"/>
    <x v="1538"/>
    <x v="564"/>
    <x v="125"/>
    <x v="84"/>
    <x v="631"/>
    <x v="42"/>
    <x v="0"/>
    <x v="3"/>
    <x v="2"/>
    <x v="0"/>
    <x v="60"/>
    <x v="1104"/>
    <x v="2"/>
    <x v="2"/>
    <x v="8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34"/>
    <x v="41"/>
    <x v="1"/>
    <x v="4"/>
    <x v="35"/>
    <x v="35"/>
    <x v="35"/>
    <x v="35"/>
    <x v="1485"/>
    <x v="1539"/>
    <x v="75"/>
    <x v="97"/>
    <x v="6"/>
    <x v="1215"/>
    <x v="2"/>
    <x v="0"/>
    <x v="0"/>
    <x v="5"/>
    <x v="0"/>
    <x v="5"/>
    <x v="110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36"/>
    <x v="43"/>
    <x v="1"/>
    <x v="16"/>
    <x v="37"/>
    <x v="37"/>
    <x v="37"/>
    <x v="37"/>
    <x v="1486"/>
    <x v="1296"/>
    <x v="34"/>
    <x v="520"/>
    <x v="6"/>
    <x v="1216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5"/>
    <x v="36"/>
    <x v="44"/>
    <x v="1"/>
    <x v="16"/>
    <x v="38"/>
    <x v="38"/>
    <x v="38"/>
    <x v="38"/>
    <x v="1487"/>
    <x v="1540"/>
    <x v="433"/>
    <x v="191"/>
    <x v="29"/>
    <x v="1217"/>
    <x v="26"/>
    <x v="0"/>
    <x v="3"/>
    <x v="2"/>
    <x v="0"/>
    <x v="21"/>
    <x v="110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5"/>
    <x v="37"/>
    <x v="45"/>
    <x v="1"/>
    <x v="4"/>
    <x v="39"/>
    <x v="39"/>
    <x v="39"/>
    <x v="39"/>
    <x v="1488"/>
    <x v="1541"/>
    <x v="478"/>
    <x v="180"/>
    <x v="89"/>
    <x v="1218"/>
    <x v="13"/>
    <x v="0"/>
    <x v="2"/>
    <x v="2"/>
    <x v="0"/>
    <x v="22"/>
    <x v="1107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42"/>
    <x v="51"/>
    <x v="0"/>
    <x v="23"/>
    <x v="45"/>
    <x v="45"/>
    <x v="45"/>
    <x v="45"/>
    <x v="1489"/>
    <x v="1542"/>
    <x v="478"/>
    <x v="521"/>
    <x v="77"/>
    <x v="1219"/>
    <x v="13"/>
    <x v="0"/>
    <x v="3"/>
    <x v="2"/>
    <x v="0"/>
    <x v="8"/>
    <x v="110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45"/>
    <x v="45"/>
    <x v="55"/>
    <x v="1"/>
    <x v="4"/>
    <x v="49"/>
    <x v="49"/>
    <x v="49"/>
    <x v="49"/>
    <x v="1490"/>
    <x v="1543"/>
    <x v="574"/>
    <x v="28"/>
    <x v="90"/>
    <x v="1220"/>
    <x v="13"/>
    <x v="3"/>
    <x v="2"/>
    <x v="2"/>
    <x v="0"/>
    <x v="8"/>
    <x v="77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50"/>
    <x v="60"/>
    <x v="0"/>
    <x v="4"/>
    <x v="54"/>
    <x v="54"/>
    <x v="54"/>
    <x v="54"/>
    <x v="1491"/>
    <x v="1544"/>
    <x v="508"/>
    <x v="243"/>
    <x v="59"/>
    <x v="1221"/>
    <x v="58"/>
    <x v="0"/>
    <x v="4"/>
    <x v="5"/>
    <x v="0"/>
    <x v="4"/>
    <x v="1109"/>
    <x v="2"/>
    <x v="2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5"/>
    <x v="52"/>
    <x v="62"/>
    <x v="0"/>
    <x v="24"/>
    <x v="56"/>
    <x v="56"/>
    <x v="56"/>
    <x v="56"/>
    <x v="1492"/>
    <x v="1545"/>
    <x v="724"/>
    <x v="331"/>
    <x v="82"/>
    <x v="208"/>
    <x v="80"/>
    <x v="0"/>
    <x v="15"/>
    <x v="2"/>
    <x v="1"/>
    <x v="84"/>
    <x v="1110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45"/>
    <x v="53"/>
    <x v="64"/>
    <x v="0"/>
    <x v="31"/>
    <x v="58"/>
    <x v="58"/>
    <x v="58"/>
    <x v="58"/>
    <x v="1493"/>
    <x v="1546"/>
    <x v="563"/>
    <x v="313"/>
    <x v="68"/>
    <x v="1222"/>
    <x v="23"/>
    <x v="0"/>
    <x v="35"/>
    <x v="2"/>
    <x v="0"/>
    <x v="60"/>
    <x v="30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45"/>
    <x v="54"/>
    <x v="65"/>
    <x v="0"/>
    <x v="32"/>
    <x v="59"/>
    <x v="59"/>
    <x v="59"/>
    <x v="59"/>
    <x v="1494"/>
    <x v="1547"/>
    <x v="255"/>
    <x v="62"/>
    <x v="61"/>
    <x v="1223"/>
    <x v="23"/>
    <x v="0"/>
    <x v="18"/>
    <x v="2"/>
    <x v="0"/>
    <x v="35"/>
    <x v="1111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45"/>
    <x v="55"/>
    <x v="66"/>
    <x v="0"/>
    <x v="33"/>
    <x v="60"/>
    <x v="60"/>
    <x v="60"/>
    <x v="60"/>
    <x v="1495"/>
    <x v="1548"/>
    <x v="725"/>
    <x v="308"/>
    <x v="69"/>
    <x v="1224"/>
    <x v="22"/>
    <x v="0"/>
    <x v="38"/>
    <x v="5"/>
    <x v="1"/>
    <x v="92"/>
    <x v="120"/>
    <x v="2"/>
    <x v="2"/>
    <x v="5"/>
    <x v="1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45"/>
    <x v="56"/>
    <x v="68"/>
    <x v="0"/>
    <x v="35"/>
    <x v="62"/>
    <x v="62"/>
    <x v="62"/>
    <x v="62"/>
    <x v="1321"/>
    <x v="1549"/>
    <x v="726"/>
    <x v="522"/>
    <x v="112"/>
    <x v="1225"/>
    <x v="40"/>
    <x v="0"/>
    <x v="1"/>
    <x v="2"/>
    <x v="0"/>
    <x v="60"/>
    <x v="111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45"/>
    <x v="57"/>
    <x v="69"/>
    <x v="0"/>
    <x v="36"/>
    <x v="63"/>
    <x v="63"/>
    <x v="63"/>
    <x v="63"/>
    <x v="1462"/>
    <x v="539"/>
    <x v="727"/>
    <x v="523"/>
    <x v="94"/>
    <x v="1226"/>
    <x v="4"/>
    <x v="0"/>
    <x v="31"/>
    <x v="0"/>
    <x v="0"/>
    <x v="29"/>
    <x v="1113"/>
    <x v="2"/>
    <x v="2"/>
    <x v="8"/>
    <x v="1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45"/>
    <x v="59"/>
    <x v="71"/>
    <x v="0"/>
    <x v="38"/>
    <x v="65"/>
    <x v="65"/>
    <x v="65"/>
    <x v="65"/>
    <x v="1496"/>
    <x v="1550"/>
    <x v="66"/>
    <x v="450"/>
    <x v="3"/>
    <x v="1227"/>
    <x v="23"/>
    <x v="0"/>
    <x v="1"/>
    <x v="2"/>
    <x v="0"/>
    <x v="21"/>
    <x v="465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4"/>
  </r>
  <r>
    <x v="146"/>
    <x v="11"/>
    <x v="13"/>
    <x v="1"/>
    <x v="4"/>
    <x v="9"/>
    <x v="9"/>
    <x v="9"/>
    <x v="9"/>
    <x v="1497"/>
    <x v="1551"/>
    <x v="458"/>
    <x v="347"/>
    <x v="88"/>
    <x v="1228"/>
    <x v="23"/>
    <x v="0"/>
    <x v="0"/>
    <x v="2"/>
    <x v="1"/>
    <x v="8"/>
    <x v="1114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11"/>
    <x v="14"/>
    <x v="1"/>
    <x v="4"/>
    <x v="10"/>
    <x v="10"/>
    <x v="10"/>
    <x v="10"/>
    <x v="1498"/>
    <x v="1552"/>
    <x v="728"/>
    <x v="75"/>
    <x v="89"/>
    <x v="1229"/>
    <x v="5"/>
    <x v="3"/>
    <x v="0"/>
    <x v="2"/>
    <x v="0"/>
    <x v="30"/>
    <x v="1115"/>
    <x v="2"/>
    <x v="2"/>
    <x v="1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11"/>
    <x v="15"/>
    <x v="1"/>
    <x v="4"/>
    <x v="11"/>
    <x v="11"/>
    <x v="11"/>
    <x v="11"/>
    <x v="1499"/>
    <x v="36"/>
    <x v="403"/>
    <x v="464"/>
    <x v="8"/>
    <x v="355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14"/>
    <x v="19"/>
    <x v="1"/>
    <x v="4"/>
    <x v="15"/>
    <x v="15"/>
    <x v="15"/>
    <x v="15"/>
    <x v="577"/>
    <x v="1553"/>
    <x v="494"/>
    <x v="524"/>
    <x v="13"/>
    <x v="1230"/>
    <x v="5"/>
    <x v="0"/>
    <x v="0"/>
    <x v="2"/>
    <x v="0"/>
    <x v="5"/>
    <x v="1116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29"/>
    <x v="35"/>
    <x v="1"/>
    <x v="4"/>
    <x v="29"/>
    <x v="29"/>
    <x v="29"/>
    <x v="29"/>
    <x v="1500"/>
    <x v="1554"/>
    <x v="417"/>
    <x v="10"/>
    <x v="47"/>
    <x v="1231"/>
    <x v="13"/>
    <x v="0"/>
    <x v="0"/>
    <x v="5"/>
    <x v="0"/>
    <x v="22"/>
    <x v="1117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34"/>
    <x v="41"/>
    <x v="1"/>
    <x v="4"/>
    <x v="35"/>
    <x v="35"/>
    <x v="35"/>
    <x v="35"/>
    <x v="1501"/>
    <x v="1555"/>
    <x v="169"/>
    <x v="197"/>
    <x v="5"/>
    <x v="103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36"/>
    <x v="43"/>
    <x v="1"/>
    <x v="16"/>
    <x v="37"/>
    <x v="37"/>
    <x v="37"/>
    <x v="37"/>
    <x v="1502"/>
    <x v="392"/>
    <x v="446"/>
    <x v="525"/>
    <x v="8"/>
    <x v="1232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6"/>
    <x v="36"/>
    <x v="44"/>
    <x v="1"/>
    <x v="16"/>
    <x v="38"/>
    <x v="38"/>
    <x v="38"/>
    <x v="38"/>
    <x v="1503"/>
    <x v="1556"/>
    <x v="646"/>
    <x v="423"/>
    <x v="9"/>
    <x v="1095"/>
    <x v="23"/>
    <x v="0"/>
    <x v="2"/>
    <x v="5"/>
    <x v="0"/>
    <x v="17"/>
    <x v="1118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2"/>
  </r>
  <r>
    <x v="146"/>
    <x v="37"/>
    <x v="45"/>
    <x v="1"/>
    <x v="4"/>
    <x v="39"/>
    <x v="39"/>
    <x v="39"/>
    <x v="39"/>
    <x v="1504"/>
    <x v="1557"/>
    <x v="563"/>
    <x v="207"/>
    <x v="104"/>
    <x v="391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42"/>
    <x v="51"/>
    <x v="0"/>
    <x v="23"/>
    <x v="45"/>
    <x v="45"/>
    <x v="45"/>
    <x v="45"/>
    <x v="1505"/>
    <x v="1558"/>
    <x v="41"/>
    <x v="526"/>
    <x v="4"/>
    <x v="1233"/>
    <x v="13"/>
    <x v="0"/>
    <x v="18"/>
    <x v="2"/>
    <x v="0"/>
    <x v="0"/>
    <x v="387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9"/>
  </r>
  <r>
    <x v="146"/>
    <x v="45"/>
    <x v="55"/>
    <x v="1"/>
    <x v="4"/>
    <x v="49"/>
    <x v="49"/>
    <x v="49"/>
    <x v="49"/>
    <x v="1506"/>
    <x v="1559"/>
    <x v="704"/>
    <x v="126"/>
    <x v="109"/>
    <x v="1234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50"/>
    <x v="60"/>
    <x v="0"/>
    <x v="4"/>
    <x v="54"/>
    <x v="54"/>
    <x v="54"/>
    <x v="54"/>
    <x v="1507"/>
    <x v="1560"/>
    <x v="502"/>
    <x v="26"/>
    <x v="89"/>
    <x v="1235"/>
    <x v="0"/>
    <x v="0"/>
    <x v="12"/>
    <x v="2"/>
    <x v="0"/>
    <x v="60"/>
    <x v="1119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</r>
  <r>
    <x v="146"/>
    <x v="52"/>
    <x v="62"/>
    <x v="0"/>
    <x v="24"/>
    <x v="56"/>
    <x v="56"/>
    <x v="56"/>
    <x v="56"/>
    <x v="1508"/>
    <x v="1561"/>
    <x v="729"/>
    <x v="396"/>
    <x v="85"/>
    <x v="1236"/>
    <x v="79"/>
    <x v="0"/>
    <x v="77"/>
    <x v="5"/>
    <x v="0"/>
    <x v="126"/>
    <x v="1120"/>
    <x v="2"/>
    <x v="2"/>
    <x v="11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0"/>
  </r>
  <r>
    <x v="146"/>
    <x v="53"/>
    <x v="64"/>
    <x v="0"/>
    <x v="31"/>
    <x v="58"/>
    <x v="58"/>
    <x v="58"/>
    <x v="58"/>
    <x v="1509"/>
    <x v="1562"/>
    <x v="496"/>
    <x v="162"/>
    <x v="84"/>
    <x v="1202"/>
    <x v="0"/>
    <x v="0"/>
    <x v="12"/>
    <x v="2"/>
    <x v="0"/>
    <x v="60"/>
    <x v="97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7"/>
  </r>
  <r>
    <x v="146"/>
    <x v="54"/>
    <x v="65"/>
    <x v="0"/>
    <x v="32"/>
    <x v="59"/>
    <x v="59"/>
    <x v="59"/>
    <x v="59"/>
    <x v="1510"/>
    <x v="1563"/>
    <x v="549"/>
    <x v="121"/>
    <x v="10"/>
    <x v="1237"/>
    <x v="8"/>
    <x v="0"/>
    <x v="32"/>
    <x v="2"/>
    <x v="0"/>
    <x v="61"/>
    <x v="203"/>
    <x v="2"/>
    <x v="2"/>
    <x v="8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8"/>
  </r>
  <r>
    <x v="146"/>
    <x v="55"/>
    <x v="66"/>
    <x v="0"/>
    <x v="33"/>
    <x v="60"/>
    <x v="60"/>
    <x v="60"/>
    <x v="60"/>
    <x v="1511"/>
    <x v="1564"/>
    <x v="178"/>
    <x v="527"/>
    <x v="93"/>
    <x v="1238"/>
    <x v="42"/>
    <x v="0"/>
    <x v="32"/>
    <x v="0"/>
    <x v="3"/>
    <x v="68"/>
    <x v="1121"/>
    <x v="2"/>
    <x v="2"/>
    <x v="11"/>
    <x v="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9"/>
  </r>
  <r>
    <x v="146"/>
    <x v="56"/>
    <x v="68"/>
    <x v="0"/>
    <x v="35"/>
    <x v="62"/>
    <x v="62"/>
    <x v="62"/>
    <x v="62"/>
    <x v="1512"/>
    <x v="1565"/>
    <x v="363"/>
    <x v="367"/>
    <x v="65"/>
    <x v="670"/>
    <x v="30"/>
    <x v="0"/>
    <x v="3"/>
    <x v="2"/>
    <x v="0"/>
    <x v="12"/>
    <x v="1122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1"/>
  </r>
  <r>
    <x v="146"/>
    <x v="57"/>
    <x v="69"/>
    <x v="0"/>
    <x v="36"/>
    <x v="63"/>
    <x v="63"/>
    <x v="63"/>
    <x v="63"/>
    <x v="1513"/>
    <x v="1566"/>
    <x v="730"/>
    <x v="520"/>
    <x v="79"/>
    <x v="932"/>
    <x v="1"/>
    <x v="3"/>
    <x v="30"/>
    <x v="5"/>
    <x v="0"/>
    <x v="55"/>
    <x v="1123"/>
    <x v="2"/>
    <x v="2"/>
    <x v="8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2"/>
  </r>
  <r>
    <x v="146"/>
    <x v="59"/>
    <x v="71"/>
    <x v="0"/>
    <x v="38"/>
    <x v="65"/>
    <x v="65"/>
    <x v="65"/>
    <x v="65"/>
    <x v="1514"/>
    <x v="1567"/>
    <x v="152"/>
    <x v="330"/>
    <x v="9"/>
    <x v="1239"/>
    <x v="2"/>
    <x v="0"/>
    <x v="0"/>
    <x v="2"/>
    <x v="0"/>
    <x v="2"/>
    <x v="2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4"/>
  </r>
  <r>
    <x v="147"/>
    <x v="11"/>
    <x v="13"/>
    <x v="1"/>
    <x v="4"/>
    <x v="9"/>
    <x v="9"/>
    <x v="9"/>
    <x v="9"/>
    <x v="1515"/>
    <x v="1568"/>
    <x v="731"/>
    <x v="111"/>
    <x v="15"/>
    <x v="1240"/>
    <x v="26"/>
    <x v="0"/>
    <x v="2"/>
    <x v="2"/>
    <x v="0"/>
    <x v="17"/>
    <x v="1124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11"/>
    <x v="14"/>
    <x v="1"/>
    <x v="4"/>
    <x v="10"/>
    <x v="10"/>
    <x v="10"/>
    <x v="10"/>
    <x v="1516"/>
    <x v="1569"/>
    <x v="372"/>
    <x v="288"/>
    <x v="108"/>
    <x v="235"/>
    <x v="13"/>
    <x v="0"/>
    <x v="0"/>
    <x v="2"/>
    <x v="0"/>
    <x v="30"/>
    <x v="1125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11"/>
    <x v="15"/>
    <x v="1"/>
    <x v="4"/>
    <x v="11"/>
    <x v="11"/>
    <x v="11"/>
    <x v="11"/>
    <x v="1517"/>
    <x v="1570"/>
    <x v="428"/>
    <x v="528"/>
    <x v="5"/>
    <x v="1241"/>
    <x v="5"/>
    <x v="0"/>
    <x v="0"/>
    <x v="2"/>
    <x v="0"/>
    <x v="5"/>
    <x v="1126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14"/>
    <x v="19"/>
    <x v="1"/>
    <x v="4"/>
    <x v="15"/>
    <x v="15"/>
    <x v="15"/>
    <x v="15"/>
    <x v="1518"/>
    <x v="1571"/>
    <x v="578"/>
    <x v="370"/>
    <x v="13"/>
    <x v="261"/>
    <x v="13"/>
    <x v="0"/>
    <x v="3"/>
    <x v="2"/>
    <x v="0"/>
    <x v="8"/>
    <x v="1127"/>
    <x v="2"/>
    <x v="2"/>
    <x v="5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29"/>
    <x v="35"/>
    <x v="1"/>
    <x v="4"/>
    <x v="29"/>
    <x v="29"/>
    <x v="29"/>
    <x v="29"/>
    <x v="1519"/>
    <x v="1572"/>
    <x v="561"/>
    <x v="291"/>
    <x v="64"/>
    <x v="895"/>
    <x v="30"/>
    <x v="0"/>
    <x v="2"/>
    <x v="5"/>
    <x v="3"/>
    <x v="35"/>
    <x v="1128"/>
    <x v="2"/>
    <x v="2"/>
    <x v="0"/>
    <x v="7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34"/>
    <x v="41"/>
    <x v="1"/>
    <x v="4"/>
    <x v="35"/>
    <x v="35"/>
    <x v="35"/>
    <x v="35"/>
    <x v="426"/>
    <x v="1573"/>
    <x v="36"/>
    <x v="265"/>
    <x v="6"/>
    <x v="700"/>
    <x v="5"/>
    <x v="0"/>
    <x v="0"/>
    <x v="2"/>
    <x v="0"/>
    <x v="5"/>
    <x v="1129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36"/>
    <x v="43"/>
    <x v="1"/>
    <x v="16"/>
    <x v="37"/>
    <x v="37"/>
    <x v="37"/>
    <x v="37"/>
    <x v="1520"/>
    <x v="1574"/>
    <x v="75"/>
    <x v="529"/>
    <x v="5"/>
    <x v="750"/>
    <x v="2"/>
    <x v="0"/>
    <x v="0"/>
    <x v="5"/>
    <x v="0"/>
    <x v="5"/>
    <x v="1130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36"/>
    <x v="44"/>
    <x v="1"/>
    <x v="16"/>
    <x v="38"/>
    <x v="38"/>
    <x v="38"/>
    <x v="38"/>
    <x v="1521"/>
    <x v="1575"/>
    <x v="356"/>
    <x v="189"/>
    <x v="9"/>
    <x v="1242"/>
    <x v="2"/>
    <x v="0"/>
    <x v="0"/>
    <x v="2"/>
    <x v="0"/>
    <x v="2"/>
    <x v="2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37"/>
    <x v="45"/>
    <x v="1"/>
    <x v="4"/>
    <x v="39"/>
    <x v="39"/>
    <x v="39"/>
    <x v="39"/>
    <x v="1522"/>
    <x v="1576"/>
    <x v="135"/>
    <x v="11"/>
    <x v="88"/>
    <x v="45"/>
    <x v="2"/>
    <x v="0"/>
    <x v="2"/>
    <x v="2"/>
    <x v="1"/>
    <x v="30"/>
    <x v="1131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42"/>
    <x v="51"/>
    <x v="0"/>
    <x v="23"/>
    <x v="45"/>
    <x v="45"/>
    <x v="45"/>
    <x v="45"/>
    <x v="1523"/>
    <x v="1577"/>
    <x v="654"/>
    <x v="530"/>
    <x v="4"/>
    <x v="1243"/>
    <x v="23"/>
    <x v="0"/>
    <x v="4"/>
    <x v="2"/>
    <x v="0"/>
    <x v="0"/>
    <x v="461"/>
    <x v="2"/>
    <x v="2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45"/>
    <x v="55"/>
    <x v="1"/>
    <x v="4"/>
    <x v="49"/>
    <x v="49"/>
    <x v="49"/>
    <x v="49"/>
    <x v="1524"/>
    <x v="1578"/>
    <x v="441"/>
    <x v="135"/>
    <x v="110"/>
    <x v="1244"/>
    <x v="23"/>
    <x v="0"/>
    <x v="2"/>
    <x v="2"/>
    <x v="0"/>
    <x v="8"/>
    <x v="23"/>
    <x v="2"/>
    <x v="2"/>
    <x v="1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50"/>
    <x v="60"/>
    <x v="0"/>
    <x v="4"/>
    <x v="54"/>
    <x v="54"/>
    <x v="54"/>
    <x v="54"/>
    <x v="1525"/>
    <x v="1513"/>
    <x v="383"/>
    <x v="69"/>
    <x v="78"/>
    <x v="1245"/>
    <x v="40"/>
    <x v="0"/>
    <x v="32"/>
    <x v="2"/>
    <x v="0"/>
    <x v="58"/>
    <x v="668"/>
    <x v="2"/>
    <x v="2"/>
    <x v="16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52"/>
    <x v="62"/>
    <x v="0"/>
    <x v="24"/>
    <x v="56"/>
    <x v="56"/>
    <x v="56"/>
    <x v="56"/>
    <x v="1526"/>
    <x v="1579"/>
    <x v="250"/>
    <x v="184"/>
    <x v="85"/>
    <x v="1246"/>
    <x v="87"/>
    <x v="0"/>
    <x v="81"/>
    <x v="3"/>
    <x v="6"/>
    <x v="13"/>
    <x v="1132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53"/>
    <x v="64"/>
    <x v="0"/>
    <x v="31"/>
    <x v="58"/>
    <x v="58"/>
    <x v="58"/>
    <x v="58"/>
    <x v="1527"/>
    <x v="1580"/>
    <x v="478"/>
    <x v="283"/>
    <x v="68"/>
    <x v="710"/>
    <x v="30"/>
    <x v="0"/>
    <x v="18"/>
    <x v="2"/>
    <x v="0"/>
    <x v="48"/>
    <x v="270"/>
    <x v="2"/>
    <x v="2"/>
    <x v="8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54"/>
    <x v="65"/>
    <x v="0"/>
    <x v="32"/>
    <x v="59"/>
    <x v="59"/>
    <x v="59"/>
    <x v="59"/>
    <x v="1528"/>
    <x v="1581"/>
    <x v="182"/>
    <x v="58"/>
    <x v="64"/>
    <x v="1247"/>
    <x v="40"/>
    <x v="0"/>
    <x v="30"/>
    <x v="5"/>
    <x v="3"/>
    <x v="68"/>
    <x v="550"/>
    <x v="2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55"/>
    <x v="66"/>
    <x v="0"/>
    <x v="33"/>
    <x v="60"/>
    <x v="60"/>
    <x v="60"/>
    <x v="60"/>
    <x v="1529"/>
    <x v="1582"/>
    <x v="252"/>
    <x v="122"/>
    <x v="87"/>
    <x v="1248"/>
    <x v="58"/>
    <x v="0"/>
    <x v="11"/>
    <x v="2"/>
    <x v="1"/>
    <x v="42"/>
    <x v="1133"/>
    <x v="2"/>
    <x v="2"/>
    <x v="3"/>
    <x v="1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5"/>
  </r>
  <r>
    <x v="147"/>
    <x v="56"/>
    <x v="72"/>
    <x v="0"/>
    <x v="35"/>
    <x v="62"/>
    <x v="66"/>
    <x v="62"/>
    <x v="66"/>
    <x v="1530"/>
    <x v="1583"/>
    <x v="732"/>
    <x v="531"/>
    <x v="114"/>
    <x v="1249"/>
    <x v="88"/>
    <x v="11"/>
    <x v="82"/>
    <x v="16"/>
    <x v="17"/>
    <x v="127"/>
    <x v="1134"/>
    <x v="13"/>
    <x v="21"/>
    <x v="27"/>
    <x v="27"/>
    <x v="1"/>
    <x v="1"/>
    <x v="1"/>
    <x v="1"/>
    <x v="1"/>
    <x v="1"/>
    <x v="1"/>
    <x v="1"/>
    <x v="1"/>
    <x v="1"/>
    <x v="1"/>
    <x v="1"/>
    <x v="1"/>
    <x v="1"/>
    <x v="1"/>
    <x v="2"/>
    <x v="3"/>
    <x v="2"/>
    <x v="2"/>
    <x v="15"/>
    <x v="15"/>
    <x v="35"/>
  </r>
  <r>
    <x v="147"/>
    <x v="57"/>
    <x v="73"/>
    <x v="0"/>
    <x v="36"/>
    <x v="63"/>
    <x v="67"/>
    <x v="63"/>
    <x v="67"/>
    <x v="1531"/>
    <x v="1584"/>
    <x v="733"/>
    <x v="532"/>
    <x v="115"/>
    <x v="1250"/>
    <x v="89"/>
    <x v="12"/>
    <x v="83"/>
    <x v="17"/>
    <x v="17"/>
    <x v="128"/>
    <x v="1135"/>
    <x v="13"/>
    <x v="21"/>
    <x v="28"/>
    <x v="27"/>
    <x v="1"/>
    <x v="1"/>
    <x v="1"/>
    <x v="1"/>
    <x v="1"/>
    <x v="1"/>
    <x v="1"/>
    <x v="1"/>
    <x v="1"/>
    <x v="1"/>
    <x v="1"/>
    <x v="1"/>
    <x v="1"/>
    <x v="1"/>
    <x v="1"/>
    <x v="2"/>
    <x v="3"/>
    <x v="2"/>
    <x v="2"/>
    <x v="15"/>
    <x v="15"/>
    <x v="35"/>
  </r>
  <r>
    <x v="148"/>
    <x v="60"/>
    <x v="74"/>
    <x v="2"/>
    <x v="39"/>
    <x v="66"/>
    <x v="68"/>
    <x v="66"/>
    <x v="68"/>
    <x v="1532"/>
    <x v="1585"/>
    <x v="734"/>
    <x v="533"/>
    <x v="116"/>
    <x v="1251"/>
    <x v="90"/>
    <x v="13"/>
    <x v="84"/>
    <x v="18"/>
    <x v="18"/>
    <x v="129"/>
    <x v="1136"/>
    <x v="14"/>
    <x v="22"/>
    <x v="29"/>
    <x v="28"/>
    <x v="4"/>
    <x v="2"/>
    <x v="2"/>
    <x v="2"/>
    <x v="2"/>
    <x v="2"/>
    <x v="2"/>
    <x v="5"/>
    <x v="2"/>
    <x v="2"/>
    <x v="2"/>
    <x v="2"/>
    <x v="2"/>
    <x v="2"/>
    <x v="2"/>
    <x v="3"/>
    <x v="4"/>
    <x v="3"/>
    <x v="3"/>
    <x v="16"/>
    <x v="16"/>
    <x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0"/>
    <x v="1"/>
  </r>
  <r>
    <x v="0"/>
    <x v="2"/>
    <x v="2"/>
    <x v="1"/>
    <x v="0"/>
    <x v="2"/>
    <x v="2"/>
    <x v="2"/>
    <x v="2"/>
    <x v="0"/>
    <x v="2"/>
    <x v="2"/>
    <x v="2"/>
    <x v="2"/>
    <x v="2"/>
    <x v="2"/>
    <x v="2"/>
    <x v="2"/>
    <x v="2"/>
    <x v="2"/>
    <x v="2"/>
    <x v="2"/>
    <x v="2"/>
    <x v="0"/>
    <x v="0"/>
    <x v="2"/>
    <x v="1"/>
    <x v="0"/>
    <x v="0"/>
    <x v="0"/>
  </r>
  <r>
    <x v="0"/>
    <x v="2"/>
    <x v="3"/>
    <x v="1"/>
    <x v="0"/>
    <x v="3"/>
    <x v="3"/>
    <x v="3"/>
    <x v="3"/>
    <x v="0"/>
    <x v="3"/>
    <x v="3"/>
    <x v="3"/>
    <x v="3"/>
    <x v="3"/>
    <x v="3"/>
    <x v="3"/>
    <x v="3"/>
    <x v="3"/>
    <x v="3"/>
    <x v="3"/>
    <x v="3"/>
    <x v="3"/>
    <x v="0"/>
    <x v="0"/>
    <x v="3"/>
    <x v="2"/>
    <x v="0"/>
    <x v="0"/>
    <x v="0"/>
  </r>
  <r>
    <x v="0"/>
    <x v="2"/>
    <x v="4"/>
    <x v="1"/>
    <x v="0"/>
    <x v="4"/>
    <x v="4"/>
    <x v="4"/>
    <x v="4"/>
    <x v="0"/>
    <x v="4"/>
    <x v="4"/>
    <x v="4"/>
    <x v="4"/>
    <x v="4"/>
    <x v="4"/>
    <x v="4"/>
    <x v="3"/>
    <x v="4"/>
    <x v="3"/>
    <x v="1"/>
    <x v="4"/>
    <x v="4"/>
    <x v="0"/>
    <x v="0"/>
    <x v="4"/>
    <x v="2"/>
    <x v="0"/>
    <x v="0"/>
    <x v="0"/>
  </r>
  <r>
    <x v="0"/>
    <x v="3"/>
    <x v="5"/>
    <x v="1"/>
    <x v="1"/>
    <x v="5"/>
    <x v="5"/>
    <x v="5"/>
    <x v="5"/>
    <x v="0"/>
    <x v="5"/>
    <x v="5"/>
    <x v="5"/>
    <x v="5"/>
    <x v="5"/>
    <x v="5"/>
    <x v="5"/>
    <x v="3"/>
    <x v="5"/>
    <x v="3"/>
    <x v="1"/>
    <x v="5"/>
    <x v="5"/>
    <x v="0"/>
    <x v="0"/>
    <x v="5"/>
    <x v="2"/>
    <x v="1"/>
    <x v="0"/>
    <x v="1"/>
  </r>
  <r>
    <x v="0"/>
    <x v="3"/>
    <x v="6"/>
    <x v="0"/>
    <x v="2"/>
    <x v="6"/>
    <x v="6"/>
    <x v="6"/>
    <x v="6"/>
    <x v="0"/>
    <x v="6"/>
    <x v="6"/>
    <x v="6"/>
    <x v="6"/>
    <x v="6"/>
    <x v="6"/>
    <x v="4"/>
    <x v="3"/>
    <x v="6"/>
    <x v="3"/>
    <x v="1"/>
    <x v="6"/>
    <x v="6"/>
    <x v="0"/>
    <x v="0"/>
    <x v="3"/>
    <x v="2"/>
    <x v="2"/>
    <x v="0"/>
    <x v="0"/>
  </r>
  <r>
    <x v="1"/>
    <x v="0"/>
    <x v="0"/>
    <x v="0"/>
    <x v="0"/>
    <x v="0"/>
    <x v="0"/>
    <x v="0"/>
    <x v="0"/>
    <x v="0"/>
    <x v="7"/>
    <x v="7"/>
    <x v="7"/>
    <x v="7"/>
    <x v="7"/>
    <x v="7"/>
    <x v="6"/>
    <x v="4"/>
    <x v="7"/>
    <x v="4"/>
    <x v="4"/>
    <x v="7"/>
    <x v="7"/>
    <x v="0"/>
    <x v="0"/>
    <x v="6"/>
    <x v="3"/>
    <x v="0"/>
    <x v="0"/>
    <x v="0"/>
  </r>
  <r>
    <x v="1"/>
    <x v="1"/>
    <x v="1"/>
    <x v="0"/>
    <x v="1"/>
    <x v="1"/>
    <x v="1"/>
    <x v="1"/>
    <x v="1"/>
    <x v="0"/>
    <x v="8"/>
    <x v="8"/>
    <x v="8"/>
    <x v="8"/>
    <x v="8"/>
    <x v="8"/>
    <x v="7"/>
    <x v="4"/>
    <x v="8"/>
    <x v="5"/>
    <x v="4"/>
    <x v="8"/>
    <x v="8"/>
    <x v="0"/>
    <x v="0"/>
    <x v="7"/>
    <x v="4"/>
    <x v="1"/>
    <x v="0"/>
    <x v="1"/>
  </r>
  <r>
    <x v="1"/>
    <x v="2"/>
    <x v="2"/>
    <x v="1"/>
    <x v="0"/>
    <x v="2"/>
    <x v="2"/>
    <x v="2"/>
    <x v="2"/>
    <x v="0"/>
    <x v="9"/>
    <x v="9"/>
    <x v="9"/>
    <x v="9"/>
    <x v="9"/>
    <x v="9"/>
    <x v="8"/>
    <x v="5"/>
    <x v="9"/>
    <x v="3"/>
    <x v="1"/>
    <x v="9"/>
    <x v="9"/>
    <x v="0"/>
    <x v="0"/>
    <x v="8"/>
    <x v="1"/>
    <x v="0"/>
    <x v="0"/>
    <x v="0"/>
  </r>
  <r>
    <x v="1"/>
    <x v="2"/>
    <x v="3"/>
    <x v="1"/>
    <x v="0"/>
    <x v="3"/>
    <x v="3"/>
    <x v="3"/>
    <x v="3"/>
    <x v="0"/>
    <x v="10"/>
    <x v="10"/>
    <x v="10"/>
    <x v="10"/>
    <x v="10"/>
    <x v="10"/>
    <x v="9"/>
    <x v="3"/>
    <x v="6"/>
    <x v="3"/>
    <x v="3"/>
    <x v="3"/>
    <x v="10"/>
    <x v="0"/>
    <x v="0"/>
    <x v="3"/>
    <x v="1"/>
    <x v="0"/>
    <x v="0"/>
    <x v="0"/>
  </r>
  <r>
    <x v="1"/>
    <x v="2"/>
    <x v="4"/>
    <x v="1"/>
    <x v="0"/>
    <x v="4"/>
    <x v="4"/>
    <x v="4"/>
    <x v="4"/>
    <x v="0"/>
    <x v="11"/>
    <x v="11"/>
    <x v="11"/>
    <x v="11"/>
    <x v="4"/>
    <x v="11"/>
    <x v="3"/>
    <x v="3"/>
    <x v="4"/>
    <x v="3"/>
    <x v="1"/>
    <x v="10"/>
    <x v="11"/>
    <x v="0"/>
    <x v="0"/>
    <x v="3"/>
    <x v="5"/>
    <x v="0"/>
    <x v="0"/>
    <x v="0"/>
  </r>
  <r>
    <x v="1"/>
    <x v="3"/>
    <x v="5"/>
    <x v="1"/>
    <x v="1"/>
    <x v="5"/>
    <x v="5"/>
    <x v="5"/>
    <x v="5"/>
    <x v="0"/>
    <x v="12"/>
    <x v="12"/>
    <x v="12"/>
    <x v="12"/>
    <x v="5"/>
    <x v="12"/>
    <x v="10"/>
    <x v="3"/>
    <x v="10"/>
    <x v="2"/>
    <x v="2"/>
    <x v="11"/>
    <x v="12"/>
    <x v="0"/>
    <x v="0"/>
    <x v="4"/>
    <x v="2"/>
    <x v="1"/>
    <x v="0"/>
    <x v="1"/>
  </r>
  <r>
    <x v="1"/>
    <x v="3"/>
    <x v="6"/>
    <x v="0"/>
    <x v="2"/>
    <x v="6"/>
    <x v="6"/>
    <x v="6"/>
    <x v="6"/>
    <x v="0"/>
    <x v="13"/>
    <x v="13"/>
    <x v="13"/>
    <x v="13"/>
    <x v="4"/>
    <x v="13"/>
    <x v="11"/>
    <x v="5"/>
    <x v="11"/>
    <x v="3"/>
    <x v="2"/>
    <x v="12"/>
    <x v="13"/>
    <x v="0"/>
    <x v="0"/>
    <x v="5"/>
    <x v="6"/>
    <x v="2"/>
    <x v="0"/>
    <x v="0"/>
  </r>
  <r>
    <x v="2"/>
    <x v="0"/>
    <x v="0"/>
    <x v="0"/>
    <x v="0"/>
    <x v="0"/>
    <x v="0"/>
    <x v="0"/>
    <x v="0"/>
    <x v="0"/>
    <x v="14"/>
    <x v="14"/>
    <x v="14"/>
    <x v="14"/>
    <x v="11"/>
    <x v="14"/>
    <x v="12"/>
    <x v="5"/>
    <x v="12"/>
    <x v="1"/>
    <x v="1"/>
    <x v="13"/>
    <x v="14"/>
    <x v="0"/>
    <x v="0"/>
    <x v="9"/>
    <x v="7"/>
    <x v="0"/>
    <x v="0"/>
    <x v="0"/>
  </r>
  <r>
    <x v="2"/>
    <x v="1"/>
    <x v="1"/>
    <x v="0"/>
    <x v="1"/>
    <x v="1"/>
    <x v="1"/>
    <x v="1"/>
    <x v="1"/>
    <x v="0"/>
    <x v="15"/>
    <x v="15"/>
    <x v="15"/>
    <x v="15"/>
    <x v="12"/>
    <x v="15"/>
    <x v="13"/>
    <x v="5"/>
    <x v="13"/>
    <x v="6"/>
    <x v="5"/>
    <x v="14"/>
    <x v="15"/>
    <x v="0"/>
    <x v="0"/>
    <x v="8"/>
    <x v="8"/>
    <x v="1"/>
    <x v="0"/>
    <x v="1"/>
  </r>
  <r>
    <x v="2"/>
    <x v="2"/>
    <x v="2"/>
    <x v="1"/>
    <x v="0"/>
    <x v="2"/>
    <x v="2"/>
    <x v="2"/>
    <x v="2"/>
    <x v="0"/>
    <x v="16"/>
    <x v="16"/>
    <x v="16"/>
    <x v="16"/>
    <x v="13"/>
    <x v="16"/>
    <x v="14"/>
    <x v="3"/>
    <x v="14"/>
    <x v="3"/>
    <x v="1"/>
    <x v="15"/>
    <x v="16"/>
    <x v="0"/>
    <x v="0"/>
    <x v="10"/>
    <x v="9"/>
    <x v="0"/>
    <x v="0"/>
    <x v="0"/>
  </r>
  <r>
    <x v="2"/>
    <x v="2"/>
    <x v="3"/>
    <x v="1"/>
    <x v="0"/>
    <x v="3"/>
    <x v="3"/>
    <x v="3"/>
    <x v="3"/>
    <x v="0"/>
    <x v="17"/>
    <x v="17"/>
    <x v="17"/>
    <x v="17"/>
    <x v="14"/>
    <x v="17"/>
    <x v="15"/>
    <x v="3"/>
    <x v="15"/>
    <x v="3"/>
    <x v="2"/>
    <x v="16"/>
    <x v="17"/>
    <x v="0"/>
    <x v="0"/>
    <x v="4"/>
    <x v="5"/>
    <x v="0"/>
    <x v="0"/>
    <x v="0"/>
  </r>
  <r>
    <x v="2"/>
    <x v="2"/>
    <x v="4"/>
    <x v="1"/>
    <x v="0"/>
    <x v="4"/>
    <x v="4"/>
    <x v="4"/>
    <x v="4"/>
    <x v="0"/>
    <x v="18"/>
    <x v="18"/>
    <x v="18"/>
    <x v="18"/>
    <x v="4"/>
    <x v="18"/>
    <x v="4"/>
    <x v="3"/>
    <x v="6"/>
    <x v="3"/>
    <x v="1"/>
    <x v="6"/>
    <x v="18"/>
    <x v="0"/>
    <x v="0"/>
    <x v="4"/>
    <x v="2"/>
    <x v="0"/>
    <x v="0"/>
    <x v="0"/>
  </r>
  <r>
    <x v="2"/>
    <x v="3"/>
    <x v="5"/>
    <x v="1"/>
    <x v="1"/>
    <x v="5"/>
    <x v="5"/>
    <x v="5"/>
    <x v="5"/>
    <x v="0"/>
    <x v="19"/>
    <x v="19"/>
    <x v="19"/>
    <x v="19"/>
    <x v="5"/>
    <x v="19"/>
    <x v="16"/>
    <x v="3"/>
    <x v="2"/>
    <x v="3"/>
    <x v="2"/>
    <x v="17"/>
    <x v="19"/>
    <x v="0"/>
    <x v="0"/>
    <x v="2"/>
    <x v="5"/>
    <x v="1"/>
    <x v="0"/>
    <x v="1"/>
  </r>
  <r>
    <x v="2"/>
    <x v="3"/>
    <x v="6"/>
    <x v="0"/>
    <x v="2"/>
    <x v="6"/>
    <x v="6"/>
    <x v="6"/>
    <x v="6"/>
    <x v="0"/>
    <x v="20"/>
    <x v="20"/>
    <x v="20"/>
    <x v="20"/>
    <x v="5"/>
    <x v="20"/>
    <x v="17"/>
    <x v="3"/>
    <x v="16"/>
    <x v="7"/>
    <x v="6"/>
    <x v="18"/>
    <x v="20"/>
    <x v="0"/>
    <x v="0"/>
    <x v="7"/>
    <x v="2"/>
    <x v="2"/>
    <x v="0"/>
    <x v="0"/>
  </r>
  <r>
    <x v="3"/>
    <x v="0"/>
    <x v="0"/>
    <x v="0"/>
    <x v="0"/>
    <x v="0"/>
    <x v="0"/>
    <x v="0"/>
    <x v="0"/>
    <x v="0"/>
    <x v="21"/>
    <x v="21"/>
    <x v="21"/>
    <x v="21"/>
    <x v="15"/>
    <x v="21"/>
    <x v="18"/>
    <x v="2"/>
    <x v="17"/>
    <x v="2"/>
    <x v="2"/>
    <x v="19"/>
    <x v="21"/>
    <x v="0"/>
    <x v="0"/>
    <x v="11"/>
    <x v="10"/>
    <x v="0"/>
    <x v="0"/>
    <x v="0"/>
  </r>
  <r>
    <x v="3"/>
    <x v="1"/>
    <x v="1"/>
    <x v="0"/>
    <x v="1"/>
    <x v="1"/>
    <x v="1"/>
    <x v="1"/>
    <x v="1"/>
    <x v="0"/>
    <x v="22"/>
    <x v="22"/>
    <x v="22"/>
    <x v="22"/>
    <x v="16"/>
    <x v="22"/>
    <x v="19"/>
    <x v="5"/>
    <x v="18"/>
    <x v="8"/>
    <x v="3"/>
    <x v="8"/>
    <x v="22"/>
    <x v="0"/>
    <x v="0"/>
    <x v="12"/>
    <x v="11"/>
    <x v="1"/>
    <x v="0"/>
    <x v="1"/>
  </r>
  <r>
    <x v="3"/>
    <x v="2"/>
    <x v="2"/>
    <x v="1"/>
    <x v="0"/>
    <x v="2"/>
    <x v="2"/>
    <x v="2"/>
    <x v="2"/>
    <x v="0"/>
    <x v="23"/>
    <x v="23"/>
    <x v="23"/>
    <x v="23"/>
    <x v="13"/>
    <x v="23"/>
    <x v="20"/>
    <x v="5"/>
    <x v="19"/>
    <x v="3"/>
    <x v="5"/>
    <x v="20"/>
    <x v="23"/>
    <x v="0"/>
    <x v="0"/>
    <x v="2"/>
    <x v="1"/>
    <x v="0"/>
    <x v="0"/>
    <x v="0"/>
  </r>
  <r>
    <x v="3"/>
    <x v="2"/>
    <x v="3"/>
    <x v="1"/>
    <x v="0"/>
    <x v="3"/>
    <x v="3"/>
    <x v="3"/>
    <x v="3"/>
    <x v="0"/>
    <x v="24"/>
    <x v="24"/>
    <x v="24"/>
    <x v="24"/>
    <x v="17"/>
    <x v="24"/>
    <x v="21"/>
    <x v="3"/>
    <x v="15"/>
    <x v="3"/>
    <x v="1"/>
    <x v="21"/>
    <x v="24"/>
    <x v="0"/>
    <x v="0"/>
    <x v="4"/>
    <x v="5"/>
    <x v="0"/>
    <x v="0"/>
    <x v="0"/>
  </r>
  <r>
    <x v="3"/>
    <x v="2"/>
    <x v="4"/>
    <x v="1"/>
    <x v="0"/>
    <x v="4"/>
    <x v="4"/>
    <x v="4"/>
    <x v="4"/>
    <x v="0"/>
    <x v="25"/>
    <x v="25"/>
    <x v="25"/>
    <x v="25"/>
    <x v="18"/>
    <x v="25"/>
    <x v="4"/>
    <x v="3"/>
    <x v="4"/>
    <x v="3"/>
    <x v="1"/>
    <x v="4"/>
    <x v="4"/>
    <x v="0"/>
    <x v="0"/>
    <x v="3"/>
    <x v="2"/>
    <x v="0"/>
    <x v="0"/>
    <x v="0"/>
  </r>
  <r>
    <x v="3"/>
    <x v="3"/>
    <x v="5"/>
    <x v="1"/>
    <x v="1"/>
    <x v="5"/>
    <x v="5"/>
    <x v="5"/>
    <x v="5"/>
    <x v="0"/>
    <x v="26"/>
    <x v="26"/>
    <x v="26"/>
    <x v="26"/>
    <x v="5"/>
    <x v="26"/>
    <x v="22"/>
    <x v="5"/>
    <x v="2"/>
    <x v="2"/>
    <x v="3"/>
    <x v="17"/>
    <x v="25"/>
    <x v="0"/>
    <x v="0"/>
    <x v="13"/>
    <x v="5"/>
    <x v="1"/>
    <x v="0"/>
    <x v="1"/>
  </r>
  <r>
    <x v="3"/>
    <x v="3"/>
    <x v="6"/>
    <x v="0"/>
    <x v="2"/>
    <x v="6"/>
    <x v="6"/>
    <x v="6"/>
    <x v="6"/>
    <x v="0"/>
    <x v="27"/>
    <x v="27"/>
    <x v="27"/>
    <x v="27"/>
    <x v="19"/>
    <x v="27"/>
    <x v="21"/>
    <x v="3"/>
    <x v="3"/>
    <x v="3"/>
    <x v="1"/>
    <x v="22"/>
    <x v="26"/>
    <x v="0"/>
    <x v="0"/>
    <x v="13"/>
    <x v="2"/>
    <x v="2"/>
    <x v="0"/>
    <x v="0"/>
  </r>
  <r>
    <x v="4"/>
    <x v="0"/>
    <x v="0"/>
    <x v="0"/>
    <x v="0"/>
    <x v="0"/>
    <x v="0"/>
    <x v="0"/>
    <x v="0"/>
    <x v="0"/>
    <x v="28"/>
    <x v="28"/>
    <x v="28"/>
    <x v="28"/>
    <x v="7"/>
    <x v="28"/>
    <x v="23"/>
    <x v="5"/>
    <x v="20"/>
    <x v="2"/>
    <x v="5"/>
    <x v="23"/>
    <x v="27"/>
    <x v="0"/>
    <x v="0"/>
    <x v="11"/>
    <x v="3"/>
    <x v="0"/>
    <x v="0"/>
    <x v="0"/>
  </r>
  <r>
    <x v="4"/>
    <x v="1"/>
    <x v="1"/>
    <x v="0"/>
    <x v="1"/>
    <x v="1"/>
    <x v="1"/>
    <x v="1"/>
    <x v="1"/>
    <x v="0"/>
    <x v="29"/>
    <x v="29"/>
    <x v="29"/>
    <x v="29"/>
    <x v="6"/>
    <x v="29"/>
    <x v="24"/>
    <x v="2"/>
    <x v="21"/>
    <x v="9"/>
    <x v="5"/>
    <x v="24"/>
    <x v="28"/>
    <x v="0"/>
    <x v="0"/>
    <x v="5"/>
    <x v="12"/>
    <x v="1"/>
    <x v="0"/>
    <x v="1"/>
  </r>
  <r>
    <x v="4"/>
    <x v="2"/>
    <x v="2"/>
    <x v="1"/>
    <x v="0"/>
    <x v="2"/>
    <x v="2"/>
    <x v="2"/>
    <x v="2"/>
    <x v="0"/>
    <x v="30"/>
    <x v="30"/>
    <x v="30"/>
    <x v="30"/>
    <x v="20"/>
    <x v="30"/>
    <x v="22"/>
    <x v="5"/>
    <x v="14"/>
    <x v="3"/>
    <x v="2"/>
    <x v="25"/>
    <x v="29"/>
    <x v="0"/>
    <x v="0"/>
    <x v="13"/>
    <x v="1"/>
    <x v="0"/>
    <x v="0"/>
    <x v="0"/>
  </r>
  <r>
    <x v="4"/>
    <x v="2"/>
    <x v="3"/>
    <x v="1"/>
    <x v="0"/>
    <x v="3"/>
    <x v="3"/>
    <x v="3"/>
    <x v="3"/>
    <x v="0"/>
    <x v="31"/>
    <x v="31"/>
    <x v="17"/>
    <x v="31"/>
    <x v="21"/>
    <x v="31"/>
    <x v="9"/>
    <x v="3"/>
    <x v="4"/>
    <x v="3"/>
    <x v="1"/>
    <x v="26"/>
    <x v="30"/>
    <x v="0"/>
    <x v="0"/>
    <x v="3"/>
    <x v="5"/>
    <x v="0"/>
    <x v="0"/>
    <x v="0"/>
  </r>
  <r>
    <x v="4"/>
    <x v="2"/>
    <x v="4"/>
    <x v="1"/>
    <x v="0"/>
    <x v="4"/>
    <x v="4"/>
    <x v="4"/>
    <x v="4"/>
    <x v="0"/>
    <x v="32"/>
    <x v="32"/>
    <x v="31"/>
    <x v="32"/>
    <x v="18"/>
    <x v="32"/>
    <x v="25"/>
    <x v="3"/>
    <x v="22"/>
    <x v="3"/>
    <x v="3"/>
    <x v="27"/>
    <x v="4"/>
    <x v="0"/>
    <x v="0"/>
    <x v="12"/>
    <x v="13"/>
    <x v="0"/>
    <x v="0"/>
    <x v="0"/>
  </r>
  <r>
    <x v="4"/>
    <x v="3"/>
    <x v="5"/>
    <x v="1"/>
    <x v="1"/>
    <x v="5"/>
    <x v="5"/>
    <x v="5"/>
    <x v="5"/>
    <x v="0"/>
    <x v="33"/>
    <x v="33"/>
    <x v="32"/>
    <x v="33"/>
    <x v="5"/>
    <x v="33"/>
    <x v="14"/>
    <x v="3"/>
    <x v="23"/>
    <x v="3"/>
    <x v="3"/>
    <x v="20"/>
    <x v="31"/>
    <x v="0"/>
    <x v="0"/>
    <x v="2"/>
    <x v="5"/>
    <x v="1"/>
    <x v="0"/>
    <x v="1"/>
  </r>
  <r>
    <x v="4"/>
    <x v="3"/>
    <x v="6"/>
    <x v="0"/>
    <x v="2"/>
    <x v="6"/>
    <x v="6"/>
    <x v="6"/>
    <x v="6"/>
    <x v="0"/>
    <x v="34"/>
    <x v="34"/>
    <x v="3"/>
    <x v="34"/>
    <x v="22"/>
    <x v="34"/>
    <x v="26"/>
    <x v="2"/>
    <x v="24"/>
    <x v="3"/>
    <x v="1"/>
    <x v="28"/>
    <x v="32"/>
    <x v="0"/>
    <x v="0"/>
    <x v="12"/>
    <x v="9"/>
    <x v="2"/>
    <x v="0"/>
    <x v="0"/>
  </r>
  <r>
    <x v="4"/>
    <x v="4"/>
    <x v="7"/>
    <x v="1"/>
    <x v="1"/>
    <x v="7"/>
    <x v="7"/>
    <x v="7"/>
    <x v="7"/>
    <x v="0"/>
    <x v="35"/>
    <x v="35"/>
    <x v="33"/>
    <x v="35"/>
    <x v="23"/>
    <x v="35"/>
    <x v="26"/>
    <x v="5"/>
    <x v="25"/>
    <x v="7"/>
    <x v="3"/>
    <x v="29"/>
    <x v="33"/>
    <x v="0"/>
    <x v="0"/>
    <x v="3"/>
    <x v="2"/>
    <x v="1"/>
    <x v="0"/>
    <x v="1"/>
  </r>
  <r>
    <x v="5"/>
    <x v="0"/>
    <x v="0"/>
    <x v="0"/>
    <x v="0"/>
    <x v="0"/>
    <x v="0"/>
    <x v="0"/>
    <x v="0"/>
    <x v="0"/>
    <x v="36"/>
    <x v="36"/>
    <x v="34"/>
    <x v="14"/>
    <x v="24"/>
    <x v="36"/>
    <x v="27"/>
    <x v="5"/>
    <x v="26"/>
    <x v="10"/>
    <x v="4"/>
    <x v="30"/>
    <x v="34"/>
    <x v="0"/>
    <x v="0"/>
    <x v="14"/>
    <x v="6"/>
    <x v="0"/>
    <x v="0"/>
    <x v="0"/>
  </r>
  <r>
    <x v="5"/>
    <x v="1"/>
    <x v="1"/>
    <x v="0"/>
    <x v="1"/>
    <x v="1"/>
    <x v="1"/>
    <x v="1"/>
    <x v="1"/>
    <x v="0"/>
    <x v="37"/>
    <x v="37"/>
    <x v="35"/>
    <x v="36"/>
    <x v="12"/>
    <x v="37"/>
    <x v="19"/>
    <x v="6"/>
    <x v="27"/>
    <x v="4"/>
    <x v="7"/>
    <x v="31"/>
    <x v="35"/>
    <x v="0"/>
    <x v="0"/>
    <x v="5"/>
    <x v="14"/>
    <x v="1"/>
    <x v="0"/>
    <x v="1"/>
  </r>
  <r>
    <x v="5"/>
    <x v="2"/>
    <x v="2"/>
    <x v="1"/>
    <x v="0"/>
    <x v="2"/>
    <x v="2"/>
    <x v="2"/>
    <x v="2"/>
    <x v="0"/>
    <x v="38"/>
    <x v="38"/>
    <x v="36"/>
    <x v="37"/>
    <x v="13"/>
    <x v="38"/>
    <x v="5"/>
    <x v="3"/>
    <x v="9"/>
    <x v="3"/>
    <x v="1"/>
    <x v="18"/>
    <x v="36"/>
    <x v="0"/>
    <x v="0"/>
    <x v="7"/>
    <x v="7"/>
    <x v="0"/>
    <x v="0"/>
    <x v="0"/>
  </r>
  <r>
    <x v="5"/>
    <x v="2"/>
    <x v="3"/>
    <x v="1"/>
    <x v="0"/>
    <x v="3"/>
    <x v="3"/>
    <x v="3"/>
    <x v="3"/>
    <x v="0"/>
    <x v="39"/>
    <x v="39"/>
    <x v="37"/>
    <x v="38"/>
    <x v="25"/>
    <x v="39"/>
    <x v="21"/>
    <x v="3"/>
    <x v="3"/>
    <x v="3"/>
    <x v="1"/>
    <x v="22"/>
    <x v="37"/>
    <x v="0"/>
    <x v="0"/>
    <x v="3"/>
    <x v="5"/>
    <x v="0"/>
    <x v="0"/>
    <x v="0"/>
  </r>
  <r>
    <x v="5"/>
    <x v="2"/>
    <x v="4"/>
    <x v="1"/>
    <x v="0"/>
    <x v="4"/>
    <x v="4"/>
    <x v="4"/>
    <x v="4"/>
    <x v="0"/>
    <x v="40"/>
    <x v="40"/>
    <x v="38"/>
    <x v="39"/>
    <x v="4"/>
    <x v="40"/>
    <x v="4"/>
    <x v="2"/>
    <x v="4"/>
    <x v="3"/>
    <x v="1"/>
    <x v="10"/>
    <x v="38"/>
    <x v="0"/>
    <x v="0"/>
    <x v="3"/>
    <x v="2"/>
    <x v="0"/>
    <x v="0"/>
    <x v="0"/>
  </r>
  <r>
    <x v="5"/>
    <x v="3"/>
    <x v="5"/>
    <x v="1"/>
    <x v="1"/>
    <x v="5"/>
    <x v="5"/>
    <x v="5"/>
    <x v="5"/>
    <x v="0"/>
    <x v="41"/>
    <x v="41"/>
    <x v="39"/>
    <x v="40"/>
    <x v="5"/>
    <x v="41"/>
    <x v="20"/>
    <x v="3"/>
    <x v="28"/>
    <x v="2"/>
    <x v="2"/>
    <x v="32"/>
    <x v="39"/>
    <x v="0"/>
    <x v="0"/>
    <x v="2"/>
    <x v="5"/>
    <x v="1"/>
    <x v="0"/>
    <x v="1"/>
  </r>
  <r>
    <x v="5"/>
    <x v="3"/>
    <x v="6"/>
    <x v="0"/>
    <x v="2"/>
    <x v="6"/>
    <x v="6"/>
    <x v="6"/>
    <x v="6"/>
    <x v="0"/>
    <x v="42"/>
    <x v="42"/>
    <x v="40"/>
    <x v="41"/>
    <x v="26"/>
    <x v="42"/>
    <x v="28"/>
    <x v="3"/>
    <x v="5"/>
    <x v="3"/>
    <x v="1"/>
    <x v="33"/>
    <x v="40"/>
    <x v="0"/>
    <x v="0"/>
    <x v="3"/>
    <x v="5"/>
    <x v="2"/>
    <x v="0"/>
    <x v="0"/>
  </r>
  <r>
    <x v="5"/>
    <x v="4"/>
    <x v="7"/>
    <x v="1"/>
    <x v="1"/>
    <x v="7"/>
    <x v="7"/>
    <x v="7"/>
    <x v="7"/>
    <x v="0"/>
    <x v="43"/>
    <x v="43"/>
    <x v="41"/>
    <x v="42"/>
    <x v="27"/>
    <x v="43"/>
    <x v="29"/>
    <x v="3"/>
    <x v="25"/>
    <x v="2"/>
    <x v="2"/>
    <x v="9"/>
    <x v="41"/>
    <x v="0"/>
    <x v="0"/>
    <x v="12"/>
    <x v="5"/>
    <x v="1"/>
    <x v="0"/>
    <x v="1"/>
  </r>
  <r>
    <x v="5"/>
    <x v="5"/>
    <x v="8"/>
    <x v="1"/>
    <x v="0"/>
    <x v="8"/>
    <x v="8"/>
    <x v="8"/>
    <x v="8"/>
    <x v="0"/>
    <x v="44"/>
    <x v="44"/>
    <x v="42"/>
    <x v="43"/>
    <x v="28"/>
    <x v="44"/>
    <x v="30"/>
    <x v="3"/>
    <x v="10"/>
    <x v="3"/>
    <x v="1"/>
    <x v="34"/>
    <x v="42"/>
    <x v="0"/>
    <x v="0"/>
    <x v="13"/>
    <x v="11"/>
    <x v="0"/>
    <x v="0"/>
    <x v="0"/>
  </r>
  <r>
    <x v="6"/>
    <x v="0"/>
    <x v="0"/>
    <x v="0"/>
    <x v="0"/>
    <x v="0"/>
    <x v="0"/>
    <x v="0"/>
    <x v="0"/>
    <x v="0"/>
    <x v="45"/>
    <x v="45"/>
    <x v="43"/>
    <x v="44"/>
    <x v="29"/>
    <x v="45"/>
    <x v="31"/>
    <x v="5"/>
    <x v="29"/>
    <x v="2"/>
    <x v="6"/>
    <x v="35"/>
    <x v="43"/>
    <x v="0"/>
    <x v="0"/>
    <x v="15"/>
    <x v="3"/>
    <x v="0"/>
    <x v="0"/>
    <x v="0"/>
  </r>
  <r>
    <x v="6"/>
    <x v="1"/>
    <x v="1"/>
    <x v="0"/>
    <x v="1"/>
    <x v="1"/>
    <x v="1"/>
    <x v="1"/>
    <x v="1"/>
    <x v="0"/>
    <x v="46"/>
    <x v="46"/>
    <x v="44"/>
    <x v="45"/>
    <x v="30"/>
    <x v="46"/>
    <x v="32"/>
    <x v="5"/>
    <x v="30"/>
    <x v="1"/>
    <x v="1"/>
    <x v="13"/>
    <x v="44"/>
    <x v="0"/>
    <x v="0"/>
    <x v="2"/>
    <x v="13"/>
    <x v="1"/>
    <x v="0"/>
    <x v="1"/>
  </r>
  <r>
    <x v="6"/>
    <x v="2"/>
    <x v="2"/>
    <x v="1"/>
    <x v="0"/>
    <x v="2"/>
    <x v="2"/>
    <x v="2"/>
    <x v="2"/>
    <x v="0"/>
    <x v="47"/>
    <x v="47"/>
    <x v="45"/>
    <x v="46"/>
    <x v="7"/>
    <x v="47"/>
    <x v="10"/>
    <x v="5"/>
    <x v="25"/>
    <x v="3"/>
    <x v="3"/>
    <x v="11"/>
    <x v="45"/>
    <x v="0"/>
    <x v="0"/>
    <x v="5"/>
    <x v="11"/>
    <x v="0"/>
    <x v="0"/>
    <x v="0"/>
  </r>
  <r>
    <x v="6"/>
    <x v="2"/>
    <x v="3"/>
    <x v="1"/>
    <x v="0"/>
    <x v="3"/>
    <x v="3"/>
    <x v="3"/>
    <x v="3"/>
    <x v="0"/>
    <x v="48"/>
    <x v="48"/>
    <x v="46"/>
    <x v="47"/>
    <x v="31"/>
    <x v="48"/>
    <x v="33"/>
    <x v="3"/>
    <x v="3"/>
    <x v="7"/>
    <x v="3"/>
    <x v="36"/>
    <x v="46"/>
    <x v="0"/>
    <x v="0"/>
    <x v="13"/>
    <x v="2"/>
    <x v="0"/>
    <x v="0"/>
    <x v="0"/>
  </r>
  <r>
    <x v="6"/>
    <x v="2"/>
    <x v="4"/>
    <x v="1"/>
    <x v="0"/>
    <x v="4"/>
    <x v="4"/>
    <x v="4"/>
    <x v="4"/>
    <x v="0"/>
    <x v="49"/>
    <x v="49"/>
    <x v="47"/>
    <x v="48"/>
    <x v="27"/>
    <x v="49"/>
    <x v="4"/>
    <x v="3"/>
    <x v="4"/>
    <x v="3"/>
    <x v="1"/>
    <x v="4"/>
    <x v="4"/>
    <x v="0"/>
    <x v="0"/>
    <x v="3"/>
    <x v="2"/>
    <x v="0"/>
    <x v="0"/>
    <x v="0"/>
  </r>
  <r>
    <x v="6"/>
    <x v="3"/>
    <x v="5"/>
    <x v="1"/>
    <x v="1"/>
    <x v="5"/>
    <x v="5"/>
    <x v="5"/>
    <x v="5"/>
    <x v="0"/>
    <x v="50"/>
    <x v="50"/>
    <x v="48"/>
    <x v="26"/>
    <x v="32"/>
    <x v="50"/>
    <x v="29"/>
    <x v="2"/>
    <x v="23"/>
    <x v="3"/>
    <x v="2"/>
    <x v="15"/>
    <x v="47"/>
    <x v="0"/>
    <x v="0"/>
    <x v="3"/>
    <x v="5"/>
    <x v="1"/>
    <x v="0"/>
    <x v="1"/>
  </r>
  <r>
    <x v="6"/>
    <x v="4"/>
    <x v="7"/>
    <x v="1"/>
    <x v="1"/>
    <x v="7"/>
    <x v="7"/>
    <x v="7"/>
    <x v="7"/>
    <x v="0"/>
    <x v="51"/>
    <x v="51"/>
    <x v="49"/>
    <x v="49"/>
    <x v="27"/>
    <x v="9"/>
    <x v="34"/>
    <x v="3"/>
    <x v="31"/>
    <x v="7"/>
    <x v="6"/>
    <x v="37"/>
    <x v="48"/>
    <x v="0"/>
    <x v="0"/>
    <x v="5"/>
    <x v="2"/>
    <x v="1"/>
    <x v="0"/>
    <x v="1"/>
  </r>
  <r>
    <x v="6"/>
    <x v="5"/>
    <x v="8"/>
    <x v="1"/>
    <x v="0"/>
    <x v="8"/>
    <x v="8"/>
    <x v="8"/>
    <x v="8"/>
    <x v="0"/>
    <x v="52"/>
    <x v="52"/>
    <x v="50"/>
    <x v="50"/>
    <x v="33"/>
    <x v="51"/>
    <x v="35"/>
    <x v="3"/>
    <x v="31"/>
    <x v="7"/>
    <x v="1"/>
    <x v="5"/>
    <x v="49"/>
    <x v="0"/>
    <x v="0"/>
    <x v="8"/>
    <x v="2"/>
    <x v="0"/>
    <x v="0"/>
    <x v="0"/>
  </r>
  <r>
    <x v="6"/>
    <x v="6"/>
    <x v="9"/>
    <x v="0"/>
    <x v="0"/>
    <x v="9"/>
    <x v="9"/>
    <x v="9"/>
    <x v="9"/>
    <x v="0"/>
    <x v="53"/>
    <x v="53"/>
    <x v="51"/>
    <x v="51"/>
    <x v="34"/>
    <x v="52"/>
    <x v="36"/>
    <x v="3"/>
    <x v="28"/>
    <x v="3"/>
    <x v="1"/>
    <x v="38"/>
    <x v="50"/>
    <x v="0"/>
    <x v="0"/>
    <x v="4"/>
    <x v="5"/>
    <x v="0"/>
    <x v="0"/>
    <x v="0"/>
  </r>
  <r>
    <x v="7"/>
    <x v="0"/>
    <x v="0"/>
    <x v="0"/>
    <x v="0"/>
    <x v="0"/>
    <x v="0"/>
    <x v="0"/>
    <x v="0"/>
    <x v="0"/>
    <x v="54"/>
    <x v="54"/>
    <x v="52"/>
    <x v="28"/>
    <x v="35"/>
    <x v="53"/>
    <x v="37"/>
    <x v="2"/>
    <x v="32"/>
    <x v="6"/>
    <x v="5"/>
    <x v="39"/>
    <x v="51"/>
    <x v="0"/>
    <x v="0"/>
    <x v="16"/>
    <x v="3"/>
    <x v="0"/>
    <x v="0"/>
    <x v="0"/>
  </r>
  <r>
    <x v="7"/>
    <x v="1"/>
    <x v="1"/>
    <x v="0"/>
    <x v="1"/>
    <x v="1"/>
    <x v="1"/>
    <x v="1"/>
    <x v="1"/>
    <x v="0"/>
    <x v="55"/>
    <x v="55"/>
    <x v="53"/>
    <x v="52"/>
    <x v="12"/>
    <x v="49"/>
    <x v="38"/>
    <x v="5"/>
    <x v="33"/>
    <x v="8"/>
    <x v="3"/>
    <x v="40"/>
    <x v="52"/>
    <x v="0"/>
    <x v="0"/>
    <x v="7"/>
    <x v="14"/>
    <x v="1"/>
    <x v="0"/>
    <x v="1"/>
  </r>
  <r>
    <x v="7"/>
    <x v="2"/>
    <x v="2"/>
    <x v="1"/>
    <x v="0"/>
    <x v="2"/>
    <x v="2"/>
    <x v="2"/>
    <x v="2"/>
    <x v="0"/>
    <x v="56"/>
    <x v="56"/>
    <x v="54"/>
    <x v="46"/>
    <x v="7"/>
    <x v="5"/>
    <x v="8"/>
    <x v="3"/>
    <x v="28"/>
    <x v="3"/>
    <x v="3"/>
    <x v="29"/>
    <x v="53"/>
    <x v="0"/>
    <x v="0"/>
    <x v="5"/>
    <x v="1"/>
    <x v="0"/>
    <x v="0"/>
    <x v="0"/>
  </r>
  <r>
    <x v="7"/>
    <x v="2"/>
    <x v="3"/>
    <x v="1"/>
    <x v="0"/>
    <x v="3"/>
    <x v="3"/>
    <x v="3"/>
    <x v="3"/>
    <x v="0"/>
    <x v="57"/>
    <x v="57"/>
    <x v="55"/>
    <x v="53"/>
    <x v="34"/>
    <x v="54"/>
    <x v="36"/>
    <x v="3"/>
    <x v="6"/>
    <x v="3"/>
    <x v="1"/>
    <x v="10"/>
    <x v="54"/>
    <x v="0"/>
    <x v="0"/>
    <x v="3"/>
    <x v="5"/>
    <x v="0"/>
    <x v="0"/>
    <x v="0"/>
  </r>
  <r>
    <x v="7"/>
    <x v="2"/>
    <x v="4"/>
    <x v="1"/>
    <x v="0"/>
    <x v="4"/>
    <x v="4"/>
    <x v="4"/>
    <x v="4"/>
    <x v="0"/>
    <x v="58"/>
    <x v="58"/>
    <x v="56"/>
    <x v="54"/>
    <x v="18"/>
    <x v="55"/>
    <x v="4"/>
    <x v="3"/>
    <x v="4"/>
    <x v="3"/>
    <x v="1"/>
    <x v="4"/>
    <x v="4"/>
    <x v="0"/>
    <x v="0"/>
    <x v="3"/>
    <x v="2"/>
    <x v="0"/>
    <x v="0"/>
    <x v="0"/>
  </r>
  <r>
    <x v="7"/>
    <x v="3"/>
    <x v="5"/>
    <x v="1"/>
    <x v="1"/>
    <x v="5"/>
    <x v="5"/>
    <x v="5"/>
    <x v="5"/>
    <x v="0"/>
    <x v="59"/>
    <x v="59"/>
    <x v="57"/>
    <x v="55"/>
    <x v="36"/>
    <x v="56"/>
    <x v="8"/>
    <x v="5"/>
    <x v="14"/>
    <x v="2"/>
    <x v="2"/>
    <x v="41"/>
    <x v="55"/>
    <x v="0"/>
    <x v="0"/>
    <x v="12"/>
    <x v="2"/>
    <x v="1"/>
    <x v="0"/>
    <x v="1"/>
  </r>
  <r>
    <x v="7"/>
    <x v="4"/>
    <x v="7"/>
    <x v="1"/>
    <x v="1"/>
    <x v="7"/>
    <x v="7"/>
    <x v="7"/>
    <x v="7"/>
    <x v="0"/>
    <x v="60"/>
    <x v="60"/>
    <x v="58"/>
    <x v="56"/>
    <x v="27"/>
    <x v="57"/>
    <x v="39"/>
    <x v="3"/>
    <x v="25"/>
    <x v="3"/>
    <x v="3"/>
    <x v="41"/>
    <x v="56"/>
    <x v="0"/>
    <x v="0"/>
    <x v="12"/>
    <x v="5"/>
    <x v="1"/>
    <x v="0"/>
    <x v="1"/>
  </r>
  <r>
    <x v="7"/>
    <x v="5"/>
    <x v="8"/>
    <x v="1"/>
    <x v="0"/>
    <x v="8"/>
    <x v="8"/>
    <x v="8"/>
    <x v="8"/>
    <x v="0"/>
    <x v="61"/>
    <x v="61"/>
    <x v="59"/>
    <x v="57"/>
    <x v="33"/>
    <x v="58"/>
    <x v="26"/>
    <x v="5"/>
    <x v="31"/>
    <x v="2"/>
    <x v="1"/>
    <x v="42"/>
    <x v="57"/>
    <x v="0"/>
    <x v="0"/>
    <x v="3"/>
    <x v="13"/>
    <x v="0"/>
    <x v="0"/>
    <x v="0"/>
  </r>
  <r>
    <x v="7"/>
    <x v="7"/>
    <x v="10"/>
    <x v="0"/>
    <x v="3"/>
    <x v="10"/>
    <x v="10"/>
    <x v="10"/>
    <x v="10"/>
    <x v="0"/>
    <x v="62"/>
    <x v="62"/>
    <x v="60"/>
    <x v="58"/>
    <x v="37"/>
    <x v="59"/>
    <x v="40"/>
    <x v="3"/>
    <x v="34"/>
    <x v="3"/>
    <x v="2"/>
    <x v="43"/>
    <x v="21"/>
    <x v="0"/>
    <x v="0"/>
    <x v="4"/>
    <x v="1"/>
    <x v="3"/>
    <x v="0"/>
    <x v="1"/>
  </r>
  <r>
    <x v="8"/>
    <x v="0"/>
    <x v="0"/>
    <x v="0"/>
    <x v="0"/>
    <x v="0"/>
    <x v="0"/>
    <x v="0"/>
    <x v="0"/>
    <x v="0"/>
    <x v="63"/>
    <x v="63"/>
    <x v="61"/>
    <x v="59"/>
    <x v="3"/>
    <x v="60"/>
    <x v="41"/>
    <x v="4"/>
    <x v="35"/>
    <x v="11"/>
    <x v="8"/>
    <x v="44"/>
    <x v="58"/>
    <x v="0"/>
    <x v="0"/>
    <x v="15"/>
    <x v="15"/>
    <x v="0"/>
    <x v="0"/>
    <x v="0"/>
  </r>
  <r>
    <x v="8"/>
    <x v="1"/>
    <x v="1"/>
    <x v="0"/>
    <x v="1"/>
    <x v="1"/>
    <x v="1"/>
    <x v="1"/>
    <x v="1"/>
    <x v="0"/>
    <x v="64"/>
    <x v="64"/>
    <x v="62"/>
    <x v="60"/>
    <x v="38"/>
    <x v="61"/>
    <x v="42"/>
    <x v="5"/>
    <x v="11"/>
    <x v="4"/>
    <x v="1"/>
    <x v="45"/>
    <x v="52"/>
    <x v="0"/>
    <x v="0"/>
    <x v="2"/>
    <x v="13"/>
    <x v="1"/>
    <x v="0"/>
    <x v="1"/>
  </r>
  <r>
    <x v="8"/>
    <x v="2"/>
    <x v="2"/>
    <x v="1"/>
    <x v="0"/>
    <x v="2"/>
    <x v="2"/>
    <x v="2"/>
    <x v="2"/>
    <x v="0"/>
    <x v="65"/>
    <x v="65"/>
    <x v="63"/>
    <x v="61"/>
    <x v="22"/>
    <x v="62"/>
    <x v="29"/>
    <x v="3"/>
    <x v="31"/>
    <x v="2"/>
    <x v="2"/>
    <x v="46"/>
    <x v="59"/>
    <x v="0"/>
    <x v="0"/>
    <x v="7"/>
    <x v="14"/>
    <x v="0"/>
    <x v="0"/>
    <x v="0"/>
  </r>
  <r>
    <x v="8"/>
    <x v="2"/>
    <x v="3"/>
    <x v="1"/>
    <x v="0"/>
    <x v="3"/>
    <x v="3"/>
    <x v="3"/>
    <x v="3"/>
    <x v="0"/>
    <x v="66"/>
    <x v="66"/>
    <x v="64"/>
    <x v="24"/>
    <x v="39"/>
    <x v="63"/>
    <x v="15"/>
    <x v="3"/>
    <x v="3"/>
    <x v="3"/>
    <x v="2"/>
    <x v="21"/>
    <x v="60"/>
    <x v="0"/>
    <x v="0"/>
    <x v="4"/>
    <x v="5"/>
    <x v="0"/>
    <x v="0"/>
    <x v="0"/>
  </r>
  <r>
    <x v="8"/>
    <x v="2"/>
    <x v="4"/>
    <x v="1"/>
    <x v="0"/>
    <x v="4"/>
    <x v="4"/>
    <x v="4"/>
    <x v="4"/>
    <x v="0"/>
    <x v="67"/>
    <x v="67"/>
    <x v="65"/>
    <x v="62"/>
    <x v="4"/>
    <x v="64"/>
    <x v="4"/>
    <x v="3"/>
    <x v="4"/>
    <x v="3"/>
    <x v="3"/>
    <x v="6"/>
    <x v="61"/>
    <x v="0"/>
    <x v="0"/>
    <x v="3"/>
    <x v="2"/>
    <x v="0"/>
    <x v="0"/>
    <x v="0"/>
  </r>
  <r>
    <x v="8"/>
    <x v="3"/>
    <x v="5"/>
    <x v="1"/>
    <x v="1"/>
    <x v="5"/>
    <x v="5"/>
    <x v="5"/>
    <x v="5"/>
    <x v="0"/>
    <x v="68"/>
    <x v="68"/>
    <x v="66"/>
    <x v="26"/>
    <x v="36"/>
    <x v="65"/>
    <x v="29"/>
    <x v="5"/>
    <x v="31"/>
    <x v="7"/>
    <x v="2"/>
    <x v="46"/>
    <x v="62"/>
    <x v="0"/>
    <x v="0"/>
    <x v="4"/>
    <x v="14"/>
    <x v="1"/>
    <x v="0"/>
    <x v="1"/>
  </r>
  <r>
    <x v="8"/>
    <x v="4"/>
    <x v="7"/>
    <x v="1"/>
    <x v="1"/>
    <x v="7"/>
    <x v="7"/>
    <x v="7"/>
    <x v="7"/>
    <x v="0"/>
    <x v="69"/>
    <x v="69"/>
    <x v="67"/>
    <x v="63"/>
    <x v="27"/>
    <x v="66"/>
    <x v="26"/>
    <x v="5"/>
    <x v="25"/>
    <x v="7"/>
    <x v="1"/>
    <x v="42"/>
    <x v="63"/>
    <x v="0"/>
    <x v="0"/>
    <x v="13"/>
    <x v="2"/>
    <x v="1"/>
    <x v="0"/>
    <x v="1"/>
  </r>
  <r>
    <x v="8"/>
    <x v="5"/>
    <x v="8"/>
    <x v="1"/>
    <x v="0"/>
    <x v="8"/>
    <x v="8"/>
    <x v="8"/>
    <x v="8"/>
    <x v="0"/>
    <x v="70"/>
    <x v="70"/>
    <x v="68"/>
    <x v="64"/>
    <x v="33"/>
    <x v="67"/>
    <x v="33"/>
    <x v="3"/>
    <x v="5"/>
    <x v="7"/>
    <x v="1"/>
    <x v="34"/>
    <x v="64"/>
    <x v="0"/>
    <x v="0"/>
    <x v="12"/>
    <x v="1"/>
    <x v="0"/>
    <x v="0"/>
    <x v="0"/>
  </r>
  <r>
    <x v="8"/>
    <x v="7"/>
    <x v="10"/>
    <x v="0"/>
    <x v="3"/>
    <x v="10"/>
    <x v="10"/>
    <x v="10"/>
    <x v="10"/>
    <x v="0"/>
    <x v="71"/>
    <x v="71"/>
    <x v="69"/>
    <x v="61"/>
    <x v="40"/>
    <x v="68"/>
    <x v="43"/>
    <x v="5"/>
    <x v="36"/>
    <x v="7"/>
    <x v="3"/>
    <x v="37"/>
    <x v="65"/>
    <x v="0"/>
    <x v="0"/>
    <x v="3"/>
    <x v="2"/>
    <x v="3"/>
    <x v="0"/>
    <x v="1"/>
  </r>
  <r>
    <x v="8"/>
    <x v="8"/>
    <x v="11"/>
    <x v="0"/>
    <x v="4"/>
    <x v="11"/>
    <x v="11"/>
    <x v="11"/>
    <x v="11"/>
    <x v="0"/>
    <x v="72"/>
    <x v="72"/>
    <x v="70"/>
    <x v="65"/>
    <x v="41"/>
    <x v="69"/>
    <x v="36"/>
    <x v="3"/>
    <x v="6"/>
    <x v="2"/>
    <x v="1"/>
    <x v="47"/>
    <x v="66"/>
    <x v="1"/>
    <x v="1"/>
    <x v="3"/>
    <x v="2"/>
    <x v="4"/>
    <x v="1"/>
    <x v="1"/>
  </r>
  <r>
    <x v="9"/>
    <x v="0"/>
    <x v="0"/>
    <x v="0"/>
    <x v="0"/>
    <x v="0"/>
    <x v="0"/>
    <x v="0"/>
    <x v="0"/>
    <x v="0"/>
    <x v="73"/>
    <x v="73"/>
    <x v="71"/>
    <x v="66"/>
    <x v="42"/>
    <x v="70"/>
    <x v="44"/>
    <x v="0"/>
    <x v="37"/>
    <x v="9"/>
    <x v="6"/>
    <x v="48"/>
    <x v="67"/>
    <x v="0"/>
    <x v="0"/>
    <x v="8"/>
    <x v="9"/>
    <x v="0"/>
    <x v="0"/>
    <x v="0"/>
  </r>
  <r>
    <x v="9"/>
    <x v="1"/>
    <x v="1"/>
    <x v="0"/>
    <x v="1"/>
    <x v="1"/>
    <x v="1"/>
    <x v="1"/>
    <x v="1"/>
    <x v="0"/>
    <x v="74"/>
    <x v="74"/>
    <x v="72"/>
    <x v="67"/>
    <x v="30"/>
    <x v="71"/>
    <x v="45"/>
    <x v="2"/>
    <x v="36"/>
    <x v="3"/>
    <x v="1"/>
    <x v="49"/>
    <x v="68"/>
    <x v="0"/>
    <x v="0"/>
    <x v="12"/>
    <x v="9"/>
    <x v="1"/>
    <x v="0"/>
    <x v="1"/>
  </r>
  <r>
    <x v="9"/>
    <x v="2"/>
    <x v="2"/>
    <x v="1"/>
    <x v="0"/>
    <x v="2"/>
    <x v="2"/>
    <x v="2"/>
    <x v="2"/>
    <x v="0"/>
    <x v="75"/>
    <x v="75"/>
    <x v="73"/>
    <x v="68"/>
    <x v="11"/>
    <x v="72"/>
    <x v="26"/>
    <x v="3"/>
    <x v="15"/>
    <x v="2"/>
    <x v="1"/>
    <x v="5"/>
    <x v="69"/>
    <x v="0"/>
    <x v="0"/>
    <x v="4"/>
    <x v="13"/>
    <x v="0"/>
    <x v="0"/>
    <x v="0"/>
  </r>
  <r>
    <x v="9"/>
    <x v="2"/>
    <x v="3"/>
    <x v="1"/>
    <x v="0"/>
    <x v="3"/>
    <x v="3"/>
    <x v="3"/>
    <x v="3"/>
    <x v="0"/>
    <x v="76"/>
    <x v="76"/>
    <x v="74"/>
    <x v="47"/>
    <x v="43"/>
    <x v="73"/>
    <x v="21"/>
    <x v="3"/>
    <x v="15"/>
    <x v="7"/>
    <x v="1"/>
    <x v="16"/>
    <x v="70"/>
    <x v="0"/>
    <x v="0"/>
    <x v="3"/>
    <x v="2"/>
    <x v="0"/>
    <x v="0"/>
    <x v="0"/>
  </r>
  <r>
    <x v="9"/>
    <x v="2"/>
    <x v="4"/>
    <x v="1"/>
    <x v="0"/>
    <x v="4"/>
    <x v="4"/>
    <x v="4"/>
    <x v="4"/>
    <x v="0"/>
    <x v="77"/>
    <x v="77"/>
    <x v="75"/>
    <x v="69"/>
    <x v="4"/>
    <x v="74"/>
    <x v="4"/>
    <x v="3"/>
    <x v="4"/>
    <x v="3"/>
    <x v="1"/>
    <x v="4"/>
    <x v="4"/>
    <x v="0"/>
    <x v="0"/>
    <x v="3"/>
    <x v="2"/>
    <x v="0"/>
    <x v="0"/>
    <x v="0"/>
  </r>
  <r>
    <x v="9"/>
    <x v="3"/>
    <x v="5"/>
    <x v="1"/>
    <x v="1"/>
    <x v="5"/>
    <x v="5"/>
    <x v="5"/>
    <x v="5"/>
    <x v="0"/>
    <x v="78"/>
    <x v="78"/>
    <x v="76"/>
    <x v="70"/>
    <x v="36"/>
    <x v="75"/>
    <x v="29"/>
    <x v="3"/>
    <x v="23"/>
    <x v="7"/>
    <x v="3"/>
    <x v="9"/>
    <x v="71"/>
    <x v="0"/>
    <x v="0"/>
    <x v="12"/>
    <x v="5"/>
    <x v="1"/>
    <x v="0"/>
    <x v="1"/>
  </r>
  <r>
    <x v="9"/>
    <x v="4"/>
    <x v="7"/>
    <x v="1"/>
    <x v="1"/>
    <x v="7"/>
    <x v="7"/>
    <x v="7"/>
    <x v="7"/>
    <x v="0"/>
    <x v="79"/>
    <x v="79"/>
    <x v="77"/>
    <x v="71"/>
    <x v="27"/>
    <x v="76"/>
    <x v="26"/>
    <x v="3"/>
    <x v="25"/>
    <x v="3"/>
    <x v="6"/>
    <x v="29"/>
    <x v="72"/>
    <x v="0"/>
    <x v="0"/>
    <x v="9"/>
    <x v="5"/>
    <x v="1"/>
    <x v="0"/>
    <x v="1"/>
  </r>
  <r>
    <x v="9"/>
    <x v="5"/>
    <x v="8"/>
    <x v="1"/>
    <x v="0"/>
    <x v="8"/>
    <x v="8"/>
    <x v="8"/>
    <x v="8"/>
    <x v="0"/>
    <x v="80"/>
    <x v="80"/>
    <x v="78"/>
    <x v="72"/>
    <x v="5"/>
    <x v="77"/>
    <x v="28"/>
    <x v="3"/>
    <x v="28"/>
    <x v="3"/>
    <x v="3"/>
    <x v="50"/>
    <x v="73"/>
    <x v="0"/>
    <x v="0"/>
    <x v="12"/>
    <x v="1"/>
    <x v="0"/>
    <x v="0"/>
    <x v="0"/>
  </r>
  <r>
    <x v="9"/>
    <x v="8"/>
    <x v="11"/>
    <x v="0"/>
    <x v="4"/>
    <x v="11"/>
    <x v="11"/>
    <x v="11"/>
    <x v="11"/>
    <x v="0"/>
    <x v="81"/>
    <x v="81"/>
    <x v="79"/>
    <x v="73"/>
    <x v="5"/>
    <x v="78"/>
    <x v="3"/>
    <x v="3"/>
    <x v="6"/>
    <x v="2"/>
    <x v="1"/>
    <x v="3"/>
    <x v="74"/>
    <x v="2"/>
    <x v="2"/>
    <x v="4"/>
    <x v="2"/>
    <x v="4"/>
    <x v="1"/>
    <x v="1"/>
  </r>
  <r>
    <x v="10"/>
    <x v="0"/>
    <x v="0"/>
    <x v="0"/>
    <x v="0"/>
    <x v="0"/>
    <x v="0"/>
    <x v="0"/>
    <x v="0"/>
    <x v="0"/>
    <x v="82"/>
    <x v="82"/>
    <x v="80"/>
    <x v="74"/>
    <x v="26"/>
    <x v="79"/>
    <x v="8"/>
    <x v="3"/>
    <x v="38"/>
    <x v="2"/>
    <x v="1"/>
    <x v="51"/>
    <x v="75"/>
    <x v="0"/>
    <x v="0"/>
    <x v="13"/>
    <x v="2"/>
    <x v="0"/>
    <x v="0"/>
    <x v="0"/>
  </r>
  <r>
    <x v="10"/>
    <x v="2"/>
    <x v="2"/>
    <x v="1"/>
    <x v="0"/>
    <x v="2"/>
    <x v="2"/>
    <x v="2"/>
    <x v="2"/>
    <x v="0"/>
    <x v="83"/>
    <x v="83"/>
    <x v="81"/>
    <x v="75"/>
    <x v="11"/>
    <x v="80"/>
    <x v="15"/>
    <x v="5"/>
    <x v="10"/>
    <x v="7"/>
    <x v="1"/>
    <x v="34"/>
    <x v="76"/>
    <x v="0"/>
    <x v="0"/>
    <x v="3"/>
    <x v="5"/>
    <x v="0"/>
    <x v="0"/>
    <x v="0"/>
  </r>
  <r>
    <x v="10"/>
    <x v="2"/>
    <x v="3"/>
    <x v="1"/>
    <x v="0"/>
    <x v="3"/>
    <x v="3"/>
    <x v="3"/>
    <x v="3"/>
    <x v="0"/>
    <x v="84"/>
    <x v="84"/>
    <x v="82"/>
    <x v="2"/>
    <x v="44"/>
    <x v="81"/>
    <x v="4"/>
    <x v="3"/>
    <x v="4"/>
    <x v="3"/>
    <x v="1"/>
    <x v="4"/>
    <x v="4"/>
    <x v="0"/>
    <x v="0"/>
    <x v="3"/>
    <x v="2"/>
    <x v="0"/>
    <x v="0"/>
    <x v="0"/>
  </r>
  <r>
    <x v="10"/>
    <x v="2"/>
    <x v="4"/>
    <x v="1"/>
    <x v="0"/>
    <x v="4"/>
    <x v="4"/>
    <x v="4"/>
    <x v="4"/>
    <x v="0"/>
    <x v="85"/>
    <x v="85"/>
    <x v="83"/>
    <x v="76"/>
    <x v="18"/>
    <x v="82"/>
    <x v="4"/>
    <x v="3"/>
    <x v="4"/>
    <x v="3"/>
    <x v="1"/>
    <x v="4"/>
    <x v="4"/>
    <x v="0"/>
    <x v="0"/>
    <x v="4"/>
    <x v="2"/>
    <x v="0"/>
    <x v="0"/>
    <x v="0"/>
  </r>
  <r>
    <x v="10"/>
    <x v="4"/>
    <x v="7"/>
    <x v="1"/>
    <x v="1"/>
    <x v="7"/>
    <x v="7"/>
    <x v="7"/>
    <x v="7"/>
    <x v="0"/>
    <x v="86"/>
    <x v="86"/>
    <x v="84"/>
    <x v="77"/>
    <x v="27"/>
    <x v="83"/>
    <x v="3"/>
    <x v="3"/>
    <x v="10"/>
    <x v="7"/>
    <x v="1"/>
    <x v="16"/>
    <x v="25"/>
    <x v="0"/>
    <x v="0"/>
    <x v="3"/>
    <x v="2"/>
    <x v="1"/>
    <x v="0"/>
    <x v="1"/>
  </r>
  <r>
    <x v="10"/>
    <x v="5"/>
    <x v="8"/>
    <x v="1"/>
    <x v="0"/>
    <x v="8"/>
    <x v="8"/>
    <x v="8"/>
    <x v="8"/>
    <x v="0"/>
    <x v="87"/>
    <x v="87"/>
    <x v="85"/>
    <x v="78"/>
    <x v="33"/>
    <x v="84"/>
    <x v="15"/>
    <x v="3"/>
    <x v="3"/>
    <x v="3"/>
    <x v="1"/>
    <x v="38"/>
    <x v="77"/>
    <x v="0"/>
    <x v="0"/>
    <x v="4"/>
    <x v="2"/>
    <x v="0"/>
    <x v="0"/>
    <x v="0"/>
  </r>
  <r>
    <x v="10"/>
    <x v="8"/>
    <x v="11"/>
    <x v="0"/>
    <x v="4"/>
    <x v="11"/>
    <x v="11"/>
    <x v="11"/>
    <x v="11"/>
    <x v="0"/>
    <x v="88"/>
    <x v="88"/>
    <x v="86"/>
    <x v="79"/>
    <x v="13"/>
    <x v="85"/>
    <x v="3"/>
    <x v="3"/>
    <x v="3"/>
    <x v="2"/>
    <x v="1"/>
    <x v="38"/>
    <x v="78"/>
    <x v="3"/>
    <x v="3"/>
    <x v="3"/>
    <x v="2"/>
    <x v="4"/>
    <x v="1"/>
    <x v="1"/>
  </r>
  <r>
    <x v="10"/>
    <x v="9"/>
    <x v="12"/>
    <x v="0"/>
    <x v="5"/>
    <x v="12"/>
    <x v="12"/>
    <x v="12"/>
    <x v="12"/>
    <x v="0"/>
    <x v="89"/>
    <x v="89"/>
    <x v="87"/>
    <x v="80"/>
    <x v="33"/>
    <x v="86"/>
    <x v="21"/>
    <x v="3"/>
    <x v="6"/>
    <x v="7"/>
    <x v="1"/>
    <x v="22"/>
    <x v="79"/>
    <x v="0"/>
    <x v="0"/>
    <x v="3"/>
    <x v="2"/>
    <x v="5"/>
    <x v="0"/>
    <x v="1"/>
  </r>
  <r>
    <x v="11"/>
    <x v="0"/>
    <x v="0"/>
    <x v="0"/>
    <x v="0"/>
    <x v="0"/>
    <x v="0"/>
    <x v="0"/>
    <x v="0"/>
    <x v="0"/>
    <x v="90"/>
    <x v="90"/>
    <x v="88"/>
    <x v="66"/>
    <x v="24"/>
    <x v="21"/>
    <x v="29"/>
    <x v="3"/>
    <x v="39"/>
    <x v="7"/>
    <x v="3"/>
    <x v="2"/>
    <x v="80"/>
    <x v="0"/>
    <x v="0"/>
    <x v="5"/>
    <x v="11"/>
    <x v="0"/>
    <x v="0"/>
    <x v="0"/>
  </r>
  <r>
    <x v="11"/>
    <x v="2"/>
    <x v="2"/>
    <x v="1"/>
    <x v="0"/>
    <x v="2"/>
    <x v="2"/>
    <x v="2"/>
    <x v="2"/>
    <x v="0"/>
    <x v="91"/>
    <x v="91"/>
    <x v="89"/>
    <x v="81"/>
    <x v="22"/>
    <x v="87"/>
    <x v="15"/>
    <x v="3"/>
    <x v="10"/>
    <x v="3"/>
    <x v="1"/>
    <x v="52"/>
    <x v="81"/>
    <x v="0"/>
    <x v="0"/>
    <x v="13"/>
    <x v="13"/>
    <x v="0"/>
    <x v="0"/>
    <x v="0"/>
  </r>
  <r>
    <x v="11"/>
    <x v="2"/>
    <x v="4"/>
    <x v="1"/>
    <x v="0"/>
    <x v="4"/>
    <x v="4"/>
    <x v="4"/>
    <x v="4"/>
    <x v="0"/>
    <x v="92"/>
    <x v="92"/>
    <x v="90"/>
    <x v="82"/>
    <x v="18"/>
    <x v="88"/>
    <x v="4"/>
    <x v="3"/>
    <x v="4"/>
    <x v="3"/>
    <x v="1"/>
    <x v="4"/>
    <x v="4"/>
    <x v="0"/>
    <x v="0"/>
    <x v="3"/>
    <x v="2"/>
    <x v="0"/>
    <x v="0"/>
    <x v="0"/>
  </r>
  <r>
    <x v="11"/>
    <x v="4"/>
    <x v="7"/>
    <x v="1"/>
    <x v="1"/>
    <x v="7"/>
    <x v="7"/>
    <x v="7"/>
    <x v="7"/>
    <x v="0"/>
    <x v="93"/>
    <x v="93"/>
    <x v="91"/>
    <x v="83"/>
    <x v="27"/>
    <x v="12"/>
    <x v="9"/>
    <x v="3"/>
    <x v="15"/>
    <x v="3"/>
    <x v="3"/>
    <x v="22"/>
    <x v="82"/>
    <x v="0"/>
    <x v="0"/>
    <x v="12"/>
    <x v="2"/>
    <x v="1"/>
    <x v="0"/>
    <x v="1"/>
  </r>
  <r>
    <x v="11"/>
    <x v="5"/>
    <x v="8"/>
    <x v="1"/>
    <x v="0"/>
    <x v="8"/>
    <x v="8"/>
    <x v="8"/>
    <x v="8"/>
    <x v="0"/>
    <x v="94"/>
    <x v="94"/>
    <x v="92"/>
    <x v="84"/>
    <x v="33"/>
    <x v="89"/>
    <x v="33"/>
    <x v="2"/>
    <x v="25"/>
    <x v="7"/>
    <x v="1"/>
    <x v="53"/>
    <x v="83"/>
    <x v="0"/>
    <x v="0"/>
    <x v="5"/>
    <x v="2"/>
    <x v="0"/>
    <x v="0"/>
    <x v="0"/>
  </r>
  <r>
    <x v="11"/>
    <x v="8"/>
    <x v="11"/>
    <x v="0"/>
    <x v="4"/>
    <x v="11"/>
    <x v="11"/>
    <x v="11"/>
    <x v="11"/>
    <x v="0"/>
    <x v="95"/>
    <x v="95"/>
    <x v="83"/>
    <x v="85"/>
    <x v="45"/>
    <x v="90"/>
    <x v="36"/>
    <x v="3"/>
    <x v="6"/>
    <x v="3"/>
    <x v="1"/>
    <x v="10"/>
    <x v="84"/>
    <x v="0"/>
    <x v="0"/>
    <x v="3"/>
    <x v="2"/>
    <x v="4"/>
    <x v="1"/>
    <x v="1"/>
  </r>
  <r>
    <x v="11"/>
    <x v="9"/>
    <x v="12"/>
    <x v="0"/>
    <x v="5"/>
    <x v="12"/>
    <x v="12"/>
    <x v="12"/>
    <x v="12"/>
    <x v="0"/>
    <x v="96"/>
    <x v="96"/>
    <x v="93"/>
    <x v="86"/>
    <x v="46"/>
    <x v="91"/>
    <x v="36"/>
    <x v="3"/>
    <x v="4"/>
    <x v="3"/>
    <x v="1"/>
    <x v="6"/>
    <x v="85"/>
    <x v="0"/>
    <x v="0"/>
    <x v="3"/>
    <x v="2"/>
    <x v="5"/>
    <x v="0"/>
    <x v="1"/>
  </r>
  <r>
    <x v="12"/>
    <x v="0"/>
    <x v="0"/>
    <x v="0"/>
    <x v="0"/>
    <x v="0"/>
    <x v="0"/>
    <x v="0"/>
    <x v="0"/>
    <x v="0"/>
    <x v="97"/>
    <x v="97"/>
    <x v="94"/>
    <x v="66"/>
    <x v="47"/>
    <x v="92"/>
    <x v="39"/>
    <x v="5"/>
    <x v="34"/>
    <x v="7"/>
    <x v="3"/>
    <x v="17"/>
    <x v="86"/>
    <x v="0"/>
    <x v="0"/>
    <x v="8"/>
    <x v="12"/>
    <x v="0"/>
    <x v="0"/>
    <x v="0"/>
  </r>
  <r>
    <x v="12"/>
    <x v="2"/>
    <x v="2"/>
    <x v="1"/>
    <x v="0"/>
    <x v="2"/>
    <x v="2"/>
    <x v="2"/>
    <x v="2"/>
    <x v="0"/>
    <x v="98"/>
    <x v="98"/>
    <x v="95"/>
    <x v="87"/>
    <x v="22"/>
    <x v="41"/>
    <x v="26"/>
    <x v="3"/>
    <x v="15"/>
    <x v="3"/>
    <x v="1"/>
    <x v="54"/>
    <x v="87"/>
    <x v="0"/>
    <x v="0"/>
    <x v="4"/>
    <x v="5"/>
    <x v="0"/>
    <x v="0"/>
    <x v="0"/>
  </r>
  <r>
    <x v="12"/>
    <x v="2"/>
    <x v="4"/>
    <x v="1"/>
    <x v="0"/>
    <x v="4"/>
    <x v="4"/>
    <x v="4"/>
    <x v="4"/>
    <x v="0"/>
    <x v="99"/>
    <x v="99"/>
    <x v="51"/>
    <x v="70"/>
    <x v="18"/>
    <x v="93"/>
    <x v="36"/>
    <x v="3"/>
    <x v="4"/>
    <x v="3"/>
    <x v="1"/>
    <x v="6"/>
    <x v="88"/>
    <x v="0"/>
    <x v="0"/>
    <x v="3"/>
    <x v="2"/>
    <x v="0"/>
    <x v="0"/>
    <x v="0"/>
  </r>
  <r>
    <x v="12"/>
    <x v="4"/>
    <x v="7"/>
    <x v="1"/>
    <x v="1"/>
    <x v="7"/>
    <x v="7"/>
    <x v="7"/>
    <x v="7"/>
    <x v="0"/>
    <x v="100"/>
    <x v="100"/>
    <x v="96"/>
    <x v="88"/>
    <x v="27"/>
    <x v="94"/>
    <x v="5"/>
    <x v="5"/>
    <x v="19"/>
    <x v="2"/>
    <x v="6"/>
    <x v="28"/>
    <x v="89"/>
    <x v="0"/>
    <x v="0"/>
    <x v="3"/>
    <x v="1"/>
    <x v="1"/>
    <x v="0"/>
    <x v="1"/>
  </r>
  <r>
    <x v="12"/>
    <x v="5"/>
    <x v="8"/>
    <x v="1"/>
    <x v="0"/>
    <x v="8"/>
    <x v="8"/>
    <x v="8"/>
    <x v="8"/>
    <x v="0"/>
    <x v="101"/>
    <x v="101"/>
    <x v="97"/>
    <x v="89"/>
    <x v="33"/>
    <x v="95"/>
    <x v="17"/>
    <x v="3"/>
    <x v="31"/>
    <x v="2"/>
    <x v="2"/>
    <x v="42"/>
    <x v="90"/>
    <x v="0"/>
    <x v="0"/>
    <x v="12"/>
    <x v="5"/>
    <x v="0"/>
    <x v="0"/>
    <x v="0"/>
  </r>
  <r>
    <x v="12"/>
    <x v="8"/>
    <x v="11"/>
    <x v="0"/>
    <x v="4"/>
    <x v="11"/>
    <x v="11"/>
    <x v="11"/>
    <x v="11"/>
    <x v="0"/>
    <x v="102"/>
    <x v="102"/>
    <x v="98"/>
    <x v="90"/>
    <x v="20"/>
    <x v="96"/>
    <x v="4"/>
    <x v="3"/>
    <x v="4"/>
    <x v="3"/>
    <x v="3"/>
    <x v="6"/>
    <x v="91"/>
    <x v="4"/>
    <x v="4"/>
    <x v="3"/>
    <x v="2"/>
    <x v="4"/>
    <x v="1"/>
    <x v="1"/>
  </r>
  <r>
    <x v="12"/>
    <x v="9"/>
    <x v="12"/>
    <x v="0"/>
    <x v="5"/>
    <x v="12"/>
    <x v="12"/>
    <x v="12"/>
    <x v="12"/>
    <x v="0"/>
    <x v="103"/>
    <x v="103"/>
    <x v="99"/>
    <x v="91"/>
    <x v="13"/>
    <x v="97"/>
    <x v="15"/>
    <x v="5"/>
    <x v="6"/>
    <x v="7"/>
    <x v="1"/>
    <x v="22"/>
    <x v="92"/>
    <x v="0"/>
    <x v="0"/>
    <x v="3"/>
    <x v="2"/>
    <x v="5"/>
    <x v="0"/>
    <x v="1"/>
  </r>
  <r>
    <x v="13"/>
    <x v="0"/>
    <x v="0"/>
    <x v="0"/>
    <x v="0"/>
    <x v="0"/>
    <x v="0"/>
    <x v="0"/>
    <x v="0"/>
    <x v="0"/>
    <x v="104"/>
    <x v="104"/>
    <x v="100"/>
    <x v="92"/>
    <x v="24"/>
    <x v="98"/>
    <x v="40"/>
    <x v="3"/>
    <x v="40"/>
    <x v="3"/>
    <x v="3"/>
    <x v="55"/>
    <x v="93"/>
    <x v="0"/>
    <x v="0"/>
    <x v="7"/>
    <x v="14"/>
    <x v="0"/>
    <x v="0"/>
    <x v="0"/>
  </r>
  <r>
    <x v="13"/>
    <x v="2"/>
    <x v="2"/>
    <x v="1"/>
    <x v="0"/>
    <x v="2"/>
    <x v="2"/>
    <x v="2"/>
    <x v="2"/>
    <x v="0"/>
    <x v="105"/>
    <x v="105"/>
    <x v="101"/>
    <x v="51"/>
    <x v="11"/>
    <x v="99"/>
    <x v="28"/>
    <x v="3"/>
    <x v="5"/>
    <x v="3"/>
    <x v="3"/>
    <x v="54"/>
    <x v="94"/>
    <x v="0"/>
    <x v="0"/>
    <x v="3"/>
    <x v="13"/>
    <x v="0"/>
    <x v="0"/>
    <x v="0"/>
  </r>
  <r>
    <x v="13"/>
    <x v="2"/>
    <x v="4"/>
    <x v="1"/>
    <x v="0"/>
    <x v="4"/>
    <x v="4"/>
    <x v="4"/>
    <x v="4"/>
    <x v="0"/>
    <x v="106"/>
    <x v="106"/>
    <x v="102"/>
    <x v="26"/>
    <x v="18"/>
    <x v="100"/>
    <x v="4"/>
    <x v="3"/>
    <x v="4"/>
    <x v="3"/>
    <x v="1"/>
    <x v="4"/>
    <x v="4"/>
    <x v="0"/>
    <x v="0"/>
    <x v="3"/>
    <x v="2"/>
    <x v="0"/>
    <x v="0"/>
    <x v="0"/>
  </r>
  <r>
    <x v="13"/>
    <x v="4"/>
    <x v="7"/>
    <x v="1"/>
    <x v="1"/>
    <x v="7"/>
    <x v="7"/>
    <x v="7"/>
    <x v="7"/>
    <x v="0"/>
    <x v="107"/>
    <x v="107"/>
    <x v="103"/>
    <x v="93"/>
    <x v="27"/>
    <x v="101"/>
    <x v="30"/>
    <x v="3"/>
    <x v="5"/>
    <x v="7"/>
    <x v="1"/>
    <x v="36"/>
    <x v="95"/>
    <x v="0"/>
    <x v="0"/>
    <x v="5"/>
    <x v="2"/>
    <x v="1"/>
    <x v="0"/>
    <x v="1"/>
  </r>
  <r>
    <x v="13"/>
    <x v="5"/>
    <x v="8"/>
    <x v="1"/>
    <x v="0"/>
    <x v="8"/>
    <x v="8"/>
    <x v="8"/>
    <x v="8"/>
    <x v="0"/>
    <x v="108"/>
    <x v="108"/>
    <x v="104"/>
    <x v="94"/>
    <x v="33"/>
    <x v="102"/>
    <x v="28"/>
    <x v="3"/>
    <x v="10"/>
    <x v="7"/>
    <x v="1"/>
    <x v="5"/>
    <x v="96"/>
    <x v="0"/>
    <x v="0"/>
    <x v="12"/>
    <x v="5"/>
    <x v="0"/>
    <x v="0"/>
    <x v="0"/>
  </r>
  <r>
    <x v="13"/>
    <x v="8"/>
    <x v="11"/>
    <x v="0"/>
    <x v="4"/>
    <x v="11"/>
    <x v="11"/>
    <x v="11"/>
    <x v="11"/>
    <x v="0"/>
    <x v="109"/>
    <x v="109"/>
    <x v="105"/>
    <x v="95"/>
    <x v="11"/>
    <x v="103"/>
    <x v="4"/>
    <x v="3"/>
    <x v="4"/>
    <x v="3"/>
    <x v="1"/>
    <x v="4"/>
    <x v="4"/>
    <x v="5"/>
    <x v="5"/>
    <x v="3"/>
    <x v="11"/>
    <x v="4"/>
    <x v="1"/>
    <x v="1"/>
  </r>
  <r>
    <x v="13"/>
    <x v="9"/>
    <x v="12"/>
    <x v="0"/>
    <x v="5"/>
    <x v="12"/>
    <x v="12"/>
    <x v="12"/>
    <x v="12"/>
    <x v="0"/>
    <x v="110"/>
    <x v="110"/>
    <x v="106"/>
    <x v="96"/>
    <x v="24"/>
    <x v="104"/>
    <x v="4"/>
    <x v="3"/>
    <x v="6"/>
    <x v="3"/>
    <x v="1"/>
    <x v="6"/>
    <x v="97"/>
    <x v="0"/>
    <x v="0"/>
    <x v="4"/>
    <x v="2"/>
    <x v="5"/>
    <x v="0"/>
    <x v="1"/>
  </r>
  <r>
    <x v="14"/>
    <x v="0"/>
    <x v="0"/>
    <x v="0"/>
    <x v="0"/>
    <x v="0"/>
    <x v="0"/>
    <x v="0"/>
    <x v="0"/>
    <x v="0"/>
    <x v="111"/>
    <x v="111"/>
    <x v="107"/>
    <x v="97"/>
    <x v="48"/>
    <x v="105"/>
    <x v="46"/>
    <x v="5"/>
    <x v="41"/>
    <x v="6"/>
    <x v="1"/>
    <x v="56"/>
    <x v="98"/>
    <x v="0"/>
    <x v="0"/>
    <x v="17"/>
    <x v="11"/>
    <x v="0"/>
    <x v="0"/>
    <x v="0"/>
  </r>
  <r>
    <x v="14"/>
    <x v="2"/>
    <x v="2"/>
    <x v="1"/>
    <x v="0"/>
    <x v="2"/>
    <x v="2"/>
    <x v="2"/>
    <x v="2"/>
    <x v="0"/>
    <x v="112"/>
    <x v="112"/>
    <x v="108"/>
    <x v="98"/>
    <x v="49"/>
    <x v="106"/>
    <x v="26"/>
    <x v="5"/>
    <x v="15"/>
    <x v="3"/>
    <x v="1"/>
    <x v="50"/>
    <x v="99"/>
    <x v="0"/>
    <x v="0"/>
    <x v="12"/>
    <x v="14"/>
    <x v="0"/>
    <x v="0"/>
    <x v="0"/>
  </r>
  <r>
    <x v="14"/>
    <x v="2"/>
    <x v="3"/>
    <x v="1"/>
    <x v="0"/>
    <x v="3"/>
    <x v="3"/>
    <x v="3"/>
    <x v="3"/>
    <x v="0"/>
    <x v="113"/>
    <x v="113"/>
    <x v="109"/>
    <x v="99"/>
    <x v="20"/>
    <x v="3"/>
    <x v="4"/>
    <x v="3"/>
    <x v="6"/>
    <x v="3"/>
    <x v="3"/>
    <x v="10"/>
    <x v="100"/>
    <x v="0"/>
    <x v="0"/>
    <x v="13"/>
    <x v="2"/>
    <x v="0"/>
    <x v="0"/>
    <x v="0"/>
  </r>
  <r>
    <x v="14"/>
    <x v="2"/>
    <x v="4"/>
    <x v="1"/>
    <x v="0"/>
    <x v="4"/>
    <x v="4"/>
    <x v="4"/>
    <x v="4"/>
    <x v="0"/>
    <x v="114"/>
    <x v="114"/>
    <x v="25"/>
    <x v="100"/>
    <x v="27"/>
    <x v="107"/>
    <x v="36"/>
    <x v="3"/>
    <x v="4"/>
    <x v="3"/>
    <x v="1"/>
    <x v="6"/>
    <x v="101"/>
    <x v="0"/>
    <x v="0"/>
    <x v="3"/>
    <x v="2"/>
    <x v="0"/>
    <x v="0"/>
    <x v="0"/>
  </r>
  <r>
    <x v="14"/>
    <x v="4"/>
    <x v="7"/>
    <x v="1"/>
    <x v="1"/>
    <x v="7"/>
    <x v="7"/>
    <x v="7"/>
    <x v="7"/>
    <x v="0"/>
    <x v="115"/>
    <x v="115"/>
    <x v="110"/>
    <x v="101"/>
    <x v="27"/>
    <x v="107"/>
    <x v="5"/>
    <x v="3"/>
    <x v="10"/>
    <x v="3"/>
    <x v="6"/>
    <x v="42"/>
    <x v="102"/>
    <x v="0"/>
    <x v="0"/>
    <x v="3"/>
    <x v="5"/>
    <x v="1"/>
    <x v="0"/>
    <x v="1"/>
  </r>
  <r>
    <x v="14"/>
    <x v="5"/>
    <x v="8"/>
    <x v="1"/>
    <x v="0"/>
    <x v="8"/>
    <x v="8"/>
    <x v="8"/>
    <x v="8"/>
    <x v="0"/>
    <x v="116"/>
    <x v="116"/>
    <x v="111"/>
    <x v="89"/>
    <x v="5"/>
    <x v="27"/>
    <x v="35"/>
    <x v="3"/>
    <x v="6"/>
    <x v="3"/>
    <x v="1"/>
    <x v="16"/>
    <x v="103"/>
    <x v="0"/>
    <x v="0"/>
    <x v="4"/>
    <x v="5"/>
    <x v="0"/>
    <x v="0"/>
    <x v="0"/>
  </r>
  <r>
    <x v="14"/>
    <x v="8"/>
    <x v="11"/>
    <x v="0"/>
    <x v="4"/>
    <x v="11"/>
    <x v="11"/>
    <x v="11"/>
    <x v="11"/>
    <x v="0"/>
    <x v="117"/>
    <x v="117"/>
    <x v="112"/>
    <x v="102"/>
    <x v="11"/>
    <x v="108"/>
    <x v="4"/>
    <x v="2"/>
    <x v="3"/>
    <x v="7"/>
    <x v="1"/>
    <x v="3"/>
    <x v="104"/>
    <x v="6"/>
    <x v="6"/>
    <x v="3"/>
    <x v="2"/>
    <x v="4"/>
    <x v="1"/>
    <x v="1"/>
  </r>
  <r>
    <x v="14"/>
    <x v="9"/>
    <x v="12"/>
    <x v="0"/>
    <x v="5"/>
    <x v="12"/>
    <x v="12"/>
    <x v="12"/>
    <x v="12"/>
    <x v="0"/>
    <x v="118"/>
    <x v="118"/>
    <x v="113"/>
    <x v="103"/>
    <x v="22"/>
    <x v="109"/>
    <x v="4"/>
    <x v="3"/>
    <x v="4"/>
    <x v="3"/>
    <x v="1"/>
    <x v="4"/>
    <x v="4"/>
    <x v="0"/>
    <x v="0"/>
    <x v="3"/>
    <x v="2"/>
    <x v="5"/>
    <x v="0"/>
    <x v="1"/>
  </r>
  <r>
    <x v="14"/>
    <x v="10"/>
    <x v="13"/>
    <x v="1"/>
    <x v="1"/>
    <x v="13"/>
    <x v="13"/>
    <x v="13"/>
    <x v="13"/>
    <x v="0"/>
    <x v="119"/>
    <x v="119"/>
    <x v="114"/>
    <x v="104"/>
    <x v="50"/>
    <x v="110"/>
    <x v="36"/>
    <x v="3"/>
    <x v="4"/>
    <x v="3"/>
    <x v="1"/>
    <x v="6"/>
    <x v="105"/>
    <x v="0"/>
    <x v="0"/>
    <x v="3"/>
    <x v="2"/>
    <x v="1"/>
    <x v="0"/>
    <x v="1"/>
  </r>
  <r>
    <x v="14"/>
    <x v="11"/>
    <x v="14"/>
    <x v="1"/>
    <x v="1"/>
    <x v="14"/>
    <x v="14"/>
    <x v="14"/>
    <x v="14"/>
    <x v="0"/>
    <x v="120"/>
    <x v="120"/>
    <x v="115"/>
    <x v="105"/>
    <x v="28"/>
    <x v="111"/>
    <x v="9"/>
    <x v="3"/>
    <x v="3"/>
    <x v="3"/>
    <x v="1"/>
    <x v="3"/>
    <x v="106"/>
    <x v="0"/>
    <x v="0"/>
    <x v="4"/>
    <x v="2"/>
    <x v="1"/>
    <x v="0"/>
    <x v="1"/>
  </r>
  <r>
    <x v="15"/>
    <x v="0"/>
    <x v="0"/>
    <x v="0"/>
    <x v="0"/>
    <x v="0"/>
    <x v="0"/>
    <x v="0"/>
    <x v="0"/>
    <x v="0"/>
    <x v="121"/>
    <x v="121"/>
    <x v="116"/>
    <x v="106"/>
    <x v="51"/>
    <x v="112"/>
    <x v="35"/>
    <x v="3"/>
    <x v="25"/>
    <x v="3"/>
    <x v="1"/>
    <x v="5"/>
    <x v="107"/>
    <x v="0"/>
    <x v="0"/>
    <x v="12"/>
    <x v="2"/>
    <x v="0"/>
    <x v="0"/>
    <x v="0"/>
  </r>
  <r>
    <x v="15"/>
    <x v="2"/>
    <x v="2"/>
    <x v="1"/>
    <x v="0"/>
    <x v="2"/>
    <x v="2"/>
    <x v="2"/>
    <x v="2"/>
    <x v="0"/>
    <x v="122"/>
    <x v="122"/>
    <x v="117"/>
    <x v="107"/>
    <x v="11"/>
    <x v="113"/>
    <x v="5"/>
    <x v="3"/>
    <x v="15"/>
    <x v="3"/>
    <x v="1"/>
    <x v="50"/>
    <x v="108"/>
    <x v="0"/>
    <x v="0"/>
    <x v="3"/>
    <x v="2"/>
    <x v="0"/>
    <x v="0"/>
    <x v="0"/>
  </r>
  <r>
    <x v="15"/>
    <x v="2"/>
    <x v="3"/>
    <x v="1"/>
    <x v="0"/>
    <x v="3"/>
    <x v="3"/>
    <x v="3"/>
    <x v="3"/>
    <x v="0"/>
    <x v="123"/>
    <x v="123"/>
    <x v="118"/>
    <x v="48"/>
    <x v="52"/>
    <x v="114"/>
    <x v="3"/>
    <x v="3"/>
    <x v="6"/>
    <x v="3"/>
    <x v="3"/>
    <x v="47"/>
    <x v="109"/>
    <x v="0"/>
    <x v="0"/>
    <x v="4"/>
    <x v="2"/>
    <x v="0"/>
    <x v="0"/>
    <x v="0"/>
  </r>
  <r>
    <x v="15"/>
    <x v="2"/>
    <x v="4"/>
    <x v="1"/>
    <x v="0"/>
    <x v="4"/>
    <x v="4"/>
    <x v="4"/>
    <x v="4"/>
    <x v="0"/>
    <x v="124"/>
    <x v="124"/>
    <x v="25"/>
    <x v="108"/>
    <x v="18"/>
    <x v="115"/>
    <x v="4"/>
    <x v="3"/>
    <x v="4"/>
    <x v="3"/>
    <x v="1"/>
    <x v="4"/>
    <x v="4"/>
    <x v="0"/>
    <x v="0"/>
    <x v="3"/>
    <x v="2"/>
    <x v="0"/>
    <x v="0"/>
    <x v="0"/>
  </r>
  <r>
    <x v="15"/>
    <x v="4"/>
    <x v="7"/>
    <x v="1"/>
    <x v="1"/>
    <x v="7"/>
    <x v="7"/>
    <x v="7"/>
    <x v="7"/>
    <x v="0"/>
    <x v="125"/>
    <x v="125"/>
    <x v="119"/>
    <x v="109"/>
    <x v="27"/>
    <x v="97"/>
    <x v="17"/>
    <x v="3"/>
    <x v="15"/>
    <x v="7"/>
    <x v="3"/>
    <x v="50"/>
    <x v="110"/>
    <x v="0"/>
    <x v="0"/>
    <x v="4"/>
    <x v="1"/>
    <x v="1"/>
    <x v="0"/>
    <x v="1"/>
  </r>
  <r>
    <x v="15"/>
    <x v="5"/>
    <x v="8"/>
    <x v="1"/>
    <x v="0"/>
    <x v="8"/>
    <x v="8"/>
    <x v="8"/>
    <x v="8"/>
    <x v="0"/>
    <x v="126"/>
    <x v="126"/>
    <x v="120"/>
    <x v="72"/>
    <x v="11"/>
    <x v="116"/>
    <x v="15"/>
    <x v="3"/>
    <x v="25"/>
    <x v="7"/>
    <x v="1"/>
    <x v="33"/>
    <x v="111"/>
    <x v="0"/>
    <x v="0"/>
    <x v="2"/>
    <x v="1"/>
    <x v="0"/>
    <x v="0"/>
    <x v="0"/>
  </r>
  <r>
    <x v="15"/>
    <x v="10"/>
    <x v="13"/>
    <x v="1"/>
    <x v="1"/>
    <x v="13"/>
    <x v="13"/>
    <x v="13"/>
    <x v="13"/>
    <x v="0"/>
    <x v="127"/>
    <x v="127"/>
    <x v="121"/>
    <x v="110"/>
    <x v="23"/>
    <x v="117"/>
    <x v="30"/>
    <x v="3"/>
    <x v="31"/>
    <x v="2"/>
    <x v="6"/>
    <x v="53"/>
    <x v="112"/>
    <x v="0"/>
    <x v="0"/>
    <x v="12"/>
    <x v="2"/>
    <x v="1"/>
    <x v="0"/>
    <x v="1"/>
  </r>
  <r>
    <x v="15"/>
    <x v="11"/>
    <x v="14"/>
    <x v="1"/>
    <x v="1"/>
    <x v="14"/>
    <x v="14"/>
    <x v="14"/>
    <x v="14"/>
    <x v="0"/>
    <x v="128"/>
    <x v="128"/>
    <x v="122"/>
    <x v="71"/>
    <x v="33"/>
    <x v="118"/>
    <x v="33"/>
    <x v="5"/>
    <x v="28"/>
    <x v="7"/>
    <x v="1"/>
    <x v="54"/>
    <x v="113"/>
    <x v="0"/>
    <x v="0"/>
    <x v="12"/>
    <x v="2"/>
    <x v="1"/>
    <x v="0"/>
    <x v="1"/>
  </r>
  <r>
    <x v="15"/>
    <x v="12"/>
    <x v="15"/>
    <x v="0"/>
    <x v="6"/>
    <x v="15"/>
    <x v="15"/>
    <x v="15"/>
    <x v="15"/>
    <x v="0"/>
    <x v="129"/>
    <x v="129"/>
    <x v="123"/>
    <x v="111"/>
    <x v="24"/>
    <x v="119"/>
    <x v="4"/>
    <x v="3"/>
    <x v="4"/>
    <x v="3"/>
    <x v="1"/>
    <x v="4"/>
    <x v="4"/>
    <x v="0"/>
    <x v="0"/>
    <x v="3"/>
    <x v="2"/>
    <x v="6"/>
    <x v="0"/>
    <x v="2"/>
  </r>
  <r>
    <x v="15"/>
    <x v="13"/>
    <x v="16"/>
    <x v="0"/>
    <x v="0"/>
    <x v="16"/>
    <x v="16"/>
    <x v="16"/>
    <x v="16"/>
    <x v="0"/>
    <x v="130"/>
    <x v="130"/>
    <x v="124"/>
    <x v="112"/>
    <x v="53"/>
    <x v="120"/>
    <x v="47"/>
    <x v="2"/>
    <x v="42"/>
    <x v="8"/>
    <x v="2"/>
    <x v="57"/>
    <x v="114"/>
    <x v="0"/>
    <x v="0"/>
    <x v="17"/>
    <x v="12"/>
    <x v="0"/>
    <x v="0"/>
    <x v="0"/>
  </r>
  <r>
    <x v="15"/>
    <x v="14"/>
    <x v="17"/>
    <x v="0"/>
    <x v="0"/>
    <x v="17"/>
    <x v="17"/>
    <x v="17"/>
    <x v="17"/>
    <x v="0"/>
    <x v="131"/>
    <x v="131"/>
    <x v="125"/>
    <x v="113"/>
    <x v="54"/>
    <x v="121"/>
    <x v="47"/>
    <x v="6"/>
    <x v="43"/>
    <x v="9"/>
    <x v="6"/>
    <x v="58"/>
    <x v="115"/>
    <x v="0"/>
    <x v="0"/>
    <x v="11"/>
    <x v="6"/>
    <x v="0"/>
    <x v="0"/>
    <x v="0"/>
  </r>
  <r>
    <x v="15"/>
    <x v="15"/>
    <x v="18"/>
    <x v="0"/>
    <x v="6"/>
    <x v="17"/>
    <x v="17"/>
    <x v="17"/>
    <x v="17"/>
    <x v="0"/>
    <x v="132"/>
    <x v="132"/>
    <x v="126"/>
    <x v="114"/>
    <x v="9"/>
    <x v="122"/>
    <x v="35"/>
    <x v="3"/>
    <x v="5"/>
    <x v="3"/>
    <x v="1"/>
    <x v="34"/>
    <x v="116"/>
    <x v="0"/>
    <x v="0"/>
    <x v="4"/>
    <x v="2"/>
    <x v="6"/>
    <x v="0"/>
    <x v="2"/>
  </r>
  <r>
    <x v="16"/>
    <x v="2"/>
    <x v="2"/>
    <x v="1"/>
    <x v="0"/>
    <x v="2"/>
    <x v="2"/>
    <x v="2"/>
    <x v="2"/>
    <x v="0"/>
    <x v="133"/>
    <x v="133"/>
    <x v="127"/>
    <x v="61"/>
    <x v="11"/>
    <x v="123"/>
    <x v="5"/>
    <x v="3"/>
    <x v="19"/>
    <x v="2"/>
    <x v="3"/>
    <x v="11"/>
    <x v="117"/>
    <x v="0"/>
    <x v="0"/>
    <x v="18"/>
    <x v="11"/>
    <x v="0"/>
    <x v="0"/>
    <x v="0"/>
  </r>
  <r>
    <x v="16"/>
    <x v="2"/>
    <x v="3"/>
    <x v="1"/>
    <x v="0"/>
    <x v="3"/>
    <x v="3"/>
    <x v="3"/>
    <x v="3"/>
    <x v="0"/>
    <x v="134"/>
    <x v="134"/>
    <x v="128"/>
    <x v="115"/>
    <x v="43"/>
    <x v="124"/>
    <x v="36"/>
    <x v="3"/>
    <x v="6"/>
    <x v="3"/>
    <x v="1"/>
    <x v="10"/>
    <x v="118"/>
    <x v="0"/>
    <x v="0"/>
    <x v="4"/>
    <x v="14"/>
    <x v="0"/>
    <x v="0"/>
    <x v="0"/>
  </r>
  <r>
    <x v="16"/>
    <x v="2"/>
    <x v="4"/>
    <x v="1"/>
    <x v="0"/>
    <x v="4"/>
    <x v="4"/>
    <x v="4"/>
    <x v="4"/>
    <x v="0"/>
    <x v="135"/>
    <x v="135"/>
    <x v="129"/>
    <x v="116"/>
    <x v="4"/>
    <x v="125"/>
    <x v="4"/>
    <x v="3"/>
    <x v="4"/>
    <x v="3"/>
    <x v="1"/>
    <x v="4"/>
    <x v="4"/>
    <x v="0"/>
    <x v="0"/>
    <x v="3"/>
    <x v="13"/>
    <x v="0"/>
    <x v="0"/>
    <x v="0"/>
  </r>
  <r>
    <x v="16"/>
    <x v="4"/>
    <x v="7"/>
    <x v="1"/>
    <x v="1"/>
    <x v="7"/>
    <x v="7"/>
    <x v="7"/>
    <x v="7"/>
    <x v="0"/>
    <x v="136"/>
    <x v="136"/>
    <x v="130"/>
    <x v="117"/>
    <x v="27"/>
    <x v="126"/>
    <x v="21"/>
    <x v="5"/>
    <x v="31"/>
    <x v="2"/>
    <x v="1"/>
    <x v="50"/>
    <x v="119"/>
    <x v="0"/>
    <x v="0"/>
    <x v="2"/>
    <x v="5"/>
    <x v="1"/>
    <x v="0"/>
    <x v="1"/>
  </r>
  <r>
    <x v="16"/>
    <x v="5"/>
    <x v="8"/>
    <x v="1"/>
    <x v="0"/>
    <x v="8"/>
    <x v="8"/>
    <x v="8"/>
    <x v="8"/>
    <x v="0"/>
    <x v="137"/>
    <x v="137"/>
    <x v="131"/>
    <x v="72"/>
    <x v="0"/>
    <x v="127"/>
    <x v="28"/>
    <x v="3"/>
    <x v="10"/>
    <x v="3"/>
    <x v="2"/>
    <x v="59"/>
    <x v="120"/>
    <x v="0"/>
    <x v="0"/>
    <x v="4"/>
    <x v="13"/>
    <x v="0"/>
    <x v="0"/>
    <x v="0"/>
  </r>
  <r>
    <x v="16"/>
    <x v="10"/>
    <x v="13"/>
    <x v="1"/>
    <x v="1"/>
    <x v="13"/>
    <x v="13"/>
    <x v="13"/>
    <x v="13"/>
    <x v="0"/>
    <x v="138"/>
    <x v="138"/>
    <x v="132"/>
    <x v="56"/>
    <x v="55"/>
    <x v="43"/>
    <x v="35"/>
    <x v="3"/>
    <x v="31"/>
    <x v="2"/>
    <x v="1"/>
    <x v="59"/>
    <x v="121"/>
    <x v="0"/>
    <x v="0"/>
    <x v="13"/>
    <x v="9"/>
    <x v="1"/>
    <x v="0"/>
    <x v="1"/>
  </r>
  <r>
    <x v="16"/>
    <x v="11"/>
    <x v="14"/>
    <x v="1"/>
    <x v="1"/>
    <x v="14"/>
    <x v="14"/>
    <x v="14"/>
    <x v="14"/>
    <x v="0"/>
    <x v="139"/>
    <x v="139"/>
    <x v="133"/>
    <x v="118"/>
    <x v="5"/>
    <x v="128"/>
    <x v="5"/>
    <x v="3"/>
    <x v="3"/>
    <x v="3"/>
    <x v="1"/>
    <x v="54"/>
    <x v="122"/>
    <x v="0"/>
    <x v="0"/>
    <x v="9"/>
    <x v="5"/>
    <x v="1"/>
    <x v="0"/>
    <x v="1"/>
  </r>
  <r>
    <x v="16"/>
    <x v="13"/>
    <x v="16"/>
    <x v="0"/>
    <x v="0"/>
    <x v="16"/>
    <x v="16"/>
    <x v="16"/>
    <x v="16"/>
    <x v="0"/>
    <x v="140"/>
    <x v="140"/>
    <x v="134"/>
    <x v="11"/>
    <x v="51"/>
    <x v="129"/>
    <x v="48"/>
    <x v="6"/>
    <x v="44"/>
    <x v="12"/>
    <x v="7"/>
    <x v="60"/>
    <x v="123"/>
    <x v="0"/>
    <x v="0"/>
    <x v="19"/>
    <x v="12"/>
    <x v="0"/>
    <x v="0"/>
    <x v="0"/>
  </r>
  <r>
    <x v="16"/>
    <x v="14"/>
    <x v="17"/>
    <x v="0"/>
    <x v="0"/>
    <x v="17"/>
    <x v="17"/>
    <x v="17"/>
    <x v="17"/>
    <x v="0"/>
    <x v="141"/>
    <x v="141"/>
    <x v="135"/>
    <x v="119"/>
    <x v="36"/>
    <x v="130"/>
    <x v="4"/>
    <x v="3"/>
    <x v="6"/>
    <x v="3"/>
    <x v="1"/>
    <x v="6"/>
    <x v="124"/>
    <x v="0"/>
    <x v="0"/>
    <x v="3"/>
    <x v="2"/>
    <x v="0"/>
    <x v="0"/>
    <x v="0"/>
  </r>
  <r>
    <x v="16"/>
    <x v="15"/>
    <x v="18"/>
    <x v="0"/>
    <x v="6"/>
    <x v="17"/>
    <x v="17"/>
    <x v="17"/>
    <x v="17"/>
    <x v="0"/>
    <x v="142"/>
    <x v="142"/>
    <x v="136"/>
    <x v="120"/>
    <x v="56"/>
    <x v="131"/>
    <x v="15"/>
    <x v="5"/>
    <x v="3"/>
    <x v="3"/>
    <x v="1"/>
    <x v="22"/>
    <x v="125"/>
    <x v="0"/>
    <x v="0"/>
    <x v="3"/>
    <x v="2"/>
    <x v="6"/>
    <x v="0"/>
    <x v="2"/>
  </r>
  <r>
    <x v="16"/>
    <x v="16"/>
    <x v="19"/>
    <x v="0"/>
    <x v="5"/>
    <x v="18"/>
    <x v="18"/>
    <x v="18"/>
    <x v="18"/>
    <x v="0"/>
    <x v="143"/>
    <x v="143"/>
    <x v="137"/>
    <x v="58"/>
    <x v="57"/>
    <x v="132"/>
    <x v="4"/>
    <x v="5"/>
    <x v="4"/>
    <x v="3"/>
    <x v="1"/>
    <x v="6"/>
    <x v="126"/>
    <x v="0"/>
    <x v="0"/>
    <x v="3"/>
    <x v="2"/>
    <x v="5"/>
    <x v="0"/>
    <x v="1"/>
  </r>
  <r>
    <x v="17"/>
    <x v="2"/>
    <x v="2"/>
    <x v="1"/>
    <x v="0"/>
    <x v="2"/>
    <x v="2"/>
    <x v="2"/>
    <x v="2"/>
    <x v="0"/>
    <x v="144"/>
    <x v="144"/>
    <x v="138"/>
    <x v="121"/>
    <x v="22"/>
    <x v="133"/>
    <x v="49"/>
    <x v="3"/>
    <x v="23"/>
    <x v="2"/>
    <x v="2"/>
    <x v="41"/>
    <x v="127"/>
    <x v="0"/>
    <x v="0"/>
    <x v="7"/>
    <x v="13"/>
    <x v="0"/>
    <x v="0"/>
    <x v="0"/>
  </r>
  <r>
    <x v="17"/>
    <x v="2"/>
    <x v="3"/>
    <x v="1"/>
    <x v="0"/>
    <x v="3"/>
    <x v="3"/>
    <x v="3"/>
    <x v="3"/>
    <x v="0"/>
    <x v="145"/>
    <x v="145"/>
    <x v="139"/>
    <x v="34"/>
    <x v="58"/>
    <x v="134"/>
    <x v="21"/>
    <x v="3"/>
    <x v="3"/>
    <x v="3"/>
    <x v="3"/>
    <x v="21"/>
    <x v="128"/>
    <x v="0"/>
    <x v="0"/>
    <x v="4"/>
    <x v="2"/>
    <x v="0"/>
    <x v="0"/>
    <x v="0"/>
  </r>
  <r>
    <x v="17"/>
    <x v="2"/>
    <x v="4"/>
    <x v="1"/>
    <x v="0"/>
    <x v="4"/>
    <x v="4"/>
    <x v="4"/>
    <x v="4"/>
    <x v="0"/>
    <x v="146"/>
    <x v="146"/>
    <x v="140"/>
    <x v="122"/>
    <x v="4"/>
    <x v="135"/>
    <x v="4"/>
    <x v="3"/>
    <x v="4"/>
    <x v="3"/>
    <x v="1"/>
    <x v="4"/>
    <x v="4"/>
    <x v="0"/>
    <x v="0"/>
    <x v="3"/>
    <x v="2"/>
    <x v="0"/>
    <x v="0"/>
    <x v="0"/>
  </r>
  <r>
    <x v="17"/>
    <x v="4"/>
    <x v="7"/>
    <x v="1"/>
    <x v="1"/>
    <x v="7"/>
    <x v="7"/>
    <x v="7"/>
    <x v="7"/>
    <x v="0"/>
    <x v="147"/>
    <x v="147"/>
    <x v="141"/>
    <x v="123"/>
    <x v="27"/>
    <x v="27"/>
    <x v="28"/>
    <x v="3"/>
    <x v="31"/>
    <x v="3"/>
    <x v="2"/>
    <x v="53"/>
    <x v="129"/>
    <x v="0"/>
    <x v="0"/>
    <x v="3"/>
    <x v="5"/>
    <x v="1"/>
    <x v="0"/>
    <x v="1"/>
  </r>
  <r>
    <x v="17"/>
    <x v="5"/>
    <x v="8"/>
    <x v="1"/>
    <x v="0"/>
    <x v="8"/>
    <x v="8"/>
    <x v="8"/>
    <x v="8"/>
    <x v="0"/>
    <x v="148"/>
    <x v="148"/>
    <x v="142"/>
    <x v="124"/>
    <x v="47"/>
    <x v="136"/>
    <x v="35"/>
    <x v="5"/>
    <x v="15"/>
    <x v="3"/>
    <x v="1"/>
    <x v="34"/>
    <x v="99"/>
    <x v="0"/>
    <x v="0"/>
    <x v="4"/>
    <x v="5"/>
    <x v="0"/>
    <x v="0"/>
    <x v="0"/>
  </r>
  <r>
    <x v="17"/>
    <x v="10"/>
    <x v="13"/>
    <x v="1"/>
    <x v="1"/>
    <x v="13"/>
    <x v="13"/>
    <x v="13"/>
    <x v="13"/>
    <x v="0"/>
    <x v="149"/>
    <x v="149"/>
    <x v="143"/>
    <x v="118"/>
    <x v="23"/>
    <x v="137"/>
    <x v="28"/>
    <x v="2"/>
    <x v="14"/>
    <x v="2"/>
    <x v="3"/>
    <x v="32"/>
    <x v="130"/>
    <x v="0"/>
    <x v="0"/>
    <x v="12"/>
    <x v="2"/>
    <x v="1"/>
    <x v="0"/>
    <x v="1"/>
  </r>
  <r>
    <x v="17"/>
    <x v="11"/>
    <x v="14"/>
    <x v="1"/>
    <x v="1"/>
    <x v="14"/>
    <x v="14"/>
    <x v="14"/>
    <x v="14"/>
    <x v="0"/>
    <x v="150"/>
    <x v="150"/>
    <x v="144"/>
    <x v="100"/>
    <x v="5"/>
    <x v="138"/>
    <x v="5"/>
    <x v="3"/>
    <x v="28"/>
    <x v="2"/>
    <x v="3"/>
    <x v="61"/>
    <x v="131"/>
    <x v="0"/>
    <x v="0"/>
    <x v="4"/>
    <x v="13"/>
    <x v="1"/>
    <x v="0"/>
    <x v="1"/>
  </r>
  <r>
    <x v="17"/>
    <x v="13"/>
    <x v="16"/>
    <x v="0"/>
    <x v="0"/>
    <x v="16"/>
    <x v="16"/>
    <x v="16"/>
    <x v="16"/>
    <x v="0"/>
    <x v="151"/>
    <x v="151"/>
    <x v="145"/>
    <x v="10"/>
    <x v="59"/>
    <x v="139"/>
    <x v="50"/>
    <x v="5"/>
    <x v="45"/>
    <x v="12"/>
    <x v="3"/>
    <x v="62"/>
    <x v="132"/>
    <x v="0"/>
    <x v="0"/>
    <x v="20"/>
    <x v="16"/>
    <x v="0"/>
    <x v="0"/>
    <x v="0"/>
  </r>
  <r>
    <x v="17"/>
    <x v="15"/>
    <x v="18"/>
    <x v="0"/>
    <x v="6"/>
    <x v="17"/>
    <x v="17"/>
    <x v="17"/>
    <x v="17"/>
    <x v="0"/>
    <x v="152"/>
    <x v="152"/>
    <x v="146"/>
    <x v="125"/>
    <x v="60"/>
    <x v="140"/>
    <x v="15"/>
    <x v="3"/>
    <x v="3"/>
    <x v="7"/>
    <x v="1"/>
    <x v="22"/>
    <x v="133"/>
    <x v="0"/>
    <x v="0"/>
    <x v="3"/>
    <x v="5"/>
    <x v="6"/>
    <x v="0"/>
    <x v="2"/>
  </r>
  <r>
    <x v="17"/>
    <x v="16"/>
    <x v="19"/>
    <x v="0"/>
    <x v="5"/>
    <x v="18"/>
    <x v="18"/>
    <x v="18"/>
    <x v="18"/>
    <x v="0"/>
    <x v="153"/>
    <x v="153"/>
    <x v="147"/>
    <x v="5"/>
    <x v="13"/>
    <x v="141"/>
    <x v="4"/>
    <x v="3"/>
    <x v="4"/>
    <x v="3"/>
    <x v="1"/>
    <x v="4"/>
    <x v="4"/>
    <x v="0"/>
    <x v="0"/>
    <x v="3"/>
    <x v="2"/>
    <x v="5"/>
    <x v="0"/>
    <x v="1"/>
  </r>
  <r>
    <x v="18"/>
    <x v="2"/>
    <x v="2"/>
    <x v="1"/>
    <x v="0"/>
    <x v="2"/>
    <x v="2"/>
    <x v="2"/>
    <x v="2"/>
    <x v="0"/>
    <x v="154"/>
    <x v="154"/>
    <x v="148"/>
    <x v="3"/>
    <x v="11"/>
    <x v="142"/>
    <x v="17"/>
    <x v="5"/>
    <x v="23"/>
    <x v="3"/>
    <x v="1"/>
    <x v="42"/>
    <x v="134"/>
    <x v="0"/>
    <x v="0"/>
    <x v="8"/>
    <x v="11"/>
    <x v="0"/>
    <x v="0"/>
    <x v="0"/>
  </r>
  <r>
    <x v="18"/>
    <x v="2"/>
    <x v="3"/>
    <x v="1"/>
    <x v="0"/>
    <x v="3"/>
    <x v="3"/>
    <x v="3"/>
    <x v="3"/>
    <x v="0"/>
    <x v="155"/>
    <x v="155"/>
    <x v="149"/>
    <x v="126"/>
    <x v="61"/>
    <x v="143"/>
    <x v="21"/>
    <x v="3"/>
    <x v="15"/>
    <x v="3"/>
    <x v="1"/>
    <x v="21"/>
    <x v="135"/>
    <x v="0"/>
    <x v="0"/>
    <x v="3"/>
    <x v="5"/>
    <x v="0"/>
    <x v="0"/>
    <x v="0"/>
  </r>
  <r>
    <x v="18"/>
    <x v="2"/>
    <x v="4"/>
    <x v="1"/>
    <x v="0"/>
    <x v="4"/>
    <x v="4"/>
    <x v="4"/>
    <x v="4"/>
    <x v="0"/>
    <x v="156"/>
    <x v="156"/>
    <x v="6"/>
    <x v="127"/>
    <x v="18"/>
    <x v="144"/>
    <x v="4"/>
    <x v="3"/>
    <x v="4"/>
    <x v="3"/>
    <x v="1"/>
    <x v="4"/>
    <x v="4"/>
    <x v="0"/>
    <x v="0"/>
    <x v="3"/>
    <x v="2"/>
    <x v="0"/>
    <x v="0"/>
    <x v="0"/>
  </r>
  <r>
    <x v="18"/>
    <x v="4"/>
    <x v="7"/>
    <x v="1"/>
    <x v="1"/>
    <x v="7"/>
    <x v="7"/>
    <x v="7"/>
    <x v="7"/>
    <x v="0"/>
    <x v="157"/>
    <x v="157"/>
    <x v="150"/>
    <x v="128"/>
    <x v="27"/>
    <x v="145"/>
    <x v="5"/>
    <x v="3"/>
    <x v="19"/>
    <x v="7"/>
    <x v="1"/>
    <x v="29"/>
    <x v="136"/>
    <x v="0"/>
    <x v="0"/>
    <x v="12"/>
    <x v="13"/>
    <x v="1"/>
    <x v="0"/>
    <x v="1"/>
  </r>
  <r>
    <x v="18"/>
    <x v="5"/>
    <x v="8"/>
    <x v="1"/>
    <x v="0"/>
    <x v="8"/>
    <x v="8"/>
    <x v="8"/>
    <x v="8"/>
    <x v="0"/>
    <x v="158"/>
    <x v="158"/>
    <x v="151"/>
    <x v="129"/>
    <x v="11"/>
    <x v="146"/>
    <x v="33"/>
    <x v="3"/>
    <x v="15"/>
    <x v="3"/>
    <x v="1"/>
    <x v="52"/>
    <x v="137"/>
    <x v="0"/>
    <x v="0"/>
    <x v="2"/>
    <x v="5"/>
    <x v="0"/>
    <x v="0"/>
    <x v="0"/>
  </r>
  <r>
    <x v="18"/>
    <x v="10"/>
    <x v="13"/>
    <x v="1"/>
    <x v="1"/>
    <x v="13"/>
    <x v="13"/>
    <x v="13"/>
    <x v="13"/>
    <x v="0"/>
    <x v="159"/>
    <x v="159"/>
    <x v="152"/>
    <x v="130"/>
    <x v="27"/>
    <x v="147"/>
    <x v="21"/>
    <x v="2"/>
    <x v="10"/>
    <x v="3"/>
    <x v="3"/>
    <x v="54"/>
    <x v="138"/>
    <x v="0"/>
    <x v="0"/>
    <x v="13"/>
    <x v="13"/>
    <x v="1"/>
    <x v="0"/>
    <x v="1"/>
  </r>
  <r>
    <x v="18"/>
    <x v="11"/>
    <x v="14"/>
    <x v="1"/>
    <x v="1"/>
    <x v="14"/>
    <x v="14"/>
    <x v="14"/>
    <x v="14"/>
    <x v="0"/>
    <x v="160"/>
    <x v="160"/>
    <x v="153"/>
    <x v="131"/>
    <x v="32"/>
    <x v="148"/>
    <x v="15"/>
    <x v="3"/>
    <x v="3"/>
    <x v="7"/>
    <x v="3"/>
    <x v="21"/>
    <x v="139"/>
    <x v="0"/>
    <x v="0"/>
    <x v="12"/>
    <x v="14"/>
    <x v="1"/>
    <x v="0"/>
    <x v="1"/>
  </r>
  <r>
    <x v="18"/>
    <x v="13"/>
    <x v="16"/>
    <x v="0"/>
    <x v="0"/>
    <x v="16"/>
    <x v="16"/>
    <x v="16"/>
    <x v="16"/>
    <x v="0"/>
    <x v="161"/>
    <x v="161"/>
    <x v="154"/>
    <x v="132"/>
    <x v="29"/>
    <x v="139"/>
    <x v="51"/>
    <x v="2"/>
    <x v="46"/>
    <x v="8"/>
    <x v="0"/>
    <x v="63"/>
    <x v="140"/>
    <x v="0"/>
    <x v="0"/>
    <x v="11"/>
    <x v="8"/>
    <x v="0"/>
    <x v="0"/>
    <x v="0"/>
  </r>
  <r>
    <x v="18"/>
    <x v="15"/>
    <x v="18"/>
    <x v="0"/>
    <x v="6"/>
    <x v="17"/>
    <x v="17"/>
    <x v="17"/>
    <x v="17"/>
    <x v="0"/>
    <x v="162"/>
    <x v="162"/>
    <x v="155"/>
    <x v="133"/>
    <x v="61"/>
    <x v="149"/>
    <x v="33"/>
    <x v="3"/>
    <x v="25"/>
    <x v="3"/>
    <x v="1"/>
    <x v="50"/>
    <x v="141"/>
    <x v="0"/>
    <x v="0"/>
    <x v="3"/>
    <x v="2"/>
    <x v="6"/>
    <x v="0"/>
    <x v="2"/>
  </r>
  <r>
    <x v="18"/>
    <x v="16"/>
    <x v="19"/>
    <x v="0"/>
    <x v="5"/>
    <x v="18"/>
    <x v="18"/>
    <x v="18"/>
    <x v="18"/>
    <x v="0"/>
    <x v="163"/>
    <x v="163"/>
    <x v="156"/>
    <x v="34"/>
    <x v="45"/>
    <x v="150"/>
    <x v="4"/>
    <x v="3"/>
    <x v="6"/>
    <x v="3"/>
    <x v="1"/>
    <x v="6"/>
    <x v="142"/>
    <x v="0"/>
    <x v="0"/>
    <x v="3"/>
    <x v="2"/>
    <x v="5"/>
    <x v="0"/>
    <x v="1"/>
  </r>
  <r>
    <x v="19"/>
    <x v="2"/>
    <x v="2"/>
    <x v="1"/>
    <x v="0"/>
    <x v="2"/>
    <x v="2"/>
    <x v="2"/>
    <x v="2"/>
    <x v="0"/>
    <x v="164"/>
    <x v="164"/>
    <x v="157"/>
    <x v="47"/>
    <x v="11"/>
    <x v="151"/>
    <x v="10"/>
    <x v="5"/>
    <x v="23"/>
    <x v="3"/>
    <x v="3"/>
    <x v="32"/>
    <x v="143"/>
    <x v="0"/>
    <x v="0"/>
    <x v="7"/>
    <x v="1"/>
    <x v="0"/>
    <x v="0"/>
    <x v="0"/>
  </r>
  <r>
    <x v="19"/>
    <x v="2"/>
    <x v="3"/>
    <x v="1"/>
    <x v="0"/>
    <x v="3"/>
    <x v="3"/>
    <x v="3"/>
    <x v="3"/>
    <x v="0"/>
    <x v="165"/>
    <x v="165"/>
    <x v="3"/>
    <x v="126"/>
    <x v="62"/>
    <x v="152"/>
    <x v="9"/>
    <x v="3"/>
    <x v="3"/>
    <x v="3"/>
    <x v="1"/>
    <x v="3"/>
    <x v="144"/>
    <x v="0"/>
    <x v="0"/>
    <x v="4"/>
    <x v="2"/>
    <x v="0"/>
    <x v="0"/>
    <x v="0"/>
  </r>
  <r>
    <x v="19"/>
    <x v="2"/>
    <x v="4"/>
    <x v="1"/>
    <x v="0"/>
    <x v="4"/>
    <x v="4"/>
    <x v="4"/>
    <x v="4"/>
    <x v="0"/>
    <x v="166"/>
    <x v="166"/>
    <x v="113"/>
    <x v="134"/>
    <x v="4"/>
    <x v="153"/>
    <x v="4"/>
    <x v="3"/>
    <x v="4"/>
    <x v="3"/>
    <x v="1"/>
    <x v="4"/>
    <x v="4"/>
    <x v="0"/>
    <x v="0"/>
    <x v="3"/>
    <x v="2"/>
    <x v="0"/>
    <x v="0"/>
    <x v="0"/>
  </r>
  <r>
    <x v="19"/>
    <x v="4"/>
    <x v="7"/>
    <x v="1"/>
    <x v="1"/>
    <x v="7"/>
    <x v="7"/>
    <x v="7"/>
    <x v="7"/>
    <x v="0"/>
    <x v="167"/>
    <x v="167"/>
    <x v="158"/>
    <x v="135"/>
    <x v="27"/>
    <x v="154"/>
    <x v="28"/>
    <x v="2"/>
    <x v="5"/>
    <x v="2"/>
    <x v="3"/>
    <x v="53"/>
    <x v="145"/>
    <x v="0"/>
    <x v="0"/>
    <x v="12"/>
    <x v="5"/>
    <x v="1"/>
    <x v="0"/>
    <x v="1"/>
  </r>
  <r>
    <x v="19"/>
    <x v="5"/>
    <x v="8"/>
    <x v="1"/>
    <x v="0"/>
    <x v="8"/>
    <x v="8"/>
    <x v="8"/>
    <x v="8"/>
    <x v="0"/>
    <x v="168"/>
    <x v="168"/>
    <x v="159"/>
    <x v="64"/>
    <x v="63"/>
    <x v="155"/>
    <x v="52"/>
    <x v="3"/>
    <x v="19"/>
    <x v="3"/>
    <x v="6"/>
    <x v="18"/>
    <x v="146"/>
    <x v="0"/>
    <x v="0"/>
    <x v="3"/>
    <x v="1"/>
    <x v="0"/>
    <x v="0"/>
    <x v="0"/>
  </r>
  <r>
    <x v="19"/>
    <x v="10"/>
    <x v="13"/>
    <x v="1"/>
    <x v="1"/>
    <x v="13"/>
    <x v="13"/>
    <x v="13"/>
    <x v="13"/>
    <x v="0"/>
    <x v="169"/>
    <x v="169"/>
    <x v="160"/>
    <x v="136"/>
    <x v="27"/>
    <x v="156"/>
    <x v="17"/>
    <x v="3"/>
    <x v="15"/>
    <x v="2"/>
    <x v="1"/>
    <x v="50"/>
    <x v="117"/>
    <x v="0"/>
    <x v="0"/>
    <x v="5"/>
    <x v="5"/>
    <x v="1"/>
    <x v="0"/>
    <x v="1"/>
  </r>
  <r>
    <x v="19"/>
    <x v="11"/>
    <x v="14"/>
    <x v="1"/>
    <x v="1"/>
    <x v="14"/>
    <x v="14"/>
    <x v="14"/>
    <x v="14"/>
    <x v="0"/>
    <x v="170"/>
    <x v="170"/>
    <x v="161"/>
    <x v="49"/>
    <x v="32"/>
    <x v="157"/>
    <x v="30"/>
    <x v="3"/>
    <x v="5"/>
    <x v="3"/>
    <x v="3"/>
    <x v="36"/>
    <x v="147"/>
    <x v="0"/>
    <x v="0"/>
    <x v="12"/>
    <x v="2"/>
    <x v="1"/>
    <x v="0"/>
    <x v="1"/>
  </r>
  <r>
    <x v="19"/>
    <x v="13"/>
    <x v="16"/>
    <x v="0"/>
    <x v="0"/>
    <x v="16"/>
    <x v="16"/>
    <x v="16"/>
    <x v="16"/>
    <x v="0"/>
    <x v="171"/>
    <x v="171"/>
    <x v="162"/>
    <x v="137"/>
    <x v="63"/>
    <x v="158"/>
    <x v="53"/>
    <x v="5"/>
    <x v="47"/>
    <x v="2"/>
    <x v="3"/>
    <x v="58"/>
    <x v="148"/>
    <x v="0"/>
    <x v="0"/>
    <x v="21"/>
    <x v="7"/>
    <x v="0"/>
    <x v="0"/>
    <x v="0"/>
  </r>
  <r>
    <x v="19"/>
    <x v="15"/>
    <x v="18"/>
    <x v="0"/>
    <x v="6"/>
    <x v="17"/>
    <x v="17"/>
    <x v="17"/>
    <x v="17"/>
    <x v="0"/>
    <x v="172"/>
    <x v="172"/>
    <x v="163"/>
    <x v="138"/>
    <x v="64"/>
    <x v="159"/>
    <x v="21"/>
    <x v="3"/>
    <x v="6"/>
    <x v="7"/>
    <x v="1"/>
    <x v="22"/>
    <x v="149"/>
    <x v="0"/>
    <x v="0"/>
    <x v="3"/>
    <x v="13"/>
    <x v="6"/>
    <x v="0"/>
    <x v="2"/>
  </r>
  <r>
    <x v="19"/>
    <x v="16"/>
    <x v="19"/>
    <x v="0"/>
    <x v="5"/>
    <x v="18"/>
    <x v="18"/>
    <x v="18"/>
    <x v="18"/>
    <x v="0"/>
    <x v="173"/>
    <x v="173"/>
    <x v="164"/>
    <x v="139"/>
    <x v="65"/>
    <x v="160"/>
    <x v="3"/>
    <x v="3"/>
    <x v="3"/>
    <x v="3"/>
    <x v="1"/>
    <x v="47"/>
    <x v="150"/>
    <x v="0"/>
    <x v="0"/>
    <x v="3"/>
    <x v="2"/>
    <x v="5"/>
    <x v="0"/>
    <x v="1"/>
  </r>
  <r>
    <x v="19"/>
    <x v="17"/>
    <x v="20"/>
    <x v="0"/>
    <x v="7"/>
    <x v="19"/>
    <x v="19"/>
    <x v="19"/>
    <x v="19"/>
    <x v="0"/>
    <x v="174"/>
    <x v="174"/>
    <x v="165"/>
    <x v="140"/>
    <x v="66"/>
    <x v="161"/>
    <x v="54"/>
    <x v="7"/>
    <x v="14"/>
    <x v="3"/>
    <x v="9"/>
    <x v="13"/>
    <x v="151"/>
    <x v="0"/>
    <x v="0"/>
    <x v="22"/>
    <x v="3"/>
    <x v="7"/>
    <x v="1"/>
    <x v="1"/>
  </r>
  <r>
    <x v="19"/>
    <x v="18"/>
    <x v="21"/>
    <x v="1"/>
    <x v="0"/>
    <x v="20"/>
    <x v="20"/>
    <x v="20"/>
    <x v="20"/>
    <x v="0"/>
    <x v="175"/>
    <x v="175"/>
    <x v="166"/>
    <x v="141"/>
    <x v="18"/>
    <x v="162"/>
    <x v="9"/>
    <x v="3"/>
    <x v="31"/>
    <x v="3"/>
    <x v="1"/>
    <x v="52"/>
    <x v="145"/>
    <x v="0"/>
    <x v="0"/>
    <x v="7"/>
    <x v="1"/>
    <x v="0"/>
    <x v="0"/>
    <x v="0"/>
  </r>
  <r>
    <x v="19"/>
    <x v="18"/>
    <x v="22"/>
    <x v="0"/>
    <x v="8"/>
    <x v="21"/>
    <x v="21"/>
    <x v="21"/>
    <x v="21"/>
    <x v="0"/>
    <x v="176"/>
    <x v="176"/>
    <x v="167"/>
    <x v="142"/>
    <x v="27"/>
    <x v="163"/>
    <x v="15"/>
    <x v="5"/>
    <x v="5"/>
    <x v="3"/>
    <x v="3"/>
    <x v="52"/>
    <x v="152"/>
    <x v="0"/>
    <x v="0"/>
    <x v="12"/>
    <x v="2"/>
    <x v="8"/>
    <x v="0"/>
    <x v="3"/>
  </r>
  <r>
    <x v="20"/>
    <x v="2"/>
    <x v="2"/>
    <x v="1"/>
    <x v="0"/>
    <x v="2"/>
    <x v="2"/>
    <x v="2"/>
    <x v="2"/>
    <x v="0"/>
    <x v="177"/>
    <x v="177"/>
    <x v="168"/>
    <x v="143"/>
    <x v="22"/>
    <x v="164"/>
    <x v="2"/>
    <x v="3"/>
    <x v="19"/>
    <x v="13"/>
    <x v="2"/>
    <x v="20"/>
    <x v="153"/>
    <x v="0"/>
    <x v="0"/>
    <x v="14"/>
    <x v="14"/>
    <x v="0"/>
    <x v="0"/>
    <x v="0"/>
  </r>
  <r>
    <x v="20"/>
    <x v="2"/>
    <x v="3"/>
    <x v="1"/>
    <x v="0"/>
    <x v="3"/>
    <x v="3"/>
    <x v="3"/>
    <x v="3"/>
    <x v="0"/>
    <x v="178"/>
    <x v="178"/>
    <x v="37"/>
    <x v="46"/>
    <x v="67"/>
    <x v="165"/>
    <x v="36"/>
    <x v="3"/>
    <x v="6"/>
    <x v="3"/>
    <x v="1"/>
    <x v="10"/>
    <x v="154"/>
    <x v="0"/>
    <x v="0"/>
    <x v="3"/>
    <x v="5"/>
    <x v="0"/>
    <x v="0"/>
    <x v="0"/>
  </r>
  <r>
    <x v="20"/>
    <x v="2"/>
    <x v="4"/>
    <x v="1"/>
    <x v="0"/>
    <x v="4"/>
    <x v="4"/>
    <x v="4"/>
    <x v="4"/>
    <x v="0"/>
    <x v="179"/>
    <x v="179"/>
    <x v="25"/>
    <x v="144"/>
    <x v="4"/>
    <x v="166"/>
    <x v="25"/>
    <x v="3"/>
    <x v="4"/>
    <x v="3"/>
    <x v="1"/>
    <x v="27"/>
    <x v="4"/>
    <x v="0"/>
    <x v="0"/>
    <x v="4"/>
    <x v="14"/>
    <x v="0"/>
    <x v="0"/>
    <x v="0"/>
  </r>
  <r>
    <x v="20"/>
    <x v="4"/>
    <x v="7"/>
    <x v="1"/>
    <x v="1"/>
    <x v="7"/>
    <x v="7"/>
    <x v="7"/>
    <x v="7"/>
    <x v="0"/>
    <x v="180"/>
    <x v="180"/>
    <x v="169"/>
    <x v="145"/>
    <x v="27"/>
    <x v="117"/>
    <x v="26"/>
    <x v="3"/>
    <x v="3"/>
    <x v="7"/>
    <x v="3"/>
    <x v="50"/>
    <x v="120"/>
    <x v="0"/>
    <x v="0"/>
    <x v="4"/>
    <x v="2"/>
    <x v="1"/>
    <x v="0"/>
    <x v="1"/>
  </r>
  <r>
    <x v="20"/>
    <x v="5"/>
    <x v="8"/>
    <x v="1"/>
    <x v="0"/>
    <x v="8"/>
    <x v="8"/>
    <x v="8"/>
    <x v="8"/>
    <x v="0"/>
    <x v="181"/>
    <x v="181"/>
    <x v="170"/>
    <x v="146"/>
    <x v="47"/>
    <x v="167"/>
    <x v="15"/>
    <x v="3"/>
    <x v="3"/>
    <x v="7"/>
    <x v="1"/>
    <x v="22"/>
    <x v="155"/>
    <x v="0"/>
    <x v="0"/>
    <x v="4"/>
    <x v="1"/>
    <x v="0"/>
    <x v="0"/>
    <x v="0"/>
  </r>
  <r>
    <x v="20"/>
    <x v="10"/>
    <x v="13"/>
    <x v="1"/>
    <x v="1"/>
    <x v="13"/>
    <x v="13"/>
    <x v="13"/>
    <x v="13"/>
    <x v="0"/>
    <x v="182"/>
    <x v="182"/>
    <x v="171"/>
    <x v="147"/>
    <x v="27"/>
    <x v="168"/>
    <x v="17"/>
    <x v="5"/>
    <x v="25"/>
    <x v="7"/>
    <x v="1"/>
    <x v="61"/>
    <x v="156"/>
    <x v="0"/>
    <x v="0"/>
    <x v="12"/>
    <x v="14"/>
    <x v="1"/>
    <x v="0"/>
    <x v="1"/>
  </r>
  <r>
    <x v="20"/>
    <x v="11"/>
    <x v="14"/>
    <x v="1"/>
    <x v="1"/>
    <x v="14"/>
    <x v="14"/>
    <x v="14"/>
    <x v="14"/>
    <x v="0"/>
    <x v="183"/>
    <x v="183"/>
    <x v="172"/>
    <x v="135"/>
    <x v="32"/>
    <x v="169"/>
    <x v="21"/>
    <x v="3"/>
    <x v="31"/>
    <x v="7"/>
    <x v="2"/>
    <x v="50"/>
    <x v="157"/>
    <x v="0"/>
    <x v="0"/>
    <x v="2"/>
    <x v="2"/>
    <x v="1"/>
    <x v="0"/>
    <x v="1"/>
  </r>
  <r>
    <x v="20"/>
    <x v="13"/>
    <x v="16"/>
    <x v="0"/>
    <x v="0"/>
    <x v="16"/>
    <x v="16"/>
    <x v="16"/>
    <x v="16"/>
    <x v="0"/>
    <x v="184"/>
    <x v="184"/>
    <x v="173"/>
    <x v="143"/>
    <x v="63"/>
    <x v="170"/>
    <x v="55"/>
    <x v="5"/>
    <x v="48"/>
    <x v="9"/>
    <x v="6"/>
    <x v="64"/>
    <x v="158"/>
    <x v="0"/>
    <x v="0"/>
    <x v="18"/>
    <x v="11"/>
    <x v="0"/>
    <x v="0"/>
    <x v="0"/>
  </r>
  <r>
    <x v="20"/>
    <x v="15"/>
    <x v="18"/>
    <x v="0"/>
    <x v="6"/>
    <x v="17"/>
    <x v="17"/>
    <x v="17"/>
    <x v="17"/>
    <x v="0"/>
    <x v="185"/>
    <x v="185"/>
    <x v="174"/>
    <x v="148"/>
    <x v="56"/>
    <x v="171"/>
    <x v="15"/>
    <x v="3"/>
    <x v="28"/>
    <x v="3"/>
    <x v="1"/>
    <x v="16"/>
    <x v="159"/>
    <x v="0"/>
    <x v="0"/>
    <x v="4"/>
    <x v="13"/>
    <x v="6"/>
    <x v="0"/>
    <x v="2"/>
  </r>
  <r>
    <x v="20"/>
    <x v="17"/>
    <x v="20"/>
    <x v="0"/>
    <x v="7"/>
    <x v="19"/>
    <x v="19"/>
    <x v="19"/>
    <x v="19"/>
    <x v="0"/>
    <x v="186"/>
    <x v="186"/>
    <x v="175"/>
    <x v="149"/>
    <x v="68"/>
    <x v="172"/>
    <x v="56"/>
    <x v="8"/>
    <x v="49"/>
    <x v="3"/>
    <x v="10"/>
    <x v="48"/>
    <x v="160"/>
    <x v="0"/>
    <x v="0"/>
    <x v="23"/>
    <x v="17"/>
    <x v="7"/>
    <x v="1"/>
    <x v="1"/>
  </r>
  <r>
    <x v="20"/>
    <x v="18"/>
    <x v="21"/>
    <x v="1"/>
    <x v="0"/>
    <x v="20"/>
    <x v="20"/>
    <x v="20"/>
    <x v="20"/>
    <x v="0"/>
    <x v="187"/>
    <x v="187"/>
    <x v="176"/>
    <x v="68"/>
    <x v="4"/>
    <x v="15"/>
    <x v="26"/>
    <x v="5"/>
    <x v="10"/>
    <x v="3"/>
    <x v="1"/>
    <x v="53"/>
    <x v="161"/>
    <x v="0"/>
    <x v="0"/>
    <x v="5"/>
    <x v="1"/>
    <x v="0"/>
    <x v="0"/>
    <x v="0"/>
  </r>
  <r>
    <x v="20"/>
    <x v="18"/>
    <x v="22"/>
    <x v="0"/>
    <x v="8"/>
    <x v="21"/>
    <x v="21"/>
    <x v="21"/>
    <x v="21"/>
    <x v="0"/>
    <x v="188"/>
    <x v="188"/>
    <x v="177"/>
    <x v="150"/>
    <x v="41"/>
    <x v="8"/>
    <x v="33"/>
    <x v="3"/>
    <x v="16"/>
    <x v="3"/>
    <x v="1"/>
    <x v="53"/>
    <x v="162"/>
    <x v="0"/>
    <x v="0"/>
    <x v="4"/>
    <x v="5"/>
    <x v="8"/>
    <x v="0"/>
    <x v="3"/>
  </r>
  <r>
    <x v="21"/>
    <x v="2"/>
    <x v="2"/>
    <x v="1"/>
    <x v="0"/>
    <x v="2"/>
    <x v="2"/>
    <x v="2"/>
    <x v="2"/>
    <x v="0"/>
    <x v="189"/>
    <x v="189"/>
    <x v="178"/>
    <x v="53"/>
    <x v="15"/>
    <x v="173"/>
    <x v="8"/>
    <x v="3"/>
    <x v="5"/>
    <x v="3"/>
    <x v="1"/>
    <x v="61"/>
    <x v="163"/>
    <x v="0"/>
    <x v="0"/>
    <x v="18"/>
    <x v="1"/>
    <x v="0"/>
    <x v="0"/>
    <x v="0"/>
  </r>
  <r>
    <x v="21"/>
    <x v="2"/>
    <x v="3"/>
    <x v="1"/>
    <x v="0"/>
    <x v="3"/>
    <x v="3"/>
    <x v="3"/>
    <x v="3"/>
    <x v="0"/>
    <x v="190"/>
    <x v="190"/>
    <x v="179"/>
    <x v="151"/>
    <x v="62"/>
    <x v="174"/>
    <x v="15"/>
    <x v="3"/>
    <x v="3"/>
    <x v="3"/>
    <x v="3"/>
    <x v="22"/>
    <x v="164"/>
    <x v="0"/>
    <x v="0"/>
    <x v="4"/>
    <x v="2"/>
    <x v="0"/>
    <x v="0"/>
    <x v="0"/>
  </r>
  <r>
    <x v="21"/>
    <x v="2"/>
    <x v="4"/>
    <x v="1"/>
    <x v="0"/>
    <x v="4"/>
    <x v="4"/>
    <x v="4"/>
    <x v="4"/>
    <x v="0"/>
    <x v="191"/>
    <x v="191"/>
    <x v="56"/>
    <x v="152"/>
    <x v="4"/>
    <x v="175"/>
    <x v="4"/>
    <x v="3"/>
    <x v="4"/>
    <x v="3"/>
    <x v="5"/>
    <x v="47"/>
    <x v="165"/>
    <x v="0"/>
    <x v="0"/>
    <x v="3"/>
    <x v="6"/>
    <x v="0"/>
    <x v="0"/>
    <x v="0"/>
  </r>
  <r>
    <x v="21"/>
    <x v="4"/>
    <x v="7"/>
    <x v="1"/>
    <x v="1"/>
    <x v="7"/>
    <x v="7"/>
    <x v="7"/>
    <x v="7"/>
    <x v="0"/>
    <x v="192"/>
    <x v="192"/>
    <x v="73"/>
    <x v="153"/>
    <x v="27"/>
    <x v="176"/>
    <x v="35"/>
    <x v="3"/>
    <x v="3"/>
    <x v="2"/>
    <x v="3"/>
    <x v="33"/>
    <x v="166"/>
    <x v="0"/>
    <x v="0"/>
    <x v="13"/>
    <x v="2"/>
    <x v="1"/>
    <x v="0"/>
    <x v="1"/>
  </r>
  <r>
    <x v="21"/>
    <x v="5"/>
    <x v="8"/>
    <x v="1"/>
    <x v="0"/>
    <x v="8"/>
    <x v="8"/>
    <x v="8"/>
    <x v="8"/>
    <x v="0"/>
    <x v="193"/>
    <x v="193"/>
    <x v="180"/>
    <x v="146"/>
    <x v="29"/>
    <x v="177"/>
    <x v="9"/>
    <x v="3"/>
    <x v="3"/>
    <x v="7"/>
    <x v="1"/>
    <x v="38"/>
    <x v="167"/>
    <x v="0"/>
    <x v="0"/>
    <x v="4"/>
    <x v="5"/>
    <x v="0"/>
    <x v="0"/>
    <x v="0"/>
  </r>
  <r>
    <x v="21"/>
    <x v="10"/>
    <x v="13"/>
    <x v="1"/>
    <x v="1"/>
    <x v="13"/>
    <x v="13"/>
    <x v="13"/>
    <x v="13"/>
    <x v="0"/>
    <x v="194"/>
    <x v="194"/>
    <x v="181"/>
    <x v="154"/>
    <x v="27"/>
    <x v="178"/>
    <x v="35"/>
    <x v="3"/>
    <x v="3"/>
    <x v="3"/>
    <x v="1"/>
    <x v="52"/>
    <x v="168"/>
    <x v="0"/>
    <x v="0"/>
    <x v="13"/>
    <x v="2"/>
    <x v="1"/>
    <x v="0"/>
    <x v="1"/>
  </r>
  <r>
    <x v="21"/>
    <x v="11"/>
    <x v="14"/>
    <x v="1"/>
    <x v="1"/>
    <x v="14"/>
    <x v="14"/>
    <x v="14"/>
    <x v="14"/>
    <x v="0"/>
    <x v="195"/>
    <x v="195"/>
    <x v="172"/>
    <x v="153"/>
    <x v="32"/>
    <x v="179"/>
    <x v="30"/>
    <x v="5"/>
    <x v="5"/>
    <x v="2"/>
    <x v="3"/>
    <x v="54"/>
    <x v="169"/>
    <x v="0"/>
    <x v="0"/>
    <x v="8"/>
    <x v="2"/>
    <x v="1"/>
    <x v="0"/>
    <x v="1"/>
  </r>
  <r>
    <x v="21"/>
    <x v="13"/>
    <x v="16"/>
    <x v="0"/>
    <x v="0"/>
    <x v="16"/>
    <x v="16"/>
    <x v="16"/>
    <x v="16"/>
    <x v="0"/>
    <x v="196"/>
    <x v="196"/>
    <x v="182"/>
    <x v="155"/>
    <x v="26"/>
    <x v="180"/>
    <x v="57"/>
    <x v="2"/>
    <x v="47"/>
    <x v="9"/>
    <x v="5"/>
    <x v="65"/>
    <x v="170"/>
    <x v="0"/>
    <x v="0"/>
    <x v="17"/>
    <x v="9"/>
    <x v="0"/>
    <x v="0"/>
    <x v="0"/>
  </r>
  <r>
    <x v="21"/>
    <x v="15"/>
    <x v="18"/>
    <x v="0"/>
    <x v="6"/>
    <x v="17"/>
    <x v="17"/>
    <x v="17"/>
    <x v="17"/>
    <x v="0"/>
    <x v="197"/>
    <x v="197"/>
    <x v="183"/>
    <x v="156"/>
    <x v="58"/>
    <x v="181"/>
    <x v="35"/>
    <x v="3"/>
    <x v="3"/>
    <x v="2"/>
    <x v="3"/>
    <x v="33"/>
    <x v="171"/>
    <x v="0"/>
    <x v="0"/>
    <x v="12"/>
    <x v="5"/>
    <x v="6"/>
    <x v="0"/>
    <x v="2"/>
  </r>
  <r>
    <x v="21"/>
    <x v="17"/>
    <x v="20"/>
    <x v="0"/>
    <x v="7"/>
    <x v="19"/>
    <x v="19"/>
    <x v="19"/>
    <x v="19"/>
    <x v="0"/>
    <x v="198"/>
    <x v="198"/>
    <x v="184"/>
    <x v="157"/>
    <x v="6"/>
    <x v="182"/>
    <x v="54"/>
    <x v="1"/>
    <x v="34"/>
    <x v="3"/>
    <x v="11"/>
    <x v="66"/>
    <x v="172"/>
    <x v="0"/>
    <x v="0"/>
    <x v="9"/>
    <x v="18"/>
    <x v="7"/>
    <x v="1"/>
    <x v="1"/>
  </r>
  <r>
    <x v="21"/>
    <x v="18"/>
    <x v="21"/>
    <x v="1"/>
    <x v="0"/>
    <x v="20"/>
    <x v="20"/>
    <x v="20"/>
    <x v="20"/>
    <x v="0"/>
    <x v="199"/>
    <x v="199"/>
    <x v="185"/>
    <x v="50"/>
    <x v="4"/>
    <x v="183"/>
    <x v="15"/>
    <x v="5"/>
    <x v="15"/>
    <x v="7"/>
    <x v="3"/>
    <x v="52"/>
    <x v="173"/>
    <x v="0"/>
    <x v="0"/>
    <x v="5"/>
    <x v="5"/>
    <x v="0"/>
    <x v="0"/>
    <x v="0"/>
  </r>
  <r>
    <x v="21"/>
    <x v="18"/>
    <x v="22"/>
    <x v="0"/>
    <x v="8"/>
    <x v="21"/>
    <x v="21"/>
    <x v="21"/>
    <x v="21"/>
    <x v="0"/>
    <x v="200"/>
    <x v="200"/>
    <x v="186"/>
    <x v="154"/>
    <x v="11"/>
    <x v="184"/>
    <x v="30"/>
    <x v="3"/>
    <x v="15"/>
    <x v="3"/>
    <x v="1"/>
    <x v="16"/>
    <x v="123"/>
    <x v="0"/>
    <x v="0"/>
    <x v="4"/>
    <x v="2"/>
    <x v="8"/>
    <x v="0"/>
    <x v="3"/>
  </r>
  <r>
    <x v="21"/>
    <x v="19"/>
    <x v="23"/>
    <x v="0"/>
    <x v="0"/>
    <x v="22"/>
    <x v="22"/>
    <x v="22"/>
    <x v="22"/>
    <x v="0"/>
    <x v="201"/>
    <x v="201"/>
    <x v="82"/>
    <x v="158"/>
    <x v="69"/>
    <x v="185"/>
    <x v="4"/>
    <x v="3"/>
    <x v="4"/>
    <x v="3"/>
    <x v="1"/>
    <x v="4"/>
    <x v="4"/>
    <x v="0"/>
    <x v="0"/>
    <x v="3"/>
    <x v="2"/>
    <x v="0"/>
    <x v="0"/>
    <x v="0"/>
  </r>
  <r>
    <x v="22"/>
    <x v="2"/>
    <x v="2"/>
    <x v="1"/>
    <x v="0"/>
    <x v="2"/>
    <x v="2"/>
    <x v="2"/>
    <x v="2"/>
    <x v="0"/>
    <x v="202"/>
    <x v="202"/>
    <x v="187"/>
    <x v="34"/>
    <x v="65"/>
    <x v="186"/>
    <x v="49"/>
    <x v="5"/>
    <x v="25"/>
    <x v="3"/>
    <x v="1"/>
    <x v="67"/>
    <x v="174"/>
    <x v="0"/>
    <x v="0"/>
    <x v="5"/>
    <x v="1"/>
    <x v="0"/>
    <x v="0"/>
    <x v="0"/>
  </r>
  <r>
    <x v="22"/>
    <x v="2"/>
    <x v="3"/>
    <x v="1"/>
    <x v="0"/>
    <x v="3"/>
    <x v="3"/>
    <x v="3"/>
    <x v="3"/>
    <x v="0"/>
    <x v="203"/>
    <x v="203"/>
    <x v="188"/>
    <x v="92"/>
    <x v="65"/>
    <x v="187"/>
    <x v="15"/>
    <x v="3"/>
    <x v="4"/>
    <x v="3"/>
    <x v="3"/>
    <x v="3"/>
    <x v="175"/>
    <x v="0"/>
    <x v="0"/>
    <x v="4"/>
    <x v="2"/>
    <x v="0"/>
    <x v="0"/>
    <x v="0"/>
  </r>
  <r>
    <x v="22"/>
    <x v="2"/>
    <x v="4"/>
    <x v="1"/>
    <x v="0"/>
    <x v="4"/>
    <x v="4"/>
    <x v="4"/>
    <x v="4"/>
    <x v="0"/>
    <x v="204"/>
    <x v="204"/>
    <x v="6"/>
    <x v="159"/>
    <x v="4"/>
    <x v="188"/>
    <x v="4"/>
    <x v="3"/>
    <x v="4"/>
    <x v="3"/>
    <x v="3"/>
    <x v="6"/>
    <x v="176"/>
    <x v="0"/>
    <x v="0"/>
    <x v="3"/>
    <x v="7"/>
    <x v="0"/>
    <x v="0"/>
    <x v="0"/>
  </r>
  <r>
    <x v="22"/>
    <x v="3"/>
    <x v="5"/>
    <x v="1"/>
    <x v="1"/>
    <x v="5"/>
    <x v="5"/>
    <x v="5"/>
    <x v="5"/>
    <x v="0"/>
    <x v="205"/>
    <x v="205"/>
    <x v="189"/>
    <x v="160"/>
    <x v="32"/>
    <x v="189"/>
    <x v="30"/>
    <x v="3"/>
    <x v="15"/>
    <x v="3"/>
    <x v="1"/>
    <x v="16"/>
    <x v="177"/>
    <x v="0"/>
    <x v="0"/>
    <x v="4"/>
    <x v="5"/>
    <x v="1"/>
    <x v="0"/>
    <x v="1"/>
  </r>
  <r>
    <x v="22"/>
    <x v="4"/>
    <x v="7"/>
    <x v="1"/>
    <x v="1"/>
    <x v="7"/>
    <x v="7"/>
    <x v="7"/>
    <x v="7"/>
    <x v="0"/>
    <x v="206"/>
    <x v="206"/>
    <x v="190"/>
    <x v="56"/>
    <x v="18"/>
    <x v="190"/>
    <x v="33"/>
    <x v="3"/>
    <x v="15"/>
    <x v="3"/>
    <x v="3"/>
    <x v="36"/>
    <x v="178"/>
    <x v="0"/>
    <x v="0"/>
    <x v="12"/>
    <x v="2"/>
    <x v="1"/>
    <x v="0"/>
    <x v="1"/>
  </r>
  <r>
    <x v="22"/>
    <x v="5"/>
    <x v="8"/>
    <x v="1"/>
    <x v="0"/>
    <x v="8"/>
    <x v="8"/>
    <x v="8"/>
    <x v="8"/>
    <x v="0"/>
    <x v="207"/>
    <x v="207"/>
    <x v="191"/>
    <x v="161"/>
    <x v="29"/>
    <x v="191"/>
    <x v="3"/>
    <x v="3"/>
    <x v="5"/>
    <x v="3"/>
    <x v="3"/>
    <x v="22"/>
    <x v="179"/>
    <x v="0"/>
    <x v="0"/>
    <x v="12"/>
    <x v="5"/>
    <x v="0"/>
    <x v="0"/>
    <x v="0"/>
  </r>
  <r>
    <x v="22"/>
    <x v="10"/>
    <x v="13"/>
    <x v="1"/>
    <x v="1"/>
    <x v="13"/>
    <x v="13"/>
    <x v="13"/>
    <x v="13"/>
    <x v="0"/>
    <x v="208"/>
    <x v="208"/>
    <x v="192"/>
    <x v="162"/>
    <x v="27"/>
    <x v="18"/>
    <x v="15"/>
    <x v="3"/>
    <x v="6"/>
    <x v="7"/>
    <x v="1"/>
    <x v="38"/>
    <x v="180"/>
    <x v="0"/>
    <x v="0"/>
    <x v="12"/>
    <x v="5"/>
    <x v="1"/>
    <x v="0"/>
    <x v="1"/>
  </r>
  <r>
    <x v="22"/>
    <x v="11"/>
    <x v="14"/>
    <x v="1"/>
    <x v="1"/>
    <x v="14"/>
    <x v="14"/>
    <x v="14"/>
    <x v="14"/>
    <x v="0"/>
    <x v="209"/>
    <x v="209"/>
    <x v="193"/>
    <x v="163"/>
    <x v="32"/>
    <x v="192"/>
    <x v="28"/>
    <x v="3"/>
    <x v="31"/>
    <x v="7"/>
    <x v="1"/>
    <x v="59"/>
    <x v="181"/>
    <x v="0"/>
    <x v="0"/>
    <x v="12"/>
    <x v="2"/>
    <x v="1"/>
    <x v="0"/>
    <x v="1"/>
  </r>
  <r>
    <x v="22"/>
    <x v="18"/>
    <x v="21"/>
    <x v="1"/>
    <x v="0"/>
    <x v="20"/>
    <x v="20"/>
    <x v="20"/>
    <x v="20"/>
    <x v="0"/>
    <x v="210"/>
    <x v="210"/>
    <x v="194"/>
    <x v="139"/>
    <x v="5"/>
    <x v="193"/>
    <x v="33"/>
    <x v="3"/>
    <x v="5"/>
    <x v="3"/>
    <x v="3"/>
    <x v="34"/>
    <x v="182"/>
    <x v="0"/>
    <x v="0"/>
    <x v="9"/>
    <x v="5"/>
    <x v="0"/>
    <x v="0"/>
    <x v="0"/>
  </r>
  <r>
    <x v="22"/>
    <x v="18"/>
    <x v="22"/>
    <x v="0"/>
    <x v="8"/>
    <x v="21"/>
    <x v="21"/>
    <x v="21"/>
    <x v="21"/>
    <x v="0"/>
    <x v="211"/>
    <x v="211"/>
    <x v="195"/>
    <x v="145"/>
    <x v="63"/>
    <x v="194"/>
    <x v="29"/>
    <x v="3"/>
    <x v="36"/>
    <x v="3"/>
    <x v="6"/>
    <x v="51"/>
    <x v="183"/>
    <x v="0"/>
    <x v="0"/>
    <x v="5"/>
    <x v="5"/>
    <x v="8"/>
    <x v="0"/>
    <x v="3"/>
  </r>
  <r>
    <x v="22"/>
    <x v="19"/>
    <x v="23"/>
    <x v="0"/>
    <x v="0"/>
    <x v="22"/>
    <x v="22"/>
    <x v="22"/>
    <x v="22"/>
    <x v="0"/>
    <x v="212"/>
    <x v="212"/>
    <x v="196"/>
    <x v="112"/>
    <x v="70"/>
    <x v="195"/>
    <x v="58"/>
    <x v="2"/>
    <x v="50"/>
    <x v="14"/>
    <x v="5"/>
    <x v="68"/>
    <x v="184"/>
    <x v="0"/>
    <x v="0"/>
    <x v="0"/>
    <x v="19"/>
    <x v="0"/>
    <x v="0"/>
    <x v="0"/>
  </r>
  <r>
    <x v="23"/>
    <x v="2"/>
    <x v="2"/>
    <x v="1"/>
    <x v="0"/>
    <x v="2"/>
    <x v="2"/>
    <x v="2"/>
    <x v="2"/>
    <x v="0"/>
    <x v="213"/>
    <x v="213"/>
    <x v="197"/>
    <x v="2"/>
    <x v="71"/>
    <x v="196"/>
    <x v="28"/>
    <x v="3"/>
    <x v="25"/>
    <x v="3"/>
    <x v="1"/>
    <x v="59"/>
    <x v="185"/>
    <x v="0"/>
    <x v="0"/>
    <x v="18"/>
    <x v="2"/>
    <x v="0"/>
    <x v="0"/>
    <x v="0"/>
  </r>
  <r>
    <x v="23"/>
    <x v="2"/>
    <x v="3"/>
    <x v="1"/>
    <x v="0"/>
    <x v="3"/>
    <x v="3"/>
    <x v="3"/>
    <x v="3"/>
    <x v="0"/>
    <x v="214"/>
    <x v="214"/>
    <x v="198"/>
    <x v="164"/>
    <x v="71"/>
    <x v="197"/>
    <x v="3"/>
    <x v="3"/>
    <x v="6"/>
    <x v="3"/>
    <x v="1"/>
    <x v="26"/>
    <x v="186"/>
    <x v="0"/>
    <x v="0"/>
    <x v="3"/>
    <x v="5"/>
    <x v="0"/>
    <x v="0"/>
    <x v="0"/>
  </r>
  <r>
    <x v="23"/>
    <x v="2"/>
    <x v="4"/>
    <x v="1"/>
    <x v="0"/>
    <x v="4"/>
    <x v="4"/>
    <x v="4"/>
    <x v="4"/>
    <x v="0"/>
    <x v="215"/>
    <x v="215"/>
    <x v="25"/>
    <x v="165"/>
    <x v="4"/>
    <x v="198"/>
    <x v="4"/>
    <x v="3"/>
    <x v="4"/>
    <x v="3"/>
    <x v="1"/>
    <x v="4"/>
    <x v="4"/>
    <x v="0"/>
    <x v="0"/>
    <x v="4"/>
    <x v="2"/>
    <x v="0"/>
    <x v="0"/>
    <x v="0"/>
  </r>
  <r>
    <x v="23"/>
    <x v="3"/>
    <x v="5"/>
    <x v="1"/>
    <x v="1"/>
    <x v="5"/>
    <x v="5"/>
    <x v="5"/>
    <x v="5"/>
    <x v="0"/>
    <x v="216"/>
    <x v="216"/>
    <x v="199"/>
    <x v="39"/>
    <x v="32"/>
    <x v="199"/>
    <x v="28"/>
    <x v="3"/>
    <x v="28"/>
    <x v="7"/>
    <x v="1"/>
    <x v="50"/>
    <x v="187"/>
    <x v="0"/>
    <x v="0"/>
    <x v="13"/>
    <x v="14"/>
    <x v="1"/>
    <x v="0"/>
    <x v="1"/>
  </r>
  <r>
    <x v="23"/>
    <x v="4"/>
    <x v="7"/>
    <x v="1"/>
    <x v="1"/>
    <x v="7"/>
    <x v="7"/>
    <x v="7"/>
    <x v="7"/>
    <x v="0"/>
    <x v="217"/>
    <x v="217"/>
    <x v="200"/>
    <x v="166"/>
    <x v="27"/>
    <x v="200"/>
    <x v="9"/>
    <x v="3"/>
    <x v="15"/>
    <x v="3"/>
    <x v="1"/>
    <x v="38"/>
    <x v="188"/>
    <x v="0"/>
    <x v="0"/>
    <x v="4"/>
    <x v="2"/>
    <x v="1"/>
    <x v="0"/>
    <x v="1"/>
  </r>
  <r>
    <x v="23"/>
    <x v="5"/>
    <x v="8"/>
    <x v="1"/>
    <x v="0"/>
    <x v="8"/>
    <x v="8"/>
    <x v="8"/>
    <x v="8"/>
    <x v="0"/>
    <x v="218"/>
    <x v="218"/>
    <x v="201"/>
    <x v="78"/>
    <x v="72"/>
    <x v="201"/>
    <x v="21"/>
    <x v="3"/>
    <x v="31"/>
    <x v="3"/>
    <x v="1"/>
    <x v="34"/>
    <x v="189"/>
    <x v="0"/>
    <x v="0"/>
    <x v="12"/>
    <x v="2"/>
    <x v="0"/>
    <x v="0"/>
    <x v="0"/>
  </r>
  <r>
    <x v="23"/>
    <x v="10"/>
    <x v="13"/>
    <x v="1"/>
    <x v="1"/>
    <x v="13"/>
    <x v="13"/>
    <x v="13"/>
    <x v="13"/>
    <x v="0"/>
    <x v="219"/>
    <x v="219"/>
    <x v="177"/>
    <x v="167"/>
    <x v="27"/>
    <x v="202"/>
    <x v="28"/>
    <x v="3"/>
    <x v="31"/>
    <x v="3"/>
    <x v="1"/>
    <x v="5"/>
    <x v="190"/>
    <x v="0"/>
    <x v="0"/>
    <x v="3"/>
    <x v="2"/>
    <x v="1"/>
    <x v="0"/>
    <x v="1"/>
  </r>
  <r>
    <x v="23"/>
    <x v="11"/>
    <x v="14"/>
    <x v="1"/>
    <x v="1"/>
    <x v="14"/>
    <x v="14"/>
    <x v="14"/>
    <x v="14"/>
    <x v="0"/>
    <x v="220"/>
    <x v="220"/>
    <x v="202"/>
    <x v="168"/>
    <x v="5"/>
    <x v="203"/>
    <x v="9"/>
    <x v="3"/>
    <x v="4"/>
    <x v="3"/>
    <x v="1"/>
    <x v="26"/>
    <x v="191"/>
    <x v="0"/>
    <x v="0"/>
    <x v="4"/>
    <x v="2"/>
    <x v="1"/>
    <x v="0"/>
    <x v="1"/>
  </r>
  <r>
    <x v="23"/>
    <x v="18"/>
    <x v="21"/>
    <x v="1"/>
    <x v="0"/>
    <x v="20"/>
    <x v="20"/>
    <x v="20"/>
    <x v="20"/>
    <x v="0"/>
    <x v="221"/>
    <x v="221"/>
    <x v="203"/>
    <x v="24"/>
    <x v="32"/>
    <x v="204"/>
    <x v="35"/>
    <x v="3"/>
    <x v="4"/>
    <x v="3"/>
    <x v="6"/>
    <x v="36"/>
    <x v="192"/>
    <x v="0"/>
    <x v="0"/>
    <x v="4"/>
    <x v="1"/>
    <x v="0"/>
    <x v="0"/>
    <x v="0"/>
  </r>
  <r>
    <x v="23"/>
    <x v="18"/>
    <x v="22"/>
    <x v="0"/>
    <x v="8"/>
    <x v="21"/>
    <x v="21"/>
    <x v="21"/>
    <x v="21"/>
    <x v="0"/>
    <x v="222"/>
    <x v="222"/>
    <x v="204"/>
    <x v="88"/>
    <x v="73"/>
    <x v="205"/>
    <x v="14"/>
    <x v="3"/>
    <x v="51"/>
    <x v="9"/>
    <x v="1"/>
    <x v="69"/>
    <x v="193"/>
    <x v="0"/>
    <x v="0"/>
    <x v="13"/>
    <x v="14"/>
    <x v="8"/>
    <x v="0"/>
    <x v="3"/>
  </r>
  <r>
    <x v="23"/>
    <x v="19"/>
    <x v="23"/>
    <x v="0"/>
    <x v="0"/>
    <x v="22"/>
    <x v="22"/>
    <x v="22"/>
    <x v="22"/>
    <x v="0"/>
    <x v="223"/>
    <x v="223"/>
    <x v="205"/>
    <x v="146"/>
    <x v="74"/>
    <x v="206"/>
    <x v="59"/>
    <x v="3"/>
    <x v="52"/>
    <x v="12"/>
    <x v="3"/>
    <x v="70"/>
    <x v="194"/>
    <x v="0"/>
    <x v="0"/>
    <x v="3"/>
    <x v="13"/>
    <x v="0"/>
    <x v="0"/>
    <x v="0"/>
  </r>
  <r>
    <x v="23"/>
    <x v="20"/>
    <x v="24"/>
    <x v="0"/>
    <x v="0"/>
    <x v="23"/>
    <x v="23"/>
    <x v="23"/>
    <x v="23"/>
    <x v="0"/>
    <x v="224"/>
    <x v="224"/>
    <x v="206"/>
    <x v="143"/>
    <x v="75"/>
    <x v="207"/>
    <x v="29"/>
    <x v="5"/>
    <x v="53"/>
    <x v="2"/>
    <x v="3"/>
    <x v="69"/>
    <x v="195"/>
    <x v="0"/>
    <x v="0"/>
    <x v="2"/>
    <x v="1"/>
    <x v="0"/>
    <x v="0"/>
    <x v="0"/>
  </r>
  <r>
    <x v="24"/>
    <x v="2"/>
    <x v="2"/>
    <x v="1"/>
    <x v="0"/>
    <x v="2"/>
    <x v="2"/>
    <x v="2"/>
    <x v="2"/>
    <x v="0"/>
    <x v="225"/>
    <x v="225"/>
    <x v="207"/>
    <x v="85"/>
    <x v="15"/>
    <x v="208"/>
    <x v="33"/>
    <x v="3"/>
    <x v="28"/>
    <x v="2"/>
    <x v="1"/>
    <x v="54"/>
    <x v="196"/>
    <x v="0"/>
    <x v="0"/>
    <x v="7"/>
    <x v="5"/>
    <x v="0"/>
    <x v="0"/>
    <x v="0"/>
  </r>
  <r>
    <x v="24"/>
    <x v="2"/>
    <x v="3"/>
    <x v="1"/>
    <x v="0"/>
    <x v="3"/>
    <x v="3"/>
    <x v="3"/>
    <x v="3"/>
    <x v="0"/>
    <x v="226"/>
    <x v="226"/>
    <x v="208"/>
    <x v="58"/>
    <x v="71"/>
    <x v="209"/>
    <x v="15"/>
    <x v="3"/>
    <x v="15"/>
    <x v="3"/>
    <x v="1"/>
    <x v="22"/>
    <x v="197"/>
    <x v="0"/>
    <x v="0"/>
    <x v="4"/>
    <x v="5"/>
    <x v="0"/>
    <x v="0"/>
    <x v="0"/>
  </r>
  <r>
    <x v="24"/>
    <x v="2"/>
    <x v="4"/>
    <x v="1"/>
    <x v="0"/>
    <x v="4"/>
    <x v="4"/>
    <x v="4"/>
    <x v="4"/>
    <x v="0"/>
    <x v="204"/>
    <x v="227"/>
    <x v="6"/>
    <x v="169"/>
    <x v="4"/>
    <x v="210"/>
    <x v="4"/>
    <x v="3"/>
    <x v="4"/>
    <x v="3"/>
    <x v="1"/>
    <x v="4"/>
    <x v="4"/>
    <x v="0"/>
    <x v="0"/>
    <x v="3"/>
    <x v="2"/>
    <x v="0"/>
    <x v="0"/>
    <x v="0"/>
  </r>
  <r>
    <x v="24"/>
    <x v="3"/>
    <x v="5"/>
    <x v="1"/>
    <x v="1"/>
    <x v="5"/>
    <x v="5"/>
    <x v="5"/>
    <x v="5"/>
    <x v="0"/>
    <x v="227"/>
    <x v="228"/>
    <x v="209"/>
    <x v="170"/>
    <x v="36"/>
    <x v="211"/>
    <x v="26"/>
    <x v="3"/>
    <x v="5"/>
    <x v="7"/>
    <x v="1"/>
    <x v="5"/>
    <x v="198"/>
    <x v="0"/>
    <x v="0"/>
    <x v="13"/>
    <x v="2"/>
    <x v="1"/>
    <x v="0"/>
    <x v="1"/>
  </r>
  <r>
    <x v="24"/>
    <x v="4"/>
    <x v="7"/>
    <x v="1"/>
    <x v="1"/>
    <x v="7"/>
    <x v="7"/>
    <x v="7"/>
    <x v="7"/>
    <x v="0"/>
    <x v="228"/>
    <x v="229"/>
    <x v="210"/>
    <x v="171"/>
    <x v="27"/>
    <x v="212"/>
    <x v="3"/>
    <x v="3"/>
    <x v="3"/>
    <x v="3"/>
    <x v="1"/>
    <x v="47"/>
    <x v="139"/>
    <x v="0"/>
    <x v="0"/>
    <x v="3"/>
    <x v="2"/>
    <x v="1"/>
    <x v="0"/>
    <x v="1"/>
  </r>
  <r>
    <x v="24"/>
    <x v="5"/>
    <x v="8"/>
    <x v="1"/>
    <x v="0"/>
    <x v="8"/>
    <x v="8"/>
    <x v="8"/>
    <x v="8"/>
    <x v="0"/>
    <x v="229"/>
    <x v="230"/>
    <x v="211"/>
    <x v="161"/>
    <x v="51"/>
    <x v="213"/>
    <x v="33"/>
    <x v="3"/>
    <x v="5"/>
    <x v="7"/>
    <x v="1"/>
    <x v="34"/>
    <x v="199"/>
    <x v="0"/>
    <x v="0"/>
    <x v="3"/>
    <x v="5"/>
    <x v="0"/>
    <x v="0"/>
    <x v="0"/>
  </r>
  <r>
    <x v="24"/>
    <x v="10"/>
    <x v="13"/>
    <x v="1"/>
    <x v="1"/>
    <x v="13"/>
    <x v="13"/>
    <x v="13"/>
    <x v="13"/>
    <x v="0"/>
    <x v="230"/>
    <x v="231"/>
    <x v="212"/>
    <x v="172"/>
    <x v="27"/>
    <x v="214"/>
    <x v="3"/>
    <x v="3"/>
    <x v="28"/>
    <x v="3"/>
    <x v="1"/>
    <x v="22"/>
    <x v="200"/>
    <x v="0"/>
    <x v="0"/>
    <x v="12"/>
    <x v="2"/>
    <x v="1"/>
    <x v="0"/>
    <x v="1"/>
  </r>
  <r>
    <x v="24"/>
    <x v="11"/>
    <x v="14"/>
    <x v="1"/>
    <x v="1"/>
    <x v="14"/>
    <x v="14"/>
    <x v="14"/>
    <x v="14"/>
    <x v="0"/>
    <x v="231"/>
    <x v="232"/>
    <x v="205"/>
    <x v="163"/>
    <x v="5"/>
    <x v="215"/>
    <x v="21"/>
    <x v="3"/>
    <x v="6"/>
    <x v="3"/>
    <x v="1"/>
    <x v="38"/>
    <x v="201"/>
    <x v="0"/>
    <x v="0"/>
    <x v="4"/>
    <x v="2"/>
    <x v="1"/>
    <x v="0"/>
    <x v="1"/>
  </r>
  <r>
    <x v="24"/>
    <x v="18"/>
    <x v="21"/>
    <x v="1"/>
    <x v="0"/>
    <x v="20"/>
    <x v="20"/>
    <x v="20"/>
    <x v="20"/>
    <x v="0"/>
    <x v="232"/>
    <x v="233"/>
    <x v="176"/>
    <x v="24"/>
    <x v="5"/>
    <x v="216"/>
    <x v="21"/>
    <x v="3"/>
    <x v="5"/>
    <x v="7"/>
    <x v="1"/>
    <x v="52"/>
    <x v="202"/>
    <x v="0"/>
    <x v="0"/>
    <x v="12"/>
    <x v="2"/>
    <x v="0"/>
    <x v="0"/>
    <x v="0"/>
  </r>
  <r>
    <x v="24"/>
    <x v="18"/>
    <x v="22"/>
    <x v="0"/>
    <x v="8"/>
    <x v="21"/>
    <x v="21"/>
    <x v="21"/>
    <x v="21"/>
    <x v="0"/>
    <x v="233"/>
    <x v="234"/>
    <x v="213"/>
    <x v="173"/>
    <x v="47"/>
    <x v="217"/>
    <x v="60"/>
    <x v="3"/>
    <x v="40"/>
    <x v="2"/>
    <x v="2"/>
    <x v="71"/>
    <x v="203"/>
    <x v="0"/>
    <x v="0"/>
    <x v="2"/>
    <x v="2"/>
    <x v="8"/>
    <x v="0"/>
    <x v="3"/>
  </r>
  <r>
    <x v="24"/>
    <x v="20"/>
    <x v="24"/>
    <x v="0"/>
    <x v="0"/>
    <x v="23"/>
    <x v="23"/>
    <x v="23"/>
    <x v="23"/>
    <x v="0"/>
    <x v="234"/>
    <x v="235"/>
    <x v="214"/>
    <x v="151"/>
    <x v="48"/>
    <x v="218"/>
    <x v="54"/>
    <x v="5"/>
    <x v="54"/>
    <x v="1"/>
    <x v="3"/>
    <x v="72"/>
    <x v="204"/>
    <x v="0"/>
    <x v="0"/>
    <x v="21"/>
    <x v="8"/>
    <x v="0"/>
    <x v="0"/>
    <x v="0"/>
  </r>
  <r>
    <x v="25"/>
    <x v="2"/>
    <x v="2"/>
    <x v="1"/>
    <x v="0"/>
    <x v="2"/>
    <x v="2"/>
    <x v="2"/>
    <x v="2"/>
    <x v="0"/>
    <x v="235"/>
    <x v="236"/>
    <x v="215"/>
    <x v="91"/>
    <x v="15"/>
    <x v="219"/>
    <x v="52"/>
    <x v="3"/>
    <x v="19"/>
    <x v="7"/>
    <x v="1"/>
    <x v="73"/>
    <x v="205"/>
    <x v="0"/>
    <x v="0"/>
    <x v="12"/>
    <x v="2"/>
    <x v="0"/>
    <x v="0"/>
    <x v="0"/>
  </r>
  <r>
    <x v="25"/>
    <x v="2"/>
    <x v="3"/>
    <x v="1"/>
    <x v="0"/>
    <x v="3"/>
    <x v="3"/>
    <x v="3"/>
    <x v="3"/>
    <x v="0"/>
    <x v="236"/>
    <x v="237"/>
    <x v="216"/>
    <x v="64"/>
    <x v="71"/>
    <x v="138"/>
    <x v="9"/>
    <x v="3"/>
    <x v="5"/>
    <x v="3"/>
    <x v="1"/>
    <x v="22"/>
    <x v="206"/>
    <x v="0"/>
    <x v="0"/>
    <x v="3"/>
    <x v="13"/>
    <x v="0"/>
    <x v="0"/>
    <x v="0"/>
  </r>
  <r>
    <x v="25"/>
    <x v="2"/>
    <x v="4"/>
    <x v="1"/>
    <x v="0"/>
    <x v="4"/>
    <x v="4"/>
    <x v="4"/>
    <x v="4"/>
    <x v="0"/>
    <x v="4"/>
    <x v="238"/>
    <x v="4"/>
    <x v="174"/>
    <x v="4"/>
    <x v="220"/>
    <x v="4"/>
    <x v="3"/>
    <x v="4"/>
    <x v="3"/>
    <x v="2"/>
    <x v="10"/>
    <x v="207"/>
    <x v="0"/>
    <x v="0"/>
    <x v="3"/>
    <x v="2"/>
    <x v="0"/>
    <x v="0"/>
    <x v="0"/>
  </r>
  <r>
    <x v="25"/>
    <x v="3"/>
    <x v="5"/>
    <x v="1"/>
    <x v="1"/>
    <x v="5"/>
    <x v="5"/>
    <x v="5"/>
    <x v="5"/>
    <x v="0"/>
    <x v="237"/>
    <x v="239"/>
    <x v="217"/>
    <x v="82"/>
    <x v="36"/>
    <x v="221"/>
    <x v="30"/>
    <x v="3"/>
    <x v="4"/>
    <x v="7"/>
    <x v="1"/>
    <x v="22"/>
    <x v="208"/>
    <x v="0"/>
    <x v="0"/>
    <x v="12"/>
    <x v="5"/>
    <x v="1"/>
    <x v="0"/>
    <x v="1"/>
  </r>
  <r>
    <x v="25"/>
    <x v="4"/>
    <x v="7"/>
    <x v="1"/>
    <x v="1"/>
    <x v="7"/>
    <x v="7"/>
    <x v="7"/>
    <x v="7"/>
    <x v="0"/>
    <x v="238"/>
    <x v="240"/>
    <x v="218"/>
    <x v="56"/>
    <x v="27"/>
    <x v="117"/>
    <x v="33"/>
    <x v="3"/>
    <x v="5"/>
    <x v="3"/>
    <x v="1"/>
    <x v="36"/>
    <x v="209"/>
    <x v="0"/>
    <x v="0"/>
    <x v="12"/>
    <x v="2"/>
    <x v="1"/>
    <x v="0"/>
    <x v="1"/>
  </r>
  <r>
    <x v="25"/>
    <x v="5"/>
    <x v="8"/>
    <x v="1"/>
    <x v="0"/>
    <x v="8"/>
    <x v="8"/>
    <x v="8"/>
    <x v="8"/>
    <x v="0"/>
    <x v="239"/>
    <x v="241"/>
    <x v="219"/>
    <x v="161"/>
    <x v="26"/>
    <x v="222"/>
    <x v="21"/>
    <x v="3"/>
    <x v="15"/>
    <x v="3"/>
    <x v="3"/>
    <x v="16"/>
    <x v="210"/>
    <x v="0"/>
    <x v="0"/>
    <x v="12"/>
    <x v="2"/>
    <x v="0"/>
    <x v="0"/>
    <x v="0"/>
  </r>
  <r>
    <x v="25"/>
    <x v="10"/>
    <x v="13"/>
    <x v="1"/>
    <x v="1"/>
    <x v="13"/>
    <x v="13"/>
    <x v="13"/>
    <x v="13"/>
    <x v="0"/>
    <x v="240"/>
    <x v="242"/>
    <x v="220"/>
    <x v="88"/>
    <x v="27"/>
    <x v="223"/>
    <x v="4"/>
    <x v="3"/>
    <x v="3"/>
    <x v="3"/>
    <x v="1"/>
    <x v="10"/>
    <x v="211"/>
    <x v="0"/>
    <x v="0"/>
    <x v="12"/>
    <x v="2"/>
    <x v="1"/>
    <x v="0"/>
    <x v="1"/>
  </r>
  <r>
    <x v="25"/>
    <x v="11"/>
    <x v="14"/>
    <x v="1"/>
    <x v="1"/>
    <x v="14"/>
    <x v="14"/>
    <x v="14"/>
    <x v="14"/>
    <x v="0"/>
    <x v="241"/>
    <x v="243"/>
    <x v="221"/>
    <x v="175"/>
    <x v="32"/>
    <x v="224"/>
    <x v="21"/>
    <x v="3"/>
    <x v="6"/>
    <x v="7"/>
    <x v="3"/>
    <x v="21"/>
    <x v="212"/>
    <x v="0"/>
    <x v="0"/>
    <x v="3"/>
    <x v="2"/>
    <x v="1"/>
    <x v="0"/>
    <x v="1"/>
  </r>
  <r>
    <x v="25"/>
    <x v="18"/>
    <x v="21"/>
    <x v="1"/>
    <x v="0"/>
    <x v="20"/>
    <x v="20"/>
    <x v="20"/>
    <x v="20"/>
    <x v="0"/>
    <x v="242"/>
    <x v="244"/>
    <x v="80"/>
    <x v="176"/>
    <x v="36"/>
    <x v="51"/>
    <x v="33"/>
    <x v="3"/>
    <x v="31"/>
    <x v="3"/>
    <x v="1"/>
    <x v="54"/>
    <x v="212"/>
    <x v="0"/>
    <x v="0"/>
    <x v="7"/>
    <x v="5"/>
    <x v="0"/>
    <x v="0"/>
    <x v="0"/>
  </r>
  <r>
    <x v="25"/>
    <x v="18"/>
    <x v="22"/>
    <x v="0"/>
    <x v="8"/>
    <x v="21"/>
    <x v="21"/>
    <x v="21"/>
    <x v="21"/>
    <x v="0"/>
    <x v="243"/>
    <x v="245"/>
    <x v="222"/>
    <x v="101"/>
    <x v="63"/>
    <x v="225"/>
    <x v="2"/>
    <x v="3"/>
    <x v="11"/>
    <x v="7"/>
    <x v="2"/>
    <x v="49"/>
    <x v="213"/>
    <x v="0"/>
    <x v="0"/>
    <x v="7"/>
    <x v="2"/>
    <x v="8"/>
    <x v="0"/>
    <x v="3"/>
  </r>
  <r>
    <x v="25"/>
    <x v="20"/>
    <x v="24"/>
    <x v="0"/>
    <x v="0"/>
    <x v="23"/>
    <x v="23"/>
    <x v="23"/>
    <x v="23"/>
    <x v="0"/>
    <x v="244"/>
    <x v="246"/>
    <x v="223"/>
    <x v="137"/>
    <x v="75"/>
    <x v="226"/>
    <x v="61"/>
    <x v="6"/>
    <x v="27"/>
    <x v="8"/>
    <x v="1"/>
    <x v="74"/>
    <x v="161"/>
    <x v="0"/>
    <x v="0"/>
    <x v="10"/>
    <x v="11"/>
    <x v="0"/>
    <x v="0"/>
    <x v="0"/>
  </r>
  <r>
    <x v="26"/>
    <x v="2"/>
    <x v="2"/>
    <x v="1"/>
    <x v="0"/>
    <x v="2"/>
    <x v="2"/>
    <x v="2"/>
    <x v="2"/>
    <x v="0"/>
    <x v="245"/>
    <x v="247"/>
    <x v="207"/>
    <x v="177"/>
    <x v="22"/>
    <x v="227"/>
    <x v="17"/>
    <x v="3"/>
    <x v="16"/>
    <x v="2"/>
    <x v="2"/>
    <x v="18"/>
    <x v="214"/>
    <x v="0"/>
    <x v="0"/>
    <x v="12"/>
    <x v="1"/>
    <x v="0"/>
    <x v="0"/>
    <x v="0"/>
  </r>
  <r>
    <x v="26"/>
    <x v="2"/>
    <x v="3"/>
    <x v="1"/>
    <x v="0"/>
    <x v="3"/>
    <x v="3"/>
    <x v="3"/>
    <x v="3"/>
    <x v="0"/>
    <x v="246"/>
    <x v="248"/>
    <x v="224"/>
    <x v="178"/>
    <x v="76"/>
    <x v="228"/>
    <x v="35"/>
    <x v="3"/>
    <x v="10"/>
    <x v="7"/>
    <x v="3"/>
    <x v="5"/>
    <x v="215"/>
    <x v="0"/>
    <x v="0"/>
    <x v="5"/>
    <x v="5"/>
    <x v="0"/>
    <x v="0"/>
    <x v="0"/>
  </r>
  <r>
    <x v="26"/>
    <x v="2"/>
    <x v="4"/>
    <x v="1"/>
    <x v="0"/>
    <x v="4"/>
    <x v="4"/>
    <x v="4"/>
    <x v="4"/>
    <x v="0"/>
    <x v="247"/>
    <x v="249"/>
    <x v="137"/>
    <x v="179"/>
    <x v="4"/>
    <x v="229"/>
    <x v="4"/>
    <x v="3"/>
    <x v="4"/>
    <x v="3"/>
    <x v="1"/>
    <x v="4"/>
    <x v="4"/>
    <x v="0"/>
    <x v="0"/>
    <x v="4"/>
    <x v="2"/>
    <x v="0"/>
    <x v="0"/>
    <x v="0"/>
  </r>
  <r>
    <x v="26"/>
    <x v="3"/>
    <x v="5"/>
    <x v="1"/>
    <x v="1"/>
    <x v="5"/>
    <x v="5"/>
    <x v="5"/>
    <x v="5"/>
    <x v="0"/>
    <x v="248"/>
    <x v="250"/>
    <x v="209"/>
    <x v="128"/>
    <x v="32"/>
    <x v="230"/>
    <x v="26"/>
    <x v="3"/>
    <x v="5"/>
    <x v="3"/>
    <x v="3"/>
    <x v="5"/>
    <x v="216"/>
    <x v="0"/>
    <x v="0"/>
    <x v="12"/>
    <x v="2"/>
    <x v="1"/>
    <x v="0"/>
    <x v="1"/>
  </r>
  <r>
    <x v="26"/>
    <x v="4"/>
    <x v="7"/>
    <x v="1"/>
    <x v="1"/>
    <x v="7"/>
    <x v="7"/>
    <x v="7"/>
    <x v="7"/>
    <x v="0"/>
    <x v="249"/>
    <x v="251"/>
    <x v="225"/>
    <x v="82"/>
    <x v="27"/>
    <x v="126"/>
    <x v="9"/>
    <x v="5"/>
    <x v="5"/>
    <x v="7"/>
    <x v="1"/>
    <x v="16"/>
    <x v="217"/>
    <x v="0"/>
    <x v="0"/>
    <x v="12"/>
    <x v="2"/>
    <x v="1"/>
    <x v="0"/>
    <x v="1"/>
  </r>
  <r>
    <x v="26"/>
    <x v="5"/>
    <x v="8"/>
    <x v="1"/>
    <x v="0"/>
    <x v="8"/>
    <x v="8"/>
    <x v="8"/>
    <x v="8"/>
    <x v="0"/>
    <x v="250"/>
    <x v="252"/>
    <x v="94"/>
    <x v="38"/>
    <x v="77"/>
    <x v="231"/>
    <x v="33"/>
    <x v="3"/>
    <x v="28"/>
    <x v="7"/>
    <x v="2"/>
    <x v="50"/>
    <x v="218"/>
    <x v="0"/>
    <x v="0"/>
    <x v="12"/>
    <x v="13"/>
    <x v="0"/>
    <x v="0"/>
    <x v="0"/>
  </r>
  <r>
    <x v="26"/>
    <x v="10"/>
    <x v="13"/>
    <x v="1"/>
    <x v="1"/>
    <x v="13"/>
    <x v="13"/>
    <x v="13"/>
    <x v="13"/>
    <x v="0"/>
    <x v="251"/>
    <x v="253"/>
    <x v="226"/>
    <x v="180"/>
    <x v="27"/>
    <x v="232"/>
    <x v="21"/>
    <x v="3"/>
    <x v="6"/>
    <x v="3"/>
    <x v="1"/>
    <x v="38"/>
    <x v="219"/>
    <x v="0"/>
    <x v="0"/>
    <x v="3"/>
    <x v="2"/>
    <x v="1"/>
    <x v="0"/>
    <x v="1"/>
  </r>
  <r>
    <x v="26"/>
    <x v="11"/>
    <x v="14"/>
    <x v="1"/>
    <x v="1"/>
    <x v="14"/>
    <x v="14"/>
    <x v="14"/>
    <x v="14"/>
    <x v="0"/>
    <x v="252"/>
    <x v="254"/>
    <x v="205"/>
    <x v="181"/>
    <x v="5"/>
    <x v="233"/>
    <x v="9"/>
    <x v="3"/>
    <x v="4"/>
    <x v="3"/>
    <x v="1"/>
    <x v="26"/>
    <x v="220"/>
    <x v="0"/>
    <x v="0"/>
    <x v="4"/>
    <x v="2"/>
    <x v="1"/>
    <x v="0"/>
    <x v="1"/>
  </r>
  <r>
    <x v="26"/>
    <x v="18"/>
    <x v="21"/>
    <x v="1"/>
    <x v="0"/>
    <x v="20"/>
    <x v="20"/>
    <x v="20"/>
    <x v="20"/>
    <x v="0"/>
    <x v="253"/>
    <x v="255"/>
    <x v="227"/>
    <x v="182"/>
    <x v="32"/>
    <x v="234"/>
    <x v="9"/>
    <x v="5"/>
    <x v="3"/>
    <x v="7"/>
    <x v="1"/>
    <x v="22"/>
    <x v="221"/>
    <x v="0"/>
    <x v="0"/>
    <x v="4"/>
    <x v="2"/>
    <x v="0"/>
    <x v="0"/>
    <x v="0"/>
  </r>
  <r>
    <x v="26"/>
    <x v="18"/>
    <x v="22"/>
    <x v="0"/>
    <x v="8"/>
    <x v="21"/>
    <x v="21"/>
    <x v="21"/>
    <x v="21"/>
    <x v="0"/>
    <x v="254"/>
    <x v="256"/>
    <x v="228"/>
    <x v="183"/>
    <x v="47"/>
    <x v="235"/>
    <x v="34"/>
    <x v="3"/>
    <x v="39"/>
    <x v="7"/>
    <x v="2"/>
    <x v="75"/>
    <x v="222"/>
    <x v="0"/>
    <x v="0"/>
    <x v="4"/>
    <x v="5"/>
    <x v="8"/>
    <x v="0"/>
    <x v="3"/>
  </r>
  <r>
    <x v="26"/>
    <x v="20"/>
    <x v="24"/>
    <x v="0"/>
    <x v="0"/>
    <x v="23"/>
    <x v="23"/>
    <x v="23"/>
    <x v="23"/>
    <x v="0"/>
    <x v="255"/>
    <x v="257"/>
    <x v="229"/>
    <x v="184"/>
    <x v="48"/>
    <x v="236"/>
    <x v="62"/>
    <x v="5"/>
    <x v="21"/>
    <x v="3"/>
    <x v="2"/>
    <x v="76"/>
    <x v="223"/>
    <x v="0"/>
    <x v="0"/>
    <x v="23"/>
    <x v="15"/>
    <x v="0"/>
    <x v="0"/>
    <x v="0"/>
  </r>
  <r>
    <x v="26"/>
    <x v="21"/>
    <x v="25"/>
    <x v="0"/>
    <x v="9"/>
    <x v="24"/>
    <x v="24"/>
    <x v="24"/>
    <x v="24"/>
    <x v="0"/>
    <x v="256"/>
    <x v="258"/>
    <x v="230"/>
    <x v="160"/>
    <x v="78"/>
    <x v="237"/>
    <x v="45"/>
    <x v="9"/>
    <x v="10"/>
    <x v="3"/>
    <x v="2"/>
    <x v="77"/>
    <x v="224"/>
    <x v="0"/>
    <x v="0"/>
    <x v="5"/>
    <x v="2"/>
    <x v="9"/>
    <x v="1"/>
    <x v="1"/>
  </r>
  <r>
    <x v="27"/>
    <x v="2"/>
    <x v="2"/>
    <x v="1"/>
    <x v="0"/>
    <x v="2"/>
    <x v="2"/>
    <x v="2"/>
    <x v="2"/>
    <x v="0"/>
    <x v="257"/>
    <x v="259"/>
    <x v="140"/>
    <x v="185"/>
    <x v="15"/>
    <x v="238"/>
    <x v="4"/>
    <x v="3"/>
    <x v="6"/>
    <x v="3"/>
    <x v="1"/>
    <x v="6"/>
    <x v="225"/>
    <x v="0"/>
    <x v="0"/>
    <x v="3"/>
    <x v="2"/>
    <x v="0"/>
    <x v="0"/>
    <x v="0"/>
  </r>
  <r>
    <x v="27"/>
    <x v="2"/>
    <x v="3"/>
    <x v="1"/>
    <x v="0"/>
    <x v="3"/>
    <x v="3"/>
    <x v="3"/>
    <x v="3"/>
    <x v="0"/>
    <x v="258"/>
    <x v="260"/>
    <x v="231"/>
    <x v="51"/>
    <x v="26"/>
    <x v="239"/>
    <x v="9"/>
    <x v="3"/>
    <x v="3"/>
    <x v="3"/>
    <x v="1"/>
    <x v="3"/>
    <x v="226"/>
    <x v="0"/>
    <x v="0"/>
    <x v="3"/>
    <x v="2"/>
    <x v="0"/>
    <x v="0"/>
    <x v="0"/>
  </r>
  <r>
    <x v="27"/>
    <x v="2"/>
    <x v="4"/>
    <x v="1"/>
    <x v="0"/>
    <x v="4"/>
    <x v="4"/>
    <x v="4"/>
    <x v="4"/>
    <x v="0"/>
    <x v="259"/>
    <x v="261"/>
    <x v="232"/>
    <x v="116"/>
    <x v="4"/>
    <x v="240"/>
    <x v="4"/>
    <x v="3"/>
    <x v="4"/>
    <x v="3"/>
    <x v="1"/>
    <x v="4"/>
    <x v="4"/>
    <x v="0"/>
    <x v="0"/>
    <x v="3"/>
    <x v="2"/>
    <x v="0"/>
    <x v="0"/>
    <x v="0"/>
  </r>
  <r>
    <x v="27"/>
    <x v="3"/>
    <x v="5"/>
    <x v="1"/>
    <x v="1"/>
    <x v="5"/>
    <x v="5"/>
    <x v="5"/>
    <x v="5"/>
    <x v="0"/>
    <x v="260"/>
    <x v="262"/>
    <x v="233"/>
    <x v="56"/>
    <x v="2"/>
    <x v="241"/>
    <x v="35"/>
    <x v="3"/>
    <x v="5"/>
    <x v="3"/>
    <x v="1"/>
    <x v="34"/>
    <x v="227"/>
    <x v="0"/>
    <x v="0"/>
    <x v="4"/>
    <x v="5"/>
    <x v="1"/>
    <x v="0"/>
    <x v="1"/>
  </r>
  <r>
    <x v="27"/>
    <x v="4"/>
    <x v="7"/>
    <x v="1"/>
    <x v="1"/>
    <x v="7"/>
    <x v="7"/>
    <x v="7"/>
    <x v="7"/>
    <x v="0"/>
    <x v="261"/>
    <x v="263"/>
    <x v="37"/>
    <x v="186"/>
    <x v="18"/>
    <x v="242"/>
    <x v="36"/>
    <x v="3"/>
    <x v="6"/>
    <x v="3"/>
    <x v="1"/>
    <x v="10"/>
    <x v="228"/>
    <x v="0"/>
    <x v="0"/>
    <x v="12"/>
    <x v="2"/>
    <x v="1"/>
    <x v="0"/>
    <x v="1"/>
  </r>
  <r>
    <x v="27"/>
    <x v="5"/>
    <x v="8"/>
    <x v="1"/>
    <x v="0"/>
    <x v="8"/>
    <x v="8"/>
    <x v="8"/>
    <x v="8"/>
    <x v="0"/>
    <x v="262"/>
    <x v="264"/>
    <x v="234"/>
    <x v="187"/>
    <x v="26"/>
    <x v="243"/>
    <x v="3"/>
    <x v="3"/>
    <x v="6"/>
    <x v="3"/>
    <x v="1"/>
    <x v="26"/>
    <x v="229"/>
    <x v="0"/>
    <x v="0"/>
    <x v="3"/>
    <x v="2"/>
    <x v="0"/>
    <x v="0"/>
    <x v="0"/>
  </r>
  <r>
    <x v="27"/>
    <x v="10"/>
    <x v="13"/>
    <x v="1"/>
    <x v="1"/>
    <x v="13"/>
    <x v="13"/>
    <x v="13"/>
    <x v="13"/>
    <x v="0"/>
    <x v="263"/>
    <x v="265"/>
    <x v="70"/>
    <x v="188"/>
    <x v="18"/>
    <x v="90"/>
    <x v="15"/>
    <x v="3"/>
    <x v="6"/>
    <x v="3"/>
    <x v="1"/>
    <x v="3"/>
    <x v="230"/>
    <x v="0"/>
    <x v="0"/>
    <x v="12"/>
    <x v="5"/>
    <x v="1"/>
    <x v="0"/>
    <x v="1"/>
  </r>
  <r>
    <x v="27"/>
    <x v="11"/>
    <x v="14"/>
    <x v="1"/>
    <x v="1"/>
    <x v="14"/>
    <x v="14"/>
    <x v="14"/>
    <x v="14"/>
    <x v="0"/>
    <x v="264"/>
    <x v="266"/>
    <x v="235"/>
    <x v="39"/>
    <x v="32"/>
    <x v="244"/>
    <x v="9"/>
    <x v="3"/>
    <x v="15"/>
    <x v="7"/>
    <x v="1"/>
    <x v="22"/>
    <x v="231"/>
    <x v="0"/>
    <x v="0"/>
    <x v="12"/>
    <x v="2"/>
    <x v="1"/>
    <x v="0"/>
    <x v="1"/>
  </r>
  <r>
    <x v="27"/>
    <x v="18"/>
    <x v="21"/>
    <x v="1"/>
    <x v="0"/>
    <x v="20"/>
    <x v="20"/>
    <x v="20"/>
    <x v="20"/>
    <x v="0"/>
    <x v="265"/>
    <x v="267"/>
    <x v="236"/>
    <x v="34"/>
    <x v="32"/>
    <x v="204"/>
    <x v="9"/>
    <x v="3"/>
    <x v="4"/>
    <x v="3"/>
    <x v="1"/>
    <x v="26"/>
    <x v="232"/>
    <x v="0"/>
    <x v="0"/>
    <x v="12"/>
    <x v="2"/>
    <x v="0"/>
    <x v="0"/>
    <x v="0"/>
  </r>
  <r>
    <x v="27"/>
    <x v="18"/>
    <x v="22"/>
    <x v="0"/>
    <x v="8"/>
    <x v="21"/>
    <x v="21"/>
    <x v="21"/>
    <x v="21"/>
    <x v="0"/>
    <x v="266"/>
    <x v="268"/>
    <x v="237"/>
    <x v="189"/>
    <x v="44"/>
    <x v="245"/>
    <x v="15"/>
    <x v="5"/>
    <x v="25"/>
    <x v="7"/>
    <x v="1"/>
    <x v="54"/>
    <x v="233"/>
    <x v="0"/>
    <x v="0"/>
    <x v="4"/>
    <x v="2"/>
    <x v="8"/>
    <x v="0"/>
    <x v="3"/>
  </r>
  <r>
    <x v="27"/>
    <x v="20"/>
    <x v="24"/>
    <x v="0"/>
    <x v="0"/>
    <x v="23"/>
    <x v="23"/>
    <x v="23"/>
    <x v="23"/>
    <x v="0"/>
    <x v="267"/>
    <x v="269"/>
    <x v="238"/>
    <x v="190"/>
    <x v="59"/>
    <x v="246"/>
    <x v="36"/>
    <x v="3"/>
    <x v="25"/>
    <x v="7"/>
    <x v="1"/>
    <x v="52"/>
    <x v="234"/>
    <x v="0"/>
    <x v="0"/>
    <x v="12"/>
    <x v="5"/>
    <x v="0"/>
    <x v="0"/>
    <x v="0"/>
  </r>
  <r>
    <x v="27"/>
    <x v="21"/>
    <x v="25"/>
    <x v="0"/>
    <x v="9"/>
    <x v="24"/>
    <x v="24"/>
    <x v="24"/>
    <x v="24"/>
    <x v="0"/>
    <x v="268"/>
    <x v="270"/>
    <x v="239"/>
    <x v="25"/>
    <x v="68"/>
    <x v="247"/>
    <x v="52"/>
    <x v="0"/>
    <x v="6"/>
    <x v="3"/>
    <x v="3"/>
    <x v="78"/>
    <x v="235"/>
    <x v="0"/>
    <x v="0"/>
    <x v="12"/>
    <x v="2"/>
    <x v="9"/>
    <x v="1"/>
    <x v="1"/>
  </r>
  <r>
    <x v="28"/>
    <x v="2"/>
    <x v="2"/>
    <x v="1"/>
    <x v="0"/>
    <x v="2"/>
    <x v="2"/>
    <x v="2"/>
    <x v="2"/>
    <x v="0"/>
    <x v="269"/>
    <x v="271"/>
    <x v="240"/>
    <x v="51"/>
    <x v="7"/>
    <x v="248"/>
    <x v="9"/>
    <x v="3"/>
    <x v="15"/>
    <x v="3"/>
    <x v="3"/>
    <x v="22"/>
    <x v="236"/>
    <x v="0"/>
    <x v="0"/>
    <x v="3"/>
    <x v="2"/>
    <x v="0"/>
    <x v="0"/>
    <x v="0"/>
  </r>
  <r>
    <x v="28"/>
    <x v="2"/>
    <x v="3"/>
    <x v="1"/>
    <x v="0"/>
    <x v="3"/>
    <x v="3"/>
    <x v="3"/>
    <x v="3"/>
    <x v="0"/>
    <x v="270"/>
    <x v="272"/>
    <x v="241"/>
    <x v="191"/>
    <x v="76"/>
    <x v="249"/>
    <x v="9"/>
    <x v="3"/>
    <x v="3"/>
    <x v="3"/>
    <x v="1"/>
    <x v="3"/>
    <x v="237"/>
    <x v="0"/>
    <x v="0"/>
    <x v="4"/>
    <x v="2"/>
    <x v="0"/>
    <x v="0"/>
    <x v="0"/>
  </r>
  <r>
    <x v="28"/>
    <x v="2"/>
    <x v="4"/>
    <x v="1"/>
    <x v="0"/>
    <x v="4"/>
    <x v="4"/>
    <x v="4"/>
    <x v="4"/>
    <x v="0"/>
    <x v="271"/>
    <x v="273"/>
    <x v="123"/>
    <x v="59"/>
    <x v="4"/>
    <x v="250"/>
    <x v="4"/>
    <x v="3"/>
    <x v="4"/>
    <x v="3"/>
    <x v="1"/>
    <x v="4"/>
    <x v="4"/>
    <x v="0"/>
    <x v="0"/>
    <x v="3"/>
    <x v="2"/>
    <x v="0"/>
    <x v="0"/>
    <x v="0"/>
  </r>
  <r>
    <x v="28"/>
    <x v="5"/>
    <x v="8"/>
    <x v="1"/>
    <x v="0"/>
    <x v="8"/>
    <x v="8"/>
    <x v="8"/>
    <x v="8"/>
    <x v="0"/>
    <x v="272"/>
    <x v="274"/>
    <x v="242"/>
    <x v="24"/>
    <x v="20"/>
    <x v="251"/>
    <x v="4"/>
    <x v="3"/>
    <x v="6"/>
    <x v="3"/>
    <x v="1"/>
    <x v="6"/>
    <x v="238"/>
    <x v="0"/>
    <x v="0"/>
    <x v="3"/>
    <x v="5"/>
    <x v="0"/>
    <x v="0"/>
    <x v="0"/>
  </r>
  <r>
    <x v="28"/>
    <x v="18"/>
    <x v="21"/>
    <x v="1"/>
    <x v="0"/>
    <x v="20"/>
    <x v="20"/>
    <x v="20"/>
    <x v="20"/>
    <x v="0"/>
    <x v="273"/>
    <x v="275"/>
    <x v="136"/>
    <x v="95"/>
    <x v="33"/>
    <x v="252"/>
    <x v="3"/>
    <x v="3"/>
    <x v="4"/>
    <x v="3"/>
    <x v="1"/>
    <x v="10"/>
    <x v="239"/>
    <x v="0"/>
    <x v="0"/>
    <x v="4"/>
    <x v="2"/>
    <x v="0"/>
    <x v="0"/>
    <x v="0"/>
  </r>
  <r>
    <x v="28"/>
    <x v="20"/>
    <x v="24"/>
    <x v="0"/>
    <x v="0"/>
    <x v="23"/>
    <x v="23"/>
    <x v="23"/>
    <x v="23"/>
    <x v="0"/>
    <x v="274"/>
    <x v="276"/>
    <x v="200"/>
    <x v="37"/>
    <x v="79"/>
    <x v="253"/>
    <x v="63"/>
    <x v="3"/>
    <x v="49"/>
    <x v="3"/>
    <x v="1"/>
    <x v="79"/>
    <x v="240"/>
    <x v="0"/>
    <x v="0"/>
    <x v="13"/>
    <x v="14"/>
    <x v="0"/>
    <x v="0"/>
    <x v="0"/>
  </r>
  <r>
    <x v="28"/>
    <x v="22"/>
    <x v="26"/>
    <x v="0"/>
    <x v="10"/>
    <x v="25"/>
    <x v="25"/>
    <x v="25"/>
    <x v="25"/>
    <x v="0"/>
    <x v="275"/>
    <x v="277"/>
    <x v="243"/>
    <x v="192"/>
    <x v="80"/>
    <x v="254"/>
    <x v="36"/>
    <x v="3"/>
    <x v="6"/>
    <x v="3"/>
    <x v="1"/>
    <x v="10"/>
    <x v="241"/>
    <x v="0"/>
    <x v="0"/>
    <x v="3"/>
    <x v="2"/>
    <x v="10"/>
    <x v="0"/>
    <x v="3"/>
  </r>
  <r>
    <x v="29"/>
    <x v="2"/>
    <x v="2"/>
    <x v="1"/>
    <x v="0"/>
    <x v="2"/>
    <x v="2"/>
    <x v="2"/>
    <x v="2"/>
    <x v="0"/>
    <x v="276"/>
    <x v="278"/>
    <x v="244"/>
    <x v="193"/>
    <x v="22"/>
    <x v="255"/>
    <x v="26"/>
    <x v="3"/>
    <x v="28"/>
    <x v="3"/>
    <x v="3"/>
    <x v="59"/>
    <x v="242"/>
    <x v="0"/>
    <x v="0"/>
    <x v="5"/>
    <x v="13"/>
    <x v="0"/>
    <x v="0"/>
    <x v="0"/>
  </r>
  <r>
    <x v="29"/>
    <x v="2"/>
    <x v="3"/>
    <x v="1"/>
    <x v="0"/>
    <x v="3"/>
    <x v="3"/>
    <x v="3"/>
    <x v="3"/>
    <x v="0"/>
    <x v="277"/>
    <x v="279"/>
    <x v="245"/>
    <x v="64"/>
    <x v="63"/>
    <x v="256"/>
    <x v="21"/>
    <x v="3"/>
    <x v="5"/>
    <x v="3"/>
    <x v="1"/>
    <x v="16"/>
    <x v="243"/>
    <x v="0"/>
    <x v="0"/>
    <x v="7"/>
    <x v="13"/>
    <x v="0"/>
    <x v="0"/>
    <x v="0"/>
  </r>
  <r>
    <x v="29"/>
    <x v="2"/>
    <x v="4"/>
    <x v="1"/>
    <x v="0"/>
    <x v="4"/>
    <x v="4"/>
    <x v="4"/>
    <x v="4"/>
    <x v="0"/>
    <x v="278"/>
    <x v="280"/>
    <x v="65"/>
    <x v="144"/>
    <x v="4"/>
    <x v="257"/>
    <x v="4"/>
    <x v="3"/>
    <x v="6"/>
    <x v="3"/>
    <x v="1"/>
    <x v="6"/>
    <x v="244"/>
    <x v="0"/>
    <x v="0"/>
    <x v="3"/>
    <x v="2"/>
    <x v="0"/>
    <x v="0"/>
    <x v="0"/>
  </r>
  <r>
    <x v="29"/>
    <x v="5"/>
    <x v="8"/>
    <x v="1"/>
    <x v="0"/>
    <x v="8"/>
    <x v="8"/>
    <x v="8"/>
    <x v="8"/>
    <x v="0"/>
    <x v="279"/>
    <x v="281"/>
    <x v="246"/>
    <x v="11"/>
    <x v="72"/>
    <x v="120"/>
    <x v="36"/>
    <x v="3"/>
    <x v="6"/>
    <x v="3"/>
    <x v="1"/>
    <x v="10"/>
    <x v="245"/>
    <x v="0"/>
    <x v="0"/>
    <x v="4"/>
    <x v="2"/>
    <x v="0"/>
    <x v="0"/>
    <x v="0"/>
  </r>
  <r>
    <x v="29"/>
    <x v="18"/>
    <x v="21"/>
    <x v="1"/>
    <x v="0"/>
    <x v="20"/>
    <x v="20"/>
    <x v="20"/>
    <x v="20"/>
    <x v="0"/>
    <x v="280"/>
    <x v="282"/>
    <x v="247"/>
    <x v="194"/>
    <x v="32"/>
    <x v="258"/>
    <x v="17"/>
    <x v="3"/>
    <x v="15"/>
    <x v="3"/>
    <x v="1"/>
    <x v="33"/>
    <x v="246"/>
    <x v="0"/>
    <x v="0"/>
    <x v="4"/>
    <x v="2"/>
    <x v="0"/>
    <x v="0"/>
    <x v="0"/>
  </r>
  <r>
    <x v="29"/>
    <x v="20"/>
    <x v="24"/>
    <x v="0"/>
    <x v="0"/>
    <x v="23"/>
    <x v="23"/>
    <x v="23"/>
    <x v="23"/>
    <x v="0"/>
    <x v="281"/>
    <x v="283"/>
    <x v="248"/>
    <x v="195"/>
    <x v="48"/>
    <x v="259"/>
    <x v="24"/>
    <x v="3"/>
    <x v="41"/>
    <x v="7"/>
    <x v="3"/>
    <x v="80"/>
    <x v="247"/>
    <x v="0"/>
    <x v="0"/>
    <x v="2"/>
    <x v="7"/>
    <x v="0"/>
    <x v="0"/>
    <x v="0"/>
  </r>
  <r>
    <x v="29"/>
    <x v="22"/>
    <x v="26"/>
    <x v="0"/>
    <x v="10"/>
    <x v="25"/>
    <x v="25"/>
    <x v="25"/>
    <x v="25"/>
    <x v="0"/>
    <x v="282"/>
    <x v="284"/>
    <x v="249"/>
    <x v="91"/>
    <x v="32"/>
    <x v="260"/>
    <x v="26"/>
    <x v="3"/>
    <x v="16"/>
    <x v="7"/>
    <x v="3"/>
    <x v="11"/>
    <x v="248"/>
    <x v="0"/>
    <x v="0"/>
    <x v="12"/>
    <x v="2"/>
    <x v="10"/>
    <x v="0"/>
    <x v="3"/>
  </r>
  <r>
    <x v="30"/>
    <x v="2"/>
    <x v="2"/>
    <x v="1"/>
    <x v="0"/>
    <x v="2"/>
    <x v="2"/>
    <x v="2"/>
    <x v="2"/>
    <x v="0"/>
    <x v="283"/>
    <x v="285"/>
    <x v="250"/>
    <x v="2"/>
    <x v="22"/>
    <x v="261"/>
    <x v="5"/>
    <x v="5"/>
    <x v="28"/>
    <x v="3"/>
    <x v="1"/>
    <x v="53"/>
    <x v="249"/>
    <x v="0"/>
    <x v="0"/>
    <x v="7"/>
    <x v="13"/>
    <x v="0"/>
    <x v="0"/>
    <x v="0"/>
  </r>
  <r>
    <x v="30"/>
    <x v="2"/>
    <x v="3"/>
    <x v="1"/>
    <x v="0"/>
    <x v="3"/>
    <x v="3"/>
    <x v="3"/>
    <x v="3"/>
    <x v="0"/>
    <x v="284"/>
    <x v="286"/>
    <x v="251"/>
    <x v="16"/>
    <x v="72"/>
    <x v="253"/>
    <x v="3"/>
    <x v="3"/>
    <x v="15"/>
    <x v="3"/>
    <x v="1"/>
    <x v="3"/>
    <x v="250"/>
    <x v="0"/>
    <x v="0"/>
    <x v="13"/>
    <x v="5"/>
    <x v="0"/>
    <x v="0"/>
    <x v="0"/>
  </r>
  <r>
    <x v="30"/>
    <x v="2"/>
    <x v="4"/>
    <x v="1"/>
    <x v="0"/>
    <x v="4"/>
    <x v="4"/>
    <x v="4"/>
    <x v="4"/>
    <x v="0"/>
    <x v="285"/>
    <x v="287"/>
    <x v="6"/>
    <x v="196"/>
    <x v="4"/>
    <x v="262"/>
    <x v="4"/>
    <x v="3"/>
    <x v="4"/>
    <x v="3"/>
    <x v="1"/>
    <x v="4"/>
    <x v="4"/>
    <x v="0"/>
    <x v="0"/>
    <x v="3"/>
    <x v="2"/>
    <x v="0"/>
    <x v="0"/>
    <x v="0"/>
  </r>
  <r>
    <x v="30"/>
    <x v="5"/>
    <x v="8"/>
    <x v="1"/>
    <x v="0"/>
    <x v="8"/>
    <x v="8"/>
    <x v="8"/>
    <x v="8"/>
    <x v="0"/>
    <x v="286"/>
    <x v="288"/>
    <x v="210"/>
    <x v="197"/>
    <x v="48"/>
    <x v="263"/>
    <x v="33"/>
    <x v="3"/>
    <x v="28"/>
    <x v="3"/>
    <x v="1"/>
    <x v="34"/>
    <x v="5"/>
    <x v="0"/>
    <x v="0"/>
    <x v="13"/>
    <x v="5"/>
    <x v="0"/>
    <x v="0"/>
    <x v="0"/>
  </r>
  <r>
    <x v="30"/>
    <x v="18"/>
    <x v="21"/>
    <x v="1"/>
    <x v="0"/>
    <x v="20"/>
    <x v="20"/>
    <x v="20"/>
    <x v="20"/>
    <x v="0"/>
    <x v="287"/>
    <x v="289"/>
    <x v="252"/>
    <x v="59"/>
    <x v="2"/>
    <x v="264"/>
    <x v="3"/>
    <x v="3"/>
    <x v="3"/>
    <x v="3"/>
    <x v="1"/>
    <x v="47"/>
    <x v="251"/>
    <x v="0"/>
    <x v="0"/>
    <x v="4"/>
    <x v="2"/>
    <x v="0"/>
    <x v="0"/>
    <x v="0"/>
  </r>
  <r>
    <x v="30"/>
    <x v="20"/>
    <x v="24"/>
    <x v="0"/>
    <x v="0"/>
    <x v="23"/>
    <x v="23"/>
    <x v="23"/>
    <x v="23"/>
    <x v="0"/>
    <x v="288"/>
    <x v="290"/>
    <x v="253"/>
    <x v="143"/>
    <x v="81"/>
    <x v="265"/>
    <x v="57"/>
    <x v="5"/>
    <x v="42"/>
    <x v="2"/>
    <x v="3"/>
    <x v="80"/>
    <x v="252"/>
    <x v="0"/>
    <x v="0"/>
    <x v="21"/>
    <x v="1"/>
    <x v="0"/>
    <x v="0"/>
    <x v="0"/>
  </r>
  <r>
    <x v="30"/>
    <x v="22"/>
    <x v="26"/>
    <x v="0"/>
    <x v="10"/>
    <x v="25"/>
    <x v="25"/>
    <x v="25"/>
    <x v="25"/>
    <x v="0"/>
    <x v="289"/>
    <x v="291"/>
    <x v="254"/>
    <x v="198"/>
    <x v="26"/>
    <x v="266"/>
    <x v="64"/>
    <x v="3"/>
    <x v="55"/>
    <x v="7"/>
    <x v="2"/>
    <x v="81"/>
    <x v="253"/>
    <x v="0"/>
    <x v="0"/>
    <x v="12"/>
    <x v="8"/>
    <x v="10"/>
    <x v="0"/>
    <x v="3"/>
  </r>
  <r>
    <x v="30"/>
    <x v="23"/>
    <x v="27"/>
    <x v="1"/>
    <x v="0"/>
    <x v="26"/>
    <x v="26"/>
    <x v="26"/>
    <x v="26"/>
    <x v="0"/>
    <x v="290"/>
    <x v="292"/>
    <x v="255"/>
    <x v="199"/>
    <x v="33"/>
    <x v="267"/>
    <x v="15"/>
    <x v="3"/>
    <x v="15"/>
    <x v="3"/>
    <x v="1"/>
    <x v="22"/>
    <x v="254"/>
    <x v="0"/>
    <x v="0"/>
    <x v="13"/>
    <x v="5"/>
    <x v="0"/>
    <x v="0"/>
    <x v="0"/>
  </r>
  <r>
    <x v="31"/>
    <x v="2"/>
    <x v="2"/>
    <x v="1"/>
    <x v="0"/>
    <x v="2"/>
    <x v="2"/>
    <x v="2"/>
    <x v="2"/>
    <x v="0"/>
    <x v="291"/>
    <x v="293"/>
    <x v="256"/>
    <x v="68"/>
    <x v="0"/>
    <x v="268"/>
    <x v="5"/>
    <x v="3"/>
    <x v="5"/>
    <x v="3"/>
    <x v="2"/>
    <x v="53"/>
    <x v="255"/>
    <x v="0"/>
    <x v="0"/>
    <x v="7"/>
    <x v="1"/>
    <x v="0"/>
    <x v="0"/>
    <x v="0"/>
  </r>
  <r>
    <x v="31"/>
    <x v="2"/>
    <x v="3"/>
    <x v="1"/>
    <x v="0"/>
    <x v="3"/>
    <x v="3"/>
    <x v="3"/>
    <x v="3"/>
    <x v="0"/>
    <x v="292"/>
    <x v="294"/>
    <x v="257"/>
    <x v="200"/>
    <x v="82"/>
    <x v="269"/>
    <x v="4"/>
    <x v="3"/>
    <x v="6"/>
    <x v="2"/>
    <x v="3"/>
    <x v="47"/>
    <x v="256"/>
    <x v="0"/>
    <x v="0"/>
    <x v="12"/>
    <x v="14"/>
    <x v="0"/>
    <x v="0"/>
    <x v="0"/>
  </r>
  <r>
    <x v="31"/>
    <x v="2"/>
    <x v="4"/>
    <x v="1"/>
    <x v="0"/>
    <x v="4"/>
    <x v="4"/>
    <x v="4"/>
    <x v="4"/>
    <x v="0"/>
    <x v="293"/>
    <x v="295"/>
    <x v="113"/>
    <x v="201"/>
    <x v="4"/>
    <x v="270"/>
    <x v="4"/>
    <x v="3"/>
    <x v="4"/>
    <x v="3"/>
    <x v="1"/>
    <x v="4"/>
    <x v="4"/>
    <x v="0"/>
    <x v="0"/>
    <x v="3"/>
    <x v="2"/>
    <x v="0"/>
    <x v="0"/>
    <x v="0"/>
  </r>
  <r>
    <x v="31"/>
    <x v="5"/>
    <x v="8"/>
    <x v="1"/>
    <x v="0"/>
    <x v="8"/>
    <x v="8"/>
    <x v="8"/>
    <x v="8"/>
    <x v="0"/>
    <x v="294"/>
    <x v="296"/>
    <x v="258"/>
    <x v="176"/>
    <x v="20"/>
    <x v="271"/>
    <x v="36"/>
    <x v="3"/>
    <x v="15"/>
    <x v="3"/>
    <x v="1"/>
    <x v="47"/>
    <x v="153"/>
    <x v="0"/>
    <x v="0"/>
    <x v="13"/>
    <x v="2"/>
    <x v="0"/>
    <x v="0"/>
    <x v="0"/>
  </r>
  <r>
    <x v="31"/>
    <x v="18"/>
    <x v="21"/>
    <x v="1"/>
    <x v="0"/>
    <x v="20"/>
    <x v="20"/>
    <x v="20"/>
    <x v="20"/>
    <x v="0"/>
    <x v="295"/>
    <x v="297"/>
    <x v="259"/>
    <x v="59"/>
    <x v="57"/>
    <x v="90"/>
    <x v="33"/>
    <x v="3"/>
    <x v="5"/>
    <x v="3"/>
    <x v="1"/>
    <x v="36"/>
    <x v="12"/>
    <x v="0"/>
    <x v="0"/>
    <x v="4"/>
    <x v="2"/>
    <x v="0"/>
    <x v="0"/>
    <x v="0"/>
  </r>
  <r>
    <x v="31"/>
    <x v="20"/>
    <x v="24"/>
    <x v="0"/>
    <x v="0"/>
    <x v="23"/>
    <x v="23"/>
    <x v="23"/>
    <x v="23"/>
    <x v="0"/>
    <x v="296"/>
    <x v="298"/>
    <x v="260"/>
    <x v="46"/>
    <x v="54"/>
    <x v="272"/>
    <x v="39"/>
    <x v="3"/>
    <x v="21"/>
    <x v="7"/>
    <x v="1"/>
    <x v="82"/>
    <x v="240"/>
    <x v="0"/>
    <x v="0"/>
    <x v="2"/>
    <x v="1"/>
    <x v="0"/>
    <x v="0"/>
    <x v="0"/>
  </r>
  <r>
    <x v="31"/>
    <x v="22"/>
    <x v="26"/>
    <x v="0"/>
    <x v="10"/>
    <x v="25"/>
    <x v="25"/>
    <x v="25"/>
    <x v="25"/>
    <x v="0"/>
    <x v="297"/>
    <x v="299"/>
    <x v="261"/>
    <x v="202"/>
    <x v="29"/>
    <x v="273"/>
    <x v="54"/>
    <x v="5"/>
    <x v="56"/>
    <x v="7"/>
    <x v="3"/>
    <x v="83"/>
    <x v="257"/>
    <x v="0"/>
    <x v="0"/>
    <x v="8"/>
    <x v="5"/>
    <x v="10"/>
    <x v="0"/>
    <x v="3"/>
  </r>
  <r>
    <x v="31"/>
    <x v="23"/>
    <x v="27"/>
    <x v="1"/>
    <x v="0"/>
    <x v="26"/>
    <x v="26"/>
    <x v="26"/>
    <x v="26"/>
    <x v="0"/>
    <x v="298"/>
    <x v="300"/>
    <x v="262"/>
    <x v="203"/>
    <x v="36"/>
    <x v="274"/>
    <x v="3"/>
    <x v="3"/>
    <x v="5"/>
    <x v="3"/>
    <x v="1"/>
    <x v="38"/>
    <x v="258"/>
    <x v="0"/>
    <x v="0"/>
    <x v="13"/>
    <x v="5"/>
    <x v="0"/>
    <x v="0"/>
    <x v="0"/>
  </r>
  <r>
    <x v="31"/>
    <x v="24"/>
    <x v="28"/>
    <x v="0"/>
    <x v="11"/>
    <x v="27"/>
    <x v="27"/>
    <x v="27"/>
    <x v="27"/>
    <x v="0"/>
    <x v="299"/>
    <x v="301"/>
    <x v="263"/>
    <x v="0"/>
    <x v="2"/>
    <x v="275"/>
    <x v="17"/>
    <x v="5"/>
    <x v="31"/>
    <x v="7"/>
    <x v="6"/>
    <x v="29"/>
    <x v="259"/>
    <x v="0"/>
    <x v="0"/>
    <x v="12"/>
    <x v="2"/>
    <x v="11"/>
    <x v="1"/>
    <x v="1"/>
  </r>
  <r>
    <x v="32"/>
    <x v="2"/>
    <x v="2"/>
    <x v="1"/>
    <x v="0"/>
    <x v="2"/>
    <x v="2"/>
    <x v="2"/>
    <x v="2"/>
    <x v="0"/>
    <x v="300"/>
    <x v="302"/>
    <x v="264"/>
    <x v="37"/>
    <x v="20"/>
    <x v="156"/>
    <x v="33"/>
    <x v="3"/>
    <x v="5"/>
    <x v="3"/>
    <x v="1"/>
    <x v="36"/>
    <x v="260"/>
    <x v="0"/>
    <x v="0"/>
    <x v="12"/>
    <x v="5"/>
    <x v="0"/>
    <x v="0"/>
    <x v="0"/>
  </r>
  <r>
    <x v="32"/>
    <x v="2"/>
    <x v="3"/>
    <x v="1"/>
    <x v="0"/>
    <x v="3"/>
    <x v="3"/>
    <x v="3"/>
    <x v="3"/>
    <x v="0"/>
    <x v="301"/>
    <x v="303"/>
    <x v="265"/>
    <x v="10"/>
    <x v="83"/>
    <x v="276"/>
    <x v="9"/>
    <x v="3"/>
    <x v="4"/>
    <x v="7"/>
    <x v="2"/>
    <x v="38"/>
    <x v="261"/>
    <x v="0"/>
    <x v="0"/>
    <x v="12"/>
    <x v="13"/>
    <x v="0"/>
    <x v="0"/>
    <x v="0"/>
  </r>
  <r>
    <x v="32"/>
    <x v="2"/>
    <x v="4"/>
    <x v="1"/>
    <x v="0"/>
    <x v="4"/>
    <x v="4"/>
    <x v="4"/>
    <x v="4"/>
    <x v="0"/>
    <x v="247"/>
    <x v="304"/>
    <x v="137"/>
    <x v="204"/>
    <x v="4"/>
    <x v="277"/>
    <x v="4"/>
    <x v="3"/>
    <x v="4"/>
    <x v="3"/>
    <x v="1"/>
    <x v="4"/>
    <x v="4"/>
    <x v="0"/>
    <x v="0"/>
    <x v="4"/>
    <x v="2"/>
    <x v="0"/>
    <x v="0"/>
    <x v="0"/>
  </r>
  <r>
    <x v="32"/>
    <x v="5"/>
    <x v="8"/>
    <x v="1"/>
    <x v="0"/>
    <x v="8"/>
    <x v="8"/>
    <x v="8"/>
    <x v="8"/>
    <x v="0"/>
    <x v="302"/>
    <x v="305"/>
    <x v="266"/>
    <x v="151"/>
    <x v="9"/>
    <x v="278"/>
    <x v="3"/>
    <x v="3"/>
    <x v="4"/>
    <x v="3"/>
    <x v="1"/>
    <x v="10"/>
    <x v="262"/>
    <x v="0"/>
    <x v="0"/>
    <x v="12"/>
    <x v="2"/>
    <x v="0"/>
    <x v="0"/>
    <x v="0"/>
  </r>
  <r>
    <x v="32"/>
    <x v="18"/>
    <x v="21"/>
    <x v="1"/>
    <x v="0"/>
    <x v="20"/>
    <x v="20"/>
    <x v="20"/>
    <x v="20"/>
    <x v="0"/>
    <x v="303"/>
    <x v="306"/>
    <x v="267"/>
    <x v="37"/>
    <x v="9"/>
    <x v="279"/>
    <x v="3"/>
    <x v="3"/>
    <x v="6"/>
    <x v="7"/>
    <x v="3"/>
    <x v="3"/>
    <x v="263"/>
    <x v="0"/>
    <x v="0"/>
    <x v="3"/>
    <x v="14"/>
    <x v="0"/>
    <x v="0"/>
    <x v="0"/>
  </r>
  <r>
    <x v="32"/>
    <x v="20"/>
    <x v="24"/>
    <x v="0"/>
    <x v="0"/>
    <x v="23"/>
    <x v="23"/>
    <x v="23"/>
    <x v="23"/>
    <x v="0"/>
    <x v="304"/>
    <x v="307"/>
    <x v="268"/>
    <x v="137"/>
    <x v="11"/>
    <x v="280"/>
    <x v="43"/>
    <x v="3"/>
    <x v="9"/>
    <x v="7"/>
    <x v="3"/>
    <x v="9"/>
    <x v="264"/>
    <x v="0"/>
    <x v="0"/>
    <x v="7"/>
    <x v="11"/>
    <x v="0"/>
    <x v="0"/>
    <x v="0"/>
  </r>
  <r>
    <x v="32"/>
    <x v="22"/>
    <x v="26"/>
    <x v="0"/>
    <x v="10"/>
    <x v="25"/>
    <x v="25"/>
    <x v="25"/>
    <x v="25"/>
    <x v="0"/>
    <x v="305"/>
    <x v="308"/>
    <x v="269"/>
    <x v="205"/>
    <x v="47"/>
    <x v="281"/>
    <x v="65"/>
    <x v="3"/>
    <x v="55"/>
    <x v="7"/>
    <x v="3"/>
    <x v="84"/>
    <x v="265"/>
    <x v="0"/>
    <x v="0"/>
    <x v="8"/>
    <x v="5"/>
    <x v="10"/>
    <x v="0"/>
    <x v="3"/>
  </r>
  <r>
    <x v="32"/>
    <x v="23"/>
    <x v="27"/>
    <x v="1"/>
    <x v="0"/>
    <x v="26"/>
    <x v="26"/>
    <x v="26"/>
    <x v="26"/>
    <x v="0"/>
    <x v="306"/>
    <x v="309"/>
    <x v="270"/>
    <x v="206"/>
    <x v="2"/>
    <x v="282"/>
    <x v="36"/>
    <x v="3"/>
    <x v="3"/>
    <x v="3"/>
    <x v="1"/>
    <x v="26"/>
    <x v="266"/>
    <x v="0"/>
    <x v="0"/>
    <x v="13"/>
    <x v="2"/>
    <x v="0"/>
    <x v="0"/>
    <x v="0"/>
  </r>
  <r>
    <x v="32"/>
    <x v="24"/>
    <x v="28"/>
    <x v="0"/>
    <x v="11"/>
    <x v="27"/>
    <x v="27"/>
    <x v="27"/>
    <x v="27"/>
    <x v="0"/>
    <x v="307"/>
    <x v="310"/>
    <x v="271"/>
    <x v="207"/>
    <x v="18"/>
    <x v="283"/>
    <x v="43"/>
    <x v="5"/>
    <x v="53"/>
    <x v="1"/>
    <x v="6"/>
    <x v="85"/>
    <x v="267"/>
    <x v="0"/>
    <x v="0"/>
    <x v="13"/>
    <x v="1"/>
    <x v="11"/>
    <x v="1"/>
    <x v="1"/>
  </r>
  <r>
    <x v="32"/>
    <x v="25"/>
    <x v="29"/>
    <x v="1"/>
    <x v="10"/>
    <x v="28"/>
    <x v="28"/>
    <x v="28"/>
    <x v="28"/>
    <x v="0"/>
    <x v="308"/>
    <x v="311"/>
    <x v="272"/>
    <x v="161"/>
    <x v="4"/>
    <x v="284"/>
    <x v="36"/>
    <x v="3"/>
    <x v="4"/>
    <x v="3"/>
    <x v="3"/>
    <x v="10"/>
    <x v="268"/>
    <x v="0"/>
    <x v="0"/>
    <x v="3"/>
    <x v="2"/>
    <x v="10"/>
    <x v="0"/>
    <x v="3"/>
  </r>
  <r>
    <x v="32"/>
    <x v="25"/>
    <x v="30"/>
    <x v="1"/>
    <x v="10"/>
    <x v="29"/>
    <x v="29"/>
    <x v="29"/>
    <x v="29"/>
    <x v="0"/>
    <x v="309"/>
    <x v="312"/>
    <x v="273"/>
    <x v="41"/>
    <x v="84"/>
    <x v="285"/>
    <x v="34"/>
    <x v="3"/>
    <x v="24"/>
    <x v="1"/>
    <x v="5"/>
    <x v="17"/>
    <x v="269"/>
    <x v="0"/>
    <x v="0"/>
    <x v="13"/>
    <x v="4"/>
    <x v="10"/>
    <x v="0"/>
    <x v="3"/>
  </r>
  <r>
    <x v="32"/>
    <x v="26"/>
    <x v="31"/>
    <x v="1"/>
    <x v="0"/>
    <x v="30"/>
    <x v="30"/>
    <x v="30"/>
    <x v="30"/>
    <x v="0"/>
    <x v="310"/>
    <x v="313"/>
    <x v="274"/>
    <x v="208"/>
    <x v="32"/>
    <x v="286"/>
    <x v="30"/>
    <x v="3"/>
    <x v="3"/>
    <x v="3"/>
    <x v="1"/>
    <x v="21"/>
    <x v="270"/>
    <x v="0"/>
    <x v="0"/>
    <x v="13"/>
    <x v="5"/>
    <x v="0"/>
    <x v="0"/>
    <x v="0"/>
  </r>
  <r>
    <x v="32"/>
    <x v="25"/>
    <x v="32"/>
    <x v="0"/>
    <x v="12"/>
    <x v="31"/>
    <x v="31"/>
    <x v="31"/>
    <x v="31"/>
    <x v="0"/>
    <x v="311"/>
    <x v="314"/>
    <x v="275"/>
    <x v="209"/>
    <x v="66"/>
    <x v="287"/>
    <x v="3"/>
    <x v="3"/>
    <x v="3"/>
    <x v="3"/>
    <x v="1"/>
    <x v="47"/>
    <x v="271"/>
    <x v="0"/>
    <x v="0"/>
    <x v="4"/>
    <x v="2"/>
    <x v="12"/>
    <x v="0"/>
    <x v="3"/>
  </r>
  <r>
    <x v="33"/>
    <x v="2"/>
    <x v="2"/>
    <x v="1"/>
    <x v="0"/>
    <x v="2"/>
    <x v="2"/>
    <x v="2"/>
    <x v="2"/>
    <x v="0"/>
    <x v="312"/>
    <x v="315"/>
    <x v="276"/>
    <x v="23"/>
    <x v="45"/>
    <x v="288"/>
    <x v="17"/>
    <x v="5"/>
    <x v="15"/>
    <x v="3"/>
    <x v="3"/>
    <x v="50"/>
    <x v="272"/>
    <x v="0"/>
    <x v="0"/>
    <x v="7"/>
    <x v="13"/>
    <x v="0"/>
    <x v="0"/>
    <x v="0"/>
  </r>
  <r>
    <x v="33"/>
    <x v="2"/>
    <x v="3"/>
    <x v="1"/>
    <x v="0"/>
    <x v="3"/>
    <x v="3"/>
    <x v="3"/>
    <x v="3"/>
    <x v="0"/>
    <x v="313"/>
    <x v="316"/>
    <x v="277"/>
    <x v="210"/>
    <x v="85"/>
    <x v="289"/>
    <x v="33"/>
    <x v="3"/>
    <x v="10"/>
    <x v="3"/>
    <x v="3"/>
    <x v="54"/>
    <x v="273"/>
    <x v="0"/>
    <x v="0"/>
    <x v="7"/>
    <x v="2"/>
    <x v="0"/>
    <x v="0"/>
    <x v="0"/>
  </r>
  <r>
    <x v="33"/>
    <x v="2"/>
    <x v="4"/>
    <x v="1"/>
    <x v="0"/>
    <x v="4"/>
    <x v="4"/>
    <x v="4"/>
    <x v="4"/>
    <x v="0"/>
    <x v="314"/>
    <x v="317"/>
    <x v="47"/>
    <x v="211"/>
    <x v="4"/>
    <x v="290"/>
    <x v="4"/>
    <x v="3"/>
    <x v="4"/>
    <x v="3"/>
    <x v="1"/>
    <x v="4"/>
    <x v="4"/>
    <x v="0"/>
    <x v="0"/>
    <x v="3"/>
    <x v="2"/>
    <x v="0"/>
    <x v="0"/>
    <x v="0"/>
  </r>
  <r>
    <x v="33"/>
    <x v="5"/>
    <x v="8"/>
    <x v="1"/>
    <x v="0"/>
    <x v="8"/>
    <x v="8"/>
    <x v="8"/>
    <x v="8"/>
    <x v="0"/>
    <x v="315"/>
    <x v="318"/>
    <x v="278"/>
    <x v="176"/>
    <x v="9"/>
    <x v="291"/>
    <x v="15"/>
    <x v="3"/>
    <x v="6"/>
    <x v="3"/>
    <x v="1"/>
    <x v="3"/>
    <x v="274"/>
    <x v="0"/>
    <x v="0"/>
    <x v="3"/>
    <x v="2"/>
    <x v="0"/>
    <x v="0"/>
    <x v="0"/>
  </r>
  <r>
    <x v="33"/>
    <x v="18"/>
    <x v="21"/>
    <x v="1"/>
    <x v="0"/>
    <x v="20"/>
    <x v="20"/>
    <x v="20"/>
    <x v="20"/>
    <x v="0"/>
    <x v="316"/>
    <x v="319"/>
    <x v="279"/>
    <x v="98"/>
    <x v="57"/>
    <x v="292"/>
    <x v="35"/>
    <x v="3"/>
    <x v="6"/>
    <x v="3"/>
    <x v="6"/>
    <x v="34"/>
    <x v="275"/>
    <x v="0"/>
    <x v="0"/>
    <x v="13"/>
    <x v="5"/>
    <x v="0"/>
    <x v="0"/>
    <x v="0"/>
  </r>
  <r>
    <x v="33"/>
    <x v="20"/>
    <x v="24"/>
    <x v="0"/>
    <x v="0"/>
    <x v="23"/>
    <x v="23"/>
    <x v="23"/>
    <x v="23"/>
    <x v="0"/>
    <x v="317"/>
    <x v="320"/>
    <x v="280"/>
    <x v="194"/>
    <x v="11"/>
    <x v="293"/>
    <x v="43"/>
    <x v="3"/>
    <x v="24"/>
    <x v="7"/>
    <x v="3"/>
    <x v="20"/>
    <x v="276"/>
    <x v="0"/>
    <x v="0"/>
    <x v="13"/>
    <x v="13"/>
    <x v="0"/>
    <x v="0"/>
    <x v="0"/>
  </r>
  <r>
    <x v="33"/>
    <x v="22"/>
    <x v="26"/>
    <x v="0"/>
    <x v="10"/>
    <x v="25"/>
    <x v="25"/>
    <x v="25"/>
    <x v="25"/>
    <x v="0"/>
    <x v="318"/>
    <x v="321"/>
    <x v="132"/>
    <x v="90"/>
    <x v="0"/>
    <x v="139"/>
    <x v="62"/>
    <x v="2"/>
    <x v="57"/>
    <x v="1"/>
    <x v="1"/>
    <x v="76"/>
    <x v="277"/>
    <x v="0"/>
    <x v="0"/>
    <x v="8"/>
    <x v="11"/>
    <x v="10"/>
    <x v="0"/>
    <x v="3"/>
  </r>
  <r>
    <x v="33"/>
    <x v="23"/>
    <x v="27"/>
    <x v="1"/>
    <x v="0"/>
    <x v="26"/>
    <x v="26"/>
    <x v="26"/>
    <x v="26"/>
    <x v="0"/>
    <x v="319"/>
    <x v="322"/>
    <x v="281"/>
    <x v="212"/>
    <x v="36"/>
    <x v="294"/>
    <x v="9"/>
    <x v="3"/>
    <x v="4"/>
    <x v="3"/>
    <x v="1"/>
    <x v="26"/>
    <x v="278"/>
    <x v="0"/>
    <x v="0"/>
    <x v="4"/>
    <x v="2"/>
    <x v="0"/>
    <x v="0"/>
    <x v="0"/>
  </r>
  <r>
    <x v="33"/>
    <x v="24"/>
    <x v="28"/>
    <x v="0"/>
    <x v="11"/>
    <x v="27"/>
    <x v="27"/>
    <x v="27"/>
    <x v="27"/>
    <x v="0"/>
    <x v="320"/>
    <x v="323"/>
    <x v="282"/>
    <x v="213"/>
    <x v="86"/>
    <x v="295"/>
    <x v="16"/>
    <x v="2"/>
    <x v="2"/>
    <x v="8"/>
    <x v="5"/>
    <x v="86"/>
    <x v="279"/>
    <x v="0"/>
    <x v="0"/>
    <x v="13"/>
    <x v="14"/>
    <x v="11"/>
    <x v="1"/>
    <x v="1"/>
  </r>
  <r>
    <x v="33"/>
    <x v="25"/>
    <x v="29"/>
    <x v="1"/>
    <x v="10"/>
    <x v="28"/>
    <x v="28"/>
    <x v="28"/>
    <x v="28"/>
    <x v="0"/>
    <x v="321"/>
    <x v="324"/>
    <x v="283"/>
    <x v="214"/>
    <x v="18"/>
    <x v="296"/>
    <x v="4"/>
    <x v="3"/>
    <x v="6"/>
    <x v="3"/>
    <x v="1"/>
    <x v="6"/>
    <x v="280"/>
    <x v="0"/>
    <x v="0"/>
    <x v="3"/>
    <x v="2"/>
    <x v="10"/>
    <x v="0"/>
    <x v="3"/>
  </r>
  <r>
    <x v="33"/>
    <x v="25"/>
    <x v="30"/>
    <x v="1"/>
    <x v="10"/>
    <x v="29"/>
    <x v="29"/>
    <x v="29"/>
    <x v="29"/>
    <x v="0"/>
    <x v="322"/>
    <x v="325"/>
    <x v="284"/>
    <x v="47"/>
    <x v="84"/>
    <x v="297"/>
    <x v="17"/>
    <x v="3"/>
    <x v="10"/>
    <x v="7"/>
    <x v="1"/>
    <x v="59"/>
    <x v="281"/>
    <x v="0"/>
    <x v="0"/>
    <x v="12"/>
    <x v="5"/>
    <x v="10"/>
    <x v="0"/>
    <x v="3"/>
  </r>
  <r>
    <x v="33"/>
    <x v="26"/>
    <x v="31"/>
    <x v="1"/>
    <x v="0"/>
    <x v="30"/>
    <x v="30"/>
    <x v="30"/>
    <x v="30"/>
    <x v="0"/>
    <x v="323"/>
    <x v="326"/>
    <x v="285"/>
    <x v="215"/>
    <x v="32"/>
    <x v="298"/>
    <x v="21"/>
    <x v="3"/>
    <x v="3"/>
    <x v="3"/>
    <x v="1"/>
    <x v="22"/>
    <x v="282"/>
    <x v="0"/>
    <x v="0"/>
    <x v="4"/>
    <x v="2"/>
    <x v="0"/>
    <x v="0"/>
    <x v="0"/>
  </r>
  <r>
    <x v="33"/>
    <x v="25"/>
    <x v="32"/>
    <x v="0"/>
    <x v="12"/>
    <x v="31"/>
    <x v="31"/>
    <x v="31"/>
    <x v="31"/>
    <x v="0"/>
    <x v="324"/>
    <x v="327"/>
    <x v="286"/>
    <x v="150"/>
    <x v="87"/>
    <x v="299"/>
    <x v="66"/>
    <x v="5"/>
    <x v="58"/>
    <x v="3"/>
    <x v="1"/>
    <x v="49"/>
    <x v="283"/>
    <x v="0"/>
    <x v="0"/>
    <x v="12"/>
    <x v="7"/>
    <x v="12"/>
    <x v="0"/>
    <x v="3"/>
  </r>
  <r>
    <x v="33"/>
    <x v="27"/>
    <x v="33"/>
    <x v="0"/>
    <x v="13"/>
    <x v="32"/>
    <x v="32"/>
    <x v="32"/>
    <x v="32"/>
    <x v="0"/>
    <x v="325"/>
    <x v="191"/>
    <x v="135"/>
    <x v="216"/>
    <x v="68"/>
    <x v="300"/>
    <x v="4"/>
    <x v="3"/>
    <x v="4"/>
    <x v="3"/>
    <x v="1"/>
    <x v="4"/>
    <x v="4"/>
    <x v="0"/>
    <x v="0"/>
    <x v="3"/>
    <x v="2"/>
    <x v="13"/>
    <x v="0"/>
    <x v="1"/>
  </r>
  <r>
    <x v="34"/>
    <x v="2"/>
    <x v="2"/>
    <x v="1"/>
    <x v="0"/>
    <x v="2"/>
    <x v="2"/>
    <x v="2"/>
    <x v="2"/>
    <x v="0"/>
    <x v="326"/>
    <x v="328"/>
    <x v="287"/>
    <x v="217"/>
    <x v="9"/>
    <x v="301"/>
    <x v="5"/>
    <x v="3"/>
    <x v="28"/>
    <x v="3"/>
    <x v="1"/>
    <x v="59"/>
    <x v="284"/>
    <x v="0"/>
    <x v="0"/>
    <x v="13"/>
    <x v="1"/>
    <x v="0"/>
    <x v="0"/>
    <x v="0"/>
  </r>
  <r>
    <x v="34"/>
    <x v="2"/>
    <x v="3"/>
    <x v="1"/>
    <x v="0"/>
    <x v="3"/>
    <x v="3"/>
    <x v="3"/>
    <x v="3"/>
    <x v="0"/>
    <x v="327"/>
    <x v="329"/>
    <x v="288"/>
    <x v="218"/>
    <x v="52"/>
    <x v="302"/>
    <x v="21"/>
    <x v="3"/>
    <x v="5"/>
    <x v="2"/>
    <x v="1"/>
    <x v="36"/>
    <x v="285"/>
    <x v="0"/>
    <x v="0"/>
    <x v="12"/>
    <x v="13"/>
    <x v="0"/>
    <x v="0"/>
    <x v="0"/>
  </r>
  <r>
    <x v="34"/>
    <x v="2"/>
    <x v="4"/>
    <x v="1"/>
    <x v="0"/>
    <x v="4"/>
    <x v="4"/>
    <x v="4"/>
    <x v="4"/>
    <x v="0"/>
    <x v="328"/>
    <x v="330"/>
    <x v="289"/>
    <x v="219"/>
    <x v="4"/>
    <x v="303"/>
    <x v="4"/>
    <x v="3"/>
    <x v="4"/>
    <x v="3"/>
    <x v="1"/>
    <x v="4"/>
    <x v="4"/>
    <x v="0"/>
    <x v="0"/>
    <x v="3"/>
    <x v="2"/>
    <x v="0"/>
    <x v="0"/>
    <x v="0"/>
  </r>
  <r>
    <x v="34"/>
    <x v="5"/>
    <x v="8"/>
    <x v="1"/>
    <x v="0"/>
    <x v="8"/>
    <x v="8"/>
    <x v="8"/>
    <x v="8"/>
    <x v="0"/>
    <x v="329"/>
    <x v="331"/>
    <x v="270"/>
    <x v="220"/>
    <x v="9"/>
    <x v="304"/>
    <x v="30"/>
    <x v="3"/>
    <x v="3"/>
    <x v="3"/>
    <x v="1"/>
    <x v="21"/>
    <x v="286"/>
    <x v="0"/>
    <x v="0"/>
    <x v="4"/>
    <x v="2"/>
    <x v="0"/>
    <x v="0"/>
    <x v="0"/>
  </r>
  <r>
    <x v="34"/>
    <x v="18"/>
    <x v="21"/>
    <x v="1"/>
    <x v="0"/>
    <x v="20"/>
    <x v="20"/>
    <x v="20"/>
    <x v="20"/>
    <x v="0"/>
    <x v="330"/>
    <x v="332"/>
    <x v="206"/>
    <x v="177"/>
    <x v="57"/>
    <x v="9"/>
    <x v="28"/>
    <x v="3"/>
    <x v="31"/>
    <x v="3"/>
    <x v="1"/>
    <x v="5"/>
    <x v="287"/>
    <x v="0"/>
    <x v="0"/>
    <x v="7"/>
    <x v="1"/>
    <x v="0"/>
    <x v="0"/>
    <x v="0"/>
  </r>
  <r>
    <x v="34"/>
    <x v="20"/>
    <x v="24"/>
    <x v="0"/>
    <x v="0"/>
    <x v="23"/>
    <x v="23"/>
    <x v="23"/>
    <x v="23"/>
    <x v="0"/>
    <x v="331"/>
    <x v="333"/>
    <x v="290"/>
    <x v="221"/>
    <x v="11"/>
    <x v="30"/>
    <x v="29"/>
    <x v="3"/>
    <x v="2"/>
    <x v="2"/>
    <x v="3"/>
    <x v="87"/>
    <x v="265"/>
    <x v="0"/>
    <x v="0"/>
    <x v="5"/>
    <x v="5"/>
    <x v="0"/>
    <x v="0"/>
    <x v="0"/>
  </r>
  <r>
    <x v="34"/>
    <x v="22"/>
    <x v="26"/>
    <x v="0"/>
    <x v="10"/>
    <x v="25"/>
    <x v="25"/>
    <x v="25"/>
    <x v="25"/>
    <x v="0"/>
    <x v="332"/>
    <x v="334"/>
    <x v="291"/>
    <x v="94"/>
    <x v="0"/>
    <x v="305"/>
    <x v="47"/>
    <x v="5"/>
    <x v="13"/>
    <x v="12"/>
    <x v="3"/>
    <x v="88"/>
    <x v="288"/>
    <x v="0"/>
    <x v="0"/>
    <x v="17"/>
    <x v="16"/>
    <x v="10"/>
    <x v="0"/>
    <x v="3"/>
  </r>
  <r>
    <x v="34"/>
    <x v="23"/>
    <x v="27"/>
    <x v="1"/>
    <x v="0"/>
    <x v="26"/>
    <x v="26"/>
    <x v="26"/>
    <x v="26"/>
    <x v="0"/>
    <x v="333"/>
    <x v="335"/>
    <x v="292"/>
    <x v="222"/>
    <x v="32"/>
    <x v="306"/>
    <x v="15"/>
    <x v="3"/>
    <x v="4"/>
    <x v="3"/>
    <x v="1"/>
    <x v="47"/>
    <x v="289"/>
    <x v="0"/>
    <x v="0"/>
    <x v="3"/>
    <x v="2"/>
    <x v="0"/>
    <x v="0"/>
    <x v="0"/>
  </r>
  <r>
    <x v="34"/>
    <x v="24"/>
    <x v="28"/>
    <x v="0"/>
    <x v="11"/>
    <x v="27"/>
    <x v="27"/>
    <x v="27"/>
    <x v="27"/>
    <x v="0"/>
    <x v="334"/>
    <x v="336"/>
    <x v="293"/>
    <x v="223"/>
    <x v="88"/>
    <x v="307"/>
    <x v="10"/>
    <x v="3"/>
    <x v="2"/>
    <x v="7"/>
    <x v="6"/>
    <x v="41"/>
    <x v="290"/>
    <x v="6"/>
    <x v="7"/>
    <x v="5"/>
    <x v="2"/>
    <x v="11"/>
    <x v="1"/>
    <x v="1"/>
  </r>
  <r>
    <x v="34"/>
    <x v="25"/>
    <x v="29"/>
    <x v="1"/>
    <x v="10"/>
    <x v="28"/>
    <x v="28"/>
    <x v="28"/>
    <x v="28"/>
    <x v="0"/>
    <x v="335"/>
    <x v="337"/>
    <x v="6"/>
    <x v="224"/>
    <x v="27"/>
    <x v="308"/>
    <x v="4"/>
    <x v="3"/>
    <x v="4"/>
    <x v="3"/>
    <x v="1"/>
    <x v="4"/>
    <x v="4"/>
    <x v="0"/>
    <x v="0"/>
    <x v="3"/>
    <x v="2"/>
    <x v="10"/>
    <x v="0"/>
    <x v="3"/>
  </r>
  <r>
    <x v="34"/>
    <x v="25"/>
    <x v="30"/>
    <x v="1"/>
    <x v="10"/>
    <x v="29"/>
    <x v="29"/>
    <x v="29"/>
    <x v="29"/>
    <x v="0"/>
    <x v="336"/>
    <x v="338"/>
    <x v="294"/>
    <x v="3"/>
    <x v="57"/>
    <x v="309"/>
    <x v="15"/>
    <x v="3"/>
    <x v="4"/>
    <x v="3"/>
    <x v="1"/>
    <x v="47"/>
    <x v="291"/>
    <x v="0"/>
    <x v="0"/>
    <x v="4"/>
    <x v="5"/>
    <x v="10"/>
    <x v="0"/>
    <x v="3"/>
  </r>
  <r>
    <x v="34"/>
    <x v="26"/>
    <x v="31"/>
    <x v="1"/>
    <x v="0"/>
    <x v="30"/>
    <x v="30"/>
    <x v="30"/>
    <x v="30"/>
    <x v="0"/>
    <x v="337"/>
    <x v="339"/>
    <x v="295"/>
    <x v="225"/>
    <x v="5"/>
    <x v="310"/>
    <x v="9"/>
    <x v="3"/>
    <x v="6"/>
    <x v="3"/>
    <x v="1"/>
    <x v="47"/>
    <x v="292"/>
    <x v="0"/>
    <x v="0"/>
    <x v="13"/>
    <x v="5"/>
    <x v="0"/>
    <x v="0"/>
    <x v="0"/>
  </r>
  <r>
    <x v="34"/>
    <x v="25"/>
    <x v="32"/>
    <x v="0"/>
    <x v="12"/>
    <x v="31"/>
    <x v="31"/>
    <x v="31"/>
    <x v="31"/>
    <x v="0"/>
    <x v="338"/>
    <x v="340"/>
    <x v="296"/>
    <x v="16"/>
    <x v="46"/>
    <x v="311"/>
    <x v="28"/>
    <x v="2"/>
    <x v="36"/>
    <x v="7"/>
    <x v="3"/>
    <x v="46"/>
    <x v="288"/>
    <x v="0"/>
    <x v="0"/>
    <x v="5"/>
    <x v="14"/>
    <x v="12"/>
    <x v="0"/>
    <x v="3"/>
  </r>
  <r>
    <x v="34"/>
    <x v="27"/>
    <x v="33"/>
    <x v="0"/>
    <x v="13"/>
    <x v="32"/>
    <x v="32"/>
    <x v="32"/>
    <x v="32"/>
    <x v="0"/>
    <x v="339"/>
    <x v="341"/>
    <x v="297"/>
    <x v="226"/>
    <x v="89"/>
    <x v="312"/>
    <x v="30"/>
    <x v="3"/>
    <x v="31"/>
    <x v="3"/>
    <x v="1"/>
    <x v="33"/>
    <x v="293"/>
    <x v="0"/>
    <x v="0"/>
    <x v="4"/>
    <x v="2"/>
    <x v="13"/>
    <x v="0"/>
    <x v="1"/>
  </r>
  <r>
    <x v="35"/>
    <x v="2"/>
    <x v="2"/>
    <x v="1"/>
    <x v="0"/>
    <x v="2"/>
    <x v="2"/>
    <x v="2"/>
    <x v="2"/>
    <x v="0"/>
    <x v="340"/>
    <x v="342"/>
    <x v="298"/>
    <x v="91"/>
    <x v="90"/>
    <x v="313"/>
    <x v="35"/>
    <x v="3"/>
    <x v="14"/>
    <x v="7"/>
    <x v="1"/>
    <x v="42"/>
    <x v="209"/>
    <x v="0"/>
    <x v="0"/>
    <x v="3"/>
    <x v="1"/>
    <x v="0"/>
    <x v="0"/>
    <x v="0"/>
  </r>
  <r>
    <x v="35"/>
    <x v="2"/>
    <x v="3"/>
    <x v="1"/>
    <x v="0"/>
    <x v="3"/>
    <x v="3"/>
    <x v="3"/>
    <x v="3"/>
    <x v="0"/>
    <x v="341"/>
    <x v="343"/>
    <x v="185"/>
    <x v="155"/>
    <x v="85"/>
    <x v="314"/>
    <x v="15"/>
    <x v="3"/>
    <x v="5"/>
    <x v="3"/>
    <x v="3"/>
    <x v="16"/>
    <x v="294"/>
    <x v="0"/>
    <x v="0"/>
    <x v="3"/>
    <x v="2"/>
    <x v="0"/>
    <x v="0"/>
    <x v="0"/>
  </r>
  <r>
    <x v="35"/>
    <x v="2"/>
    <x v="4"/>
    <x v="1"/>
    <x v="0"/>
    <x v="4"/>
    <x v="4"/>
    <x v="4"/>
    <x v="4"/>
    <x v="0"/>
    <x v="4"/>
    <x v="344"/>
    <x v="4"/>
    <x v="227"/>
    <x v="4"/>
    <x v="315"/>
    <x v="4"/>
    <x v="3"/>
    <x v="4"/>
    <x v="3"/>
    <x v="3"/>
    <x v="6"/>
    <x v="295"/>
    <x v="0"/>
    <x v="0"/>
    <x v="3"/>
    <x v="2"/>
    <x v="0"/>
    <x v="0"/>
    <x v="0"/>
  </r>
  <r>
    <x v="35"/>
    <x v="5"/>
    <x v="8"/>
    <x v="1"/>
    <x v="0"/>
    <x v="8"/>
    <x v="8"/>
    <x v="8"/>
    <x v="8"/>
    <x v="0"/>
    <x v="342"/>
    <x v="345"/>
    <x v="299"/>
    <x v="177"/>
    <x v="9"/>
    <x v="316"/>
    <x v="3"/>
    <x v="3"/>
    <x v="4"/>
    <x v="3"/>
    <x v="1"/>
    <x v="10"/>
    <x v="296"/>
    <x v="0"/>
    <x v="0"/>
    <x v="3"/>
    <x v="2"/>
    <x v="0"/>
    <x v="0"/>
    <x v="0"/>
  </r>
  <r>
    <x v="35"/>
    <x v="18"/>
    <x v="21"/>
    <x v="1"/>
    <x v="0"/>
    <x v="20"/>
    <x v="20"/>
    <x v="20"/>
    <x v="20"/>
    <x v="0"/>
    <x v="343"/>
    <x v="346"/>
    <x v="300"/>
    <x v="87"/>
    <x v="57"/>
    <x v="40"/>
    <x v="35"/>
    <x v="5"/>
    <x v="5"/>
    <x v="3"/>
    <x v="1"/>
    <x v="33"/>
    <x v="297"/>
    <x v="0"/>
    <x v="0"/>
    <x v="13"/>
    <x v="2"/>
    <x v="0"/>
    <x v="0"/>
    <x v="0"/>
  </r>
  <r>
    <x v="35"/>
    <x v="20"/>
    <x v="24"/>
    <x v="0"/>
    <x v="0"/>
    <x v="23"/>
    <x v="23"/>
    <x v="23"/>
    <x v="23"/>
    <x v="0"/>
    <x v="344"/>
    <x v="347"/>
    <x v="301"/>
    <x v="155"/>
    <x v="22"/>
    <x v="317"/>
    <x v="35"/>
    <x v="3"/>
    <x v="16"/>
    <x v="3"/>
    <x v="1"/>
    <x v="78"/>
    <x v="161"/>
    <x v="0"/>
    <x v="0"/>
    <x v="13"/>
    <x v="14"/>
    <x v="0"/>
    <x v="0"/>
    <x v="0"/>
  </r>
  <r>
    <x v="35"/>
    <x v="22"/>
    <x v="26"/>
    <x v="0"/>
    <x v="10"/>
    <x v="25"/>
    <x v="25"/>
    <x v="25"/>
    <x v="25"/>
    <x v="0"/>
    <x v="345"/>
    <x v="348"/>
    <x v="302"/>
    <x v="228"/>
    <x v="63"/>
    <x v="318"/>
    <x v="53"/>
    <x v="3"/>
    <x v="59"/>
    <x v="1"/>
    <x v="2"/>
    <x v="89"/>
    <x v="298"/>
    <x v="0"/>
    <x v="0"/>
    <x v="17"/>
    <x v="4"/>
    <x v="10"/>
    <x v="0"/>
    <x v="3"/>
  </r>
  <r>
    <x v="35"/>
    <x v="23"/>
    <x v="27"/>
    <x v="1"/>
    <x v="0"/>
    <x v="26"/>
    <x v="26"/>
    <x v="26"/>
    <x v="26"/>
    <x v="0"/>
    <x v="346"/>
    <x v="349"/>
    <x v="303"/>
    <x v="229"/>
    <x v="87"/>
    <x v="319"/>
    <x v="3"/>
    <x v="3"/>
    <x v="6"/>
    <x v="7"/>
    <x v="1"/>
    <x v="47"/>
    <x v="299"/>
    <x v="0"/>
    <x v="0"/>
    <x v="4"/>
    <x v="2"/>
    <x v="0"/>
    <x v="0"/>
    <x v="0"/>
  </r>
  <r>
    <x v="35"/>
    <x v="25"/>
    <x v="29"/>
    <x v="1"/>
    <x v="10"/>
    <x v="28"/>
    <x v="28"/>
    <x v="28"/>
    <x v="28"/>
    <x v="0"/>
    <x v="347"/>
    <x v="350"/>
    <x v="113"/>
    <x v="230"/>
    <x v="18"/>
    <x v="320"/>
    <x v="4"/>
    <x v="3"/>
    <x v="4"/>
    <x v="3"/>
    <x v="1"/>
    <x v="4"/>
    <x v="4"/>
    <x v="0"/>
    <x v="0"/>
    <x v="4"/>
    <x v="2"/>
    <x v="10"/>
    <x v="0"/>
    <x v="3"/>
  </r>
  <r>
    <x v="35"/>
    <x v="25"/>
    <x v="30"/>
    <x v="1"/>
    <x v="10"/>
    <x v="29"/>
    <x v="29"/>
    <x v="29"/>
    <x v="29"/>
    <x v="0"/>
    <x v="348"/>
    <x v="351"/>
    <x v="201"/>
    <x v="141"/>
    <x v="57"/>
    <x v="321"/>
    <x v="15"/>
    <x v="3"/>
    <x v="3"/>
    <x v="3"/>
    <x v="1"/>
    <x v="38"/>
    <x v="300"/>
    <x v="0"/>
    <x v="0"/>
    <x v="12"/>
    <x v="5"/>
    <x v="10"/>
    <x v="0"/>
    <x v="3"/>
  </r>
  <r>
    <x v="35"/>
    <x v="26"/>
    <x v="31"/>
    <x v="1"/>
    <x v="0"/>
    <x v="30"/>
    <x v="30"/>
    <x v="30"/>
    <x v="30"/>
    <x v="0"/>
    <x v="349"/>
    <x v="352"/>
    <x v="304"/>
    <x v="231"/>
    <x v="36"/>
    <x v="322"/>
    <x v="36"/>
    <x v="3"/>
    <x v="3"/>
    <x v="3"/>
    <x v="1"/>
    <x v="26"/>
    <x v="301"/>
    <x v="0"/>
    <x v="0"/>
    <x v="3"/>
    <x v="2"/>
    <x v="0"/>
    <x v="0"/>
    <x v="0"/>
  </r>
  <r>
    <x v="35"/>
    <x v="25"/>
    <x v="32"/>
    <x v="0"/>
    <x v="12"/>
    <x v="31"/>
    <x v="31"/>
    <x v="31"/>
    <x v="31"/>
    <x v="0"/>
    <x v="350"/>
    <x v="353"/>
    <x v="305"/>
    <x v="177"/>
    <x v="19"/>
    <x v="323"/>
    <x v="63"/>
    <x v="3"/>
    <x v="33"/>
    <x v="7"/>
    <x v="1"/>
    <x v="90"/>
    <x v="302"/>
    <x v="0"/>
    <x v="0"/>
    <x v="5"/>
    <x v="11"/>
    <x v="12"/>
    <x v="0"/>
    <x v="3"/>
  </r>
  <r>
    <x v="35"/>
    <x v="27"/>
    <x v="33"/>
    <x v="0"/>
    <x v="13"/>
    <x v="32"/>
    <x v="32"/>
    <x v="32"/>
    <x v="32"/>
    <x v="0"/>
    <x v="351"/>
    <x v="354"/>
    <x v="306"/>
    <x v="232"/>
    <x v="78"/>
    <x v="324"/>
    <x v="35"/>
    <x v="3"/>
    <x v="31"/>
    <x v="3"/>
    <x v="1"/>
    <x v="50"/>
    <x v="303"/>
    <x v="0"/>
    <x v="0"/>
    <x v="4"/>
    <x v="5"/>
    <x v="13"/>
    <x v="0"/>
    <x v="1"/>
  </r>
  <r>
    <x v="36"/>
    <x v="2"/>
    <x v="2"/>
    <x v="1"/>
    <x v="0"/>
    <x v="2"/>
    <x v="2"/>
    <x v="2"/>
    <x v="2"/>
    <x v="0"/>
    <x v="352"/>
    <x v="355"/>
    <x v="307"/>
    <x v="200"/>
    <x v="45"/>
    <x v="325"/>
    <x v="30"/>
    <x v="3"/>
    <x v="6"/>
    <x v="3"/>
    <x v="1"/>
    <x v="22"/>
    <x v="304"/>
    <x v="0"/>
    <x v="0"/>
    <x v="13"/>
    <x v="5"/>
    <x v="0"/>
    <x v="0"/>
    <x v="0"/>
  </r>
  <r>
    <x v="36"/>
    <x v="2"/>
    <x v="3"/>
    <x v="1"/>
    <x v="0"/>
    <x v="3"/>
    <x v="3"/>
    <x v="3"/>
    <x v="3"/>
    <x v="0"/>
    <x v="353"/>
    <x v="356"/>
    <x v="308"/>
    <x v="46"/>
    <x v="91"/>
    <x v="326"/>
    <x v="21"/>
    <x v="3"/>
    <x v="15"/>
    <x v="3"/>
    <x v="3"/>
    <x v="16"/>
    <x v="305"/>
    <x v="0"/>
    <x v="0"/>
    <x v="7"/>
    <x v="13"/>
    <x v="0"/>
    <x v="0"/>
    <x v="0"/>
  </r>
  <r>
    <x v="36"/>
    <x v="2"/>
    <x v="4"/>
    <x v="1"/>
    <x v="0"/>
    <x v="4"/>
    <x v="4"/>
    <x v="4"/>
    <x v="4"/>
    <x v="0"/>
    <x v="354"/>
    <x v="357"/>
    <x v="140"/>
    <x v="233"/>
    <x v="18"/>
    <x v="327"/>
    <x v="4"/>
    <x v="3"/>
    <x v="4"/>
    <x v="3"/>
    <x v="1"/>
    <x v="4"/>
    <x v="4"/>
    <x v="0"/>
    <x v="0"/>
    <x v="3"/>
    <x v="2"/>
    <x v="0"/>
    <x v="0"/>
    <x v="0"/>
  </r>
  <r>
    <x v="36"/>
    <x v="5"/>
    <x v="8"/>
    <x v="1"/>
    <x v="0"/>
    <x v="8"/>
    <x v="8"/>
    <x v="8"/>
    <x v="8"/>
    <x v="0"/>
    <x v="355"/>
    <x v="358"/>
    <x v="202"/>
    <x v="24"/>
    <x v="9"/>
    <x v="328"/>
    <x v="15"/>
    <x v="3"/>
    <x v="6"/>
    <x v="7"/>
    <x v="1"/>
    <x v="38"/>
    <x v="306"/>
    <x v="0"/>
    <x v="0"/>
    <x v="4"/>
    <x v="2"/>
    <x v="0"/>
    <x v="0"/>
    <x v="0"/>
  </r>
  <r>
    <x v="36"/>
    <x v="18"/>
    <x v="21"/>
    <x v="1"/>
    <x v="0"/>
    <x v="20"/>
    <x v="20"/>
    <x v="20"/>
    <x v="20"/>
    <x v="0"/>
    <x v="356"/>
    <x v="359"/>
    <x v="224"/>
    <x v="234"/>
    <x v="9"/>
    <x v="329"/>
    <x v="15"/>
    <x v="3"/>
    <x v="6"/>
    <x v="3"/>
    <x v="1"/>
    <x v="3"/>
    <x v="307"/>
    <x v="0"/>
    <x v="0"/>
    <x v="4"/>
    <x v="2"/>
    <x v="0"/>
    <x v="0"/>
    <x v="0"/>
  </r>
  <r>
    <x v="36"/>
    <x v="20"/>
    <x v="24"/>
    <x v="0"/>
    <x v="0"/>
    <x v="23"/>
    <x v="23"/>
    <x v="23"/>
    <x v="23"/>
    <x v="0"/>
    <x v="357"/>
    <x v="360"/>
    <x v="309"/>
    <x v="235"/>
    <x v="22"/>
    <x v="271"/>
    <x v="21"/>
    <x v="5"/>
    <x v="2"/>
    <x v="7"/>
    <x v="2"/>
    <x v="11"/>
    <x v="308"/>
    <x v="0"/>
    <x v="0"/>
    <x v="5"/>
    <x v="5"/>
    <x v="0"/>
    <x v="0"/>
    <x v="0"/>
  </r>
  <r>
    <x v="36"/>
    <x v="22"/>
    <x v="26"/>
    <x v="0"/>
    <x v="10"/>
    <x v="25"/>
    <x v="25"/>
    <x v="25"/>
    <x v="25"/>
    <x v="0"/>
    <x v="358"/>
    <x v="361"/>
    <x v="310"/>
    <x v="76"/>
    <x v="76"/>
    <x v="330"/>
    <x v="19"/>
    <x v="0"/>
    <x v="12"/>
    <x v="7"/>
    <x v="3"/>
    <x v="91"/>
    <x v="309"/>
    <x v="0"/>
    <x v="0"/>
    <x v="9"/>
    <x v="4"/>
    <x v="10"/>
    <x v="0"/>
    <x v="3"/>
  </r>
  <r>
    <x v="36"/>
    <x v="23"/>
    <x v="27"/>
    <x v="1"/>
    <x v="0"/>
    <x v="26"/>
    <x v="26"/>
    <x v="26"/>
    <x v="26"/>
    <x v="0"/>
    <x v="359"/>
    <x v="362"/>
    <x v="311"/>
    <x v="236"/>
    <x v="2"/>
    <x v="331"/>
    <x v="4"/>
    <x v="3"/>
    <x v="5"/>
    <x v="3"/>
    <x v="1"/>
    <x v="47"/>
    <x v="310"/>
    <x v="0"/>
    <x v="0"/>
    <x v="4"/>
    <x v="5"/>
    <x v="0"/>
    <x v="0"/>
    <x v="0"/>
  </r>
  <r>
    <x v="36"/>
    <x v="25"/>
    <x v="29"/>
    <x v="1"/>
    <x v="10"/>
    <x v="28"/>
    <x v="28"/>
    <x v="28"/>
    <x v="28"/>
    <x v="0"/>
    <x v="360"/>
    <x v="363"/>
    <x v="75"/>
    <x v="237"/>
    <x v="18"/>
    <x v="332"/>
    <x v="4"/>
    <x v="3"/>
    <x v="4"/>
    <x v="3"/>
    <x v="1"/>
    <x v="4"/>
    <x v="4"/>
    <x v="0"/>
    <x v="0"/>
    <x v="3"/>
    <x v="2"/>
    <x v="10"/>
    <x v="0"/>
    <x v="3"/>
  </r>
  <r>
    <x v="36"/>
    <x v="25"/>
    <x v="30"/>
    <x v="1"/>
    <x v="10"/>
    <x v="29"/>
    <x v="29"/>
    <x v="29"/>
    <x v="29"/>
    <x v="0"/>
    <x v="361"/>
    <x v="364"/>
    <x v="170"/>
    <x v="51"/>
    <x v="9"/>
    <x v="333"/>
    <x v="9"/>
    <x v="3"/>
    <x v="5"/>
    <x v="7"/>
    <x v="3"/>
    <x v="16"/>
    <x v="311"/>
    <x v="0"/>
    <x v="0"/>
    <x v="13"/>
    <x v="1"/>
    <x v="10"/>
    <x v="0"/>
    <x v="3"/>
  </r>
  <r>
    <x v="36"/>
    <x v="26"/>
    <x v="31"/>
    <x v="1"/>
    <x v="0"/>
    <x v="30"/>
    <x v="30"/>
    <x v="30"/>
    <x v="30"/>
    <x v="0"/>
    <x v="362"/>
    <x v="365"/>
    <x v="312"/>
    <x v="209"/>
    <x v="32"/>
    <x v="334"/>
    <x v="3"/>
    <x v="3"/>
    <x v="15"/>
    <x v="3"/>
    <x v="1"/>
    <x v="3"/>
    <x v="312"/>
    <x v="0"/>
    <x v="0"/>
    <x v="3"/>
    <x v="2"/>
    <x v="0"/>
    <x v="0"/>
    <x v="0"/>
  </r>
  <r>
    <x v="36"/>
    <x v="25"/>
    <x v="32"/>
    <x v="0"/>
    <x v="12"/>
    <x v="31"/>
    <x v="31"/>
    <x v="31"/>
    <x v="31"/>
    <x v="0"/>
    <x v="363"/>
    <x v="366"/>
    <x v="313"/>
    <x v="98"/>
    <x v="87"/>
    <x v="335"/>
    <x v="67"/>
    <x v="2"/>
    <x v="30"/>
    <x v="3"/>
    <x v="2"/>
    <x v="92"/>
    <x v="313"/>
    <x v="0"/>
    <x v="0"/>
    <x v="5"/>
    <x v="13"/>
    <x v="12"/>
    <x v="0"/>
    <x v="3"/>
  </r>
  <r>
    <x v="36"/>
    <x v="27"/>
    <x v="33"/>
    <x v="0"/>
    <x v="13"/>
    <x v="32"/>
    <x v="32"/>
    <x v="32"/>
    <x v="32"/>
    <x v="0"/>
    <x v="364"/>
    <x v="367"/>
    <x v="314"/>
    <x v="238"/>
    <x v="6"/>
    <x v="336"/>
    <x v="2"/>
    <x v="5"/>
    <x v="24"/>
    <x v="3"/>
    <x v="1"/>
    <x v="87"/>
    <x v="314"/>
    <x v="0"/>
    <x v="0"/>
    <x v="3"/>
    <x v="5"/>
    <x v="13"/>
    <x v="0"/>
    <x v="1"/>
  </r>
  <r>
    <x v="37"/>
    <x v="2"/>
    <x v="2"/>
    <x v="1"/>
    <x v="0"/>
    <x v="2"/>
    <x v="2"/>
    <x v="2"/>
    <x v="2"/>
    <x v="0"/>
    <x v="365"/>
    <x v="368"/>
    <x v="315"/>
    <x v="239"/>
    <x v="45"/>
    <x v="337"/>
    <x v="28"/>
    <x v="5"/>
    <x v="10"/>
    <x v="7"/>
    <x v="3"/>
    <x v="53"/>
    <x v="315"/>
    <x v="0"/>
    <x v="0"/>
    <x v="3"/>
    <x v="13"/>
    <x v="0"/>
    <x v="0"/>
    <x v="0"/>
  </r>
  <r>
    <x v="37"/>
    <x v="2"/>
    <x v="3"/>
    <x v="1"/>
    <x v="0"/>
    <x v="3"/>
    <x v="3"/>
    <x v="3"/>
    <x v="3"/>
    <x v="0"/>
    <x v="366"/>
    <x v="369"/>
    <x v="316"/>
    <x v="23"/>
    <x v="83"/>
    <x v="338"/>
    <x v="15"/>
    <x v="3"/>
    <x v="3"/>
    <x v="3"/>
    <x v="1"/>
    <x v="38"/>
    <x v="316"/>
    <x v="0"/>
    <x v="0"/>
    <x v="4"/>
    <x v="5"/>
    <x v="0"/>
    <x v="0"/>
    <x v="0"/>
  </r>
  <r>
    <x v="37"/>
    <x v="2"/>
    <x v="4"/>
    <x v="1"/>
    <x v="0"/>
    <x v="4"/>
    <x v="4"/>
    <x v="4"/>
    <x v="4"/>
    <x v="0"/>
    <x v="278"/>
    <x v="370"/>
    <x v="65"/>
    <x v="240"/>
    <x v="4"/>
    <x v="339"/>
    <x v="4"/>
    <x v="3"/>
    <x v="6"/>
    <x v="3"/>
    <x v="1"/>
    <x v="6"/>
    <x v="244"/>
    <x v="0"/>
    <x v="0"/>
    <x v="4"/>
    <x v="2"/>
    <x v="0"/>
    <x v="0"/>
    <x v="0"/>
  </r>
  <r>
    <x v="37"/>
    <x v="5"/>
    <x v="8"/>
    <x v="1"/>
    <x v="0"/>
    <x v="8"/>
    <x v="8"/>
    <x v="8"/>
    <x v="8"/>
    <x v="0"/>
    <x v="367"/>
    <x v="371"/>
    <x v="317"/>
    <x v="46"/>
    <x v="45"/>
    <x v="340"/>
    <x v="21"/>
    <x v="3"/>
    <x v="4"/>
    <x v="3"/>
    <x v="1"/>
    <x v="3"/>
    <x v="317"/>
    <x v="0"/>
    <x v="0"/>
    <x v="3"/>
    <x v="2"/>
    <x v="0"/>
    <x v="0"/>
    <x v="0"/>
  </r>
  <r>
    <x v="37"/>
    <x v="18"/>
    <x v="21"/>
    <x v="1"/>
    <x v="0"/>
    <x v="20"/>
    <x v="20"/>
    <x v="20"/>
    <x v="20"/>
    <x v="0"/>
    <x v="368"/>
    <x v="372"/>
    <x v="95"/>
    <x v="193"/>
    <x v="57"/>
    <x v="316"/>
    <x v="3"/>
    <x v="3"/>
    <x v="4"/>
    <x v="3"/>
    <x v="3"/>
    <x v="26"/>
    <x v="318"/>
    <x v="0"/>
    <x v="0"/>
    <x v="4"/>
    <x v="13"/>
    <x v="0"/>
    <x v="0"/>
    <x v="0"/>
  </r>
  <r>
    <x v="37"/>
    <x v="20"/>
    <x v="24"/>
    <x v="0"/>
    <x v="0"/>
    <x v="23"/>
    <x v="23"/>
    <x v="23"/>
    <x v="23"/>
    <x v="0"/>
    <x v="369"/>
    <x v="373"/>
    <x v="318"/>
    <x v="9"/>
    <x v="11"/>
    <x v="341"/>
    <x v="3"/>
    <x v="3"/>
    <x v="28"/>
    <x v="3"/>
    <x v="1"/>
    <x v="22"/>
    <x v="319"/>
    <x v="0"/>
    <x v="0"/>
    <x v="12"/>
    <x v="5"/>
    <x v="0"/>
    <x v="0"/>
    <x v="0"/>
  </r>
  <r>
    <x v="37"/>
    <x v="22"/>
    <x v="26"/>
    <x v="0"/>
    <x v="10"/>
    <x v="25"/>
    <x v="25"/>
    <x v="25"/>
    <x v="25"/>
    <x v="0"/>
    <x v="370"/>
    <x v="374"/>
    <x v="319"/>
    <x v="241"/>
    <x v="76"/>
    <x v="342"/>
    <x v="68"/>
    <x v="2"/>
    <x v="60"/>
    <x v="1"/>
    <x v="6"/>
    <x v="93"/>
    <x v="320"/>
    <x v="0"/>
    <x v="0"/>
    <x v="10"/>
    <x v="20"/>
    <x v="10"/>
    <x v="0"/>
    <x v="3"/>
  </r>
  <r>
    <x v="37"/>
    <x v="23"/>
    <x v="27"/>
    <x v="1"/>
    <x v="0"/>
    <x v="26"/>
    <x v="26"/>
    <x v="26"/>
    <x v="26"/>
    <x v="0"/>
    <x v="371"/>
    <x v="375"/>
    <x v="320"/>
    <x v="242"/>
    <x v="36"/>
    <x v="343"/>
    <x v="15"/>
    <x v="3"/>
    <x v="6"/>
    <x v="3"/>
    <x v="1"/>
    <x v="3"/>
    <x v="321"/>
    <x v="0"/>
    <x v="0"/>
    <x v="4"/>
    <x v="2"/>
    <x v="0"/>
    <x v="0"/>
    <x v="0"/>
  </r>
  <r>
    <x v="37"/>
    <x v="25"/>
    <x v="29"/>
    <x v="1"/>
    <x v="10"/>
    <x v="28"/>
    <x v="28"/>
    <x v="28"/>
    <x v="28"/>
    <x v="0"/>
    <x v="372"/>
    <x v="376"/>
    <x v="4"/>
    <x v="243"/>
    <x v="18"/>
    <x v="344"/>
    <x v="4"/>
    <x v="3"/>
    <x v="4"/>
    <x v="3"/>
    <x v="1"/>
    <x v="4"/>
    <x v="4"/>
    <x v="0"/>
    <x v="0"/>
    <x v="3"/>
    <x v="2"/>
    <x v="10"/>
    <x v="0"/>
    <x v="3"/>
  </r>
  <r>
    <x v="37"/>
    <x v="25"/>
    <x v="30"/>
    <x v="1"/>
    <x v="10"/>
    <x v="29"/>
    <x v="29"/>
    <x v="29"/>
    <x v="29"/>
    <x v="0"/>
    <x v="373"/>
    <x v="377"/>
    <x v="321"/>
    <x v="244"/>
    <x v="9"/>
    <x v="345"/>
    <x v="4"/>
    <x v="3"/>
    <x v="6"/>
    <x v="7"/>
    <x v="1"/>
    <x v="10"/>
    <x v="322"/>
    <x v="0"/>
    <x v="0"/>
    <x v="4"/>
    <x v="2"/>
    <x v="10"/>
    <x v="0"/>
    <x v="3"/>
  </r>
  <r>
    <x v="37"/>
    <x v="26"/>
    <x v="31"/>
    <x v="1"/>
    <x v="0"/>
    <x v="30"/>
    <x v="30"/>
    <x v="30"/>
    <x v="30"/>
    <x v="0"/>
    <x v="374"/>
    <x v="378"/>
    <x v="27"/>
    <x v="245"/>
    <x v="32"/>
    <x v="346"/>
    <x v="36"/>
    <x v="3"/>
    <x v="3"/>
    <x v="7"/>
    <x v="1"/>
    <x v="47"/>
    <x v="323"/>
    <x v="0"/>
    <x v="0"/>
    <x v="4"/>
    <x v="2"/>
    <x v="0"/>
    <x v="0"/>
    <x v="0"/>
  </r>
  <r>
    <x v="37"/>
    <x v="25"/>
    <x v="32"/>
    <x v="0"/>
    <x v="12"/>
    <x v="31"/>
    <x v="31"/>
    <x v="31"/>
    <x v="31"/>
    <x v="0"/>
    <x v="375"/>
    <x v="379"/>
    <x v="322"/>
    <x v="59"/>
    <x v="87"/>
    <x v="100"/>
    <x v="69"/>
    <x v="3"/>
    <x v="56"/>
    <x v="3"/>
    <x v="5"/>
    <x v="83"/>
    <x v="324"/>
    <x v="0"/>
    <x v="0"/>
    <x v="2"/>
    <x v="1"/>
    <x v="12"/>
    <x v="0"/>
    <x v="3"/>
  </r>
  <r>
    <x v="37"/>
    <x v="27"/>
    <x v="33"/>
    <x v="0"/>
    <x v="13"/>
    <x v="32"/>
    <x v="32"/>
    <x v="32"/>
    <x v="32"/>
    <x v="0"/>
    <x v="376"/>
    <x v="380"/>
    <x v="323"/>
    <x v="246"/>
    <x v="1"/>
    <x v="347"/>
    <x v="10"/>
    <x v="2"/>
    <x v="19"/>
    <x v="3"/>
    <x v="1"/>
    <x v="18"/>
    <x v="325"/>
    <x v="0"/>
    <x v="0"/>
    <x v="4"/>
    <x v="1"/>
    <x v="13"/>
    <x v="0"/>
    <x v="1"/>
  </r>
  <r>
    <x v="38"/>
    <x v="2"/>
    <x v="2"/>
    <x v="1"/>
    <x v="0"/>
    <x v="2"/>
    <x v="2"/>
    <x v="2"/>
    <x v="2"/>
    <x v="0"/>
    <x v="377"/>
    <x v="381"/>
    <x v="324"/>
    <x v="126"/>
    <x v="45"/>
    <x v="348"/>
    <x v="35"/>
    <x v="3"/>
    <x v="5"/>
    <x v="3"/>
    <x v="1"/>
    <x v="34"/>
    <x v="326"/>
    <x v="0"/>
    <x v="0"/>
    <x v="12"/>
    <x v="2"/>
    <x v="0"/>
    <x v="0"/>
    <x v="0"/>
  </r>
  <r>
    <x v="38"/>
    <x v="2"/>
    <x v="3"/>
    <x v="1"/>
    <x v="0"/>
    <x v="3"/>
    <x v="3"/>
    <x v="3"/>
    <x v="3"/>
    <x v="0"/>
    <x v="378"/>
    <x v="382"/>
    <x v="325"/>
    <x v="176"/>
    <x v="85"/>
    <x v="349"/>
    <x v="21"/>
    <x v="3"/>
    <x v="28"/>
    <x v="3"/>
    <x v="3"/>
    <x v="36"/>
    <x v="327"/>
    <x v="0"/>
    <x v="0"/>
    <x v="12"/>
    <x v="5"/>
    <x v="0"/>
    <x v="0"/>
    <x v="0"/>
  </r>
  <r>
    <x v="38"/>
    <x v="2"/>
    <x v="4"/>
    <x v="1"/>
    <x v="0"/>
    <x v="4"/>
    <x v="4"/>
    <x v="4"/>
    <x v="4"/>
    <x v="0"/>
    <x v="379"/>
    <x v="280"/>
    <x v="113"/>
    <x v="247"/>
    <x v="4"/>
    <x v="350"/>
    <x v="4"/>
    <x v="3"/>
    <x v="4"/>
    <x v="3"/>
    <x v="1"/>
    <x v="4"/>
    <x v="4"/>
    <x v="0"/>
    <x v="0"/>
    <x v="3"/>
    <x v="2"/>
    <x v="0"/>
    <x v="0"/>
    <x v="0"/>
  </r>
  <r>
    <x v="38"/>
    <x v="5"/>
    <x v="8"/>
    <x v="1"/>
    <x v="0"/>
    <x v="8"/>
    <x v="8"/>
    <x v="8"/>
    <x v="8"/>
    <x v="0"/>
    <x v="380"/>
    <x v="383"/>
    <x v="326"/>
    <x v="97"/>
    <x v="45"/>
    <x v="351"/>
    <x v="9"/>
    <x v="5"/>
    <x v="4"/>
    <x v="3"/>
    <x v="1"/>
    <x v="47"/>
    <x v="328"/>
    <x v="0"/>
    <x v="0"/>
    <x v="12"/>
    <x v="5"/>
    <x v="0"/>
    <x v="0"/>
    <x v="0"/>
  </r>
  <r>
    <x v="38"/>
    <x v="18"/>
    <x v="21"/>
    <x v="1"/>
    <x v="0"/>
    <x v="20"/>
    <x v="20"/>
    <x v="20"/>
    <x v="20"/>
    <x v="0"/>
    <x v="381"/>
    <x v="276"/>
    <x v="327"/>
    <x v="248"/>
    <x v="57"/>
    <x v="352"/>
    <x v="33"/>
    <x v="3"/>
    <x v="3"/>
    <x v="3"/>
    <x v="3"/>
    <x v="52"/>
    <x v="329"/>
    <x v="0"/>
    <x v="0"/>
    <x v="7"/>
    <x v="2"/>
    <x v="0"/>
    <x v="0"/>
    <x v="0"/>
  </r>
  <r>
    <x v="38"/>
    <x v="22"/>
    <x v="26"/>
    <x v="0"/>
    <x v="10"/>
    <x v="25"/>
    <x v="25"/>
    <x v="25"/>
    <x v="25"/>
    <x v="0"/>
    <x v="382"/>
    <x v="384"/>
    <x v="328"/>
    <x v="249"/>
    <x v="63"/>
    <x v="353"/>
    <x v="13"/>
    <x v="5"/>
    <x v="61"/>
    <x v="9"/>
    <x v="5"/>
    <x v="94"/>
    <x v="330"/>
    <x v="0"/>
    <x v="0"/>
    <x v="8"/>
    <x v="8"/>
    <x v="10"/>
    <x v="0"/>
    <x v="3"/>
  </r>
  <r>
    <x v="38"/>
    <x v="23"/>
    <x v="27"/>
    <x v="1"/>
    <x v="0"/>
    <x v="26"/>
    <x v="26"/>
    <x v="26"/>
    <x v="26"/>
    <x v="0"/>
    <x v="383"/>
    <x v="385"/>
    <x v="329"/>
    <x v="250"/>
    <x v="2"/>
    <x v="354"/>
    <x v="3"/>
    <x v="3"/>
    <x v="6"/>
    <x v="3"/>
    <x v="1"/>
    <x v="26"/>
    <x v="331"/>
    <x v="0"/>
    <x v="0"/>
    <x v="4"/>
    <x v="2"/>
    <x v="0"/>
    <x v="0"/>
    <x v="0"/>
  </r>
  <r>
    <x v="38"/>
    <x v="25"/>
    <x v="29"/>
    <x v="1"/>
    <x v="10"/>
    <x v="28"/>
    <x v="28"/>
    <x v="28"/>
    <x v="28"/>
    <x v="0"/>
    <x v="384"/>
    <x v="386"/>
    <x v="38"/>
    <x v="251"/>
    <x v="18"/>
    <x v="355"/>
    <x v="4"/>
    <x v="3"/>
    <x v="4"/>
    <x v="3"/>
    <x v="1"/>
    <x v="4"/>
    <x v="4"/>
    <x v="0"/>
    <x v="0"/>
    <x v="3"/>
    <x v="2"/>
    <x v="10"/>
    <x v="0"/>
    <x v="3"/>
  </r>
  <r>
    <x v="38"/>
    <x v="25"/>
    <x v="30"/>
    <x v="1"/>
    <x v="10"/>
    <x v="29"/>
    <x v="29"/>
    <x v="29"/>
    <x v="29"/>
    <x v="0"/>
    <x v="385"/>
    <x v="387"/>
    <x v="330"/>
    <x v="252"/>
    <x v="9"/>
    <x v="356"/>
    <x v="3"/>
    <x v="3"/>
    <x v="10"/>
    <x v="3"/>
    <x v="1"/>
    <x v="21"/>
    <x v="332"/>
    <x v="0"/>
    <x v="0"/>
    <x v="4"/>
    <x v="2"/>
    <x v="10"/>
    <x v="0"/>
    <x v="3"/>
  </r>
  <r>
    <x v="38"/>
    <x v="26"/>
    <x v="31"/>
    <x v="1"/>
    <x v="0"/>
    <x v="30"/>
    <x v="30"/>
    <x v="30"/>
    <x v="30"/>
    <x v="0"/>
    <x v="386"/>
    <x v="388"/>
    <x v="331"/>
    <x v="73"/>
    <x v="32"/>
    <x v="354"/>
    <x v="36"/>
    <x v="3"/>
    <x v="3"/>
    <x v="3"/>
    <x v="1"/>
    <x v="26"/>
    <x v="333"/>
    <x v="0"/>
    <x v="0"/>
    <x v="4"/>
    <x v="5"/>
    <x v="0"/>
    <x v="0"/>
    <x v="0"/>
  </r>
  <r>
    <x v="38"/>
    <x v="25"/>
    <x v="32"/>
    <x v="0"/>
    <x v="12"/>
    <x v="31"/>
    <x v="31"/>
    <x v="31"/>
    <x v="31"/>
    <x v="0"/>
    <x v="387"/>
    <x v="389"/>
    <x v="332"/>
    <x v="3"/>
    <x v="19"/>
    <x v="357"/>
    <x v="63"/>
    <x v="2"/>
    <x v="21"/>
    <x v="3"/>
    <x v="6"/>
    <x v="95"/>
    <x v="334"/>
    <x v="0"/>
    <x v="0"/>
    <x v="13"/>
    <x v="1"/>
    <x v="12"/>
    <x v="0"/>
    <x v="3"/>
  </r>
  <r>
    <x v="38"/>
    <x v="27"/>
    <x v="33"/>
    <x v="0"/>
    <x v="13"/>
    <x v="32"/>
    <x v="32"/>
    <x v="32"/>
    <x v="32"/>
    <x v="0"/>
    <x v="388"/>
    <x v="390"/>
    <x v="333"/>
    <x v="253"/>
    <x v="6"/>
    <x v="358"/>
    <x v="39"/>
    <x v="3"/>
    <x v="14"/>
    <x v="3"/>
    <x v="1"/>
    <x v="87"/>
    <x v="335"/>
    <x v="0"/>
    <x v="0"/>
    <x v="4"/>
    <x v="2"/>
    <x v="13"/>
    <x v="0"/>
    <x v="1"/>
  </r>
  <r>
    <x v="39"/>
    <x v="2"/>
    <x v="2"/>
    <x v="1"/>
    <x v="0"/>
    <x v="2"/>
    <x v="2"/>
    <x v="2"/>
    <x v="2"/>
    <x v="0"/>
    <x v="389"/>
    <x v="391"/>
    <x v="159"/>
    <x v="31"/>
    <x v="90"/>
    <x v="290"/>
    <x v="21"/>
    <x v="3"/>
    <x v="5"/>
    <x v="3"/>
    <x v="3"/>
    <x v="52"/>
    <x v="336"/>
    <x v="0"/>
    <x v="0"/>
    <x v="12"/>
    <x v="1"/>
    <x v="0"/>
    <x v="0"/>
    <x v="0"/>
  </r>
  <r>
    <x v="39"/>
    <x v="2"/>
    <x v="3"/>
    <x v="1"/>
    <x v="0"/>
    <x v="3"/>
    <x v="3"/>
    <x v="3"/>
    <x v="3"/>
    <x v="0"/>
    <x v="390"/>
    <x v="392"/>
    <x v="334"/>
    <x v="177"/>
    <x v="92"/>
    <x v="359"/>
    <x v="15"/>
    <x v="5"/>
    <x v="5"/>
    <x v="3"/>
    <x v="1"/>
    <x v="16"/>
    <x v="337"/>
    <x v="0"/>
    <x v="0"/>
    <x v="4"/>
    <x v="13"/>
    <x v="0"/>
    <x v="0"/>
    <x v="0"/>
  </r>
  <r>
    <x v="39"/>
    <x v="2"/>
    <x v="4"/>
    <x v="1"/>
    <x v="0"/>
    <x v="4"/>
    <x v="4"/>
    <x v="4"/>
    <x v="4"/>
    <x v="0"/>
    <x v="391"/>
    <x v="393"/>
    <x v="140"/>
    <x v="254"/>
    <x v="4"/>
    <x v="360"/>
    <x v="4"/>
    <x v="3"/>
    <x v="4"/>
    <x v="3"/>
    <x v="1"/>
    <x v="4"/>
    <x v="4"/>
    <x v="0"/>
    <x v="0"/>
    <x v="3"/>
    <x v="2"/>
    <x v="0"/>
    <x v="0"/>
    <x v="0"/>
  </r>
  <r>
    <x v="39"/>
    <x v="5"/>
    <x v="8"/>
    <x v="1"/>
    <x v="0"/>
    <x v="8"/>
    <x v="8"/>
    <x v="8"/>
    <x v="8"/>
    <x v="0"/>
    <x v="392"/>
    <x v="394"/>
    <x v="335"/>
    <x v="98"/>
    <x v="45"/>
    <x v="16"/>
    <x v="4"/>
    <x v="3"/>
    <x v="6"/>
    <x v="3"/>
    <x v="1"/>
    <x v="6"/>
    <x v="338"/>
    <x v="0"/>
    <x v="0"/>
    <x v="12"/>
    <x v="13"/>
    <x v="0"/>
    <x v="0"/>
    <x v="0"/>
  </r>
  <r>
    <x v="39"/>
    <x v="18"/>
    <x v="21"/>
    <x v="1"/>
    <x v="0"/>
    <x v="20"/>
    <x v="20"/>
    <x v="20"/>
    <x v="20"/>
    <x v="0"/>
    <x v="393"/>
    <x v="395"/>
    <x v="336"/>
    <x v="193"/>
    <x v="57"/>
    <x v="361"/>
    <x v="21"/>
    <x v="3"/>
    <x v="28"/>
    <x v="3"/>
    <x v="1"/>
    <x v="52"/>
    <x v="339"/>
    <x v="0"/>
    <x v="0"/>
    <x v="4"/>
    <x v="5"/>
    <x v="0"/>
    <x v="0"/>
    <x v="0"/>
  </r>
  <r>
    <x v="39"/>
    <x v="22"/>
    <x v="26"/>
    <x v="0"/>
    <x v="10"/>
    <x v="25"/>
    <x v="25"/>
    <x v="25"/>
    <x v="25"/>
    <x v="0"/>
    <x v="394"/>
    <x v="396"/>
    <x v="337"/>
    <x v="255"/>
    <x v="73"/>
    <x v="362"/>
    <x v="47"/>
    <x v="3"/>
    <x v="13"/>
    <x v="9"/>
    <x v="3"/>
    <x v="48"/>
    <x v="340"/>
    <x v="0"/>
    <x v="0"/>
    <x v="8"/>
    <x v="3"/>
    <x v="10"/>
    <x v="0"/>
    <x v="3"/>
  </r>
  <r>
    <x v="39"/>
    <x v="23"/>
    <x v="27"/>
    <x v="1"/>
    <x v="0"/>
    <x v="26"/>
    <x v="26"/>
    <x v="26"/>
    <x v="26"/>
    <x v="0"/>
    <x v="395"/>
    <x v="397"/>
    <x v="338"/>
    <x v="256"/>
    <x v="2"/>
    <x v="363"/>
    <x v="4"/>
    <x v="3"/>
    <x v="5"/>
    <x v="3"/>
    <x v="3"/>
    <x v="3"/>
    <x v="341"/>
    <x v="0"/>
    <x v="0"/>
    <x v="3"/>
    <x v="13"/>
    <x v="0"/>
    <x v="0"/>
    <x v="0"/>
  </r>
  <r>
    <x v="39"/>
    <x v="25"/>
    <x v="29"/>
    <x v="1"/>
    <x v="10"/>
    <x v="28"/>
    <x v="28"/>
    <x v="28"/>
    <x v="28"/>
    <x v="0"/>
    <x v="396"/>
    <x v="398"/>
    <x v="6"/>
    <x v="257"/>
    <x v="4"/>
    <x v="364"/>
    <x v="4"/>
    <x v="3"/>
    <x v="4"/>
    <x v="3"/>
    <x v="1"/>
    <x v="4"/>
    <x v="4"/>
    <x v="0"/>
    <x v="0"/>
    <x v="3"/>
    <x v="2"/>
    <x v="10"/>
    <x v="0"/>
    <x v="3"/>
  </r>
  <r>
    <x v="39"/>
    <x v="25"/>
    <x v="30"/>
    <x v="1"/>
    <x v="10"/>
    <x v="29"/>
    <x v="29"/>
    <x v="29"/>
    <x v="29"/>
    <x v="0"/>
    <x v="397"/>
    <x v="399"/>
    <x v="339"/>
    <x v="81"/>
    <x v="9"/>
    <x v="365"/>
    <x v="21"/>
    <x v="3"/>
    <x v="31"/>
    <x v="2"/>
    <x v="1"/>
    <x v="54"/>
    <x v="342"/>
    <x v="0"/>
    <x v="0"/>
    <x v="4"/>
    <x v="2"/>
    <x v="10"/>
    <x v="0"/>
    <x v="3"/>
  </r>
  <r>
    <x v="39"/>
    <x v="26"/>
    <x v="31"/>
    <x v="1"/>
    <x v="0"/>
    <x v="30"/>
    <x v="30"/>
    <x v="30"/>
    <x v="30"/>
    <x v="0"/>
    <x v="398"/>
    <x v="400"/>
    <x v="340"/>
    <x v="80"/>
    <x v="32"/>
    <x v="366"/>
    <x v="36"/>
    <x v="3"/>
    <x v="4"/>
    <x v="3"/>
    <x v="1"/>
    <x v="6"/>
    <x v="343"/>
    <x v="0"/>
    <x v="0"/>
    <x v="3"/>
    <x v="2"/>
    <x v="0"/>
    <x v="0"/>
    <x v="0"/>
  </r>
  <r>
    <x v="39"/>
    <x v="25"/>
    <x v="32"/>
    <x v="0"/>
    <x v="12"/>
    <x v="31"/>
    <x v="31"/>
    <x v="31"/>
    <x v="31"/>
    <x v="0"/>
    <x v="399"/>
    <x v="401"/>
    <x v="177"/>
    <x v="61"/>
    <x v="46"/>
    <x v="367"/>
    <x v="10"/>
    <x v="5"/>
    <x v="57"/>
    <x v="7"/>
    <x v="6"/>
    <x v="96"/>
    <x v="13"/>
    <x v="0"/>
    <x v="0"/>
    <x v="8"/>
    <x v="14"/>
    <x v="12"/>
    <x v="0"/>
    <x v="3"/>
  </r>
  <r>
    <x v="39"/>
    <x v="27"/>
    <x v="33"/>
    <x v="0"/>
    <x v="13"/>
    <x v="32"/>
    <x v="32"/>
    <x v="32"/>
    <x v="32"/>
    <x v="0"/>
    <x v="400"/>
    <x v="402"/>
    <x v="341"/>
    <x v="258"/>
    <x v="1"/>
    <x v="86"/>
    <x v="20"/>
    <x v="5"/>
    <x v="31"/>
    <x v="3"/>
    <x v="1"/>
    <x v="18"/>
    <x v="124"/>
    <x v="0"/>
    <x v="0"/>
    <x v="4"/>
    <x v="1"/>
    <x v="13"/>
    <x v="0"/>
    <x v="1"/>
  </r>
  <r>
    <x v="40"/>
    <x v="2"/>
    <x v="2"/>
    <x v="1"/>
    <x v="0"/>
    <x v="2"/>
    <x v="2"/>
    <x v="2"/>
    <x v="2"/>
    <x v="0"/>
    <x v="401"/>
    <x v="403"/>
    <x v="342"/>
    <x v="259"/>
    <x v="45"/>
    <x v="368"/>
    <x v="35"/>
    <x v="5"/>
    <x v="6"/>
    <x v="3"/>
    <x v="2"/>
    <x v="34"/>
    <x v="344"/>
    <x v="0"/>
    <x v="0"/>
    <x v="12"/>
    <x v="2"/>
    <x v="0"/>
    <x v="0"/>
    <x v="0"/>
  </r>
  <r>
    <x v="40"/>
    <x v="2"/>
    <x v="3"/>
    <x v="1"/>
    <x v="0"/>
    <x v="3"/>
    <x v="3"/>
    <x v="3"/>
    <x v="3"/>
    <x v="0"/>
    <x v="402"/>
    <x v="404"/>
    <x v="343"/>
    <x v="31"/>
    <x v="83"/>
    <x v="272"/>
    <x v="21"/>
    <x v="3"/>
    <x v="15"/>
    <x v="3"/>
    <x v="3"/>
    <x v="16"/>
    <x v="345"/>
    <x v="0"/>
    <x v="0"/>
    <x v="12"/>
    <x v="5"/>
    <x v="0"/>
    <x v="0"/>
    <x v="0"/>
  </r>
  <r>
    <x v="40"/>
    <x v="2"/>
    <x v="4"/>
    <x v="1"/>
    <x v="0"/>
    <x v="4"/>
    <x v="4"/>
    <x v="4"/>
    <x v="4"/>
    <x v="0"/>
    <x v="391"/>
    <x v="405"/>
    <x v="140"/>
    <x v="260"/>
    <x v="4"/>
    <x v="369"/>
    <x v="4"/>
    <x v="3"/>
    <x v="4"/>
    <x v="3"/>
    <x v="1"/>
    <x v="4"/>
    <x v="4"/>
    <x v="0"/>
    <x v="0"/>
    <x v="3"/>
    <x v="2"/>
    <x v="0"/>
    <x v="0"/>
    <x v="0"/>
  </r>
  <r>
    <x v="40"/>
    <x v="5"/>
    <x v="8"/>
    <x v="1"/>
    <x v="0"/>
    <x v="8"/>
    <x v="8"/>
    <x v="8"/>
    <x v="8"/>
    <x v="0"/>
    <x v="403"/>
    <x v="406"/>
    <x v="344"/>
    <x v="126"/>
    <x v="90"/>
    <x v="370"/>
    <x v="21"/>
    <x v="3"/>
    <x v="3"/>
    <x v="7"/>
    <x v="1"/>
    <x v="21"/>
    <x v="346"/>
    <x v="0"/>
    <x v="0"/>
    <x v="12"/>
    <x v="13"/>
    <x v="0"/>
    <x v="0"/>
    <x v="0"/>
  </r>
  <r>
    <x v="40"/>
    <x v="18"/>
    <x v="21"/>
    <x v="1"/>
    <x v="0"/>
    <x v="20"/>
    <x v="20"/>
    <x v="20"/>
    <x v="20"/>
    <x v="0"/>
    <x v="404"/>
    <x v="407"/>
    <x v="180"/>
    <x v="30"/>
    <x v="57"/>
    <x v="371"/>
    <x v="21"/>
    <x v="3"/>
    <x v="28"/>
    <x v="3"/>
    <x v="3"/>
    <x v="36"/>
    <x v="347"/>
    <x v="0"/>
    <x v="0"/>
    <x v="3"/>
    <x v="5"/>
    <x v="0"/>
    <x v="0"/>
    <x v="0"/>
  </r>
  <r>
    <x v="40"/>
    <x v="22"/>
    <x v="26"/>
    <x v="0"/>
    <x v="10"/>
    <x v="25"/>
    <x v="25"/>
    <x v="25"/>
    <x v="25"/>
    <x v="0"/>
    <x v="405"/>
    <x v="408"/>
    <x v="345"/>
    <x v="14"/>
    <x v="76"/>
    <x v="372"/>
    <x v="57"/>
    <x v="2"/>
    <x v="60"/>
    <x v="1"/>
    <x v="3"/>
    <x v="31"/>
    <x v="348"/>
    <x v="0"/>
    <x v="0"/>
    <x v="10"/>
    <x v="9"/>
    <x v="10"/>
    <x v="0"/>
    <x v="3"/>
  </r>
  <r>
    <x v="40"/>
    <x v="23"/>
    <x v="27"/>
    <x v="1"/>
    <x v="0"/>
    <x v="26"/>
    <x v="26"/>
    <x v="26"/>
    <x v="26"/>
    <x v="0"/>
    <x v="406"/>
    <x v="409"/>
    <x v="69"/>
    <x v="261"/>
    <x v="36"/>
    <x v="373"/>
    <x v="21"/>
    <x v="3"/>
    <x v="3"/>
    <x v="3"/>
    <x v="1"/>
    <x v="22"/>
    <x v="349"/>
    <x v="0"/>
    <x v="0"/>
    <x v="3"/>
    <x v="5"/>
    <x v="0"/>
    <x v="0"/>
    <x v="0"/>
  </r>
  <r>
    <x v="40"/>
    <x v="25"/>
    <x v="29"/>
    <x v="1"/>
    <x v="10"/>
    <x v="28"/>
    <x v="28"/>
    <x v="28"/>
    <x v="28"/>
    <x v="0"/>
    <x v="407"/>
    <x v="410"/>
    <x v="4"/>
    <x v="262"/>
    <x v="4"/>
    <x v="374"/>
    <x v="4"/>
    <x v="3"/>
    <x v="4"/>
    <x v="3"/>
    <x v="1"/>
    <x v="4"/>
    <x v="4"/>
    <x v="0"/>
    <x v="0"/>
    <x v="3"/>
    <x v="2"/>
    <x v="10"/>
    <x v="0"/>
    <x v="3"/>
  </r>
  <r>
    <x v="40"/>
    <x v="25"/>
    <x v="30"/>
    <x v="1"/>
    <x v="10"/>
    <x v="29"/>
    <x v="29"/>
    <x v="29"/>
    <x v="29"/>
    <x v="0"/>
    <x v="408"/>
    <x v="411"/>
    <x v="346"/>
    <x v="38"/>
    <x v="9"/>
    <x v="375"/>
    <x v="30"/>
    <x v="3"/>
    <x v="3"/>
    <x v="7"/>
    <x v="1"/>
    <x v="16"/>
    <x v="350"/>
    <x v="0"/>
    <x v="0"/>
    <x v="4"/>
    <x v="13"/>
    <x v="10"/>
    <x v="0"/>
    <x v="3"/>
  </r>
  <r>
    <x v="40"/>
    <x v="26"/>
    <x v="31"/>
    <x v="1"/>
    <x v="0"/>
    <x v="30"/>
    <x v="30"/>
    <x v="30"/>
    <x v="30"/>
    <x v="0"/>
    <x v="409"/>
    <x v="412"/>
    <x v="347"/>
    <x v="263"/>
    <x v="36"/>
    <x v="376"/>
    <x v="4"/>
    <x v="3"/>
    <x v="4"/>
    <x v="3"/>
    <x v="1"/>
    <x v="4"/>
    <x v="4"/>
    <x v="0"/>
    <x v="0"/>
    <x v="3"/>
    <x v="2"/>
    <x v="0"/>
    <x v="0"/>
    <x v="0"/>
  </r>
  <r>
    <x v="40"/>
    <x v="25"/>
    <x v="32"/>
    <x v="0"/>
    <x v="12"/>
    <x v="31"/>
    <x v="31"/>
    <x v="31"/>
    <x v="31"/>
    <x v="0"/>
    <x v="410"/>
    <x v="413"/>
    <x v="348"/>
    <x v="132"/>
    <x v="45"/>
    <x v="377"/>
    <x v="52"/>
    <x v="3"/>
    <x v="2"/>
    <x v="3"/>
    <x v="3"/>
    <x v="46"/>
    <x v="351"/>
    <x v="0"/>
    <x v="0"/>
    <x v="3"/>
    <x v="5"/>
    <x v="12"/>
    <x v="0"/>
    <x v="3"/>
  </r>
  <r>
    <x v="40"/>
    <x v="27"/>
    <x v="33"/>
    <x v="0"/>
    <x v="13"/>
    <x v="32"/>
    <x v="32"/>
    <x v="32"/>
    <x v="32"/>
    <x v="0"/>
    <x v="411"/>
    <x v="414"/>
    <x v="349"/>
    <x v="264"/>
    <x v="1"/>
    <x v="378"/>
    <x v="20"/>
    <x v="3"/>
    <x v="5"/>
    <x v="3"/>
    <x v="1"/>
    <x v="42"/>
    <x v="352"/>
    <x v="0"/>
    <x v="0"/>
    <x v="13"/>
    <x v="14"/>
    <x v="13"/>
    <x v="0"/>
    <x v="1"/>
  </r>
  <r>
    <x v="41"/>
    <x v="2"/>
    <x v="2"/>
    <x v="1"/>
    <x v="0"/>
    <x v="2"/>
    <x v="2"/>
    <x v="2"/>
    <x v="2"/>
    <x v="0"/>
    <x v="412"/>
    <x v="415"/>
    <x v="95"/>
    <x v="234"/>
    <x v="45"/>
    <x v="379"/>
    <x v="17"/>
    <x v="3"/>
    <x v="10"/>
    <x v="7"/>
    <x v="1"/>
    <x v="59"/>
    <x v="353"/>
    <x v="0"/>
    <x v="0"/>
    <x v="12"/>
    <x v="2"/>
    <x v="0"/>
    <x v="0"/>
    <x v="0"/>
  </r>
  <r>
    <x v="41"/>
    <x v="2"/>
    <x v="3"/>
    <x v="1"/>
    <x v="0"/>
    <x v="3"/>
    <x v="3"/>
    <x v="3"/>
    <x v="3"/>
    <x v="0"/>
    <x v="413"/>
    <x v="416"/>
    <x v="350"/>
    <x v="139"/>
    <x v="91"/>
    <x v="380"/>
    <x v="17"/>
    <x v="3"/>
    <x v="28"/>
    <x v="3"/>
    <x v="1"/>
    <x v="50"/>
    <x v="354"/>
    <x v="0"/>
    <x v="0"/>
    <x v="12"/>
    <x v="2"/>
    <x v="0"/>
    <x v="0"/>
    <x v="0"/>
  </r>
  <r>
    <x v="41"/>
    <x v="2"/>
    <x v="4"/>
    <x v="1"/>
    <x v="0"/>
    <x v="4"/>
    <x v="4"/>
    <x v="4"/>
    <x v="4"/>
    <x v="0"/>
    <x v="414"/>
    <x v="417"/>
    <x v="47"/>
    <x v="265"/>
    <x v="4"/>
    <x v="153"/>
    <x v="4"/>
    <x v="3"/>
    <x v="4"/>
    <x v="3"/>
    <x v="1"/>
    <x v="4"/>
    <x v="4"/>
    <x v="0"/>
    <x v="0"/>
    <x v="3"/>
    <x v="2"/>
    <x v="0"/>
    <x v="0"/>
    <x v="0"/>
  </r>
  <r>
    <x v="41"/>
    <x v="5"/>
    <x v="8"/>
    <x v="1"/>
    <x v="0"/>
    <x v="8"/>
    <x v="8"/>
    <x v="8"/>
    <x v="8"/>
    <x v="0"/>
    <x v="415"/>
    <x v="418"/>
    <x v="351"/>
    <x v="113"/>
    <x v="90"/>
    <x v="304"/>
    <x v="9"/>
    <x v="3"/>
    <x v="3"/>
    <x v="3"/>
    <x v="1"/>
    <x v="3"/>
    <x v="355"/>
    <x v="0"/>
    <x v="0"/>
    <x v="12"/>
    <x v="5"/>
    <x v="0"/>
    <x v="0"/>
    <x v="0"/>
  </r>
  <r>
    <x v="41"/>
    <x v="18"/>
    <x v="21"/>
    <x v="1"/>
    <x v="0"/>
    <x v="20"/>
    <x v="20"/>
    <x v="20"/>
    <x v="20"/>
    <x v="0"/>
    <x v="416"/>
    <x v="281"/>
    <x v="352"/>
    <x v="53"/>
    <x v="57"/>
    <x v="381"/>
    <x v="33"/>
    <x v="5"/>
    <x v="15"/>
    <x v="7"/>
    <x v="1"/>
    <x v="34"/>
    <x v="356"/>
    <x v="0"/>
    <x v="0"/>
    <x v="7"/>
    <x v="2"/>
    <x v="0"/>
    <x v="0"/>
    <x v="0"/>
  </r>
  <r>
    <x v="41"/>
    <x v="22"/>
    <x v="26"/>
    <x v="0"/>
    <x v="10"/>
    <x v="25"/>
    <x v="25"/>
    <x v="25"/>
    <x v="25"/>
    <x v="0"/>
    <x v="417"/>
    <x v="419"/>
    <x v="353"/>
    <x v="266"/>
    <x v="63"/>
    <x v="382"/>
    <x v="70"/>
    <x v="3"/>
    <x v="62"/>
    <x v="2"/>
    <x v="3"/>
    <x v="97"/>
    <x v="357"/>
    <x v="0"/>
    <x v="0"/>
    <x v="9"/>
    <x v="3"/>
    <x v="10"/>
    <x v="0"/>
    <x v="3"/>
  </r>
  <r>
    <x v="41"/>
    <x v="23"/>
    <x v="27"/>
    <x v="1"/>
    <x v="0"/>
    <x v="26"/>
    <x v="26"/>
    <x v="26"/>
    <x v="26"/>
    <x v="0"/>
    <x v="418"/>
    <x v="420"/>
    <x v="354"/>
    <x v="267"/>
    <x v="2"/>
    <x v="383"/>
    <x v="9"/>
    <x v="3"/>
    <x v="15"/>
    <x v="3"/>
    <x v="1"/>
    <x v="38"/>
    <x v="358"/>
    <x v="0"/>
    <x v="0"/>
    <x v="3"/>
    <x v="2"/>
    <x v="0"/>
    <x v="0"/>
    <x v="0"/>
  </r>
  <r>
    <x v="41"/>
    <x v="25"/>
    <x v="29"/>
    <x v="1"/>
    <x v="10"/>
    <x v="28"/>
    <x v="28"/>
    <x v="28"/>
    <x v="28"/>
    <x v="0"/>
    <x v="419"/>
    <x v="280"/>
    <x v="65"/>
    <x v="144"/>
    <x v="18"/>
    <x v="384"/>
    <x v="4"/>
    <x v="3"/>
    <x v="4"/>
    <x v="3"/>
    <x v="1"/>
    <x v="4"/>
    <x v="4"/>
    <x v="0"/>
    <x v="0"/>
    <x v="3"/>
    <x v="2"/>
    <x v="10"/>
    <x v="0"/>
    <x v="3"/>
  </r>
  <r>
    <x v="41"/>
    <x v="25"/>
    <x v="30"/>
    <x v="1"/>
    <x v="10"/>
    <x v="29"/>
    <x v="29"/>
    <x v="29"/>
    <x v="29"/>
    <x v="0"/>
    <x v="420"/>
    <x v="421"/>
    <x v="355"/>
    <x v="248"/>
    <x v="57"/>
    <x v="200"/>
    <x v="15"/>
    <x v="3"/>
    <x v="10"/>
    <x v="7"/>
    <x v="1"/>
    <x v="36"/>
    <x v="29"/>
    <x v="0"/>
    <x v="0"/>
    <x v="12"/>
    <x v="5"/>
    <x v="10"/>
    <x v="0"/>
    <x v="3"/>
  </r>
  <r>
    <x v="41"/>
    <x v="26"/>
    <x v="31"/>
    <x v="1"/>
    <x v="0"/>
    <x v="30"/>
    <x v="30"/>
    <x v="30"/>
    <x v="30"/>
    <x v="0"/>
    <x v="421"/>
    <x v="422"/>
    <x v="356"/>
    <x v="215"/>
    <x v="32"/>
    <x v="385"/>
    <x v="3"/>
    <x v="3"/>
    <x v="6"/>
    <x v="3"/>
    <x v="1"/>
    <x v="26"/>
    <x v="359"/>
    <x v="0"/>
    <x v="0"/>
    <x v="3"/>
    <x v="2"/>
    <x v="0"/>
    <x v="0"/>
    <x v="0"/>
  </r>
  <r>
    <x v="41"/>
    <x v="25"/>
    <x v="32"/>
    <x v="0"/>
    <x v="12"/>
    <x v="31"/>
    <x v="31"/>
    <x v="31"/>
    <x v="31"/>
    <x v="0"/>
    <x v="422"/>
    <x v="423"/>
    <x v="357"/>
    <x v="34"/>
    <x v="57"/>
    <x v="386"/>
    <x v="34"/>
    <x v="3"/>
    <x v="49"/>
    <x v="3"/>
    <x v="3"/>
    <x v="96"/>
    <x v="360"/>
    <x v="0"/>
    <x v="0"/>
    <x v="7"/>
    <x v="14"/>
    <x v="12"/>
    <x v="0"/>
    <x v="3"/>
  </r>
  <r>
    <x v="41"/>
    <x v="27"/>
    <x v="33"/>
    <x v="0"/>
    <x v="13"/>
    <x v="32"/>
    <x v="32"/>
    <x v="32"/>
    <x v="32"/>
    <x v="0"/>
    <x v="423"/>
    <x v="424"/>
    <x v="358"/>
    <x v="268"/>
    <x v="93"/>
    <x v="387"/>
    <x v="66"/>
    <x v="5"/>
    <x v="39"/>
    <x v="3"/>
    <x v="3"/>
    <x v="96"/>
    <x v="361"/>
    <x v="0"/>
    <x v="0"/>
    <x v="5"/>
    <x v="5"/>
    <x v="13"/>
    <x v="0"/>
    <x v="1"/>
  </r>
  <r>
    <x v="41"/>
    <x v="28"/>
    <x v="34"/>
    <x v="0"/>
    <x v="14"/>
    <x v="33"/>
    <x v="33"/>
    <x v="33"/>
    <x v="33"/>
    <x v="0"/>
    <x v="424"/>
    <x v="425"/>
    <x v="359"/>
    <x v="126"/>
    <x v="86"/>
    <x v="388"/>
    <x v="16"/>
    <x v="2"/>
    <x v="58"/>
    <x v="2"/>
    <x v="12"/>
    <x v="98"/>
    <x v="362"/>
    <x v="0"/>
    <x v="0"/>
    <x v="12"/>
    <x v="5"/>
    <x v="14"/>
    <x v="1"/>
    <x v="1"/>
  </r>
  <r>
    <x v="42"/>
    <x v="2"/>
    <x v="2"/>
    <x v="1"/>
    <x v="0"/>
    <x v="2"/>
    <x v="2"/>
    <x v="2"/>
    <x v="2"/>
    <x v="0"/>
    <x v="425"/>
    <x v="426"/>
    <x v="360"/>
    <x v="210"/>
    <x v="90"/>
    <x v="389"/>
    <x v="9"/>
    <x v="3"/>
    <x v="3"/>
    <x v="3"/>
    <x v="1"/>
    <x v="3"/>
    <x v="363"/>
    <x v="0"/>
    <x v="0"/>
    <x v="12"/>
    <x v="2"/>
    <x v="0"/>
    <x v="0"/>
    <x v="0"/>
  </r>
  <r>
    <x v="42"/>
    <x v="2"/>
    <x v="3"/>
    <x v="1"/>
    <x v="0"/>
    <x v="3"/>
    <x v="3"/>
    <x v="3"/>
    <x v="3"/>
    <x v="0"/>
    <x v="426"/>
    <x v="427"/>
    <x v="361"/>
    <x v="259"/>
    <x v="94"/>
    <x v="390"/>
    <x v="21"/>
    <x v="5"/>
    <x v="3"/>
    <x v="3"/>
    <x v="1"/>
    <x v="21"/>
    <x v="364"/>
    <x v="0"/>
    <x v="0"/>
    <x v="4"/>
    <x v="2"/>
    <x v="0"/>
    <x v="0"/>
    <x v="0"/>
  </r>
  <r>
    <x v="42"/>
    <x v="2"/>
    <x v="4"/>
    <x v="1"/>
    <x v="0"/>
    <x v="4"/>
    <x v="4"/>
    <x v="4"/>
    <x v="4"/>
    <x v="0"/>
    <x v="204"/>
    <x v="428"/>
    <x v="6"/>
    <x v="143"/>
    <x v="4"/>
    <x v="391"/>
    <x v="4"/>
    <x v="3"/>
    <x v="4"/>
    <x v="3"/>
    <x v="1"/>
    <x v="4"/>
    <x v="4"/>
    <x v="0"/>
    <x v="0"/>
    <x v="4"/>
    <x v="2"/>
    <x v="0"/>
    <x v="0"/>
    <x v="0"/>
  </r>
  <r>
    <x v="42"/>
    <x v="5"/>
    <x v="8"/>
    <x v="1"/>
    <x v="0"/>
    <x v="8"/>
    <x v="8"/>
    <x v="8"/>
    <x v="8"/>
    <x v="0"/>
    <x v="427"/>
    <x v="429"/>
    <x v="362"/>
    <x v="53"/>
    <x v="45"/>
    <x v="392"/>
    <x v="15"/>
    <x v="3"/>
    <x v="4"/>
    <x v="7"/>
    <x v="1"/>
    <x v="3"/>
    <x v="285"/>
    <x v="0"/>
    <x v="0"/>
    <x v="4"/>
    <x v="5"/>
    <x v="0"/>
    <x v="0"/>
    <x v="0"/>
  </r>
  <r>
    <x v="42"/>
    <x v="18"/>
    <x v="21"/>
    <x v="1"/>
    <x v="0"/>
    <x v="20"/>
    <x v="20"/>
    <x v="20"/>
    <x v="20"/>
    <x v="0"/>
    <x v="428"/>
    <x v="430"/>
    <x v="363"/>
    <x v="200"/>
    <x v="57"/>
    <x v="202"/>
    <x v="15"/>
    <x v="3"/>
    <x v="15"/>
    <x v="3"/>
    <x v="1"/>
    <x v="22"/>
    <x v="365"/>
    <x v="0"/>
    <x v="0"/>
    <x v="12"/>
    <x v="5"/>
    <x v="0"/>
    <x v="0"/>
    <x v="0"/>
  </r>
  <r>
    <x v="42"/>
    <x v="22"/>
    <x v="26"/>
    <x v="0"/>
    <x v="10"/>
    <x v="25"/>
    <x v="25"/>
    <x v="25"/>
    <x v="25"/>
    <x v="0"/>
    <x v="429"/>
    <x v="431"/>
    <x v="364"/>
    <x v="269"/>
    <x v="26"/>
    <x v="87"/>
    <x v="59"/>
    <x v="2"/>
    <x v="21"/>
    <x v="7"/>
    <x v="2"/>
    <x v="40"/>
    <x v="366"/>
    <x v="0"/>
    <x v="0"/>
    <x v="1"/>
    <x v="9"/>
    <x v="10"/>
    <x v="0"/>
    <x v="3"/>
  </r>
  <r>
    <x v="42"/>
    <x v="23"/>
    <x v="27"/>
    <x v="1"/>
    <x v="0"/>
    <x v="26"/>
    <x v="26"/>
    <x v="26"/>
    <x v="26"/>
    <x v="0"/>
    <x v="430"/>
    <x v="432"/>
    <x v="365"/>
    <x v="270"/>
    <x v="36"/>
    <x v="393"/>
    <x v="36"/>
    <x v="3"/>
    <x v="22"/>
    <x v="3"/>
    <x v="1"/>
    <x v="4"/>
    <x v="4"/>
    <x v="0"/>
    <x v="0"/>
    <x v="4"/>
    <x v="2"/>
    <x v="0"/>
    <x v="0"/>
    <x v="0"/>
  </r>
  <r>
    <x v="42"/>
    <x v="25"/>
    <x v="29"/>
    <x v="1"/>
    <x v="10"/>
    <x v="28"/>
    <x v="28"/>
    <x v="28"/>
    <x v="28"/>
    <x v="0"/>
    <x v="431"/>
    <x v="433"/>
    <x v="366"/>
    <x v="46"/>
    <x v="4"/>
    <x v="394"/>
    <x v="4"/>
    <x v="3"/>
    <x v="4"/>
    <x v="3"/>
    <x v="1"/>
    <x v="4"/>
    <x v="4"/>
    <x v="0"/>
    <x v="0"/>
    <x v="3"/>
    <x v="2"/>
    <x v="10"/>
    <x v="0"/>
    <x v="3"/>
  </r>
  <r>
    <x v="42"/>
    <x v="25"/>
    <x v="30"/>
    <x v="1"/>
    <x v="10"/>
    <x v="29"/>
    <x v="29"/>
    <x v="29"/>
    <x v="29"/>
    <x v="0"/>
    <x v="432"/>
    <x v="434"/>
    <x v="367"/>
    <x v="234"/>
    <x v="9"/>
    <x v="292"/>
    <x v="3"/>
    <x v="3"/>
    <x v="3"/>
    <x v="7"/>
    <x v="1"/>
    <x v="3"/>
    <x v="367"/>
    <x v="0"/>
    <x v="0"/>
    <x v="13"/>
    <x v="5"/>
    <x v="10"/>
    <x v="0"/>
    <x v="3"/>
  </r>
  <r>
    <x v="42"/>
    <x v="26"/>
    <x v="31"/>
    <x v="1"/>
    <x v="0"/>
    <x v="30"/>
    <x v="30"/>
    <x v="30"/>
    <x v="30"/>
    <x v="0"/>
    <x v="433"/>
    <x v="435"/>
    <x v="340"/>
    <x v="206"/>
    <x v="32"/>
    <x v="395"/>
    <x v="3"/>
    <x v="3"/>
    <x v="4"/>
    <x v="3"/>
    <x v="1"/>
    <x v="10"/>
    <x v="368"/>
    <x v="0"/>
    <x v="0"/>
    <x v="4"/>
    <x v="2"/>
    <x v="0"/>
    <x v="0"/>
    <x v="0"/>
  </r>
  <r>
    <x v="42"/>
    <x v="25"/>
    <x v="32"/>
    <x v="0"/>
    <x v="12"/>
    <x v="31"/>
    <x v="31"/>
    <x v="31"/>
    <x v="31"/>
    <x v="0"/>
    <x v="434"/>
    <x v="436"/>
    <x v="368"/>
    <x v="271"/>
    <x v="90"/>
    <x v="396"/>
    <x v="29"/>
    <x v="3"/>
    <x v="11"/>
    <x v="7"/>
    <x v="1"/>
    <x v="99"/>
    <x v="369"/>
    <x v="0"/>
    <x v="0"/>
    <x v="13"/>
    <x v="13"/>
    <x v="12"/>
    <x v="0"/>
    <x v="3"/>
  </r>
  <r>
    <x v="42"/>
    <x v="27"/>
    <x v="33"/>
    <x v="0"/>
    <x v="13"/>
    <x v="32"/>
    <x v="32"/>
    <x v="32"/>
    <x v="32"/>
    <x v="0"/>
    <x v="435"/>
    <x v="437"/>
    <x v="369"/>
    <x v="272"/>
    <x v="93"/>
    <x v="397"/>
    <x v="65"/>
    <x v="2"/>
    <x v="38"/>
    <x v="7"/>
    <x v="3"/>
    <x v="82"/>
    <x v="370"/>
    <x v="0"/>
    <x v="0"/>
    <x v="12"/>
    <x v="7"/>
    <x v="13"/>
    <x v="0"/>
    <x v="1"/>
  </r>
  <r>
    <x v="42"/>
    <x v="28"/>
    <x v="34"/>
    <x v="0"/>
    <x v="14"/>
    <x v="33"/>
    <x v="33"/>
    <x v="33"/>
    <x v="33"/>
    <x v="0"/>
    <x v="436"/>
    <x v="438"/>
    <x v="215"/>
    <x v="273"/>
    <x v="27"/>
    <x v="398"/>
    <x v="34"/>
    <x v="3"/>
    <x v="11"/>
    <x v="7"/>
    <x v="6"/>
    <x v="71"/>
    <x v="357"/>
    <x v="0"/>
    <x v="0"/>
    <x v="13"/>
    <x v="11"/>
    <x v="14"/>
    <x v="1"/>
    <x v="1"/>
  </r>
  <r>
    <x v="42"/>
    <x v="29"/>
    <x v="35"/>
    <x v="0"/>
    <x v="15"/>
    <x v="34"/>
    <x v="34"/>
    <x v="34"/>
    <x v="34"/>
    <x v="0"/>
    <x v="437"/>
    <x v="439"/>
    <x v="370"/>
    <x v="274"/>
    <x v="95"/>
    <x v="97"/>
    <x v="20"/>
    <x v="5"/>
    <x v="58"/>
    <x v="2"/>
    <x v="13"/>
    <x v="100"/>
    <x v="371"/>
    <x v="0"/>
    <x v="0"/>
    <x v="12"/>
    <x v="21"/>
    <x v="15"/>
    <x v="1"/>
    <x v="3"/>
  </r>
  <r>
    <x v="43"/>
    <x v="2"/>
    <x v="2"/>
    <x v="1"/>
    <x v="0"/>
    <x v="2"/>
    <x v="2"/>
    <x v="2"/>
    <x v="2"/>
    <x v="0"/>
    <x v="438"/>
    <x v="440"/>
    <x v="371"/>
    <x v="98"/>
    <x v="7"/>
    <x v="399"/>
    <x v="30"/>
    <x v="3"/>
    <x v="5"/>
    <x v="7"/>
    <x v="1"/>
    <x v="36"/>
    <x v="372"/>
    <x v="0"/>
    <x v="0"/>
    <x v="12"/>
    <x v="2"/>
    <x v="0"/>
    <x v="0"/>
    <x v="0"/>
  </r>
  <r>
    <x v="43"/>
    <x v="2"/>
    <x v="3"/>
    <x v="1"/>
    <x v="0"/>
    <x v="3"/>
    <x v="3"/>
    <x v="3"/>
    <x v="3"/>
    <x v="0"/>
    <x v="439"/>
    <x v="441"/>
    <x v="330"/>
    <x v="259"/>
    <x v="96"/>
    <x v="400"/>
    <x v="30"/>
    <x v="3"/>
    <x v="28"/>
    <x v="3"/>
    <x v="1"/>
    <x v="36"/>
    <x v="373"/>
    <x v="0"/>
    <x v="0"/>
    <x v="4"/>
    <x v="1"/>
    <x v="0"/>
    <x v="0"/>
    <x v="0"/>
  </r>
  <r>
    <x v="43"/>
    <x v="2"/>
    <x v="4"/>
    <x v="1"/>
    <x v="0"/>
    <x v="4"/>
    <x v="4"/>
    <x v="4"/>
    <x v="4"/>
    <x v="0"/>
    <x v="391"/>
    <x v="442"/>
    <x v="140"/>
    <x v="263"/>
    <x v="4"/>
    <x v="401"/>
    <x v="4"/>
    <x v="3"/>
    <x v="4"/>
    <x v="3"/>
    <x v="1"/>
    <x v="4"/>
    <x v="4"/>
    <x v="0"/>
    <x v="0"/>
    <x v="3"/>
    <x v="2"/>
    <x v="0"/>
    <x v="0"/>
    <x v="0"/>
  </r>
  <r>
    <x v="43"/>
    <x v="5"/>
    <x v="8"/>
    <x v="1"/>
    <x v="0"/>
    <x v="8"/>
    <x v="8"/>
    <x v="8"/>
    <x v="8"/>
    <x v="0"/>
    <x v="440"/>
    <x v="443"/>
    <x v="372"/>
    <x v="2"/>
    <x v="20"/>
    <x v="402"/>
    <x v="9"/>
    <x v="3"/>
    <x v="4"/>
    <x v="7"/>
    <x v="1"/>
    <x v="47"/>
    <x v="374"/>
    <x v="0"/>
    <x v="0"/>
    <x v="7"/>
    <x v="1"/>
    <x v="0"/>
    <x v="0"/>
    <x v="0"/>
  </r>
  <r>
    <x v="43"/>
    <x v="18"/>
    <x v="21"/>
    <x v="1"/>
    <x v="0"/>
    <x v="20"/>
    <x v="20"/>
    <x v="20"/>
    <x v="20"/>
    <x v="0"/>
    <x v="441"/>
    <x v="444"/>
    <x v="373"/>
    <x v="53"/>
    <x v="9"/>
    <x v="307"/>
    <x v="21"/>
    <x v="3"/>
    <x v="15"/>
    <x v="3"/>
    <x v="3"/>
    <x v="16"/>
    <x v="375"/>
    <x v="0"/>
    <x v="0"/>
    <x v="12"/>
    <x v="13"/>
    <x v="0"/>
    <x v="0"/>
    <x v="0"/>
  </r>
  <r>
    <x v="43"/>
    <x v="22"/>
    <x v="26"/>
    <x v="0"/>
    <x v="10"/>
    <x v="25"/>
    <x v="25"/>
    <x v="25"/>
    <x v="25"/>
    <x v="0"/>
    <x v="442"/>
    <x v="445"/>
    <x v="374"/>
    <x v="200"/>
    <x v="63"/>
    <x v="403"/>
    <x v="40"/>
    <x v="3"/>
    <x v="53"/>
    <x v="3"/>
    <x v="1"/>
    <x v="96"/>
    <x v="376"/>
    <x v="0"/>
    <x v="0"/>
    <x v="7"/>
    <x v="5"/>
    <x v="10"/>
    <x v="0"/>
    <x v="3"/>
  </r>
  <r>
    <x v="43"/>
    <x v="23"/>
    <x v="27"/>
    <x v="1"/>
    <x v="0"/>
    <x v="26"/>
    <x v="26"/>
    <x v="26"/>
    <x v="26"/>
    <x v="0"/>
    <x v="443"/>
    <x v="446"/>
    <x v="375"/>
    <x v="256"/>
    <x v="36"/>
    <x v="395"/>
    <x v="4"/>
    <x v="3"/>
    <x v="4"/>
    <x v="3"/>
    <x v="2"/>
    <x v="10"/>
    <x v="377"/>
    <x v="0"/>
    <x v="0"/>
    <x v="4"/>
    <x v="2"/>
    <x v="0"/>
    <x v="0"/>
    <x v="0"/>
  </r>
  <r>
    <x v="43"/>
    <x v="25"/>
    <x v="29"/>
    <x v="1"/>
    <x v="10"/>
    <x v="28"/>
    <x v="28"/>
    <x v="28"/>
    <x v="28"/>
    <x v="0"/>
    <x v="444"/>
    <x v="447"/>
    <x v="232"/>
    <x v="41"/>
    <x v="27"/>
    <x v="404"/>
    <x v="4"/>
    <x v="3"/>
    <x v="4"/>
    <x v="3"/>
    <x v="1"/>
    <x v="4"/>
    <x v="4"/>
    <x v="0"/>
    <x v="0"/>
    <x v="3"/>
    <x v="2"/>
    <x v="10"/>
    <x v="0"/>
    <x v="3"/>
  </r>
  <r>
    <x v="43"/>
    <x v="25"/>
    <x v="30"/>
    <x v="1"/>
    <x v="10"/>
    <x v="29"/>
    <x v="29"/>
    <x v="29"/>
    <x v="29"/>
    <x v="0"/>
    <x v="445"/>
    <x v="448"/>
    <x v="376"/>
    <x v="137"/>
    <x v="9"/>
    <x v="405"/>
    <x v="3"/>
    <x v="3"/>
    <x v="15"/>
    <x v="3"/>
    <x v="1"/>
    <x v="3"/>
    <x v="378"/>
    <x v="0"/>
    <x v="0"/>
    <x v="12"/>
    <x v="2"/>
    <x v="10"/>
    <x v="0"/>
    <x v="3"/>
  </r>
  <r>
    <x v="43"/>
    <x v="26"/>
    <x v="31"/>
    <x v="1"/>
    <x v="0"/>
    <x v="30"/>
    <x v="30"/>
    <x v="30"/>
    <x v="30"/>
    <x v="0"/>
    <x v="446"/>
    <x v="449"/>
    <x v="40"/>
    <x v="126"/>
    <x v="32"/>
    <x v="406"/>
    <x v="4"/>
    <x v="3"/>
    <x v="4"/>
    <x v="3"/>
    <x v="2"/>
    <x v="10"/>
    <x v="379"/>
    <x v="0"/>
    <x v="0"/>
    <x v="3"/>
    <x v="2"/>
    <x v="0"/>
    <x v="0"/>
    <x v="0"/>
  </r>
  <r>
    <x v="43"/>
    <x v="25"/>
    <x v="32"/>
    <x v="0"/>
    <x v="12"/>
    <x v="31"/>
    <x v="31"/>
    <x v="31"/>
    <x v="31"/>
    <x v="0"/>
    <x v="447"/>
    <x v="450"/>
    <x v="377"/>
    <x v="139"/>
    <x v="45"/>
    <x v="407"/>
    <x v="28"/>
    <x v="3"/>
    <x v="36"/>
    <x v="3"/>
    <x v="2"/>
    <x v="28"/>
    <x v="380"/>
    <x v="0"/>
    <x v="0"/>
    <x v="4"/>
    <x v="13"/>
    <x v="12"/>
    <x v="0"/>
    <x v="3"/>
  </r>
  <r>
    <x v="43"/>
    <x v="28"/>
    <x v="34"/>
    <x v="0"/>
    <x v="14"/>
    <x v="33"/>
    <x v="33"/>
    <x v="33"/>
    <x v="33"/>
    <x v="0"/>
    <x v="448"/>
    <x v="451"/>
    <x v="50"/>
    <x v="39"/>
    <x v="18"/>
    <x v="370"/>
    <x v="49"/>
    <x v="3"/>
    <x v="36"/>
    <x v="3"/>
    <x v="6"/>
    <x v="101"/>
    <x v="381"/>
    <x v="0"/>
    <x v="0"/>
    <x v="4"/>
    <x v="2"/>
    <x v="14"/>
    <x v="1"/>
    <x v="1"/>
  </r>
  <r>
    <x v="43"/>
    <x v="29"/>
    <x v="35"/>
    <x v="0"/>
    <x v="15"/>
    <x v="34"/>
    <x v="34"/>
    <x v="34"/>
    <x v="34"/>
    <x v="0"/>
    <x v="449"/>
    <x v="452"/>
    <x v="378"/>
    <x v="275"/>
    <x v="97"/>
    <x v="286"/>
    <x v="71"/>
    <x v="6"/>
    <x v="54"/>
    <x v="2"/>
    <x v="14"/>
    <x v="89"/>
    <x v="366"/>
    <x v="0"/>
    <x v="0"/>
    <x v="22"/>
    <x v="22"/>
    <x v="15"/>
    <x v="1"/>
    <x v="3"/>
  </r>
  <r>
    <x v="43"/>
    <x v="30"/>
    <x v="36"/>
    <x v="0"/>
    <x v="16"/>
    <x v="35"/>
    <x v="35"/>
    <x v="35"/>
    <x v="35"/>
    <x v="0"/>
    <x v="450"/>
    <x v="453"/>
    <x v="379"/>
    <x v="276"/>
    <x v="66"/>
    <x v="408"/>
    <x v="12"/>
    <x v="2"/>
    <x v="52"/>
    <x v="8"/>
    <x v="3"/>
    <x v="66"/>
    <x v="382"/>
    <x v="0"/>
    <x v="0"/>
    <x v="11"/>
    <x v="16"/>
    <x v="16"/>
    <x v="0"/>
    <x v="0"/>
  </r>
  <r>
    <x v="44"/>
    <x v="2"/>
    <x v="2"/>
    <x v="1"/>
    <x v="0"/>
    <x v="2"/>
    <x v="2"/>
    <x v="2"/>
    <x v="2"/>
    <x v="0"/>
    <x v="451"/>
    <x v="454"/>
    <x v="380"/>
    <x v="34"/>
    <x v="49"/>
    <x v="409"/>
    <x v="35"/>
    <x v="3"/>
    <x v="15"/>
    <x v="3"/>
    <x v="1"/>
    <x v="36"/>
    <x v="383"/>
    <x v="0"/>
    <x v="0"/>
    <x v="4"/>
    <x v="5"/>
    <x v="0"/>
    <x v="0"/>
    <x v="0"/>
  </r>
  <r>
    <x v="44"/>
    <x v="2"/>
    <x v="3"/>
    <x v="1"/>
    <x v="0"/>
    <x v="3"/>
    <x v="3"/>
    <x v="3"/>
    <x v="3"/>
    <x v="0"/>
    <x v="452"/>
    <x v="455"/>
    <x v="346"/>
    <x v="2"/>
    <x v="62"/>
    <x v="410"/>
    <x v="35"/>
    <x v="3"/>
    <x v="3"/>
    <x v="3"/>
    <x v="2"/>
    <x v="34"/>
    <x v="384"/>
    <x v="0"/>
    <x v="0"/>
    <x v="13"/>
    <x v="5"/>
    <x v="0"/>
    <x v="0"/>
    <x v="0"/>
  </r>
  <r>
    <x v="44"/>
    <x v="2"/>
    <x v="4"/>
    <x v="1"/>
    <x v="0"/>
    <x v="4"/>
    <x v="4"/>
    <x v="4"/>
    <x v="4"/>
    <x v="0"/>
    <x v="396"/>
    <x v="456"/>
    <x v="6"/>
    <x v="86"/>
    <x v="4"/>
    <x v="411"/>
    <x v="4"/>
    <x v="3"/>
    <x v="4"/>
    <x v="3"/>
    <x v="1"/>
    <x v="4"/>
    <x v="4"/>
    <x v="0"/>
    <x v="0"/>
    <x v="3"/>
    <x v="2"/>
    <x v="0"/>
    <x v="0"/>
    <x v="0"/>
  </r>
  <r>
    <x v="44"/>
    <x v="5"/>
    <x v="8"/>
    <x v="1"/>
    <x v="0"/>
    <x v="8"/>
    <x v="8"/>
    <x v="8"/>
    <x v="8"/>
    <x v="0"/>
    <x v="453"/>
    <x v="457"/>
    <x v="381"/>
    <x v="235"/>
    <x v="20"/>
    <x v="412"/>
    <x v="28"/>
    <x v="3"/>
    <x v="4"/>
    <x v="3"/>
    <x v="1"/>
    <x v="16"/>
    <x v="385"/>
    <x v="0"/>
    <x v="0"/>
    <x v="5"/>
    <x v="5"/>
    <x v="0"/>
    <x v="0"/>
    <x v="0"/>
  </r>
  <r>
    <x v="44"/>
    <x v="18"/>
    <x v="21"/>
    <x v="1"/>
    <x v="0"/>
    <x v="20"/>
    <x v="20"/>
    <x v="20"/>
    <x v="20"/>
    <x v="0"/>
    <x v="454"/>
    <x v="458"/>
    <x v="382"/>
    <x v="269"/>
    <x v="9"/>
    <x v="413"/>
    <x v="35"/>
    <x v="3"/>
    <x v="6"/>
    <x v="3"/>
    <x v="1"/>
    <x v="16"/>
    <x v="386"/>
    <x v="0"/>
    <x v="0"/>
    <x v="3"/>
    <x v="2"/>
    <x v="0"/>
    <x v="0"/>
    <x v="0"/>
  </r>
  <r>
    <x v="44"/>
    <x v="22"/>
    <x v="26"/>
    <x v="0"/>
    <x v="10"/>
    <x v="25"/>
    <x v="25"/>
    <x v="25"/>
    <x v="25"/>
    <x v="0"/>
    <x v="455"/>
    <x v="459"/>
    <x v="383"/>
    <x v="182"/>
    <x v="26"/>
    <x v="414"/>
    <x v="38"/>
    <x v="3"/>
    <x v="57"/>
    <x v="3"/>
    <x v="6"/>
    <x v="102"/>
    <x v="0"/>
    <x v="0"/>
    <x v="0"/>
    <x v="21"/>
    <x v="8"/>
    <x v="10"/>
    <x v="0"/>
    <x v="3"/>
  </r>
  <r>
    <x v="44"/>
    <x v="23"/>
    <x v="27"/>
    <x v="1"/>
    <x v="0"/>
    <x v="26"/>
    <x v="26"/>
    <x v="26"/>
    <x v="26"/>
    <x v="0"/>
    <x v="456"/>
    <x v="460"/>
    <x v="384"/>
    <x v="256"/>
    <x v="32"/>
    <x v="415"/>
    <x v="4"/>
    <x v="3"/>
    <x v="4"/>
    <x v="3"/>
    <x v="1"/>
    <x v="4"/>
    <x v="4"/>
    <x v="0"/>
    <x v="0"/>
    <x v="4"/>
    <x v="2"/>
    <x v="0"/>
    <x v="0"/>
    <x v="0"/>
  </r>
  <r>
    <x v="44"/>
    <x v="25"/>
    <x v="29"/>
    <x v="1"/>
    <x v="10"/>
    <x v="28"/>
    <x v="28"/>
    <x v="28"/>
    <x v="28"/>
    <x v="0"/>
    <x v="457"/>
    <x v="461"/>
    <x v="385"/>
    <x v="277"/>
    <x v="4"/>
    <x v="416"/>
    <x v="4"/>
    <x v="3"/>
    <x v="4"/>
    <x v="3"/>
    <x v="1"/>
    <x v="4"/>
    <x v="4"/>
    <x v="0"/>
    <x v="0"/>
    <x v="3"/>
    <x v="2"/>
    <x v="10"/>
    <x v="0"/>
    <x v="3"/>
  </r>
  <r>
    <x v="44"/>
    <x v="25"/>
    <x v="30"/>
    <x v="1"/>
    <x v="10"/>
    <x v="29"/>
    <x v="29"/>
    <x v="29"/>
    <x v="29"/>
    <x v="0"/>
    <x v="458"/>
    <x v="462"/>
    <x v="3"/>
    <x v="143"/>
    <x v="9"/>
    <x v="417"/>
    <x v="36"/>
    <x v="3"/>
    <x v="3"/>
    <x v="3"/>
    <x v="1"/>
    <x v="26"/>
    <x v="387"/>
    <x v="0"/>
    <x v="0"/>
    <x v="13"/>
    <x v="5"/>
    <x v="10"/>
    <x v="0"/>
    <x v="3"/>
  </r>
  <r>
    <x v="44"/>
    <x v="26"/>
    <x v="31"/>
    <x v="1"/>
    <x v="0"/>
    <x v="30"/>
    <x v="30"/>
    <x v="30"/>
    <x v="30"/>
    <x v="0"/>
    <x v="459"/>
    <x v="463"/>
    <x v="386"/>
    <x v="215"/>
    <x v="32"/>
    <x v="274"/>
    <x v="36"/>
    <x v="3"/>
    <x v="4"/>
    <x v="3"/>
    <x v="1"/>
    <x v="6"/>
    <x v="388"/>
    <x v="0"/>
    <x v="0"/>
    <x v="4"/>
    <x v="5"/>
    <x v="0"/>
    <x v="0"/>
    <x v="0"/>
  </r>
  <r>
    <x v="44"/>
    <x v="25"/>
    <x v="32"/>
    <x v="0"/>
    <x v="12"/>
    <x v="31"/>
    <x v="31"/>
    <x v="31"/>
    <x v="31"/>
    <x v="0"/>
    <x v="460"/>
    <x v="464"/>
    <x v="376"/>
    <x v="24"/>
    <x v="45"/>
    <x v="418"/>
    <x v="17"/>
    <x v="2"/>
    <x v="16"/>
    <x v="3"/>
    <x v="3"/>
    <x v="11"/>
    <x v="308"/>
    <x v="0"/>
    <x v="0"/>
    <x v="5"/>
    <x v="5"/>
    <x v="12"/>
    <x v="0"/>
    <x v="3"/>
  </r>
  <r>
    <x v="44"/>
    <x v="28"/>
    <x v="34"/>
    <x v="0"/>
    <x v="14"/>
    <x v="33"/>
    <x v="33"/>
    <x v="33"/>
    <x v="33"/>
    <x v="0"/>
    <x v="461"/>
    <x v="465"/>
    <x v="387"/>
    <x v="278"/>
    <x v="80"/>
    <x v="419"/>
    <x v="72"/>
    <x v="5"/>
    <x v="39"/>
    <x v="3"/>
    <x v="8"/>
    <x v="103"/>
    <x v="389"/>
    <x v="0"/>
    <x v="0"/>
    <x v="13"/>
    <x v="2"/>
    <x v="14"/>
    <x v="1"/>
    <x v="1"/>
  </r>
  <r>
    <x v="44"/>
    <x v="29"/>
    <x v="35"/>
    <x v="0"/>
    <x v="15"/>
    <x v="34"/>
    <x v="34"/>
    <x v="34"/>
    <x v="34"/>
    <x v="0"/>
    <x v="462"/>
    <x v="466"/>
    <x v="388"/>
    <x v="279"/>
    <x v="6"/>
    <x v="420"/>
    <x v="73"/>
    <x v="10"/>
    <x v="63"/>
    <x v="9"/>
    <x v="15"/>
    <x v="104"/>
    <x v="390"/>
    <x v="0"/>
    <x v="0"/>
    <x v="24"/>
    <x v="23"/>
    <x v="15"/>
    <x v="1"/>
    <x v="3"/>
  </r>
  <r>
    <x v="44"/>
    <x v="30"/>
    <x v="36"/>
    <x v="0"/>
    <x v="16"/>
    <x v="35"/>
    <x v="35"/>
    <x v="35"/>
    <x v="35"/>
    <x v="0"/>
    <x v="463"/>
    <x v="467"/>
    <x v="389"/>
    <x v="280"/>
    <x v="95"/>
    <x v="421"/>
    <x v="59"/>
    <x v="3"/>
    <x v="41"/>
    <x v="0"/>
    <x v="3"/>
    <x v="56"/>
    <x v="391"/>
    <x v="0"/>
    <x v="0"/>
    <x v="14"/>
    <x v="18"/>
    <x v="16"/>
    <x v="0"/>
    <x v="0"/>
  </r>
  <r>
    <x v="45"/>
    <x v="2"/>
    <x v="2"/>
    <x v="1"/>
    <x v="0"/>
    <x v="2"/>
    <x v="2"/>
    <x v="2"/>
    <x v="2"/>
    <x v="0"/>
    <x v="464"/>
    <x v="468"/>
    <x v="390"/>
    <x v="37"/>
    <x v="22"/>
    <x v="227"/>
    <x v="33"/>
    <x v="3"/>
    <x v="6"/>
    <x v="3"/>
    <x v="1"/>
    <x v="21"/>
    <x v="392"/>
    <x v="0"/>
    <x v="0"/>
    <x v="4"/>
    <x v="5"/>
    <x v="0"/>
    <x v="0"/>
    <x v="0"/>
  </r>
  <r>
    <x v="45"/>
    <x v="2"/>
    <x v="3"/>
    <x v="1"/>
    <x v="0"/>
    <x v="3"/>
    <x v="3"/>
    <x v="3"/>
    <x v="3"/>
    <x v="0"/>
    <x v="465"/>
    <x v="469"/>
    <x v="308"/>
    <x v="200"/>
    <x v="98"/>
    <x v="422"/>
    <x v="15"/>
    <x v="3"/>
    <x v="5"/>
    <x v="3"/>
    <x v="1"/>
    <x v="21"/>
    <x v="393"/>
    <x v="0"/>
    <x v="0"/>
    <x v="13"/>
    <x v="5"/>
    <x v="0"/>
    <x v="0"/>
    <x v="0"/>
  </r>
  <r>
    <x v="45"/>
    <x v="2"/>
    <x v="4"/>
    <x v="1"/>
    <x v="0"/>
    <x v="4"/>
    <x v="4"/>
    <x v="4"/>
    <x v="4"/>
    <x v="0"/>
    <x v="466"/>
    <x v="470"/>
    <x v="391"/>
    <x v="281"/>
    <x v="4"/>
    <x v="247"/>
    <x v="4"/>
    <x v="3"/>
    <x v="4"/>
    <x v="3"/>
    <x v="1"/>
    <x v="4"/>
    <x v="4"/>
    <x v="0"/>
    <x v="0"/>
    <x v="3"/>
    <x v="2"/>
    <x v="0"/>
    <x v="0"/>
    <x v="0"/>
  </r>
  <r>
    <x v="45"/>
    <x v="5"/>
    <x v="8"/>
    <x v="1"/>
    <x v="0"/>
    <x v="8"/>
    <x v="8"/>
    <x v="8"/>
    <x v="8"/>
    <x v="0"/>
    <x v="467"/>
    <x v="471"/>
    <x v="392"/>
    <x v="239"/>
    <x v="9"/>
    <x v="297"/>
    <x v="4"/>
    <x v="5"/>
    <x v="4"/>
    <x v="3"/>
    <x v="1"/>
    <x v="6"/>
    <x v="394"/>
    <x v="0"/>
    <x v="0"/>
    <x v="4"/>
    <x v="13"/>
    <x v="0"/>
    <x v="0"/>
    <x v="0"/>
  </r>
  <r>
    <x v="45"/>
    <x v="18"/>
    <x v="21"/>
    <x v="1"/>
    <x v="0"/>
    <x v="20"/>
    <x v="20"/>
    <x v="20"/>
    <x v="20"/>
    <x v="0"/>
    <x v="468"/>
    <x v="472"/>
    <x v="393"/>
    <x v="235"/>
    <x v="45"/>
    <x v="423"/>
    <x v="15"/>
    <x v="3"/>
    <x v="6"/>
    <x v="3"/>
    <x v="1"/>
    <x v="3"/>
    <x v="395"/>
    <x v="0"/>
    <x v="0"/>
    <x v="7"/>
    <x v="5"/>
    <x v="0"/>
    <x v="0"/>
    <x v="0"/>
  </r>
  <r>
    <x v="45"/>
    <x v="22"/>
    <x v="26"/>
    <x v="0"/>
    <x v="10"/>
    <x v="25"/>
    <x v="25"/>
    <x v="25"/>
    <x v="25"/>
    <x v="0"/>
    <x v="469"/>
    <x v="473"/>
    <x v="394"/>
    <x v="16"/>
    <x v="63"/>
    <x v="424"/>
    <x v="74"/>
    <x v="3"/>
    <x v="49"/>
    <x v="7"/>
    <x v="1"/>
    <x v="105"/>
    <x v="396"/>
    <x v="0"/>
    <x v="0"/>
    <x v="12"/>
    <x v="1"/>
    <x v="10"/>
    <x v="0"/>
    <x v="3"/>
  </r>
  <r>
    <x v="45"/>
    <x v="23"/>
    <x v="27"/>
    <x v="1"/>
    <x v="0"/>
    <x v="26"/>
    <x v="26"/>
    <x v="26"/>
    <x v="26"/>
    <x v="0"/>
    <x v="470"/>
    <x v="474"/>
    <x v="395"/>
    <x v="277"/>
    <x v="36"/>
    <x v="425"/>
    <x v="3"/>
    <x v="3"/>
    <x v="4"/>
    <x v="3"/>
    <x v="1"/>
    <x v="10"/>
    <x v="397"/>
    <x v="0"/>
    <x v="0"/>
    <x v="4"/>
    <x v="5"/>
    <x v="0"/>
    <x v="0"/>
    <x v="0"/>
  </r>
  <r>
    <x v="45"/>
    <x v="25"/>
    <x v="29"/>
    <x v="1"/>
    <x v="10"/>
    <x v="28"/>
    <x v="28"/>
    <x v="28"/>
    <x v="28"/>
    <x v="0"/>
    <x v="471"/>
    <x v="77"/>
    <x v="396"/>
    <x v="282"/>
    <x v="55"/>
    <x v="426"/>
    <x v="36"/>
    <x v="3"/>
    <x v="4"/>
    <x v="3"/>
    <x v="1"/>
    <x v="6"/>
    <x v="398"/>
    <x v="0"/>
    <x v="0"/>
    <x v="3"/>
    <x v="2"/>
    <x v="10"/>
    <x v="0"/>
    <x v="3"/>
  </r>
  <r>
    <x v="45"/>
    <x v="25"/>
    <x v="30"/>
    <x v="1"/>
    <x v="10"/>
    <x v="29"/>
    <x v="29"/>
    <x v="29"/>
    <x v="29"/>
    <x v="0"/>
    <x v="472"/>
    <x v="475"/>
    <x v="397"/>
    <x v="59"/>
    <x v="9"/>
    <x v="418"/>
    <x v="9"/>
    <x v="3"/>
    <x v="6"/>
    <x v="3"/>
    <x v="1"/>
    <x v="47"/>
    <x v="399"/>
    <x v="0"/>
    <x v="0"/>
    <x v="3"/>
    <x v="2"/>
    <x v="10"/>
    <x v="0"/>
    <x v="3"/>
  </r>
  <r>
    <x v="45"/>
    <x v="26"/>
    <x v="31"/>
    <x v="1"/>
    <x v="0"/>
    <x v="30"/>
    <x v="30"/>
    <x v="30"/>
    <x v="30"/>
    <x v="0"/>
    <x v="473"/>
    <x v="476"/>
    <x v="398"/>
    <x v="283"/>
    <x v="33"/>
    <x v="427"/>
    <x v="3"/>
    <x v="3"/>
    <x v="15"/>
    <x v="3"/>
    <x v="1"/>
    <x v="3"/>
    <x v="400"/>
    <x v="0"/>
    <x v="0"/>
    <x v="3"/>
    <x v="2"/>
    <x v="0"/>
    <x v="0"/>
    <x v="0"/>
  </r>
  <r>
    <x v="45"/>
    <x v="25"/>
    <x v="32"/>
    <x v="0"/>
    <x v="12"/>
    <x v="31"/>
    <x v="31"/>
    <x v="31"/>
    <x v="31"/>
    <x v="0"/>
    <x v="474"/>
    <x v="477"/>
    <x v="399"/>
    <x v="137"/>
    <x v="45"/>
    <x v="428"/>
    <x v="10"/>
    <x v="3"/>
    <x v="2"/>
    <x v="3"/>
    <x v="1"/>
    <x v="46"/>
    <x v="401"/>
    <x v="0"/>
    <x v="0"/>
    <x v="13"/>
    <x v="2"/>
    <x v="12"/>
    <x v="0"/>
    <x v="3"/>
  </r>
  <r>
    <x v="45"/>
    <x v="28"/>
    <x v="34"/>
    <x v="0"/>
    <x v="14"/>
    <x v="33"/>
    <x v="33"/>
    <x v="33"/>
    <x v="33"/>
    <x v="0"/>
    <x v="475"/>
    <x v="478"/>
    <x v="400"/>
    <x v="284"/>
    <x v="4"/>
    <x v="429"/>
    <x v="43"/>
    <x v="3"/>
    <x v="28"/>
    <x v="3"/>
    <x v="1"/>
    <x v="61"/>
    <x v="402"/>
    <x v="0"/>
    <x v="0"/>
    <x v="3"/>
    <x v="5"/>
    <x v="14"/>
    <x v="1"/>
    <x v="1"/>
  </r>
  <r>
    <x v="45"/>
    <x v="29"/>
    <x v="35"/>
    <x v="0"/>
    <x v="15"/>
    <x v="34"/>
    <x v="34"/>
    <x v="34"/>
    <x v="34"/>
    <x v="0"/>
    <x v="476"/>
    <x v="479"/>
    <x v="401"/>
    <x v="285"/>
    <x v="12"/>
    <x v="430"/>
    <x v="75"/>
    <x v="6"/>
    <x v="64"/>
    <x v="2"/>
    <x v="16"/>
    <x v="106"/>
    <x v="403"/>
    <x v="0"/>
    <x v="0"/>
    <x v="1"/>
    <x v="24"/>
    <x v="15"/>
    <x v="1"/>
    <x v="3"/>
  </r>
  <r>
    <x v="45"/>
    <x v="30"/>
    <x v="36"/>
    <x v="0"/>
    <x v="16"/>
    <x v="35"/>
    <x v="35"/>
    <x v="35"/>
    <x v="35"/>
    <x v="0"/>
    <x v="477"/>
    <x v="480"/>
    <x v="402"/>
    <x v="152"/>
    <x v="41"/>
    <x v="34"/>
    <x v="67"/>
    <x v="5"/>
    <x v="27"/>
    <x v="4"/>
    <x v="3"/>
    <x v="107"/>
    <x v="404"/>
    <x v="0"/>
    <x v="0"/>
    <x v="25"/>
    <x v="18"/>
    <x v="16"/>
    <x v="0"/>
    <x v="0"/>
  </r>
  <r>
    <x v="46"/>
    <x v="2"/>
    <x v="2"/>
    <x v="1"/>
    <x v="0"/>
    <x v="2"/>
    <x v="2"/>
    <x v="2"/>
    <x v="2"/>
    <x v="0"/>
    <x v="478"/>
    <x v="481"/>
    <x v="403"/>
    <x v="221"/>
    <x v="49"/>
    <x v="431"/>
    <x v="9"/>
    <x v="3"/>
    <x v="28"/>
    <x v="3"/>
    <x v="1"/>
    <x v="21"/>
    <x v="405"/>
    <x v="0"/>
    <x v="0"/>
    <x v="4"/>
    <x v="2"/>
    <x v="0"/>
    <x v="0"/>
    <x v="0"/>
  </r>
  <r>
    <x v="46"/>
    <x v="2"/>
    <x v="3"/>
    <x v="1"/>
    <x v="0"/>
    <x v="3"/>
    <x v="3"/>
    <x v="3"/>
    <x v="3"/>
    <x v="0"/>
    <x v="479"/>
    <x v="482"/>
    <x v="404"/>
    <x v="286"/>
    <x v="98"/>
    <x v="263"/>
    <x v="30"/>
    <x v="6"/>
    <x v="5"/>
    <x v="3"/>
    <x v="1"/>
    <x v="33"/>
    <x v="406"/>
    <x v="0"/>
    <x v="0"/>
    <x v="12"/>
    <x v="5"/>
    <x v="0"/>
    <x v="0"/>
    <x v="0"/>
  </r>
  <r>
    <x v="46"/>
    <x v="2"/>
    <x v="4"/>
    <x v="1"/>
    <x v="0"/>
    <x v="4"/>
    <x v="4"/>
    <x v="4"/>
    <x v="4"/>
    <x v="0"/>
    <x v="77"/>
    <x v="483"/>
    <x v="75"/>
    <x v="245"/>
    <x v="4"/>
    <x v="432"/>
    <x v="4"/>
    <x v="3"/>
    <x v="4"/>
    <x v="3"/>
    <x v="1"/>
    <x v="4"/>
    <x v="4"/>
    <x v="0"/>
    <x v="0"/>
    <x v="3"/>
    <x v="2"/>
    <x v="0"/>
    <x v="0"/>
    <x v="0"/>
  </r>
  <r>
    <x v="46"/>
    <x v="5"/>
    <x v="8"/>
    <x v="1"/>
    <x v="0"/>
    <x v="8"/>
    <x v="8"/>
    <x v="8"/>
    <x v="8"/>
    <x v="0"/>
    <x v="480"/>
    <x v="484"/>
    <x v="405"/>
    <x v="215"/>
    <x v="90"/>
    <x v="82"/>
    <x v="15"/>
    <x v="3"/>
    <x v="5"/>
    <x v="3"/>
    <x v="3"/>
    <x v="16"/>
    <x v="407"/>
    <x v="0"/>
    <x v="0"/>
    <x v="12"/>
    <x v="2"/>
    <x v="0"/>
    <x v="0"/>
    <x v="0"/>
  </r>
  <r>
    <x v="46"/>
    <x v="18"/>
    <x v="21"/>
    <x v="1"/>
    <x v="0"/>
    <x v="20"/>
    <x v="20"/>
    <x v="20"/>
    <x v="20"/>
    <x v="0"/>
    <x v="481"/>
    <x v="485"/>
    <x v="64"/>
    <x v="229"/>
    <x v="45"/>
    <x v="433"/>
    <x v="15"/>
    <x v="3"/>
    <x v="3"/>
    <x v="3"/>
    <x v="1"/>
    <x v="38"/>
    <x v="408"/>
    <x v="0"/>
    <x v="0"/>
    <x v="3"/>
    <x v="5"/>
    <x v="0"/>
    <x v="0"/>
    <x v="0"/>
  </r>
  <r>
    <x v="46"/>
    <x v="22"/>
    <x v="26"/>
    <x v="0"/>
    <x v="10"/>
    <x v="25"/>
    <x v="25"/>
    <x v="25"/>
    <x v="25"/>
    <x v="0"/>
    <x v="482"/>
    <x v="486"/>
    <x v="261"/>
    <x v="47"/>
    <x v="63"/>
    <x v="434"/>
    <x v="61"/>
    <x v="3"/>
    <x v="65"/>
    <x v="3"/>
    <x v="1"/>
    <x v="103"/>
    <x v="409"/>
    <x v="0"/>
    <x v="0"/>
    <x v="5"/>
    <x v="1"/>
    <x v="10"/>
    <x v="0"/>
    <x v="3"/>
  </r>
  <r>
    <x v="46"/>
    <x v="23"/>
    <x v="27"/>
    <x v="1"/>
    <x v="0"/>
    <x v="26"/>
    <x v="26"/>
    <x v="26"/>
    <x v="26"/>
    <x v="0"/>
    <x v="483"/>
    <x v="487"/>
    <x v="406"/>
    <x v="220"/>
    <x v="32"/>
    <x v="435"/>
    <x v="36"/>
    <x v="3"/>
    <x v="4"/>
    <x v="3"/>
    <x v="1"/>
    <x v="6"/>
    <x v="410"/>
    <x v="0"/>
    <x v="0"/>
    <x v="3"/>
    <x v="11"/>
    <x v="0"/>
    <x v="0"/>
    <x v="0"/>
  </r>
  <r>
    <x v="46"/>
    <x v="25"/>
    <x v="29"/>
    <x v="1"/>
    <x v="10"/>
    <x v="28"/>
    <x v="28"/>
    <x v="28"/>
    <x v="28"/>
    <x v="0"/>
    <x v="204"/>
    <x v="488"/>
    <x v="6"/>
    <x v="287"/>
    <x v="4"/>
    <x v="436"/>
    <x v="4"/>
    <x v="3"/>
    <x v="4"/>
    <x v="3"/>
    <x v="1"/>
    <x v="4"/>
    <x v="4"/>
    <x v="0"/>
    <x v="0"/>
    <x v="3"/>
    <x v="2"/>
    <x v="10"/>
    <x v="0"/>
    <x v="3"/>
  </r>
  <r>
    <x v="46"/>
    <x v="25"/>
    <x v="30"/>
    <x v="1"/>
    <x v="10"/>
    <x v="29"/>
    <x v="29"/>
    <x v="29"/>
    <x v="29"/>
    <x v="0"/>
    <x v="484"/>
    <x v="489"/>
    <x v="397"/>
    <x v="248"/>
    <x v="9"/>
    <x v="437"/>
    <x v="3"/>
    <x v="5"/>
    <x v="4"/>
    <x v="3"/>
    <x v="1"/>
    <x v="26"/>
    <x v="411"/>
    <x v="0"/>
    <x v="0"/>
    <x v="13"/>
    <x v="2"/>
    <x v="10"/>
    <x v="0"/>
    <x v="3"/>
  </r>
  <r>
    <x v="46"/>
    <x v="26"/>
    <x v="31"/>
    <x v="1"/>
    <x v="0"/>
    <x v="30"/>
    <x v="30"/>
    <x v="30"/>
    <x v="30"/>
    <x v="0"/>
    <x v="485"/>
    <x v="490"/>
    <x v="407"/>
    <x v="288"/>
    <x v="36"/>
    <x v="438"/>
    <x v="36"/>
    <x v="3"/>
    <x v="15"/>
    <x v="3"/>
    <x v="1"/>
    <x v="47"/>
    <x v="83"/>
    <x v="0"/>
    <x v="0"/>
    <x v="3"/>
    <x v="2"/>
    <x v="0"/>
    <x v="0"/>
    <x v="0"/>
  </r>
  <r>
    <x v="46"/>
    <x v="25"/>
    <x v="32"/>
    <x v="0"/>
    <x v="12"/>
    <x v="31"/>
    <x v="31"/>
    <x v="31"/>
    <x v="31"/>
    <x v="0"/>
    <x v="486"/>
    <x v="491"/>
    <x v="408"/>
    <x v="289"/>
    <x v="76"/>
    <x v="439"/>
    <x v="63"/>
    <x v="5"/>
    <x v="52"/>
    <x v="3"/>
    <x v="1"/>
    <x v="108"/>
    <x v="93"/>
    <x v="0"/>
    <x v="0"/>
    <x v="7"/>
    <x v="5"/>
    <x v="12"/>
    <x v="0"/>
    <x v="3"/>
  </r>
  <r>
    <x v="46"/>
    <x v="30"/>
    <x v="36"/>
    <x v="0"/>
    <x v="16"/>
    <x v="35"/>
    <x v="35"/>
    <x v="35"/>
    <x v="35"/>
    <x v="0"/>
    <x v="487"/>
    <x v="492"/>
    <x v="409"/>
    <x v="105"/>
    <x v="27"/>
    <x v="360"/>
    <x v="67"/>
    <x v="5"/>
    <x v="54"/>
    <x v="12"/>
    <x v="1"/>
    <x v="109"/>
    <x v="412"/>
    <x v="0"/>
    <x v="0"/>
    <x v="15"/>
    <x v="15"/>
    <x v="16"/>
    <x v="0"/>
    <x v="0"/>
  </r>
  <r>
    <x v="47"/>
    <x v="2"/>
    <x v="2"/>
    <x v="1"/>
    <x v="0"/>
    <x v="2"/>
    <x v="2"/>
    <x v="2"/>
    <x v="2"/>
    <x v="0"/>
    <x v="488"/>
    <x v="493"/>
    <x v="115"/>
    <x v="221"/>
    <x v="11"/>
    <x v="189"/>
    <x v="30"/>
    <x v="3"/>
    <x v="4"/>
    <x v="3"/>
    <x v="1"/>
    <x v="38"/>
    <x v="413"/>
    <x v="0"/>
    <x v="0"/>
    <x v="5"/>
    <x v="6"/>
    <x v="0"/>
    <x v="0"/>
    <x v="0"/>
  </r>
  <r>
    <x v="47"/>
    <x v="2"/>
    <x v="3"/>
    <x v="1"/>
    <x v="0"/>
    <x v="3"/>
    <x v="3"/>
    <x v="3"/>
    <x v="3"/>
    <x v="0"/>
    <x v="489"/>
    <x v="494"/>
    <x v="64"/>
    <x v="276"/>
    <x v="43"/>
    <x v="440"/>
    <x v="3"/>
    <x v="5"/>
    <x v="6"/>
    <x v="3"/>
    <x v="1"/>
    <x v="47"/>
    <x v="414"/>
    <x v="0"/>
    <x v="0"/>
    <x v="12"/>
    <x v="5"/>
    <x v="0"/>
    <x v="0"/>
    <x v="0"/>
  </r>
  <r>
    <x v="47"/>
    <x v="2"/>
    <x v="4"/>
    <x v="1"/>
    <x v="0"/>
    <x v="4"/>
    <x v="4"/>
    <x v="4"/>
    <x v="4"/>
    <x v="0"/>
    <x v="490"/>
    <x v="495"/>
    <x v="410"/>
    <x v="270"/>
    <x v="4"/>
    <x v="441"/>
    <x v="36"/>
    <x v="3"/>
    <x v="4"/>
    <x v="3"/>
    <x v="1"/>
    <x v="6"/>
    <x v="415"/>
    <x v="0"/>
    <x v="0"/>
    <x v="3"/>
    <x v="2"/>
    <x v="0"/>
    <x v="0"/>
    <x v="0"/>
  </r>
  <r>
    <x v="47"/>
    <x v="5"/>
    <x v="8"/>
    <x v="1"/>
    <x v="0"/>
    <x v="8"/>
    <x v="8"/>
    <x v="8"/>
    <x v="8"/>
    <x v="0"/>
    <x v="491"/>
    <x v="496"/>
    <x v="265"/>
    <x v="276"/>
    <x v="20"/>
    <x v="442"/>
    <x v="21"/>
    <x v="3"/>
    <x v="3"/>
    <x v="3"/>
    <x v="3"/>
    <x v="21"/>
    <x v="416"/>
    <x v="0"/>
    <x v="0"/>
    <x v="3"/>
    <x v="5"/>
    <x v="0"/>
    <x v="0"/>
    <x v="0"/>
  </r>
  <r>
    <x v="47"/>
    <x v="18"/>
    <x v="21"/>
    <x v="1"/>
    <x v="0"/>
    <x v="20"/>
    <x v="20"/>
    <x v="20"/>
    <x v="20"/>
    <x v="0"/>
    <x v="492"/>
    <x v="497"/>
    <x v="411"/>
    <x v="115"/>
    <x v="45"/>
    <x v="443"/>
    <x v="9"/>
    <x v="3"/>
    <x v="3"/>
    <x v="7"/>
    <x v="1"/>
    <x v="38"/>
    <x v="417"/>
    <x v="0"/>
    <x v="0"/>
    <x v="4"/>
    <x v="2"/>
    <x v="0"/>
    <x v="0"/>
    <x v="0"/>
  </r>
  <r>
    <x v="47"/>
    <x v="22"/>
    <x v="26"/>
    <x v="0"/>
    <x v="10"/>
    <x v="25"/>
    <x v="25"/>
    <x v="25"/>
    <x v="25"/>
    <x v="0"/>
    <x v="493"/>
    <x v="498"/>
    <x v="412"/>
    <x v="9"/>
    <x v="63"/>
    <x v="215"/>
    <x v="29"/>
    <x v="3"/>
    <x v="38"/>
    <x v="3"/>
    <x v="1"/>
    <x v="51"/>
    <x v="418"/>
    <x v="0"/>
    <x v="0"/>
    <x v="12"/>
    <x v="7"/>
    <x v="10"/>
    <x v="0"/>
    <x v="3"/>
  </r>
  <r>
    <x v="47"/>
    <x v="23"/>
    <x v="27"/>
    <x v="1"/>
    <x v="0"/>
    <x v="26"/>
    <x v="26"/>
    <x v="26"/>
    <x v="26"/>
    <x v="0"/>
    <x v="494"/>
    <x v="499"/>
    <x v="413"/>
    <x v="91"/>
    <x v="36"/>
    <x v="444"/>
    <x v="36"/>
    <x v="3"/>
    <x v="4"/>
    <x v="3"/>
    <x v="1"/>
    <x v="6"/>
    <x v="419"/>
    <x v="0"/>
    <x v="0"/>
    <x v="3"/>
    <x v="2"/>
    <x v="0"/>
    <x v="0"/>
    <x v="0"/>
  </r>
  <r>
    <x v="47"/>
    <x v="25"/>
    <x v="29"/>
    <x v="1"/>
    <x v="10"/>
    <x v="28"/>
    <x v="28"/>
    <x v="28"/>
    <x v="28"/>
    <x v="0"/>
    <x v="4"/>
    <x v="500"/>
    <x v="4"/>
    <x v="290"/>
    <x v="4"/>
    <x v="445"/>
    <x v="4"/>
    <x v="3"/>
    <x v="4"/>
    <x v="3"/>
    <x v="1"/>
    <x v="4"/>
    <x v="4"/>
    <x v="0"/>
    <x v="0"/>
    <x v="3"/>
    <x v="2"/>
    <x v="10"/>
    <x v="0"/>
    <x v="3"/>
  </r>
  <r>
    <x v="47"/>
    <x v="25"/>
    <x v="30"/>
    <x v="1"/>
    <x v="10"/>
    <x v="29"/>
    <x v="29"/>
    <x v="29"/>
    <x v="29"/>
    <x v="0"/>
    <x v="495"/>
    <x v="501"/>
    <x v="414"/>
    <x v="291"/>
    <x v="9"/>
    <x v="446"/>
    <x v="21"/>
    <x v="3"/>
    <x v="3"/>
    <x v="7"/>
    <x v="3"/>
    <x v="16"/>
    <x v="420"/>
    <x v="0"/>
    <x v="0"/>
    <x v="3"/>
    <x v="5"/>
    <x v="10"/>
    <x v="0"/>
    <x v="3"/>
  </r>
  <r>
    <x v="47"/>
    <x v="26"/>
    <x v="31"/>
    <x v="1"/>
    <x v="0"/>
    <x v="30"/>
    <x v="30"/>
    <x v="30"/>
    <x v="30"/>
    <x v="0"/>
    <x v="496"/>
    <x v="502"/>
    <x v="415"/>
    <x v="127"/>
    <x v="19"/>
    <x v="447"/>
    <x v="9"/>
    <x v="3"/>
    <x v="4"/>
    <x v="3"/>
    <x v="1"/>
    <x v="26"/>
    <x v="421"/>
    <x v="0"/>
    <x v="0"/>
    <x v="12"/>
    <x v="2"/>
    <x v="0"/>
    <x v="0"/>
    <x v="0"/>
  </r>
  <r>
    <x v="47"/>
    <x v="25"/>
    <x v="32"/>
    <x v="0"/>
    <x v="12"/>
    <x v="31"/>
    <x v="31"/>
    <x v="31"/>
    <x v="31"/>
    <x v="0"/>
    <x v="497"/>
    <x v="503"/>
    <x v="416"/>
    <x v="9"/>
    <x v="63"/>
    <x v="448"/>
    <x v="11"/>
    <x v="5"/>
    <x v="66"/>
    <x v="7"/>
    <x v="3"/>
    <x v="110"/>
    <x v="366"/>
    <x v="0"/>
    <x v="0"/>
    <x v="2"/>
    <x v="11"/>
    <x v="12"/>
    <x v="0"/>
    <x v="3"/>
  </r>
  <r>
    <x v="47"/>
    <x v="30"/>
    <x v="36"/>
    <x v="0"/>
    <x v="16"/>
    <x v="35"/>
    <x v="35"/>
    <x v="35"/>
    <x v="35"/>
    <x v="0"/>
    <x v="498"/>
    <x v="504"/>
    <x v="417"/>
    <x v="175"/>
    <x v="18"/>
    <x v="56"/>
    <x v="76"/>
    <x v="2"/>
    <x v="1"/>
    <x v="4"/>
    <x v="1"/>
    <x v="111"/>
    <x v="422"/>
    <x v="0"/>
    <x v="0"/>
    <x v="15"/>
    <x v="12"/>
    <x v="16"/>
    <x v="0"/>
    <x v="0"/>
  </r>
  <r>
    <x v="48"/>
    <x v="2"/>
    <x v="2"/>
    <x v="1"/>
    <x v="0"/>
    <x v="2"/>
    <x v="2"/>
    <x v="2"/>
    <x v="2"/>
    <x v="0"/>
    <x v="499"/>
    <x v="505"/>
    <x v="392"/>
    <x v="121"/>
    <x v="22"/>
    <x v="87"/>
    <x v="15"/>
    <x v="3"/>
    <x v="3"/>
    <x v="7"/>
    <x v="1"/>
    <x v="22"/>
    <x v="423"/>
    <x v="0"/>
    <x v="0"/>
    <x v="13"/>
    <x v="13"/>
    <x v="0"/>
    <x v="0"/>
    <x v="0"/>
  </r>
  <r>
    <x v="48"/>
    <x v="2"/>
    <x v="3"/>
    <x v="1"/>
    <x v="0"/>
    <x v="3"/>
    <x v="3"/>
    <x v="3"/>
    <x v="3"/>
    <x v="0"/>
    <x v="500"/>
    <x v="506"/>
    <x v="418"/>
    <x v="79"/>
    <x v="96"/>
    <x v="449"/>
    <x v="15"/>
    <x v="3"/>
    <x v="15"/>
    <x v="3"/>
    <x v="1"/>
    <x v="22"/>
    <x v="424"/>
    <x v="0"/>
    <x v="0"/>
    <x v="5"/>
    <x v="14"/>
    <x v="0"/>
    <x v="0"/>
    <x v="0"/>
  </r>
  <r>
    <x v="48"/>
    <x v="2"/>
    <x v="4"/>
    <x v="1"/>
    <x v="0"/>
    <x v="4"/>
    <x v="4"/>
    <x v="4"/>
    <x v="4"/>
    <x v="0"/>
    <x v="259"/>
    <x v="507"/>
    <x v="232"/>
    <x v="292"/>
    <x v="4"/>
    <x v="450"/>
    <x v="36"/>
    <x v="3"/>
    <x v="4"/>
    <x v="3"/>
    <x v="1"/>
    <x v="6"/>
    <x v="425"/>
    <x v="0"/>
    <x v="0"/>
    <x v="3"/>
    <x v="2"/>
    <x v="0"/>
    <x v="0"/>
    <x v="0"/>
  </r>
  <r>
    <x v="48"/>
    <x v="5"/>
    <x v="8"/>
    <x v="1"/>
    <x v="0"/>
    <x v="8"/>
    <x v="8"/>
    <x v="8"/>
    <x v="8"/>
    <x v="0"/>
    <x v="501"/>
    <x v="508"/>
    <x v="419"/>
    <x v="239"/>
    <x v="20"/>
    <x v="451"/>
    <x v="9"/>
    <x v="3"/>
    <x v="5"/>
    <x v="3"/>
    <x v="1"/>
    <x v="22"/>
    <x v="426"/>
    <x v="0"/>
    <x v="0"/>
    <x v="3"/>
    <x v="13"/>
    <x v="0"/>
    <x v="0"/>
    <x v="0"/>
  </r>
  <r>
    <x v="48"/>
    <x v="18"/>
    <x v="21"/>
    <x v="1"/>
    <x v="0"/>
    <x v="20"/>
    <x v="20"/>
    <x v="20"/>
    <x v="20"/>
    <x v="0"/>
    <x v="502"/>
    <x v="509"/>
    <x v="420"/>
    <x v="112"/>
    <x v="45"/>
    <x v="258"/>
    <x v="3"/>
    <x v="3"/>
    <x v="4"/>
    <x v="3"/>
    <x v="1"/>
    <x v="10"/>
    <x v="427"/>
    <x v="0"/>
    <x v="0"/>
    <x v="4"/>
    <x v="13"/>
    <x v="0"/>
    <x v="0"/>
    <x v="0"/>
  </r>
  <r>
    <x v="48"/>
    <x v="22"/>
    <x v="26"/>
    <x v="0"/>
    <x v="10"/>
    <x v="25"/>
    <x v="25"/>
    <x v="25"/>
    <x v="25"/>
    <x v="0"/>
    <x v="503"/>
    <x v="510"/>
    <x v="421"/>
    <x v="293"/>
    <x v="72"/>
    <x v="452"/>
    <x v="14"/>
    <x v="3"/>
    <x v="39"/>
    <x v="3"/>
    <x v="5"/>
    <x v="112"/>
    <x v="428"/>
    <x v="0"/>
    <x v="0"/>
    <x v="13"/>
    <x v="1"/>
    <x v="10"/>
    <x v="0"/>
    <x v="3"/>
  </r>
  <r>
    <x v="48"/>
    <x v="23"/>
    <x v="27"/>
    <x v="1"/>
    <x v="0"/>
    <x v="26"/>
    <x v="26"/>
    <x v="26"/>
    <x v="26"/>
    <x v="0"/>
    <x v="504"/>
    <x v="511"/>
    <x v="422"/>
    <x v="231"/>
    <x v="36"/>
    <x v="453"/>
    <x v="4"/>
    <x v="3"/>
    <x v="4"/>
    <x v="3"/>
    <x v="1"/>
    <x v="4"/>
    <x v="4"/>
    <x v="0"/>
    <x v="0"/>
    <x v="3"/>
    <x v="2"/>
    <x v="0"/>
    <x v="0"/>
    <x v="0"/>
  </r>
  <r>
    <x v="48"/>
    <x v="25"/>
    <x v="29"/>
    <x v="1"/>
    <x v="10"/>
    <x v="28"/>
    <x v="28"/>
    <x v="28"/>
    <x v="28"/>
    <x v="0"/>
    <x v="505"/>
    <x v="512"/>
    <x v="396"/>
    <x v="155"/>
    <x v="4"/>
    <x v="454"/>
    <x v="4"/>
    <x v="3"/>
    <x v="4"/>
    <x v="3"/>
    <x v="1"/>
    <x v="4"/>
    <x v="4"/>
    <x v="0"/>
    <x v="0"/>
    <x v="3"/>
    <x v="2"/>
    <x v="10"/>
    <x v="0"/>
    <x v="3"/>
  </r>
  <r>
    <x v="48"/>
    <x v="25"/>
    <x v="30"/>
    <x v="1"/>
    <x v="10"/>
    <x v="29"/>
    <x v="29"/>
    <x v="29"/>
    <x v="29"/>
    <x v="0"/>
    <x v="506"/>
    <x v="513"/>
    <x v="423"/>
    <x v="24"/>
    <x v="9"/>
    <x v="455"/>
    <x v="15"/>
    <x v="3"/>
    <x v="6"/>
    <x v="3"/>
    <x v="1"/>
    <x v="3"/>
    <x v="429"/>
    <x v="0"/>
    <x v="0"/>
    <x v="3"/>
    <x v="5"/>
    <x v="10"/>
    <x v="0"/>
    <x v="3"/>
  </r>
  <r>
    <x v="48"/>
    <x v="26"/>
    <x v="31"/>
    <x v="1"/>
    <x v="0"/>
    <x v="30"/>
    <x v="30"/>
    <x v="30"/>
    <x v="30"/>
    <x v="0"/>
    <x v="507"/>
    <x v="514"/>
    <x v="424"/>
    <x v="236"/>
    <x v="84"/>
    <x v="456"/>
    <x v="3"/>
    <x v="3"/>
    <x v="6"/>
    <x v="2"/>
    <x v="1"/>
    <x v="3"/>
    <x v="430"/>
    <x v="0"/>
    <x v="0"/>
    <x v="3"/>
    <x v="13"/>
    <x v="0"/>
    <x v="0"/>
    <x v="0"/>
  </r>
  <r>
    <x v="48"/>
    <x v="25"/>
    <x v="32"/>
    <x v="0"/>
    <x v="12"/>
    <x v="31"/>
    <x v="31"/>
    <x v="31"/>
    <x v="31"/>
    <x v="0"/>
    <x v="508"/>
    <x v="515"/>
    <x v="425"/>
    <x v="234"/>
    <x v="63"/>
    <x v="128"/>
    <x v="12"/>
    <x v="3"/>
    <x v="67"/>
    <x v="9"/>
    <x v="2"/>
    <x v="66"/>
    <x v="184"/>
    <x v="0"/>
    <x v="0"/>
    <x v="23"/>
    <x v="14"/>
    <x v="12"/>
    <x v="0"/>
    <x v="3"/>
  </r>
  <r>
    <x v="48"/>
    <x v="30"/>
    <x v="36"/>
    <x v="0"/>
    <x v="16"/>
    <x v="35"/>
    <x v="35"/>
    <x v="35"/>
    <x v="35"/>
    <x v="0"/>
    <x v="509"/>
    <x v="516"/>
    <x v="426"/>
    <x v="175"/>
    <x v="18"/>
    <x v="457"/>
    <x v="63"/>
    <x v="3"/>
    <x v="33"/>
    <x v="2"/>
    <x v="1"/>
    <x v="82"/>
    <x v="431"/>
    <x v="0"/>
    <x v="0"/>
    <x v="14"/>
    <x v="19"/>
    <x v="16"/>
    <x v="0"/>
    <x v="0"/>
  </r>
  <r>
    <x v="49"/>
    <x v="2"/>
    <x v="2"/>
    <x v="1"/>
    <x v="0"/>
    <x v="2"/>
    <x v="2"/>
    <x v="2"/>
    <x v="2"/>
    <x v="0"/>
    <x v="510"/>
    <x v="517"/>
    <x v="427"/>
    <x v="234"/>
    <x v="7"/>
    <x v="30"/>
    <x v="30"/>
    <x v="3"/>
    <x v="3"/>
    <x v="3"/>
    <x v="1"/>
    <x v="21"/>
    <x v="432"/>
    <x v="0"/>
    <x v="0"/>
    <x v="3"/>
    <x v="5"/>
    <x v="0"/>
    <x v="0"/>
    <x v="0"/>
  </r>
  <r>
    <x v="49"/>
    <x v="2"/>
    <x v="3"/>
    <x v="1"/>
    <x v="0"/>
    <x v="3"/>
    <x v="3"/>
    <x v="3"/>
    <x v="3"/>
    <x v="0"/>
    <x v="511"/>
    <x v="518"/>
    <x v="428"/>
    <x v="9"/>
    <x v="99"/>
    <x v="458"/>
    <x v="21"/>
    <x v="3"/>
    <x v="15"/>
    <x v="3"/>
    <x v="1"/>
    <x v="21"/>
    <x v="433"/>
    <x v="0"/>
    <x v="0"/>
    <x v="12"/>
    <x v="2"/>
    <x v="0"/>
    <x v="0"/>
    <x v="0"/>
  </r>
  <r>
    <x v="49"/>
    <x v="2"/>
    <x v="4"/>
    <x v="1"/>
    <x v="0"/>
    <x v="4"/>
    <x v="4"/>
    <x v="4"/>
    <x v="4"/>
    <x v="0"/>
    <x v="512"/>
    <x v="519"/>
    <x v="429"/>
    <x v="34"/>
    <x v="4"/>
    <x v="459"/>
    <x v="4"/>
    <x v="3"/>
    <x v="4"/>
    <x v="3"/>
    <x v="1"/>
    <x v="4"/>
    <x v="4"/>
    <x v="0"/>
    <x v="0"/>
    <x v="3"/>
    <x v="2"/>
    <x v="0"/>
    <x v="0"/>
    <x v="0"/>
  </r>
  <r>
    <x v="49"/>
    <x v="5"/>
    <x v="8"/>
    <x v="1"/>
    <x v="0"/>
    <x v="8"/>
    <x v="8"/>
    <x v="8"/>
    <x v="8"/>
    <x v="0"/>
    <x v="513"/>
    <x v="520"/>
    <x v="430"/>
    <x v="248"/>
    <x v="20"/>
    <x v="460"/>
    <x v="15"/>
    <x v="3"/>
    <x v="6"/>
    <x v="7"/>
    <x v="1"/>
    <x v="38"/>
    <x v="434"/>
    <x v="0"/>
    <x v="0"/>
    <x v="3"/>
    <x v="2"/>
    <x v="0"/>
    <x v="0"/>
    <x v="0"/>
  </r>
  <r>
    <x v="49"/>
    <x v="18"/>
    <x v="21"/>
    <x v="1"/>
    <x v="0"/>
    <x v="20"/>
    <x v="20"/>
    <x v="20"/>
    <x v="20"/>
    <x v="0"/>
    <x v="514"/>
    <x v="521"/>
    <x v="126"/>
    <x v="210"/>
    <x v="45"/>
    <x v="137"/>
    <x v="21"/>
    <x v="5"/>
    <x v="6"/>
    <x v="3"/>
    <x v="1"/>
    <x v="22"/>
    <x v="435"/>
    <x v="0"/>
    <x v="0"/>
    <x v="3"/>
    <x v="2"/>
    <x v="0"/>
    <x v="0"/>
    <x v="0"/>
  </r>
  <r>
    <x v="49"/>
    <x v="22"/>
    <x v="26"/>
    <x v="0"/>
    <x v="10"/>
    <x v="25"/>
    <x v="25"/>
    <x v="25"/>
    <x v="25"/>
    <x v="0"/>
    <x v="515"/>
    <x v="522"/>
    <x v="136"/>
    <x v="3"/>
    <x v="75"/>
    <x v="461"/>
    <x v="5"/>
    <x v="3"/>
    <x v="14"/>
    <x v="3"/>
    <x v="1"/>
    <x v="11"/>
    <x v="436"/>
    <x v="0"/>
    <x v="0"/>
    <x v="5"/>
    <x v="2"/>
    <x v="10"/>
    <x v="0"/>
    <x v="3"/>
  </r>
  <r>
    <x v="49"/>
    <x v="23"/>
    <x v="27"/>
    <x v="1"/>
    <x v="0"/>
    <x v="26"/>
    <x v="26"/>
    <x v="26"/>
    <x v="26"/>
    <x v="0"/>
    <x v="516"/>
    <x v="523"/>
    <x v="431"/>
    <x v="17"/>
    <x v="2"/>
    <x v="462"/>
    <x v="36"/>
    <x v="3"/>
    <x v="6"/>
    <x v="3"/>
    <x v="1"/>
    <x v="10"/>
    <x v="437"/>
    <x v="0"/>
    <x v="0"/>
    <x v="3"/>
    <x v="2"/>
    <x v="0"/>
    <x v="0"/>
    <x v="0"/>
  </r>
  <r>
    <x v="49"/>
    <x v="25"/>
    <x v="29"/>
    <x v="1"/>
    <x v="10"/>
    <x v="28"/>
    <x v="28"/>
    <x v="28"/>
    <x v="28"/>
    <x v="0"/>
    <x v="517"/>
    <x v="524"/>
    <x v="82"/>
    <x v="294"/>
    <x v="4"/>
    <x v="463"/>
    <x v="4"/>
    <x v="3"/>
    <x v="4"/>
    <x v="3"/>
    <x v="1"/>
    <x v="4"/>
    <x v="4"/>
    <x v="0"/>
    <x v="0"/>
    <x v="3"/>
    <x v="2"/>
    <x v="10"/>
    <x v="0"/>
    <x v="3"/>
  </r>
  <r>
    <x v="49"/>
    <x v="25"/>
    <x v="30"/>
    <x v="1"/>
    <x v="10"/>
    <x v="29"/>
    <x v="29"/>
    <x v="29"/>
    <x v="29"/>
    <x v="0"/>
    <x v="518"/>
    <x v="525"/>
    <x v="432"/>
    <x v="107"/>
    <x v="9"/>
    <x v="464"/>
    <x v="15"/>
    <x v="3"/>
    <x v="4"/>
    <x v="3"/>
    <x v="1"/>
    <x v="47"/>
    <x v="438"/>
    <x v="0"/>
    <x v="0"/>
    <x v="3"/>
    <x v="2"/>
    <x v="10"/>
    <x v="0"/>
    <x v="3"/>
  </r>
  <r>
    <x v="49"/>
    <x v="26"/>
    <x v="31"/>
    <x v="1"/>
    <x v="0"/>
    <x v="30"/>
    <x v="30"/>
    <x v="30"/>
    <x v="30"/>
    <x v="0"/>
    <x v="519"/>
    <x v="526"/>
    <x v="433"/>
    <x v="295"/>
    <x v="19"/>
    <x v="462"/>
    <x v="36"/>
    <x v="3"/>
    <x v="4"/>
    <x v="3"/>
    <x v="1"/>
    <x v="6"/>
    <x v="439"/>
    <x v="0"/>
    <x v="0"/>
    <x v="3"/>
    <x v="2"/>
    <x v="0"/>
    <x v="0"/>
    <x v="0"/>
  </r>
  <r>
    <x v="49"/>
    <x v="25"/>
    <x v="32"/>
    <x v="0"/>
    <x v="12"/>
    <x v="31"/>
    <x v="31"/>
    <x v="31"/>
    <x v="31"/>
    <x v="0"/>
    <x v="520"/>
    <x v="527"/>
    <x v="434"/>
    <x v="31"/>
    <x v="76"/>
    <x v="465"/>
    <x v="66"/>
    <x v="5"/>
    <x v="55"/>
    <x v="9"/>
    <x v="1"/>
    <x v="113"/>
    <x v="334"/>
    <x v="0"/>
    <x v="0"/>
    <x v="12"/>
    <x v="13"/>
    <x v="12"/>
    <x v="0"/>
    <x v="3"/>
  </r>
  <r>
    <x v="49"/>
    <x v="30"/>
    <x v="36"/>
    <x v="0"/>
    <x v="16"/>
    <x v="35"/>
    <x v="35"/>
    <x v="35"/>
    <x v="35"/>
    <x v="0"/>
    <x v="521"/>
    <x v="528"/>
    <x v="128"/>
    <x v="172"/>
    <x v="4"/>
    <x v="466"/>
    <x v="5"/>
    <x v="2"/>
    <x v="68"/>
    <x v="8"/>
    <x v="1"/>
    <x v="85"/>
    <x v="440"/>
    <x v="0"/>
    <x v="0"/>
    <x v="21"/>
    <x v="15"/>
    <x v="16"/>
    <x v="0"/>
    <x v="0"/>
  </r>
  <r>
    <x v="50"/>
    <x v="2"/>
    <x v="2"/>
    <x v="1"/>
    <x v="0"/>
    <x v="2"/>
    <x v="2"/>
    <x v="2"/>
    <x v="2"/>
    <x v="0"/>
    <x v="522"/>
    <x v="529"/>
    <x v="325"/>
    <x v="3"/>
    <x v="11"/>
    <x v="467"/>
    <x v="9"/>
    <x v="3"/>
    <x v="6"/>
    <x v="7"/>
    <x v="1"/>
    <x v="3"/>
    <x v="441"/>
    <x v="0"/>
    <x v="0"/>
    <x v="12"/>
    <x v="2"/>
    <x v="0"/>
    <x v="0"/>
    <x v="0"/>
  </r>
  <r>
    <x v="50"/>
    <x v="2"/>
    <x v="3"/>
    <x v="1"/>
    <x v="0"/>
    <x v="3"/>
    <x v="3"/>
    <x v="3"/>
    <x v="3"/>
    <x v="0"/>
    <x v="523"/>
    <x v="530"/>
    <x v="352"/>
    <x v="271"/>
    <x v="96"/>
    <x v="468"/>
    <x v="35"/>
    <x v="3"/>
    <x v="5"/>
    <x v="7"/>
    <x v="3"/>
    <x v="54"/>
    <x v="442"/>
    <x v="0"/>
    <x v="0"/>
    <x v="7"/>
    <x v="13"/>
    <x v="0"/>
    <x v="0"/>
    <x v="0"/>
  </r>
  <r>
    <x v="50"/>
    <x v="2"/>
    <x v="4"/>
    <x v="1"/>
    <x v="0"/>
    <x v="4"/>
    <x v="4"/>
    <x v="4"/>
    <x v="4"/>
    <x v="0"/>
    <x v="431"/>
    <x v="531"/>
    <x v="366"/>
    <x v="296"/>
    <x v="4"/>
    <x v="469"/>
    <x v="4"/>
    <x v="3"/>
    <x v="4"/>
    <x v="3"/>
    <x v="1"/>
    <x v="4"/>
    <x v="4"/>
    <x v="0"/>
    <x v="0"/>
    <x v="3"/>
    <x v="2"/>
    <x v="0"/>
    <x v="0"/>
    <x v="0"/>
  </r>
  <r>
    <x v="50"/>
    <x v="5"/>
    <x v="8"/>
    <x v="1"/>
    <x v="0"/>
    <x v="8"/>
    <x v="8"/>
    <x v="8"/>
    <x v="8"/>
    <x v="0"/>
    <x v="524"/>
    <x v="532"/>
    <x v="435"/>
    <x v="106"/>
    <x v="20"/>
    <x v="470"/>
    <x v="3"/>
    <x v="5"/>
    <x v="3"/>
    <x v="3"/>
    <x v="1"/>
    <x v="3"/>
    <x v="443"/>
    <x v="0"/>
    <x v="0"/>
    <x v="3"/>
    <x v="5"/>
    <x v="0"/>
    <x v="0"/>
    <x v="0"/>
  </r>
  <r>
    <x v="50"/>
    <x v="18"/>
    <x v="21"/>
    <x v="1"/>
    <x v="0"/>
    <x v="20"/>
    <x v="20"/>
    <x v="20"/>
    <x v="20"/>
    <x v="0"/>
    <x v="525"/>
    <x v="533"/>
    <x v="436"/>
    <x v="53"/>
    <x v="9"/>
    <x v="471"/>
    <x v="30"/>
    <x v="3"/>
    <x v="4"/>
    <x v="3"/>
    <x v="1"/>
    <x v="38"/>
    <x v="134"/>
    <x v="0"/>
    <x v="0"/>
    <x v="3"/>
    <x v="5"/>
    <x v="0"/>
    <x v="0"/>
    <x v="0"/>
  </r>
  <r>
    <x v="50"/>
    <x v="23"/>
    <x v="27"/>
    <x v="1"/>
    <x v="0"/>
    <x v="26"/>
    <x v="26"/>
    <x v="26"/>
    <x v="26"/>
    <x v="0"/>
    <x v="526"/>
    <x v="534"/>
    <x v="437"/>
    <x v="220"/>
    <x v="87"/>
    <x v="444"/>
    <x v="3"/>
    <x v="3"/>
    <x v="6"/>
    <x v="7"/>
    <x v="1"/>
    <x v="47"/>
    <x v="444"/>
    <x v="0"/>
    <x v="0"/>
    <x v="4"/>
    <x v="2"/>
    <x v="0"/>
    <x v="0"/>
    <x v="0"/>
  </r>
  <r>
    <x v="50"/>
    <x v="25"/>
    <x v="29"/>
    <x v="1"/>
    <x v="10"/>
    <x v="28"/>
    <x v="28"/>
    <x v="28"/>
    <x v="28"/>
    <x v="0"/>
    <x v="527"/>
    <x v="535"/>
    <x v="396"/>
    <x v="135"/>
    <x v="27"/>
    <x v="472"/>
    <x v="4"/>
    <x v="3"/>
    <x v="4"/>
    <x v="3"/>
    <x v="1"/>
    <x v="4"/>
    <x v="4"/>
    <x v="0"/>
    <x v="0"/>
    <x v="3"/>
    <x v="2"/>
    <x v="10"/>
    <x v="0"/>
    <x v="3"/>
  </r>
  <r>
    <x v="50"/>
    <x v="25"/>
    <x v="30"/>
    <x v="1"/>
    <x v="10"/>
    <x v="29"/>
    <x v="29"/>
    <x v="29"/>
    <x v="29"/>
    <x v="0"/>
    <x v="528"/>
    <x v="536"/>
    <x v="338"/>
    <x v="47"/>
    <x v="57"/>
    <x v="100"/>
    <x v="15"/>
    <x v="3"/>
    <x v="15"/>
    <x v="3"/>
    <x v="1"/>
    <x v="22"/>
    <x v="445"/>
    <x v="0"/>
    <x v="0"/>
    <x v="3"/>
    <x v="2"/>
    <x v="10"/>
    <x v="0"/>
    <x v="3"/>
  </r>
  <r>
    <x v="50"/>
    <x v="26"/>
    <x v="31"/>
    <x v="1"/>
    <x v="0"/>
    <x v="30"/>
    <x v="30"/>
    <x v="30"/>
    <x v="30"/>
    <x v="0"/>
    <x v="529"/>
    <x v="537"/>
    <x v="183"/>
    <x v="297"/>
    <x v="19"/>
    <x v="473"/>
    <x v="4"/>
    <x v="3"/>
    <x v="3"/>
    <x v="3"/>
    <x v="1"/>
    <x v="10"/>
    <x v="446"/>
    <x v="0"/>
    <x v="0"/>
    <x v="4"/>
    <x v="5"/>
    <x v="0"/>
    <x v="0"/>
    <x v="0"/>
  </r>
  <r>
    <x v="51"/>
    <x v="2"/>
    <x v="2"/>
    <x v="1"/>
    <x v="0"/>
    <x v="2"/>
    <x v="2"/>
    <x v="2"/>
    <x v="2"/>
    <x v="0"/>
    <x v="530"/>
    <x v="538"/>
    <x v="284"/>
    <x v="72"/>
    <x v="22"/>
    <x v="327"/>
    <x v="21"/>
    <x v="3"/>
    <x v="5"/>
    <x v="3"/>
    <x v="3"/>
    <x v="52"/>
    <x v="354"/>
    <x v="0"/>
    <x v="0"/>
    <x v="4"/>
    <x v="1"/>
    <x v="0"/>
    <x v="0"/>
    <x v="0"/>
  </r>
  <r>
    <x v="51"/>
    <x v="2"/>
    <x v="3"/>
    <x v="1"/>
    <x v="0"/>
    <x v="3"/>
    <x v="3"/>
    <x v="3"/>
    <x v="3"/>
    <x v="0"/>
    <x v="531"/>
    <x v="539"/>
    <x v="404"/>
    <x v="79"/>
    <x v="99"/>
    <x v="474"/>
    <x v="9"/>
    <x v="3"/>
    <x v="15"/>
    <x v="9"/>
    <x v="3"/>
    <x v="52"/>
    <x v="447"/>
    <x v="0"/>
    <x v="0"/>
    <x v="5"/>
    <x v="5"/>
    <x v="0"/>
    <x v="0"/>
    <x v="0"/>
  </r>
  <r>
    <x v="51"/>
    <x v="2"/>
    <x v="4"/>
    <x v="1"/>
    <x v="0"/>
    <x v="4"/>
    <x v="4"/>
    <x v="4"/>
    <x v="4"/>
    <x v="0"/>
    <x v="77"/>
    <x v="540"/>
    <x v="75"/>
    <x v="298"/>
    <x v="4"/>
    <x v="475"/>
    <x v="4"/>
    <x v="3"/>
    <x v="4"/>
    <x v="3"/>
    <x v="1"/>
    <x v="4"/>
    <x v="4"/>
    <x v="0"/>
    <x v="0"/>
    <x v="3"/>
    <x v="2"/>
    <x v="0"/>
    <x v="0"/>
    <x v="0"/>
  </r>
  <r>
    <x v="51"/>
    <x v="5"/>
    <x v="8"/>
    <x v="1"/>
    <x v="0"/>
    <x v="8"/>
    <x v="8"/>
    <x v="8"/>
    <x v="8"/>
    <x v="0"/>
    <x v="532"/>
    <x v="541"/>
    <x v="438"/>
    <x v="217"/>
    <x v="90"/>
    <x v="370"/>
    <x v="9"/>
    <x v="3"/>
    <x v="3"/>
    <x v="3"/>
    <x v="1"/>
    <x v="3"/>
    <x v="448"/>
    <x v="0"/>
    <x v="0"/>
    <x v="3"/>
    <x v="2"/>
    <x v="0"/>
    <x v="0"/>
    <x v="0"/>
  </r>
  <r>
    <x v="51"/>
    <x v="18"/>
    <x v="21"/>
    <x v="1"/>
    <x v="0"/>
    <x v="20"/>
    <x v="20"/>
    <x v="20"/>
    <x v="20"/>
    <x v="0"/>
    <x v="533"/>
    <x v="542"/>
    <x v="439"/>
    <x v="217"/>
    <x v="9"/>
    <x v="348"/>
    <x v="9"/>
    <x v="3"/>
    <x v="5"/>
    <x v="3"/>
    <x v="1"/>
    <x v="22"/>
    <x v="449"/>
    <x v="0"/>
    <x v="0"/>
    <x v="4"/>
    <x v="5"/>
    <x v="0"/>
    <x v="0"/>
    <x v="0"/>
  </r>
  <r>
    <x v="51"/>
    <x v="23"/>
    <x v="27"/>
    <x v="1"/>
    <x v="0"/>
    <x v="26"/>
    <x v="26"/>
    <x v="26"/>
    <x v="26"/>
    <x v="0"/>
    <x v="534"/>
    <x v="543"/>
    <x v="437"/>
    <x v="299"/>
    <x v="36"/>
    <x v="476"/>
    <x v="3"/>
    <x v="5"/>
    <x v="3"/>
    <x v="3"/>
    <x v="1"/>
    <x v="3"/>
    <x v="450"/>
    <x v="0"/>
    <x v="0"/>
    <x v="3"/>
    <x v="13"/>
    <x v="0"/>
    <x v="0"/>
    <x v="0"/>
  </r>
  <r>
    <x v="51"/>
    <x v="25"/>
    <x v="29"/>
    <x v="1"/>
    <x v="10"/>
    <x v="28"/>
    <x v="28"/>
    <x v="28"/>
    <x v="28"/>
    <x v="0"/>
    <x v="431"/>
    <x v="544"/>
    <x v="366"/>
    <x v="26"/>
    <x v="4"/>
    <x v="443"/>
    <x v="4"/>
    <x v="3"/>
    <x v="4"/>
    <x v="3"/>
    <x v="1"/>
    <x v="4"/>
    <x v="4"/>
    <x v="0"/>
    <x v="0"/>
    <x v="3"/>
    <x v="2"/>
    <x v="10"/>
    <x v="0"/>
    <x v="3"/>
  </r>
  <r>
    <x v="51"/>
    <x v="25"/>
    <x v="30"/>
    <x v="1"/>
    <x v="10"/>
    <x v="29"/>
    <x v="29"/>
    <x v="29"/>
    <x v="29"/>
    <x v="0"/>
    <x v="535"/>
    <x v="545"/>
    <x v="377"/>
    <x v="121"/>
    <x v="57"/>
    <x v="477"/>
    <x v="3"/>
    <x v="3"/>
    <x v="6"/>
    <x v="3"/>
    <x v="1"/>
    <x v="26"/>
    <x v="451"/>
    <x v="0"/>
    <x v="0"/>
    <x v="3"/>
    <x v="2"/>
    <x v="10"/>
    <x v="0"/>
    <x v="3"/>
  </r>
  <r>
    <x v="51"/>
    <x v="26"/>
    <x v="31"/>
    <x v="1"/>
    <x v="0"/>
    <x v="30"/>
    <x v="30"/>
    <x v="30"/>
    <x v="30"/>
    <x v="0"/>
    <x v="536"/>
    <x v="546"/>
    <x v="398"/>
    <x v="300"/>
    <x v="19"/>
    <x v="478"/>
    <x v="9"/>
    <x v="3"/>
    <x v="4"/>
    <x v="3"/>
    <x v="1"/>
    <x v="26"/>
    <x v="452"/>
    <x v="0"/>
    <x v="0"/>
    <x v="3"/>
    <x v="13"/>
    <x v="0"/>
    <x v="0"/>
    <x v="0"/>
  </r>
  <r>
    <x v="52"/>
    <x v="2"/>
    <x v="2"/>
    <x v="1"/>
    <x v="0"/>
    <x v="2"/>
    <x v="2"/>
    <x v="2"/>
    <x v="2"/>
    <x v="0"/>
    <x v="537"/>
    <x v="547"/>
    <x v="440"/>
    <x v="176"/>
    <x v="11"/>
    <x v="479"/>
    <x v="30"/>
    <x v="3"/>
    <x v="3"/>
    <x v="3"/>
    <x v="1"/>
    <x v="21"/>
    <x v="453"/>
    <x v="0"/>
    <x v="0"/>
    <x v="12"/>
    <x v="5"/>
    <x v="0"/>
    <x v="0"/>
    <x v="0"/>
  </r>
  <r>
    <x v="52"/>
    <x v="2"/>
    <x v="3"/>
    <x v="1"/>
    <x v="0"/>
    <x v="3"/>
    <x v="3"/>
    <x v="3"/>
    <x v="3"/>
    <x v="0"/>
    <x v="538"/>
    <x v="548"/>
    <x v="321"/>
    <x v="47"/>
    <x v="96"/>
    <x v="480"/>
    <x v="35"/>
    <x v="5"/>
    <x v="6"/>
    <x v="2"/>
    <x v="6"/>
    <x v="50"/>
    <x v="454"/>
    <x v="0"/>
    <x v="0"/>
    <x v="4"/>
    <x v="14"/>
    <x v="0"/>
    <x v="0"/>
    <x v="0"/>
  </r>
  <r>
    <x v="52"/>
    <x v="2"/>
    <x v="4"/>
    <x v="1"/>
    <x v="0"/>
    <x v="4"/>
    <x v="4"/>
    <x v="4"/>
    <x v="4"/>
    <x v="0"/>
    <x v="293"/>
    <x v="549"/>
    <x v="113"/>
    <x v="106"/>
    <x v="4"/>
    <x v="481"/>
    <x v="4"/>
    <x v="5"/>
    <x v="6"/>
    <x v="3"/>
    <x v="3"/>
    <x v="26"/>
    <x v="455"/>
    <x v="0"/>
    <x v="0"/>
    <x v="4"/>
    <x v="2"/>
    <x v="0"/>
    <x v="0"/>
    <x v="0"/>
  </r>
  <r>
    <x v="52"/>
    <x v="5"/>
    <x v="8"/>
    <x v="1"/>
    <x v="0"/>
    <x v="8"/>
    <x v="8"/>
    <x v="8"/>
    <x v="8"/>
    <x v="0"/>
    <x v="539"/>
    <x v="550"/>
    <x v="321"/>
    <x v="106"/>
    <x v="90"/>
    <x v="482"/>
    <x v="36"/>
    <x v="3"/>
    <x v="4"/>
    <x v="3"/>
    <x v="1"/>
    <x v="6"/>
    <x v="456"/>
    <x v="0"/>
    <x v="0"/>
    <x v="4"/>
    <x v="5"/>
    <x v="0"/>
    <x v="0"/>
    <x v="0"/>
  </r>
  <r>
    <x v="52"/>
    <x v="18"/>
    <x v="21"/>
    <x v="1"/>
    <x v="0"/>
    <x v="20"/>
    <x v="20"/>
    <x v="20"/>
    <x v="20"/>
    <x v="0"/>
    <x v="249"/>
    <x v="551"/>
    <x v="441"/>
    <x v="91"/>
    <x v="57"/>
    <x v="109"/>
    <x v="3"/>
    <x v="3"/>
    <x v="28"/>
    <x v="7"/>
    <x v="3"/>
    <x v="16"/>
    <x v="217"/>
    <x v="0"/>
    <x v="0"/>
    <x v="13"/>
    <x v="5"/>
    <x v="0"/>
    <x v="0"/>
    <x v="0"/>
  </r>
  <r>
    <x v="52"/>
    <x v="23"/>
    <x v="27"/>
    <x v="1"/>
    <x v="0"/>
    <x v="26"/>
    <x v="26"/>
    <x v="26"/>
    <x v="26"/>
    <x v="0"/>
    <x v="540"/>
    <x v="552"/>
    <x v="437"/>
    <x v="17"/>
    <x v="36"/>
    <x v="483"/>
    <x v="36"/>
    <x v="3"/>
    <x v="6"/>
    <x v="3"/>
    <x v="1"/>
    <x v="10"/>
    <x v="457"/>
    <x v="0"/>
    <x v="0"/>
    <x v="3"/>
    <x v="2"/>
    <x v="0"/>
    <x v="0"/>
    <x v="0"/>
  </r>
  <r>
    <x v="52"/>
    <x v="25"/>
    <x v="29"/>
    <x v="1"/>
    <x v="10"/>
    <x v="28"/>
    <x v="28"/>
    <x v="28"/>
    <x v="28"/>
    <x v="0"/>
    <x v="541"/>
    <x v="553"/>
    <x v="123"/>
    <x v="301"/>
    <x v="50"/>
    <x v="484"/>
    <x v="4"/>
    <x v="3"/>
    <x v="6"/>
    <x v="3"/>
    <x v="6"/>
    <x v="47"/>
    <x v="458"/>
    <x v="0"/>
    <x v="0"/>
    <x v="3"/>
    <x v="2"/>
    <x v="10"/>
    <x v="0"/>
    <x v="3"/>
  </r>
  <r>
    <x v="52"/>
    <x v="25"/>
    <x v="30"/>
    <x v="1"/>
    <x v="10"/>
    <x v="29"/>
    <x v="29"/>
    <x v="29"/>
    <x v="29"/>
    <x v="0"/>
    <x v="542"/>
    <x v="554"/>
    <x v="442"/>
    <x v="115"/>
    <x v="57"/>
    <x v="485"/>
    <x v="36"/>
    <x v="3"/>
    <x v="4"/>
    <x v="3"/>
    <x v="3"/>
    <x v="10"/>
    <x v="459"/>
    <x v="0"/>
    <x v="0"/>
    <x v="4"/>
    <x v="5"/>
    <x v="10"/>
    <x v="0"/>
    <x v="3"/>
  </r>
  <r>
    <x v="52"/>
    <x v="26"/>
    <x v="31"/>
    <x v="1"/>
    <x v="0"/>
    <x v="30"/>
    <x v="30"/>
    <x v="30"/>
    <x v="30"/>
    <x v="0"/>
    <x v="543"/>
    <x v="555"/>
    <x v="234"/>
    <x v="112"/>
    <x v="19"/>
    <x v="486"/>
    <x v="4"/>
    <x v="3"/>
    <x v="4"/>
    <x v="3"/>
    <x v="1"/>
    <x v="4"/>
    <x v="4"/>
    <x v="0"/>
    <x v="0"/>
    <x v="3"/>
    <x v="2"/>
    <x v="0"/>
    <x v="0"/>
    <x v="0"/>
  </r>
  <r>
    <x v="53"/>
    <x v="2"/>
    <x v="2"/>
    <x v="1"/>
    <x v="0"/>
    <x v="2"/>
    <x v="2"/>
    <x v="2"/>
    <x v="2"/>
    <x v="0"/>
    <x v="544"/>
    <x v="556"/>
    <x v="339"/>
    <x v="195"/>
    <x v="11"/>
    <x v="487"/>
    <x v="9"/>
    <x v="3"/>
    <x v="3"/>
    <x v="3"/>
    <x v="1"/>
    <x v="3"/>
    <x v="460"/>
    <x v="0"/>
    <x v="0"/>
    <x v="4"/>
    <x v="2"/>
    <x v="0"/>
    <x v="0"/>
    <x v="0"/>
  </r>
  <r>
    <x v="53"/>
    <x v="2"/>
    <x v="3"/>
    <x v="1"/>
    <x v="0"/>
    <x v="3"/>
    <x v="3"/>
    <x v="3"/>
    <x v="3"/>
    <x v="0"/>
    <x v="545"/>
    <x v="557"/>
    <x v="443"/>
    <x v="139"/>
    <x v="96"/>
    <x v="488"/>
    <x v="30"/>
    <x v="3"/>
    <x v="19"/>
    <x v="7"/>
    <x v="1"/>
    <x v="5"/>
    <x v="461"/>
    <x v="0"/>
    <x v="0"/>
    <x v="12"/>
    <x v="2"/>
    <x v="0"/>
    <x v="0"/>
    <x v="0"/>
  </r>
  <r>
    <x v="53"/>
    <x v="2"/>
    <x v="4"/>
    <x v="1"/>
    <x v="0"/>
    <x v="4"/>
    <x v="4"/>
    <x v="4"/>
    <x v="4"/>
    <x v="0"/>
    <x v="546"/>
    <x v="558"/>
    <x v="123"/>
    <x v="302"/>
    <x v="18"/>
    <x v="489"/>
    <x v="4"/>
    <x v="3"/>
    <x v="4"/>
    <x v="3"/>
    <x v="1"/>
    <x v="4"/>
    <x v="4"/>
    <x v="0"/>
    <x v="0"/>
    <x v="3"/>
    <x v="2"/>
    <x v="0"/>
    <x v="0"/>
    <x v="0"/>
  </r>
  <r>
    <x v="53"/>
    <x v="5"/>
    <x v="8"/>
    <x v="1"/>
    <x v="0"/>
    <x v="8"/>
    <x v="8"/>
    <x v="8"/>
    <x v="8"/>
    <x v="0"/>
    <x v="547"/>
    <x v="559"/>
    <x v="444"/>
    <x v="96"/>
    <x v="45"/>
    <x v="296"/>
    <x v="3"/>
    <x v="3"/>
    <x v="3"/>
    <x v="3"/>
    <x v="1"/>
    <x v="47"/>
    <x v="462"/>
    <x v="0"/>
    <x v="0"/>
    <x v="12"/>
    <x v="2"/>
    <x v="0"/>
    <x v="0"/>
    <x v="0"/>
  </r>
  <r>
    <x v="53"/>
    <x v="18"/>
    <x v="21"/>
    <x v="1"/>
    <x v="0"/>
    <x v="20"/>
    <x v="20"/>
    <x v="20"/>
    <x v="20"/>
    <x v="0"/>
    <x v="548"/>
    <x v="560"/>
    <x v="202"/>
    <x v="303"/>
    <x v="9"/>
    <x v="490"/>
    <x v="3"/>
    <x v="5"/>
    <x v="4"/>
    <x v="3"/>
    <x v="1"/>
    <x v="26"/>
    <x v="463"/>
    <x v="0"/>
    <x v="0"/>
    <x v="12"/>
    <x v="2"/>
    <x v="0"/>
    <x v="0"/>
    <x v="0"/>
  </r>
  <r>
    <x v="53"/>
    <x v="23"/>
    <x v="27"/>
    <x v="1"/>
    <x v="0"/>
    <x v="26"/>
    <x v="26"/>
    <x v="26"/>
    <x v="26"/>
    <x v="0"/>
    <x v="549"/>
    <x v="561"/>
    <x v="445"/>
    <x v="304"/>
    <x v="87"/>
    <x v="491"/>
    <x v="4"/>
    <x v="3"/>
    <x v="6"/>
    <x v="3"/>
    <x v="1"/>
    <x v="6"/>
    <x v="464"/>
    <x v="0"/>
    <x v="0"/>
    <x v="3"/>
    <x v="2"/>
    <x v="0"/>
    <x v="0"/>
    <x v="0"/>
  </r>
  <r>
    <x v="53"/>
    <x v="25"/>
    <x v="29"/>
    <x v="1"/>
    <x v="10"/>
    <x v="28"/>
    <x v="28"/>
    <x v="28"/>
    <x v="28"/>
    <x v="0"/>
    <x v="550"/>
    <x v="562"/>
    <x v="232"/>
    <x v="151"/>
    <x v="80"/>
    <x v="492"/>
    <x v="36"/>
    <x v="3"/>
    <x v="4"/>
    <x v="7"/>
    <x v="1"/>
    <x v="10"/>
    <x v="465"/>
    <x v="0"/>
    <x v="0"/>
    <x v="4"/>
    <x v="2"/>
    <x v="10"/>
    <x v="0"/>
    <x v="3"/>
  </r>
  <r>
    <x v="53"/>
    <x v="25"/>
    <x v="30"/>
    <x v="1"/>
    <x v="10"/>
    <x v="29"/>
    <x v="29"/>
    <x v="29"/>
    <x v="29"/>
    <x v="0"/>
    <x v="551"/>
    <x v="563"/>
    <x v="446"/>
    <x v="234"/>
    <x v="9"/>
    <x v="493"/>
    <x v="4"/>
    <x v="3"/>
    <x v="6"/>
    <x v="3"/>
    <x v="1"/>
    <x v="6"/>
    <x v="466"/>
    <x v="0"/>
    <x v="0"/>
    <x v="4"/>
    <x v="5"/>
    <x v="10"/>
    <x v="0"/>
    <x v="3"/>
  </r>
  <r>
    <x v="53"/>
    <x v="26"/>
    <x v="31"/>
    <x v="1"/>
    <x v="0"/>
    <x v="30"/>
    <x v="30"/>
    <x v="30"/>
    <x v="30"/>
    <x v="0"/>
    <x v="552"/>
    <x v="564"/>
    <x v="447"/>
    <x v="242"/>
    <x v="19"/>
    <x v="494"/>
    <x v="4"/>
    <x v="3"/>
    <x v="6"/>
    <x v="3"/>
    <x v="1"/>
    <x v="6"/>
    <x v="467"/>
    <x v="0"/>
    <x v="0"/>
    <x v="3"/>
    <x v="2"/>
    <x v="0"/>
    <x v="0"/>
    <x v="0"/>
  </r>
  <r>
    <x v="54"/>
    <x v="2"/>
    <x v="2"/>
    <x v="1"/>
    <x v="0"/>
    <x v="2"/>
    <x v="2"/>
    <x v="2"/>
    <x v="2"/>
    <x v="0"/>
    <x v="553"/>
    <x v="565"/>
    <x v="448"/>
    <x v="155"/>
    <x v="22"/>
    <x v="495"/>
    <x v="9"/>
    <x v="3"/>
    <x v="3"/>
    <x v="3"/>
    <x v="1"/>
    <x v="3"/>
    <x v="468"/>
    <x v="0"/>
    <x v="0"/>
    <x v="3"/>
    <x v="2"/>
    <x v="0"/>
    <x v="0"/>
    <x v="0"/>
  </r>
  <r>
    <x v="54"/>
    <x v="2"/>
    <x v="3"/>
    <x v="1"/>
    <x v="0"/>
    <x v="3"/>
    <x v="3"/>
    <x v="3"/>
    <x v="3"/>
    <x v="0"/>
    <x v="554"/>
    <x v="566"/>
    <x v="449"/>
    <x v="293"/>
    <x v="94"/>
    <x v="496"/>
    <x v="21"/>
    <x v="3"/>
    <x v="5"/>
    <x v="3"/>
    <x v="1"/>
    <x v="16"/>
    <x v="469"/>
    <x v="0"/>
    <x v="0"/>
    <x v="4"/>
    <x v="5"/>
    <x v="0"/>
    <x v="0"/>
    <x v="0"/>
  </r>
  <r>
    <x v="54"/>
    <x v="2"/>
    <x v="4"/>
    <x v="1"/>
    <x v="0"/>
    <x v="4"/>
    <x v="4"/>
    <x v="4"/>
    <x v="4"/>
    <x v="0"/>
    <x v="431"/>
    <x v="567"/>
    <x v="366"/>
    <x v="305"/>
    <x v="4"/>
    <x v="497"/>
    <x v="4"/>
    <x v="3"/>
    <x v="4"/>
    <x v="3"/>
    <x v="1"/>
    <x v="4"/>
    <x v="4"/>
    <x v="0"/>
    <x v="0"/>
    <x v="3"/>
    <x v="2"/>
    <x v="0"/>
    <x v="0"/>
    <x v="0"/>
  </r>
  <r>
    <x v="54"/>
    <x v="5"/>
    <x v="8"/>
    <x v="1"/>
    <x v="0"/>
    <x v="8"/>
    <x v="8"/>
    <x v="8"/>
    <x v="8"/>
    <x v="0"/>
    <x v="555"/>
    <x v="568"/>
    <x v="450"/>
    <x v="127"/>
    <x v="90"/>
    <x v="498"/>
    <x v="4"/>
    <x v="3"/>
    <x v="6"/>
    <x v="3"/>
    <x v="1"/>
    <x v="6"/>
    <x v="470"/>
    <x v="0"/>
    <x v="0"/>
    <x v="3"/>
    <x v="5"/>
    <x v="0"/>
    <x v="0"/>
    <x v="0"/>
  </r>
  <r>
    <x v="54"/>
    <x v="18"/>
    <x v="21"/>
    <x v="1"/>
    <x v="0"/>
    <x v="20"/>
    <x v="20"/>
    <x v="20"/>
    <x v="20"/>
    <x v="0"/>
    <x v="556"/>
    <x v="569"/>
    <x v="451"/>
    <x v="126"/>
    <x v="45"/>
    <x v="443"/>
    <x v="15"/>
    <x v="3"/>
    <x v="3"/>
    <x v="3"/>
    <x v="1"/>
    <x v="38"/>
    <x v="471"/>
    <x v="0"/>
    <x v="0"/>
    <x v="4"/>
    <x v="2"/>
    <x v="0"/>
    <x v="0"/>
    <x v="0"/>
  </r>
  <r>
    <x v="54"/>
    <x v="23"/>
    <x v="27"/>
    <x v="1"/>
    <x v="0"/>
    <x v="26"/>
    <x v="26"/>
    <x v="26"/>
    <x v="26"/>
    <x v="0"/>
    <x v="557"/>
    <x v="570"/>
    <x v="447"/>
    <x v="289"/>
    <x v="87"/>
    <x v="499"/>
    <x v="36"/>
    <x v="3"/>
    <x v="4"/>
    <x v="3"/>
    <x v="1"/>
    <x v="6"/>
    <x v="472"/>
    <x v="0"/>
    <x v="0"/>
    <x v="4"/>
    <x v="2"/>
    <x v="0"/>
    <x v="0"/>
    <x v="0"/>
  </r>
  <r>
    <x v="54"/>
    <x v="25"/>
    <x v="30"/>
    <x v="1"/>
    <x v="10"/>
    <x v="29"/>
    <x v="29"/>
    <x v="29"/>
    <x v="29"/>
    <x v="0"/>
    <x v="558"/>
    <x v="571"/>
    <x v="452"/>
    <x v="121"/>
    <x v="9"/>
    <x v="38"/>
    <x v="4"/>
    <x v="3"/>
    <x v="15"/>
    <x v="3"/>
    <x v="1"/>
    <x v="26"/>
    <x v="473"/>
    <x v="0"/>
    <x v="0"/>
    <x v="4"/>
    <x v="2"/>
    <x v="10"/>
    <x v="0"/>
    <x v="3"/>
  </r>
  <r>
    <x v="54"/>
    <x v="26"/>
    <x v="31"/>
    <x v="1"/>
    <x v="0"/>
    <x v="30"/>
    <x v="30"/>
    <x v="30"/>
    <x v="30"/>
    <x v="0"/>
    <x v="559"/>
    <x v="572"/>
    <x v="453"/>
    <x v="267"/>
    <x v="2"/>
    <x v="500"/>
    <x v="4"/>
    <x v="3"/>
    <x v="4"/>
    <x v="3"/>
    <x v="1"/>
    <x v="4"/>
    <x v="4"/>
    <x v="0"/>
    <x v="0"/>
    <x v="4"/>
    <x v="2"/>
    <x v="0"/>
    <x v="0"/>
    <x v="0"/>
  </r>
  <r>
    <x v="55"/>
    <x v="2"/>
    <x v="2"/>
    <x v="1"/>
    <x v="0"/>
    <x v="2"/>
    <x v="2"/>
    <x v="2"/>
    <x v="2"/>
    <x v="0"/>
    <x v="560"/>
    <x v="573"/>
    <x v="454"/>
    <x v="151"/>
    <x v="15"/>
    <x v="501"/>
    <x v="21"/>
    <x v="3"/>
    <x v="6"/>
    <x v="3"/>
    <x v="1"/>
    <x v="38"/>
    <x v="278"/>
    <x v="0"/>
    <x v="0"/>
    <x v="12"/>
    <x v="2"/>
    <x v="0"/>
    <x v="0"/>
    <x v="0"/>
  </r>
  <r>
    <x v="55"/>
    <x v="2"/>
    <x v="3"/>
    <x v="1"/>
    <x v="0"/>
    <x v="3"/>
    <x v="3"/>
    <x v="3"/>
    <x v="3"/>
    <x v="0"/>
    <x v="561"/>
    <x v="574"/>
    <x v="296"/>
    <x v="61"/>
    <x v="99"/>
    <x v="502"/>
    <x v="9"/>
    <x v="3"/>
    <x v="3"/>
    <x v="3"/>
    <x v="1"/>
    <x v="3"/>
    <x v="474"/>
    <x v="0"/>
    <x v="0"/>
    <x v="3"/>
    <x v="2"/>
    <x v="0"/>
    <x v="0"/>
    <x v="0"/>
  </r>
  <r>
    <x v="55"/>
    <x v="2"/>
    <x v="4"/>
    <x v="1"/>
    <x v="0"/>
    <x v="4"/>
    <x v="4"/>
    <x v="4"/>
    <x v="4"/>
    <x v="0"/>
    <x v="259"/>
    <x v="575"/>
    <x v="232"/>
    <x v="306"/>
    <x v="4"/>
    <x v="503"/>
    <x v="4"/>
    <x v="3"/>
    <x v="4"/>
    <x v="3"/>
    <x v="1"/>
    <x v="4"/>
    <x v="4"/>
    <x v="0"/>
    <x v="0"/>
    <x v="3"/>
    <x v="2"/>
    <x v="0"/>
    <x v="0"/>
    <x v="0"/>
  </r>
  <r>
    <x v="55"/>
    <x v="5"/>
    <x v="8"/>
    <x v="1"/>
    <x v="0"/>
    <x v="8"/>
    <x v="8"/>
    <x v="8"/>
    <x v="8"/>
    <x v="0"/>
    <x v="562"/>
    <x v="576"/>
    <x v="17"/>
    <x v="215"/>
    <x v="90"/>
    <x v="504"/>
    <x v="9"/>
    <x v="3"/>
    <x v="4"/>
    <x v="7"/>
    <x v="2"/>
    <x v="38"/>
    <x v="475"/>
    <x v="0"/>
    <x v="0"/>
    <x v="7"/>
    <x v="2"/>
    <x v="0"/>
    <x v="0"/>
    <x v="0"/>
  </r>
  <r>
    <x v="55"/>
    <x v="18"/>
    <x v="21"/>
    <x v="1"/>
    <x v="0"/>
    <x v="20"/>
    <x v="20"/>
    <x v="20"/>
    <x v="20"/>
    <x v="0"/>
    <x v="563"/>
    <x v="577"/>
    <x v="455"/>
    <x v="41"/>
    <x v="90"/>
    <x v="264"/>
    <x v="15"/>
    <x v="3"/>
    <x v="6"/>
    <x v="3"/>
    <x v="1"/>
    <x v="3"/>
    <x v="476"/>
    <x v="0"/>
    <x v="0"/>
    <x v="12"/>
    <x v="5"/>
    <x v="0"/>
    <x v="0"/>
    <x v="0"/>
  </r>
  <r>
    <x v="55"/>
    <x v="23"/>
    <x v="27"/>
    <x v="1"/>
    <x v="0"/>
    <x v="26"/>
    <x v="26"/>
    <x v="26"/>
    <x v="26"/>
    <x v="0"/>
    <x v="564"/>
    <x v="578"/>
    <x v="99"/>
    <x v="206"/>
    <x v="19"/>
    <x v="505"/>
    <x v="3"/>
    <x v="3"/>
    <x v="4"/>
    <x v="3"/>
    <x v="1"/>
    <x v="10"/>
    <x v="477"/>
    <x v="0"/>
    <x v="0"/>
    <x v="3"/>
    <x v="2"/>
    <x v="0"/>
    <x v="0"/>
    <x v="0"/>
  </r>
  <r>
    <x v="55"/>
    <x v="25"/>
    <x v="29"/>
    <x v="1"/>
    <x v="10"/>
    <x v="28"/>
    <x v="28"/>
    <x v="28"/>
    <x v="28"/>
    <x v="0"/>
    <x v="517"/>
    <x v="579"/>
    <x v="82"/>
    <x v="307"/>
    <x v="4"/>
    <x v="506"/>
    <x v="4"/>
    <x v="3"/>
    <x v="4"/>
    <x v="3"/>
    <x v="1"/>
    <x v="4"/>
    <x v="4"/>
    <x v="0"/>
    <x v="0"/>
    <x v="3"/>
    <x v="2"/>
    <x v="10"/>
    <x v="0"/>
    <x v="3"/>
  </r>
  <r>
    <x v="55"/>
    <x v="25"/>
    <x v="30"/>
    <x v="1"/>
    <x v="10"/>
    <x v="29"/>
    <x v="29"/>
    <x v="29"/>
    <x v="29"/>
    <x v="0"/>
    <x v="565"/>
    <x v="580"/>
    <x v="311"/>
    <x v="137"/>
    <x v="45"/>
    <x v="507"/>
    <x v="4"/>
    <x v="3"/>
    <x v="6"/>
    <x v="3"/>
    <x v="1"/>
    <x v="6"/>
    <x v="478"/>
    <x v="0"/>
    <x v="0"/>
    <x v="4"/>
    <x v="5"/>
    <x v="10"/>
    <x v="0"/>
    <x v="3"/>
  </r>
  <r>
    <x v="55"/>
    <x v="26"/>
    <x v="31"/>
    <x v="1"/>
    <x v="0"/>
    <x v="30"/>
    <x v="30"/>
    <x v="30"/>
    <x v="30"/>
    <x v="0"/>
    <x v="566"/>
    <x v="581"/>
    <x v="456"/>
    <x v="215"/>
    <x v="2"/>
    <x v="427"/>
    <x v="36"/>
    <x v="3"/>
    <x v="3"/>
    <x v="3"/>
    <x v="1"/>
    <x v="26"/>
    <x v="479"/>
    <x v="0"/>
    <x v="0"/>
    <x v="3"/>
    <x v="2"/>
    <x v="0"/>
    <x v="0"/>
    <x v="0"/>
  </r>
  <r>
    <x v="56"/>
    <x v="2"/>
    <x v="2"/>
    <x v="1"/>
    <x v="0"/>
    <x v="2"/>
    <x v="2"/>
    <x v="2"/>
    <x v="2"/>
    <x v="0"/>
    <x v="567"/>
    <x v="582"/>
    <x v="444"/>
    <x v="61"/>
    <x v="15"/>
    <x v="508"/>
    <x v="9"/>
    <x v="5"/>
    <x v="4"/>
    <x v="3"/>
    <x v="1"/>
    <x v="47"/>
    <x v="480"/>
    <x v="0"/>
    <x v="0"/>
    <x v="3"/>
    <x v="2"/>
    <x v="0"/>
    <x v="0"/>
    <x v="0"/>
  </r>
  <r>
    <x v="56"/>
    <x v="2"/>
    <x v="3"/>
    <x v="1"/>
    <x v="0"/>
    <x v="3"/>
    <x v="3"/>
    <x v="3"/>
    <x v="3"/>
    <x v="0"/>
    <x v="568"/>
    <x v="583"/>
    <x v="457"/>
    <x v="217"/>
    <x v="94"/>
    <x v="509"/>
    <x v="15"/>
    <x v="3"/>
    <x v="6"/>
    <x v="3"/>
    <x v="1"/>
    <x v="3"/>
    <x v="481"/>
    <x v="0"/>
    <x v="0"/>
    <x v="4"/>
    <x v="2"/>
    <x v="0"/>
    <x v="0"/>
    <x v="0"/>
  </r>
  <r>
    <x v="56"/>
    <x v="2"/>
    <x v="4"/>
    <x v="1"/>
    <x v="0"/>
    <x v="4"/>
    <x v="4"/>
    <x v="4"/>
    <x v="4"/>
    <x v="0"/>
    <x v="505"/>
    <x v="584"/>
    <x v="396"/>
    <x v="11"/>
    <x v="4"/>
    <x v="510"/>
    <x v="4"/>
    <x v="3"/>
    <x v="4"/>
    <x v="3"/>
    <x v="1"/>
    <x v="4"/>
    <x v="4"/>
    <x v="0"/>
    <x v="0"/>
    <x v="3"/>
    <x v="2"/>
    <x v="0"/>
    <x v="0"/>
    <x v="0"/>
  </r>
  <r>
    <x v="56"/>
    <x v="5"/>
    <x v="8"/>
    <x v="1"/>
    <x v="0"/>
    <x v="8"/>
    <x v="8"/>
    <x v="8"/>
    <x v="8"/>
    <x v="0"/>
    <x v="569"/>
    <x v="585"/>
    <x v="458"/>
    <x v="308"/>
    <x v="9"/>
    <x v="511"/>
    <x v="9"/>
    <x v="3"/>
    <x v="4"/>
    <x v="7"/>
    <x v="1"/>
    <x v="47"/>
    <x v="482"/>
    <x v="0"/>
    <x v="0"/>
    <x v="3"/>
    <x v="2"/>
    <x v="0"/>
    <x v="0"/>
    <x v="0"/>
  </r>
  <r>
    <x v="56"/>
    <x v="18"/>
    <x v="21"/>
    <x v="1"/>
    <x v="0"/>
    <x v="20"/>
    <x v="20"/>
    <x v="20"/>
    <x v="20"/>
    <x v="0"/>
    <x v="570"/>
    <x v="586"/>
    <x v="459"/>
    <x v="3"/>
    <x v="90"/>
    <x v="512"/>
    <x v="3"/>
    <x v="5"/>
    <x v="4"/>
    <x v="7"/>
    <x v="1"/>
    <x v="47"/>
    <x v="483"/>
    <x v="0"/>
    <x v="0"/>
    <x v="3"/>
    <x v="4"/>
    <x v="0"/>
    <x v="0"/>
    <x v="0"/>
  </r>
  <r>
    <x v="56"/>
    <x v="23"/>
    <x v="27"/>
    <x v="1"/>
    <x v="0"/>
    <x v="26"/>
    <x v="26"/>
    <x v="26"/>
    <x v="26"/>
    <x v="0"/>
    <x v="571"/>
    <x v="587"/>
    <x v="460"/>
    <x v="206"/>
    <x v="36"/>
    <x v="513"/>
    <x v="4"/>
    <x v="3"/>
    <x v="6"/>
    <x v="3"/>
    <x v="1"/>
    <x v="6"/>
    <x v="484"/>
    <x v="0"/>
    <x v="0"/>
    <x v="4"/>
    <x v="2"/>
    <x v="0"/>
    <x v="0"/>
    <x v="0"/>
  </r>
  <r>
    <x v="56"/>
    <x v="25"/>
    <x v="29"/>
    <x v="1"/>
    <x v="10"/>
    <x v="28"/>
    <x v="28"/>
    <x v="28"/>
    <x v="28"/>
    <x v="0"/>
    <x v="572"/>
    <x v="588"/>
    <x v="385"/>
    <x v="289"/>
    <x v="27"/>
    <x v="514"/>
    <x v="36"/>
    <x v="3"/>
    <x v="4"/>
    <x v="3"/>
    <x v="1"/>
    <x v="6"/>
    <x v="485"/>
    <x v="0"/>
    <x v="0"/>
    <x v="3"/>
    <x v="2"/>
    <x v="10"/>
    <x v="0"/>
    <x v="3"/>
  </r>
  <r>
    <x v="56"/>
    <x v="25"/>
    <x v="30"/>
    <x v="1"/>
    <x v="10"/>
    <x v="29"/>
    <x v="29"/>
    <x v="29"/>
    <x v="29"/>
    <x v="0"/>
    <x v="573"/>
    <x v="589"/>
    <x v="304"/>
    <x v="34"/>
    <x v="20"/>
    <x v="515"/>
    <x v="36"/>
    <x v="3"/>
    <x v="3"/>
    <x v="3"/>
    <x v="1"/>
    <x v="26"/>
    <x v="486"/>
    <x v="0"/>
    <x v="0"/>
    <x v="3"/>
    <x v="5"/>
    <x v="10"/>
    <x v="0"/>
    <x v="3"/>
  </r>
  <r>
    <x v="56"/>
    <x v="26"/>
    <x v="31"/>
    <x v="1"/>
    <x v="0"/>
    <x v="30"/>
    <x v="30"/>
    <x v="30"/>
    <x v="30"/>
    <x v="0"/>
    <x v="574"/>
    <x v="590"/>
    <x v="99"/>
    <x v="17"/>
    <x v="19"/>
    <x v="516"/>
    <x v="36"/>
    <x v="3"/>
    <x v="4"/>
    <x v="3"/>
    <x v="1"/>
    <x v="6"/>
    <x v="487"/>
    <x v="0"/>
    <x v="0"/>
    <x v="3"/>
    <x v="2"/>
    <x v="0"/>
    <x v="0"/>
    <x v="0"/>
  </r>
  <r>
    <x v="57"/>
    <x v="2"/>
    <x v="2"/>
    <x v="1"/>
    <x v="0"/>
    <x v="2"/>
    <x v="2"/>
    <x v="2"/>
    <x v="2"/>
    <x v="0"/>
    <x v="575"/>
    <x v="591"/>
    <x v="444"/>
    <x v="47"/>
    <x v="49"/>
    <x v="517"/>
    <x v="30"/>
    <x v="3"/>
    <x v="6"/>
    <x v="3"/>
    <x v="1"/>
    <x v="22"/>
    <x v="488"/>
    <x v="0"/>
    <x v="0"/>
    <x v="12"/>
    <x v="2"/>
    <x v="0"/>
    <x v="0"/>
    <x v="0"/>
  </r>
  <r>
    <x v="57"/>
    <x v="2"/>
    <x v="3"/>
    <x v="1"/>
    <x v="0"/>
    <x v="3"/>
    <x v="3"/>
    <x v="3"/>
    <x v="3"/>
    <x v="0"/>
    <x v="576"/>
    <x v="592"/>
    <x v="352"/>
    <x v="176"/>
    <x v="100"/>
    <x v="518"/>
    <x v="30"/>
    <x v="3"/>
    <x v="3"/>
    <x v="3"/>
    <x v="1"/>
    <x v="21"/>
    <x v="489"/>
    <x v="0"/>
    <x v="0"/>
    <x v="13"/>
    <x v="13"/>
    <x v="0"/>
    <x v="0"/>
    <x v="0"/>
  </r>
  <r>
    <x v="57"/>
    <x v="2"/>
    <x v="4"/>
    <x v="1"/>
    <x v="0"/>
    <x v="4"/>
    <x v="4"/>
    <x v="4"/>
    <x v="4"/>
    <x v="0"/>
    <x v="577"/>
    <x v="317"/>
    <x v="123"/>
    <x v="309"/>
    <x v="27"/>
    <x v="519"/>
    <x v="4"/>
    <x v="3"/>
    <x v="4"/>
    <x v="3"/>
    <x v="1"/>
    <x v="4"/>
    <x v="4"/>
    <x v="0"/>
    <x v="0"/>
    <x v="3"/>
    <x v="2"/>
    <x v="0"/>
    <x v="0"/>
    <x v="0"/>
  </r>
  <r>
    <x v="57"/>
    <x v="5"/>
    <x v="8"/>
    <x v="1"/>
    <x v="0"/>
    <x v="8"/>
    <x v="8"/>
    <x v="8"/>
    <x v="8"/>
    <x v="0"/>
    <x v="578"/>
    <x v="593"/>
    <x v="461"/>
    <x v="17"/>
    <x v="45"/>
    <x v="520"/>
    <x v="15"/>
    <x v="3"/>
    <x v="15"/>
    <x v="3"/>
    <x v="1"/>
    <x v="22"/>
    <x v="490"/>
    <x v="0"/>
    <x v="0"/>
    <x v="4"/>
    <x v="2"/>
    <x v="0"/>
    <x v="0"/>
    <x v="0"/>
  </r>
  <r>
    <x v="57"/>
    <x v="18"/>
    <x v="21"/>
    <x v="1"/>
    <x v="0"/>
    <x v="20"/>
    <x v="20"/>
    <x v="20"/>
    <x v="20"/>
    <x v="0"/>
    <x v="579"/>
    <x v="594"/>
    <x v="317"/>
    <x v="16"/>
    <x v="45"/>
    <x v="521"/>
    <x v="9"/>
    <x v="5"/>
    <x v="4"/>
    <x v="3"/>
    <x v="1"/>
    <x v="47"/>
    <x v="491"/>
    <x v="0"/>
    <x v="0"/>
    <x v="3"/>
    <x v="2"/>
    <x v="0"/>
    <x v="0"/>
    <x v="0"/>
  </r>
  <r>
    <x v="57"/>
    <x v="23"/>
    <x v="27"/>
    <x v="1"/>
    <x v="0"/>
    <x v="26"/>
    <x v="26"/>
    <x v="26"/>
    <x v="26"/>
    <x v="0"/>
    <x v="580"/>
    <x v="595"/>
    <x v="462"/>
    <x v="212"/>
    <x v="32"/>
    <x v="522"/>
    <x v="36"/>
    <x v="3"/>
    <x v="4"/>
    <x v="3"/>
    <x v="1"/>
    <x v="6"/>
    <x v="492"/>
    <x v="0"/>
    <x v="0"/>
    <x v="3"/>
    <x v="2"/>
    <x v="0"/>
    <x v="0"/>
    <x v="0"/>
  </r>
  <r>
    <x v="57"/>
    <x v="25"/>
    <x v="29"/>
    <x v="1"/>
    <x v="10"/>
    <x v="28"/>
    <x v="28"/>
    <x v="28"/>
    <x v="28"/>
    <x v="0"/>
    <x v="517"/>
    <x v="596"/>
    <x v="82"/>
    <x v="310"/>
    <x v="4"/>
    <x v="523"/>
    <x v="4"/>
    <x v="3"/>
    <x v="4"/>
    <x v="3"/>
    <x v="1"/>
    <x v="4"/>
    <x v="4"/>
    <x v="0"/>
    <x v="0"/>
    <x v="3"/>
    <x v="2"/>
    <x v="10"/>
    <x v="0"/>
    <x v="3"/>
  </r>
  <r>
    <x v="57"/>
    <x v="25"/>
    <x v="30"/>
    <x v="1"/>
    <x v="10"/>
    <x v="29"/>
    <x v="29"/>
    <x v="29"/>
    <x v="29"/>
    <x v="0"/>
    <x v="581"/>
    <x v="597"/>
    <x v="452"/>
    <x v="194"/>
    <x v="45"/>
    <x v="189"/>
    <x v="25"/>
    <x v="3"/>
    <x v="4"/>
    <x v="3"/>
    <x v="1"/>
    <x v="27"/>
    <x v="4"/>
    <x v="0"/>
    <x v="0"/>
    <x v="3"/>
    <x v="2"/>
    <x v="10"/>
    <x v="0"/>
    <x v="3"/>
  </r>
  <r>
    <x v="57"/>
    <x v="26"/>
    <x v="31"/>
    <x v="1"/>
    <x v="0"/>
    <x v="30"/>
    <x v="30"/>
    <x v="30"/>
    <x v="30"/>
    <x v="0"/>
    <x v="582"/>
    <x v="598"/>
    <x v="463"/>
    <x v="212"/>
    <x v="32"/>
    <x v="522"/>
    <x v="36"/>
    <x v="3"/>
    <x v="4"/>
    <x v="3"/>
    <x v="1"/>
    <x v="6"/>
    <x v="493"/>
    <x v="0"/>
    <x v="0"/>
    <x v="4"/>
    <x v="2"/>
    <x v="0"/>
    <x v="0"/>
    <x v="0"/>
  </r>
  <r>
    <x v="58"/>
    <x v="2"/>
    <x v="2"/>
    <x v="1"/>
    <x v="0"/>
    <x v="2"/>
    <x v="2"/>
    <x v="2"/>
    <x v="2"/>
    <x v="0"/>
    <x v="583"/>
    <x v="599"/>
    <x v="412"/>
    <x v="280"/>
    <x v="11"/>
    <x v="524"/>
    <x v="15"/>
    <x v="3"/>
    <x v="15"/>
    <x v="3"/>
    <x v="1"/>
    <x v="22"/>
    <x v="494"/>
    <x v="0"/>
    <x v="0"/>
    <x v="22"/>
    <x v="13"/>
    <x v="0"/>
    <x v="0"/>
    <x v="0"/>
  </r>
  <r>
    <x v="58"/>
    <x v="2"/>
    <x v="3"/>
    <x v="1"/>
    <x v="0"/>
    <x v="3"/>
    <x v="3"/>
    <x v="3"/>
    <x v="3"/>
    <x v="0"/>
    <x v="584"/>
    <x v="600"/>
    <x v="392"/>
    <x v="53"/>
    <x v="100"/>
    <x v="509"/>
    <x v="4"/>
    <x v="3"/>
    <x v="3"/>
    <x v="3"/>
    <x v="1"/>
    <x v="10"/>
    <x v="495"/>
    <x v="0"/>
    <x v="0"/>
    <x v="4"/>
    <x v="5"/>
    <x v="0"/>
    <x v="0"/>
    <x v="0"/>
  </r>
  <r>
    <x v="58"/>
    <x v="2"/>
    <x v="4"/>
    <x v="1"/>
    <x v="0"/>
    <x v="4"/>
    <x v="4"/>
    <x v="4"/>
    <x v="4"/>
    <x v="0"/>
    <x v="585"/>
    <x v="601"/>
    <x v="366"/>
    <x v="311"/>
    <x v="4"/>
    <x v="525"/>
    <x v="4"/>
    <x v="3"/>
    <x v="4"/>
    <x v="3"/>
    <x v="1"/>
    <x v="4"/>
    <x v="4"/>
    <x v="0"/>
    <x v="0"/>
    <x v="3"/>
    <x v="2"/>
    <x v="0"/>
    <x v="0"/>
    <x v="0"/>
  </r>
  <r>
    <x v="58"/>
    <x v="5"/>
    <x v="8"/>
    <x v="1"/>
    <x v="0"/>
    <x v="8"/>
    <x v="8"/>
    <x v="8"/>
    <x v="8"/>
    <x v="0"/>
    <x v="586"/>
    <x v="602"/>
    <x v="464"/>
    <x v="218"/>
    <x v="45"/>
    <x v="526"/>
    <x v="3"/>
    <x v="3"/>
    <x v="3"/>
    <x v="3"/>
    <x v="1"/>
    <x v="47"/>
    <x v="496"/>
    <x v="0"/>
    <x v="0"/>
    <x v="3"/>
    <x v="5"/>
    <x v="0"/>
    <x v="0"/>
    <x v="0"/>
  </r>
  <r>
    <x v="58"/>
    <x v="18"/>
    <x v="21"/>
    <x v="1"/>
    <x v="0"/>
    <x v="20"/>
    <x v="20"/>
    <x v="20"/>
    <x v="20"/>
    <x v="0"/>
    <x v="587"/>
    <x v="603"/>
    <x v="326"/>
    <x v="303"/>
    <x v="9"/>
    <x v="252"/>
    <x v="21"/>
    <x v="3"/>
    <x v="3"/>
    <x v="3"/>
    <x v="1"/>
    <x v="22"/>
    <x v="293"/>
    <x v="0"/>
    <x v="0"/>
    <x v="3"/>
    <x v="2"/>
    <x v="0"/>
    <x v="0"/>
    <x v="0"/>
  </r>
  <r>
    <x v="58"/>
    <x v="23"/>
    <x v="27"/>
    <x v="1"/>
    <x v="0"/>
    <x v="26"/>
    <x v="26"/>
    <x v="26"/>
    <x v="26"/>
    <x v="0"/>
    <x v="588"/>
    <x v="604"/>
    <x v="465"/>
    <x v="261"/>
    <x v="33"/>
    <x v="527"/>
    <x v="4"/>
    <x v="3"/>
    <x v="4"/>
    <x v="3"/>
    <x v="1"/>
    <x v="4"/>
    <x v="4"/>
    <x v="0"/>
    <x v="0"/>
    <x v="4"/>
    <x v="2"/>
    <x v="0"/>
    <x v="0"/>
    <x v="0"/>
  </r>
  <r>
    <x v="58"/>
    <x v="25"/>
    <x v="29"/>
    <x v="1"/>
    <x v="10"/>
    <x v="28"/>
    <x v="28"/>
    <x v="28"/>
    <x v="28"/>
    <x v="0"/>
    <x v="589"/>
    <x v="605"/>
    <x v="385"/>
    <x v="312"/>
    <x v="23"/>
    <x v="528"/>
    <x v="4"/>
    <x v="3"/>
    <x v="4"/>
    <x v="3"/>
    <x v="1"/>
    <x v="4"/>
    <x v="4"/>
    <x v="0"/>
    <x v="0"/>
    <x v="3"/>
    <x v="2"/>
    <x v="10"/>
    <x v="0"/>
    <x v="3"/>
  </r>
  <r>
    <x v="58"/>
    <x v="25"/>
    <x v="30"/>
    <x v="1"/>
    <x v="10"/>
    <x v="29"/>
    <x v="29"/>
    <x v="29"/>
    <x v="29"/>
    <x v="0"/>
    <x v="590"/>
    <x v="606"/>
    <x v="20"/>
    <x v="115"/>
    <x v="9"/>
    <x v="307"/>
    <x v="3"/>
    <x v="3"/>
    <x v="15"/>
    <x v="3"/>
    <x v="1"/>
    <x v="3"/>
    <x v="497"/>
    <x v="0"/>
    <x v="0"/>
    <x v="4"/>
    <x v="2"/>
    <x v="10"/>
    <x v="0"/>
    <x v="3"/>
  </r>
  <r>
    <x v="58"/>
    <x v="26"/>
    <x v="31"/>
    <x v="1"/>
    <x v="0"/>
    <x v="30"/>
    <x v="30"/>
    <x v="30"/>
    <x v="30"/>
    <x v="0"/>
    <x v="591"/>
    <x v="607"/>
    <x v="456"/>
    <x v="245"/>
    <x v="46"/>
    <x v="391"/>
    <x v="4"/>
    <x v="3"/>
    <x v="4"/>
    <x v="3"/>
    <x v="1"/>
    <x v="4"/>
    <x v="4"/>
    <x v="0"/>
    <x v="0"/>
    <x v="3"/>
    <x v="2"/>
    <x v="0"/>
    <x v="0"/>
    <x v="0"/>
  </r>
  <r>
    <x v="58"/>
    <x v="31"/>
    <x v="37"/>
    <x v="0"/>
    <x v="17"/>
    <x v="36"/>
    <x v="36"/>
    <x v="36"/>
    <x v="36"/>
    <x v="0"/>
    <x v="592"/>
    <x v="608"/>
    <x v="466"/>
    <x v="313"/>
    <x v="9"/>
    <x v="445"/>
    <x v="20"/>
    <x v="6"/>
    <x v="40"/>
    <x v="7"/>
    <x v="6"/>
    <x v="43"/>
    <x v="498"/>
    <x v="0"/>
    <x v="0"/>
    <x v="13"/>
    <x v="13"/>
    <x v="17"/>
    <x v="0"/>
    <x v="0"/>
  </r>
  <r>
    <x v="59"/>
    <x v="2"/>
    <x v="2"/>
    <x v="1"/>
    <x v="0"/>
    <x v="2"/>
    <x v="2"/>
    <x v="2"/>
    <x v="2"/>
    <x v="0"/>
    <x v="593"/>
    <x v="609"/>
    <x v="467"/>
    <x v="46"/>
    <x v="11"/>
    <x v="529"/>
    <x v="15"/>
    <x v="3"/>
    <x v="6"/>
    <x v="3"/>
    <x v="3"/>
    <x v="38"/>
    <x v="499"/>
    <x v="0"/>
    <x v="0"/>
    <x v="4"/>
    <x v="2"/>
    <x v="0"/>
    <x v="0"/>
    <x v="0"/>
  </r>
  <r>
    <x v="59"/>
    <x v="2"/>
    <x v="3"/>
    <x v="1"/>
    <x v="0"/>
    <x v="3"/>
    <x v="3"/>
    <x v="3"/>
    <x v="3"/>
    <x v="0"/>
    <x v="594"/>
    <x v="610"/>
    <x v="211"/>
    <x v="248"/>
    <x v="94"/>
    <x v="530"/>
    <x v="15"/>
    <x v="3"/>
    <x v="28"/>
    <x v="3"/>
    <x v="1"/>
    <x v="16"/>
    <x v="500"/>
    <x v="0"/>
    <x v="0"/>
    <x v="3"/>
    <x v="13"/>
    <x v="0"/>
    <x v="0"/>
    <x v="0"/>
  </r>
  <r>
    <x v="59"/>
    <x v="2"/>
    <x v="4"/>
    <x v="1"/>
    <x v="0"/>
    <x v="4"/>
    <x v="4"/>
    <x v="4"/>
    <x v="4"/>
    <x v="0"/>
    <x v="595"/>
    <x v="611"/>
    <x v="468"/>
    <x v="280"/>
    <x v="4"/>
    <x v="531"/>
    <x v="36"/>
    <x v="3"/>
    <x v="4"/>
    <x v="3"/>
    <x v="1"/>
    <x v="6"/>
    <x v="501"/>
    <x v="0"/>
    <x v="0"/>
    <x v="3"/>
    <x v="2"/>
    <x v="0"/>
    <x v="0"/>
    <x v="0"/>
  </r>
  <r>
    <x v="59"/>
    <x v="5"/>
    <x v="8"/>
    <x v="1"/>
    <x v="0"/>
    <x v="8"/>
    <x v="8"/>
    <x v="8"/>
    <x v="8"/>
    <x v="0"/>
    <x v="596"/>
    <x v="612"/>
    <x v="469"/>
    <x v="229"/>
    <x v="90"/>
    <x v="357"/>
    <x v="4"/>
    <x v="3"/>
    <x v="6"/>
    <x v="3"/>
    <x v="1"/>
    <x v="6"/>
    <x v="502"/>
    <x v="0"/>
    <x v="0"/>
    <x v="3"/>
    <x v="2"/>
    <x v="0"/>
    <x v="0"/>
    <x v="0"/>
  </r>
  <r>
    <x v="59"/>
    <x v="18"/>
    <x v="21"/>
    <x v="1"/>
    <x v="0"/>
    <x v="20"/>
    <x v="20"/>
    <x v="20"/>
    <x v="20"/>
    <x v="0"/>
    <x v="597"/>
    <x v="613"/>
    <x v="470"/>
    <x v="218"/>
    <x v="9"/>
    <x v="532"/>
    <x v="3"/>
    <x v="3"/>
    <x v="4"/>
    <x v="3"/>
    <x v="1"/>
    <x v="10"/>
    <x v="503"/>
    <x v="0"/>
    <x v="0"/>
    <x v="4"/>
    <x v="5"/>
    <x v="0"/>
    <x v="0"/>
    <x v="0"/>
  </r>
  <r>
    <x v="59"/>
    <x v="23"/>
    <x v="27"/>
    <x v="1"/>
    <x v="0"/>
    <x v="26"/>
    <x v="26"/>
    <x v="26"/>
    <x v="26"/>
    <x v="0"/>
    <x v="598"/>
    <x v="614"/>
    <x v="471"/>
    <x v="314"/>
    <x v="5"/>
    <x v="533"/>
    <x v="4"/>
    <x v="3"/>
    <x v="4"/>
    <x v="3"/>
    <x v="1"/>
    <x v="4"/>
    <x v="4"/>
    <x v="0"/>
    <x v="0"/>
    <x v="3"/>
    <x v="2"/>
    <x v="0"/>
    <x v="0"/>
    <x v="0"/>
  </r>
  <r>
    <x v="59"/>
    <x v="25"/>
    <x v="29"/>
    <x v="1"/>
    <x v="10"/>
    <x v="28"/>
    <x v="28"/>
    <x v="28"/>
    <x v="28"/>
    <x v="0"/>
    <x v="259"/>
    <x v="615"/>
    <x v="232"/>
    <x v="55"/>
    <x v="4"/>
    <x v="534"/>
    <x v="4"/>
    <x v="3"/>
    <x v="4"/>
    <x v="3"/>
    <x v="1"/>
    <x v="4"/>
    <x v="4"/>
    <x v="0"/>
    <x v="0"/>
    <x v="4"/>
    <x v="2"/>
    <x v="10"/>
    <x v="0"/>
    <x v="3"/>
  </r>
  <r>
    <x v="59"/>
    <x v="25"/>
    <x v="30"/>
    <x v="1"/>
    <x v="10"/>
    <x v="29"/>
    <x v="29"/>
    <x v="29"/>
    <x v="29"/>
    <x v="0"/>
    <x v="599"/>
    <x v="616"/>
    <x v="472"/>
    <x v="23"/>
    <x v="45"/>
    <x v="40"/>
    <x v="4"/>
    <x v="3"/>
    <x v="4"/>
    <x v="3"/>
    <x v="1"/>
    <x v="4"/>
    <x v="4"/>
    <x v="0"/>
    <x v="0"/>
    <x v="3"/>
    <x v="13"/>
    <x v="10"/>
    <x v="0"/>
    <x v="3"/>
  </r>
  <r>
    <x v="59"/>
    <x v="26"/>
    <x v="31"/>
    <x v="1"/>
    <x v="0"/>
    <x v="30"/>
    <x v="30"/>
    <x v="30"/>
    <x v="30"/>
    <x v="0"/>
    <x v="600"/>
    <x v="617"/>
    <x v="473"/>
    <x v="256"/>
    <x v="19"/>
    <x v="535"/>
    <x v="4"/>
    <x v="3"/>
    <x v="4"/>
    <x v="3"/>
    <x v="3"/>
    <x v="6"/>
    <x v="504"/>
    <x v="0"/>
    <x v="0"/>
    <x v="3"/>
    <x v="2"/>
    <x v="0"/>
    <x v="0"/>
    <x v="0"/>
  </r>
  <r>
    <x v="59"/>
    <x v="31"/>
    <x v="37"/>
    <x v="0"/>
    <x v="17"/>
    <x v="36"/>
    <x v="36"/>
    <x v="36"/>
    <x v="36"/>
    <x v="0"/>
    <x v="601"/>
    <x v="618"/>
    <x v="474"/>
    <x v="315"/>
    <x v="55"/>
    <x v="536"/>
    <x v="64"/>
    <x v="3"/>
    <x v="40"/>
    <x v="7"/>
    <x v="2"/>
    <x v="114"/>
    <x v="505"/>
    <x v="0"/>
    <x v="0"/>
    <x v="8"/>
    <x v="2"/>
    <x v="17"/>
    <x v="0"/>
    <x v="0"/>
  </r>
  <r>
    <x v="60"/>
    <x v="2"/>
    <x v="2"/>
    <x v="1"/>
    <x v="0"/>
    <x v="2"/>
    <x v="2"/>
    <x v="2"/>
    <x v="2"/>
    <x v="0"/>
    <x v="602"/>
    <x v="619"/>
    <x v="475"/>
    <x v="164"/>
    <x v="22"/>
    <x v="537"/>
    <x v="4"/>
    <x v="3"/>
    <x v="4"/>
    <x v="3"/>
    <x v="3"/>
    <x v="6"/>
    <x v="506"/>
    <x v="0"/>
    <x v="0"/>
    <x v="4"/>
    <x v="2"/>
    <x v="0"/>
    <x v="0"/>
    <x v="0"/>
  </r>
  <r>
    <x v="60"/>
    <x v="2"/>
    <x v="3"/>
    <x v="1"/>
    <x v="0"/>
    <x v="3"/>
    <x v="3"/>
    <x v="3"/>
    <x v="3"/>
    <x v="0"/>
    <x v="603"/>
    <x v="620"/>
    <x v="476"/>
    <x v="217"/>
    <x v="96"/>
    <x v="538"/>
    <x v="30"/>
    <x v="5"/>
    <x v="4"/>
    <x v="3"/>
    <x v="2"/>
    <x v="16"/>
    <x v="507"/>
    <x v="0"/>
    <x v="0"/>
    <x v="4"/>
    <x v="2"/>
    <x v="0"/>
    <x v="0"/>
    <x v="0"/>
  </r>
  <r>
    <x v="60"/>
    <x v="2"/>
    <x v="4"/>
    <x v="1"/>
    <x v="0"/>
    <x v="4"/>
    <x v="4"/>
    <x v="4"/>
    <x v="4"/>
    <x v="0"/>
    <x v="604"/>
    <x v="67"/>
    <x v="391"/>
    <x v="198"/>
    <x v="4"/>
    <x v="539"/>
    <x v="4"/>
    <x v="3"/>
    <x v="4"/>
    <x v="3"/>
    <x v="1"/>
    <x v="4"/>
    <x v="4"/>
    <x v="0"/>
    <x v="0"/>
    <x v="3"/>
    <x v="2"/>
    <x v="0"/>
    <x v="0"/>
    <x v="0"/>
  </r>
  <r>
    <x v="60"/>
    <x v="5"/>
    <x v="8"/>
    <x v="1"/>
    <x v="0"/>
    <x v="8"/>
    <x v="8"/>
    <x v="8"/>
    <x v="8"/>
    <x v="0"/>
    <x v="605"/>
    <x v="621"/>
    <x v="477"/>
    <x v="217"/>
    <x v="90"/>
    <x v="540"/>
    <x v="36"/>
    <x v="3"/>
    <x v="4"/>
    <x v="3"/>
    <x v="1"/>
    <x v="6"/>
    <x v="508"/>
    <x v="0"/>
    <x v="0"/>
    <x v="3"/>
    <x v="2"/>
    <x v="0"/>
    <x v="0"/>
    <x v="0"/>
  </r>
  <r>
    <x v="60"/>
    <x v="18"/>
    <x v="21"/>
    <x v="1"/>
    <x v="0"/>
    <x v="20"/>
    <x v="20"/>
    <x v="20"/>
    <x v="20"/>
    <x v="0"/>
    <x v="606"/>
    <x v="622"/>
    <x v="421"/>
    <x v="300"/>
    <x v="45"/>
    <x v="541"/>
    <x v="36"/>
    <x v="5"/>
    <x v="3"/>
    <x v="3"/>
    <x v="1"/>
    <x v="47"/>
    <x v="509"/>
    <x v="0"/>
    <x v="0"/>
    <x v="4"/>
    <x v="2"/>
    <x v="0"/>
    <x v="0"/>
    <x v="0"/>
  </r>
  <r>
    <x v="60"/>
    <x v="23"/>
    <x v="27"/>
    <x v="1"/>
    <x v="0"/>
    <x v="26"/>
    <x v="26"/>
    <x v="26"/>
    <x v="26"/>
    <x v="0"/>
    <x v="607"/>
    <x v="623"/>
    <x v="478"/>
    <x v="316"/>
    <x v="2"/>
    <x v="542"/>
    <x v="4"/>
    <x v="3"/>
    <x v="4"/>
    <x v="3"/>
    <x v="3"/>
    <x v="6"/>
    <x v="315"/>
    <x v="0"/>
    <x v="0"/>
    <x v="3"/>
    <x v="2"/>
    <x v="0"/>
    <x v="0"/>
    <x v="0"/>
  </r>
  <r>
    <x v="60"/>
    <x v="25"/>
    <x v="29"/>
    <x v="1"/>
    <x v="10"/>
    <x v="28"/>
    <x v="28"/>
    <x v="28"/>
    <x v="28"/>
    <x v="0"/>
    <x v="608"/>
    <x v="624"/>
    <x v="410"/>
    <x v="317"/>
    <x v="4"/>
    <x v="543"/>
    <x v="4"/>
    <x v="3"/>
    <x v="4"/>
    <x v="3"/>
    <x v="1"/>
    <x v="4"/>
    <x v="4"/>
    <x v="0"/>
    <x v="0"/>
    <x v="3"/>
    <x v="2"/>
    <x v="10"/>
    <x v="0"/>
    <x v="3"/>
  </r>
  <r>
    <x v="60"/>
    <x v="25"/>
    <x v="30"/>
    <x v="1"/>
    <x v="10"/>
    <x v="29"/>
    <x v="29"/>
    <x v="29"/>
    <x v="29"/>
    <x v="0"/>
    <x v="609"/>
    <x v="275"/>
    <x v="424"/>
    <x v="68"/>
    <x v="9"/>
    <x v="38"/>
    <x v="4"/>
    <x v="3"/>
    <x v="4"/>
    <x v="3"/>
    <x v="1"/>
    <x v="4"/>
    <x v="4"/>
    <x v="0"/>
    <x v="0"/>
    <x v="4"/>
    <x v="5"/>
    <x v="10"/>
    <x v="0"/>
    <x v="3"/>
  </r>
  <r>
    <x v="60"/>
    <x v="26"/>
    <x v="31"/>
    <x v="1"/>
    <x v="0"/>
    <x v="30"/>
    <x v="30"/>
    <x v="30"/>
    <x v="30"/>
    <x v="0"/>
    <x v="610"/>
    <x v="625"/>
    <x v="479"/>
    <x v="304"/>
    <x v="46"/>
    <x v="544"/>
    <x v="9"/>
    <x v="3"/>
    <x v="4"/>
    <x v="3"/>
    <x v="1"/>
    <x v="26"/>
    <x v="510"/>
    <x v="0"/>
    <x v="0"/>
    <x v="3"/>
    <x v="2"/>
    <x v="0"/>
    <x v="0"/>
    <x v="0"/>
  </r>
  <r>
    <x v="60"/>
    <x v="31"/>
    <x v="37"/>
    <x v="0"/>
    <x v="17"/>
    <x v="36"/>
    <x v="36"/>
    <x v="36"/>
    <x v="36"/>
    <x v="0"/>
    <x v="611"/>
    <x v="626"/>
    <x v="480"/>
    <x v="318"/>
    <x v="23"/>
    <x v="545"/>
    <x v="64"/>
    <x v="3"/>
    <x v="49"/>
    <x v="3"/>
    <x v="1"/>
    <x v="95"/>
    <x v="511"/>
    <x v="0"/>
    <x v="0"/>
    <x v="4"/>
    <x v="1"/>
    <x v="17"/>
    <x v="0"/>
    <x v="0"/>
  </r>
  <r>
    <x v="61"/>
    <x v="2"/>
    <x v="2"/>
    <x v="1"/>
    <x v="0"/>
    <x v="2"/>
    <x v="2"/>
    <x v="2"/>
    <x v="2"/>
    <x v="0"/>
    <x v="612"/>
    <x v="627"/>
    <x v="481"/>
    <x v="3"/>
    <x v="15"/>
    <x v="546"/>
    <x v="4"/>
    <x v="3"/>
    <x v="6"/>
    <x v="7"/>
    <x v="1"/>
    <x v="10"/>
    <x v="512"/>
    <x v="0"/>
    <x v="0"/>
    <x v="3"/>
    <x v="2"/>
    <x v="0"/>
    <x v="0"/>
    <x v="0"/>
  </r>
  <r>
    <x v="61"/>
    <x v="2"/>
    <x v="3"/>
    <x v="1"/>
    <x v="0"/>
    <x v="3"/>
    <x v="3"/>
    <x v="3"/>
    <x v="3"/>
    <x v="0"/>
    <x v="613"/>
    <x v="628"/>
    <x v="436"/>
    <x v="303"/>
    <x v="61"/>
    <x v="547"/>
    <x v="28"/>
    <x v="3"/>
    <x v="19"/>
    <x v="9"/>
    <x v="6"/>
    <x v="11"/>
    <x v="513"/>
    <x v="0"/>
    <x v="0"/>
    <x v="13"/>
    <x v="5"/>
    <x v="0"/>
    <x v="0"/>
    <x v="0"/>
  </r>
  <r>
    <x v="61"/>
    <x v="2"/>
    <x v="4"/>
    <x v="1"/>
    <x v="0"/>
    <x v="4"/>
    <x v="4"/>
    <x v="4"/>
    <x v="4"/>
    <x v="0"/>
    <x v="505"/>
    <x v="629"/>
    <x v="396"/>
    <x v="239"/>
    <x v="4"/>
    <x v="548"/>
    <x v="4"/>
    <x v="3"/>
    <x v="4"/>
    <x v="3"/>
    <x v="1"/>
    <x v="4"/>
    <x v="4"/>
    <x v="0"/>
    <x v="0"/>
    <x v="3"/>
    <x v="2"/>
    <x v="0"/>
    <x v="0"/>
    <x v="0"/>
  </r>
  <r>
    <x v="61"/>
    <x v="5"/>
    <x v="8"/>
    <x v="1"/>
    <x v="0"/>
    <x v="8"/>
    <x v="8"/>
    <x v="8"/>
    <x v="8"/>
    <x v="0"/>
    <x v="614"/>
    <x v="630"/>
    <x v="395"/>
    <x v="23"/>
    <x v="90"/>
    <x v="102"/>
    <x v="9"/>
    <x v="3"/>
    <x v="4"/>
    <x v="3"/>
    <x v="1"/>
    <x v="26"/>
    <x v="514"/>
    <x v="0"/>
    <x v="0"/>
    <x v="3"/>
    <x v="2"/>
    <x v="0"/>
    <x v="0"/>
    <x v="0"/>
  </r>
  <r>
    <x v="61"/>
    <x v="18"/>
    <x v="21"/>
    <x v="1"/>
    <x v="0"/>
    <x v="20"/>
    <x v="20"/>
    <x v="20"/>
    <x v="20"/>
    <x v="0"/>
    <x v="615"/>
    <x v="631"/>
    <x v="482"/>
    <x v="220"/>
    <x v="9"/>
    <x v="297"/>
    <x v="9"/>
    <x v="3"/>
    <x v="6"/>
    <x v="3"/>
    <x v="1"/>
    <x v="47"/>
    <x v="515"/>
    <x v="0"/>
    <x v="0"/>
    <x v="4"/>
    <x v="2"/>
    <x v="0"/>
    <x v="0"/>
    <x v="0"/>
  </r>
  <r>
    <x v="61"/>
    <x v="23"/>
    <x v="27"/>
    <x v="1"/>
    <x v="0"/>
    <x v="26"/>
    <x v="26"/>
    <x v="26"/>
    <x v="26"/>
    <x v="0"/>
    <x v="616"/>
    <x v="632"/>
    <x v="283"/>
    <x v="133"/>
    <x v="36"/>
    <x v="549"/>
    <x v="4"/>
    <x v="3"/>
    <x v="4"/>
    <x v="3"/>
    <x v="1"/>
    <x v="4"/>
    <x v="4"/>
    <x v="0"/>
    <x v="0"/>
    <x v="3"/>
    <x v="1"/>
    <x v="0"/>
    <x v="0"/>
    <x v="0"/>
  </r>
  <r>
    <x v="61"/>
    <x v="25"/>
    <x v="29"/>
    <x v="1"/>
    <x v="10"/>
    <x v="28"/>
    <x v="28"/>
    <x v="28"/>
    <x v="28"/>
    <x v="0"/>
    <x v="431"/>
    <x v="524"/>
    <x v="366"/>
    <x v="174"/>
    <x v="4"/>
    <x v="220"/>
    <x v="4"/>
    <x v="3"/>
    <x v="4"/>
    <x v="3"/>
    <x v="1"/>
    <x v="4"/>
    <x v="4"/>
    <x v="0"/>
    <x v="0"/>
    <x v="3"/>
    <x v="2"/>
    <x v="10"/>
    <x v="0"/>
    <x v="3"/>
  </r>
  <r>
    <x v="61"/>
    <x v="25"/>
    <x v="30"/>
    <x v="1"/>
    <x v="10"/>
    <x v="29"/>
    <x v="29"/>
    <x v="29"/>
    <x v="29"/>
    <x v="0"/>
    <x v="617"/>
    <x v="633"/>
    <x v="483"/>
    <x v="34"/>
    <x v="9"/>
    <x v="550"/>
    <x v="36"/>
    <x v="3"/>
    <x v="4"/>
    <x v="3"/>
    <x v="1"/>
    <x v="6"/>
    <x v="516"/>
    <x v="0"/>
    <x v="0"/>
    <x v="3"/>
    <x v="13"/>
    <x v="10"/>
    <x v="0"/>
    <x v="3"/>
  </r>
  <r>
    <x v="61"/>
    <x v="26"/>
    <x v="31"/>
    <x v="1"/>
    <x v="0"/>
    <x v="30"/>
    <x v="30"/>
    <x v="30"/>
    <x v="30"/>
    <x v="0"/>
    <x v="618"/>
    <x v="634"/>
    <x v="147"/>
    <x v="299"/>
    <x v="2"/>
    <x v="551"/>
    <x v="4"/>
    <x v="3"/>
    <x v="4"/>
    <x v="3"/>
    <x v="1"/>
    <x v="4"/>
    <x v="4"/>
    <x v="0"/>
    <x v="0"/>
    <x v="4"/>
    <x v="2"/>
    <x v="0"/>
    <x v="0"/>
    <x v="0"/>
  </r>
  <r>
    <x v="61"/>
    <x v="31"/>
    <x v="37"/>
    <x v="0"/>
    <x v="17"/>
    <x v="36"/>
    <x v="36"/>
    <x v="36"/>
    <x v="36"/>
    <x v="0"/>
    <x v="619"/>
    <x v="635"/>
    <x v="484"/>
    <x v="319"/>
    <x v="88"/>
    <x v="552"/>
    <x v="39"/>
    <x v="3"/>
    <x v="58"/>
    <x v="7"/>
    <x v="6"/>
    <x v="49"/>
    <x v="195"/>
    <x v="0"/>
    <x v="0"/>
    <x v="3"/>
    <x v="14"/>
    <x v="17"/>
    <x v="0"/>
    <x v="0"/>
  </r>
  <r>
    <x v="61"/>
    <x v="32"/>
    <x v="38"/>
    <x v="0"/>
    <x v="18"/>
    <x v="37"/>
    <x v="37"/>
    <x v="37"/>
    <x v="37"/>
    <x v="0"/>
    <x v="620"/>
    <x v="636"/>
    <x v="485"/>
    <x v="91"/>
    <x v="5"/>
    <x v="553"/>
    <x v="33"/>
    <x v="3"/>
    <x v="23"/>
    <x v="2"/>
    <x v="1"/>
    <x v="78"/>
    <x v="517"/>
    <x v="0"/>
    <x v="0"/>
    <x v="4"/>
    <x v="2"/>
    <x v="18"/>
    <x v="0"/>
    <x v="3"/>
  </r>
  <r>
    <x v="61"/>
    <x v="32"/>
    <x v="39"/>
    <x v="0"/>
    <x v="19"/>
    <x v="38"/>
    <x v="38"/>
    <x v="38"/>
    <x v="38"/>
    <x v="0"/>
    <x v="621"/>
    <x v="637"/>
    <x v="486"/>
    <x v="267"/>
    <x v="24"/>
    <x v="554"/>
    <x v="15"/>
    <x v="3"/>
    <x v="3"/>
    <x v="3"/>
    <x v="1"/>
    <x v="38"/>
    <x v="518"/>
    <x v="0"/>
    <x v="0"/>
    <x v="3"/>
    <x v="2"/>
    <x v="19"/>
    <x v="1"/>
    <x v="1"/>
  </r>
  <r>
    <x v="62"/>
    <x v="2"/>
    <x v="2"/>
    <x v="1"/>
    <x v="0"/>
    <x v="2"/>
    <x v="2"/>
    <x v="2"/>
    <x v="2"/>
    <x v="0"/>
    <x v="622"/>
    <x v="638"/>
    <x v="377"/>
    <x v="280"/>
    <x v="15"/>
    <x v="555"/>
    <x v="3"/>
    <x v="3"/>
    <x v="6"/>
    <x v="3"/>
    <x v="1"/>
    <x v="26"/>
    <x v="519"/>
    <x v="0"/>
    <x v="0"/>
    <x v="3"/>
    <x v="2"/>
    <x v="0"/>
    <x v="0"/>
    <x v="0"/>
  </r>
  <r>
    <x v="62"/>
    <x v="2"/>
    <x v="3"/>
    <x v="1"/>
    <x v="0"/>
    <x v="3"/>
    <x v="3"/>
    <x v="3"/>
    <x v="3"/>
    <x v="0"/>
    <x v="623"/>
    <x v="639"/>
    <x v="487"/>
    <x v="193"/>
    <x v="96"/>
    <x v="556"/>
    <x v="9"/>
    <x v="3"/>
    <x v="28"/>
    <x v="3"/>
    <x v="2"/>
    <x v="52"/>
    <x v="520"/>
    <x v="0"/>
    <x v="0"/>
    <x v="12"/>
    <x v="13"/>
    <x v="0"/>
    <x v="0"/>
    <x v="0"/>
  </r>
  <r>
    <x v="62"/>
    <x v="2"/>
    <x v="4"/>
    <x v="1"/>
    <x v="0"/>
    <x v="4"/>
    <x v="4"/>
    <x v="4"/>
    <x v="4"/>
    <x v="0"/>
    <x v="624"/>
    <x v="640"/>
    <x v="385"/>
    <x v="295"/>
    <x v="4"/>
    <x v="336"/>
    <x v="4"/>
    <x v="5"/>
    <x v="4"/>
    <x v="3"/>
    <x v="1"/>
    <x v="6"/>
    <x v="521"/>
    <x v="0"/>
    <x v="0"/>
    <x v="3"/>
    <x v="2"/>
    <x v="0"/>
    <x v="0"/>
    <x v="0"/>
  </r>
  <r>
    <x v="62"/>
    <x v="5"/>
    <x v="8"/>
    <x v="1"/>
    <x v="0"/>
    <x v="8"/>
    <x v="8"/>
    <x v="8"/>
    <x v="8"/>
    <x v="0"/>
    <x v="625"/>
    <x v="641"/>
    <x v="304"/>
    <x v="30"/>
    <x v="45"/>
    <x v="557"/>
    <x v="36"/>
    <x v="3"/>
    <x v="4"/>
    <x v="3"/>
    <x v="1"/>
    <x v="6"/>
    <x v="522"/>
    <x v="0"/>
    <x v="0"/>
    <x v="5"/>
    <x v="2"/>
    <x v="0"/>
    <x v="0"/>
    <x v="0"/>
  </r>
  <r>
    <x v="62"/>
    <x v="18"/>
    <x v="21"/>
    <x v="1"/>
    <x v="0"/>
    <x v="20"/>
    <x v="20"/>
    <x v="20"/>
    <x v="20"/>
    <x v="0"/>
    <x v="626"/>
    <x v="642"/>
    <x v="488"/>
    <x v="126"/>
    <x v="90"/>
    <x v="9"/>
    <x v="36"/>
    <x v="3"/>
    <x v="4"/>
    <x v="3"/>
    <x v="1"/>
    <x v="6"/>
    <x v="523"/>
    <x v="0"/>
    <x v="0"/>
    <x v="13"/>
    <x v="5"/>
    <x v="0"/>
    <x v="0"/>
    <x v="0"/>
  </r>
  <r>
    <x v="62"/>
    <x v="23"/>
    <x v="27"/>
    <x v="1"/>
    <x v="0"/>
    <x v="26"/>
    <x v="26"/>
    <x v="26"/>
    <x v="26"/>
    <x v="0"/>
    <x v="627"/>
    <x v="643"/>
    <x v="18"/>
    <x v="31"/>
    <x v="5"/>
    <x v="510"/>
    <x v="4"/>
    <x v="3"/>
    <x v="4"/>
    <x v="3"/>
    <x v="1"/>
    <x v="4"/>
    <x v="4"/>
    <x v="0"/>
    <x v="0"/>
    <x v="3"/>
    <x v="2"/>
    <x v="0"/>
    <x v="0"/>
    <x v="0"/>
  </r>
  <r>
    <x v="62"/>
    <x v="25"/>
    <x v="29"/>
    <x v="1"/>
    <x v="10"/>
    <x v="28"/>
    <x v="28"/>
    <x v="28"/>
    <x v="28"/>
    <x v="0"/>
    <x v="628"/>
    <x v="644"/>
    <x v="232"/>
    <x v="124"/>
    <x v="23"/>
    <x v="558"/>
    <x v="4"/>
    <x v="3"/>
    <x v="4"/>
    <x v="3"/>
    <x v="1"/>
    <x v="4"/>
    <x v="4"/>
    <x v="0"/>
    <x v="0"/>
    <x v="3"/>
    <x v="8"/>
    <x v="10"/>
    <x v="0"/>
    <x v="3"/>
  </r>
  <r>
    <x v="62"/>
    <x v="25"/>
    <x v="30"/>
    <x v="1"/>
    <x v="10"/>
    <x v="29"/>
    <x v="29"/>
    <x v="29"/>
    <x v="29"/>
    <x v="0"/>
    <x v="629"/>
    <x v="645"/>
    <x v="489"/>
    <x v="161"/>
    <x v="57"/>
    <x v="559"/>
    <x v="36"/>
    <x v="3"/>
    <x v="6"/>
    <x v="3"/>
    <x v="1"/>
    <x v="10"/>
    <x v="435"/>
    <x v="0"/>
    <x v="0"/>
    <x v="12"/>
    <x v="5"/>
    <x v="10"/>
    <x v="0"/>
    <x v="3"/>
  </r>
  <r>
    <x v="62"/>
    <x v="26"/>
    <x v="31"/>
    <x v="1"/>
    <x v="0"/>
    <x v="30"/>
    <x v="30"/>
    <x v="30"/>
    <x v="30"/>
    <x v="0"/>
    <x v="630"/>
    <x v="646"/>
    <x v="490"/>
    <x v="239"/>
    <x v="84"/>
    <x v="204"/>
    <x v="36"/>
    <x v="3"/>
    <x v="4"/>
    <x v="3"/>
    <x v="1"/>
    <x v="6"/>
    <x v="143"/>
    <x v="0"/>
    <x v="0"/>
    <x v="3"/>
    <x v="2"/>
    <x v="0"/>
    <x v="0"/>
    <x v="0"/>
  </r>
  <r>
    <x v="62"/>
    <x v="31"/>
    <x v="37"/>
    <x v="0"/>
    <x v="17"/>
    <x v="36"/>
    <x v="36"/>
    <x v="36"/>
    <x v="36"/>
    <x v="0"/>
    <x v="631"/>
    <x v="647"/>
    <x v="491"/>
    <x v="320"/>
    <x v="27"/>
    <x v="239"/>
    <x v="49"/>
    <x v="3"/>
    <x v="58"/>
    <x v="3"/>
    <x v="1"/>
    <x v="69"/>
    <x v="524"/>
    <x v="0"/>
    <x v="0"/>
    <x v="4"/>
    <x v="13"/>
    <x v="17"/>
    <x v="0"/>
    <x v="0"/>
  </r>
  <r>
    <x v="62"/>
    <x v="32"/>
    <x v="38"/>
    <x v="0"/>
    <x v="18"/>
    <x v="37"/>
    <x v="37"/>
    <x v="37"/>
    <x v="37"/>
    <x v="0"/>
    <x v="632"/>
    <x v="648"/>
    <x v="470"/>
    <x v="200"/>
    <x v="33"/>
    <x v="560"/>
    <x v="8"/>
    <x v="3"/>
    <x v="25"/>
    <x v="3"/>
    <x v="3"/>
    <x v="18"/>
    <x v="525"/>
    <x v="0"/>
    <x v="0"/>
    <x v="3"/>
    <x v="2"/>
    <x v="18"/>
    <x v="0"/>
    <x v="3"/>
  </r>
  <r>
    <x v="62"/>
    <x v="32"/>
    <x v="39"/>
    <x v="0"/>
    <x v="19"/>
    <x v="38"/>
    <x v="38"/>
    <x v="38"/>
    <x v="38"/>
    <x v="0"/>
    <x v="633"/>
    <x v="649"/>
    <x v="492"/>
    <x v="210"/>
    <x v="7"/>
    <x v="561"/>
    <x v="21"/>
    <x v="3"/>
    <x v="3"/>
    <x v="7"/>
    <x v="1"/>
    <x v="21"/>
    <x v="526"/>
    <x v="0"/>
    <x v="0"/>
    <x v="3"/>
    <x v="2"/>
    <x v="19"/>
    <x v="1"/>
    <x v="1"/>
  </r>
  <r>
    <x v="63"/>
    <x v="2"/>
    <x v="2"/>
    <x v="1"/>
    <x v="0"/>
    <x v="2"/>
    <x v="2"/>
    <x v="2"/>
    <x v="2"/>
    <x v="0"/>
    <x v="634"/>
    <x v="650"/>
    <x v="493"/>
    <x v="229"/>
    <x v="15"/>
    <x v="38"/>
    <x v="36"/>
    <x v="3"/>
    <x v="6"/>
    <x v="3"/>
    <x v="3"/>
    <x v="26"/>
    <x v="527"/>
    <x v="0"/>
    <x v="0"/>
    <x v="4"/>
    <x v="5"/>
    <x v="0"/>
    <x v="0"/>
    <x v="0"/>
  </r>
  <r>
    <x v="63"/>
    <x v="2"/>
    <x v="3"/>
    <x v="1"/>
    <x v="0"/>
    <x v="3"/>
    <x v="3"/>
    <x v="3"/>
    <x v="3"/>
    <x v="0"/>
    <x v="635"/>
    <x v="651"/>
    <x v="494"/>
    <x v="87"/>
    <x v="101"/>
    <x v="562"/>
    <x v="15"/>
    <x v="3"/>
    <x v="15"/>
    <x v="3"/>
    <x v="3"/>
    <x v="21"/>
    <x v="528"/>
    <x v="0"/>
    <x v="0"/>
    <x v="4"/>
    <x v="2"/>
    <x v="0"/>
    <x v="0"/>
    <x v="0"/>
  </r>
  <r>
    <x v="63"/>
    <x v="2"/>
    <x v="4"/>
    <x v="1"/>
    <x v="0"/>
    <x v="4"/>
    <x v="4"/>
    <x v="4"/>
    <x v="4"/>
    <x v="0"/>
    <x v="457"/>
    <x v="652"/>
    <x v="385"/>
    <x v="48"/>
    <x v="4"/>
    <x v="563"/>
    <x v="4"/>
    <x v="3"/>
    <x v="4"/>
    <x v="3"/>
    <x v="1"/>
    <x v="4"/>
    <x v="4"/>
    <x v="0"/>
    <x v="0"/>
    <x v="3"/>
    <x v="2"/>
    <x v="0"/>
    <x v="0"/>
    <x v="0"/>
  </r>
  <r>
    <x v="63"/>
    <x v="5"/>
    <x v="8"/>
    <x v="1"/>
    <x v="0"/>
    <x v="8"/>
    <x v="8"/>
    <x v="8"/>
    <x v="8"/>
    <x v="0"/>
    <x v="636"/>
    <x v="653"/>
    <x v="495"/>
    <x v="217"/>
    <x v="9"/>
    <x v="564"/>
    <x v="4"/>
    <x v="3"/>
    <x v="4"/>
    <x v="3"/>
    <x v="3"/>
    <x v="6"/>
    <x v="529"/>
    <x v="0"/>
    <x v="0"/>
    <x v="3"/>
    <x v="5"/>
    <x v="0"/>
    <x v="0"/>
    <x v="0"/>
  </r>
  <r>
    <x v="63"/>
    <x v="18"/>
    <x v="21"/>
    <x v="1"/>
    <x v="0"/>
    <x v="20"/>
    <x v="20"/>
    <x v="20"/>
    <x v="20"/>
    <x v="0"/>
    <x v="637"/>
    <x v="654"/>
    <x v="320"/>
    <x v="316"/>
    <x v="45"/>
    <x v="565"/>
    <x v="3"/>
    <x v="3"/>
    <x v="6"/>
    <x v="3"/>
    <x v="1"/>
    <x v="26"/>
    <x v="530"/>
    <x v="0"/>
    <x v="0"/>
    <x v="13"/>
    <x v="2"/>
    <x v="0"/>
    <x v="0"/>
    <x v="0"/>
  </r>
  <r>
    <x v="63"/>
    <x v="23"/>
    <x v="27"/>
    <x v="1"/>
    <x v="0"/>
    <x v="26"/>
    <x v="26"/>
    <x v="26"/>
    <x v="26"/>
    <x v="0"/>
    <x v="638"/>
    <x v="655"/>
    <x v="31"/>
    <x v="41"/>
    <x v="33"/>
    <x v="566"/>
    <x v="36"/>
    <x v="5"/>
    <x v="6"/>
    <x v="3"/>
    <x v="1"/>
    <x v="26"/>
    <x v="531"/>
    <x v="0"/>
    <x v="0"/>
    <x v="3"/>
    <x v="13"/>
    <x v="0"/>
    <x v="0"/>
    <x v="0"/>
  </r>
  <r>
    <x v="63"/>
    <x v="25"/>
    <x v="29"/>
    <x v="1"/>
    <x v="10"/>
    <x v="28"/>
    <x v="28"/>
    <x v="28"/>
    <x v="28"/>
    <x v="0"/>
    <x v="639"/>
    <x v="656"/>
    <x v="385"/>
    <x v="201"/>
    <x v="50"/>
    <x v="150"/>
    <x v="4"/>
    <x v="3"/>
    <x v="4"/>
    <x v="3"/>
    <x v="1"/>
    <x v="4"/>
    <x v="4"/>
    <x v="0"/>
    <x v="0"/>
    <x v="3"/>
    <x v="2"/>
    <x v="10"/>
    <x v="0"/>
    <x v="3"/>
  </r>
  <r>
    <x v="63"/>
    <x v="25"/>
    <x v="30"/>
    <x v="1"/>
    <x v="10"/>
    <x v="29"/>
    <x v="29"/>
    <x v="29"/>
    <x v="29"/>
    <x v="0"/>
    <x v="640"/>
    <x v="657"/>
    <x v="386"/>
    <x v="284"/>
    <x v="57"/>
    <x v="536"/>
    <x v="4"/>
    <x v="3"/>
    <x v="6"/>
    <x v="3"/>
    <x v="1"/>
    <x v="6"/>
    <x v="532"/>
    <x v="0"/>
    <x v="0"/>
    <x v="3"/>
    <x v="1"/>
    <x v="10"/>
    <x v="0"/>
    <x v="3"/>
  </r>
  <r>
    <x v="63"/>
    <x v="26"/>
    <x v="31"/>
    <x v="1"/>
    <x v="0"/>
    <x v="30"/>
    <x v="30"/>
    <x v="30"/>
    <x v="30"/>
    <x v="0"/>
    <x v="641"/>
    <x v="658"/>
    <x v="496"/>
    <x v="17"/>
    <x v="2"/>
    <x v="282"/>
    <x v="36"/>
    <x v="3"/>
    <x v="4"/>
    <x v="3"/>
    <x v="1"/>
    <x v="6"/>
    <x v="533"/>
    <x v="0"/>
    <x v="0"/>
    <x v="3"/>
    <x v="2"/>
    <x v="0"/>
    <x v="0"/>
    <x v="0"/>
  </r>
  <r>
    <x v="63"/>
    <x v="31"/>
    <x v="37"/>
    <x v="0"/>
    <x v="17"/>
    <x v="36"/>
    <x v="36"/>
    <x v="36"/>
    <x v="36"/>
    <x v="0"/>
    <x v="642"/>
    <x v="659"/>
    <x v="497"/>
    <x v="321"/>
    <x v="33"/>
    <x v="567"/>
    <x v="2"/>
    <x v="5"/>
    <x v="49"/>
    <x v="7"/>
    <x v="1"/>
    <x v="43"/>
    <x v="534"/>
    <x v="0"/>
    <x v="0"/>
    <x v="13"/>
    <x v="13"/>
    <x v="17"/>
    <x v="0"/>
    <x v="0"/>
  </r>
  <r>
    <x v="63"/>
    <x v="32"/>
    <x v="38"/>
    <x v="0"/>
    <x v="18"/>
    <x v="37"/>
    <x v="37"/>
    <x v="37"/>
    <x v="37"/>
    <x v="0"/>
    <x v="643"/>
    <x v="660"/>
    <x v="258"/>
    <x v="24"/>
    <x v="90"/>
    <x v="568"/>
    <x v="15"/>
    <x v="5"/>
    <x v="25"/>
    <x v="3"/>
    <x v="1"/>
    <x v="33"/>
    <x v="184"/>
    <x v="0"/>
    <x v="0"/>
    <x v="3"/>
    <x v="5"/>
    <x v="18"/>
    <x v="0"/>
    <x v="3"/>
  </r>
  <r>
    <x v="63"/>
    <x v="32"/>
    <x v="39"/>
    <x v="0"/>
    <x v="19"/>
    <x v="38"/>
    <x v="38"/>
    <x v="38"/>
    <x v="38"/>
    <x v="0"/>
    <x v="644"/>
    <x v="661"/>
    <x v="347"/>
    <x v="14"/>
    <x v="3"/>
    <x v="569"/>
    <x v="30"/>
    <x v="3"/>
    <x v="3"/>
    <x v="3"/>
    <x v="1"/>
    <x v="21"/>
    <x v="535"/>
    <x v="0"/>
    <x v="0"/>
    <x v="3"/>
    <x v="2"/>
    <x v="19"/>
    <x v="1"/>
    <x v="1"/>
  </r>
  <r>
    <x v="64"/>
    <x v="2"/>
    <x v="2"/>
    <x v="1"/>
    <x v="0"/>
    <x v="2"/>
    <x v="2"/>
    <x v="2"/>
    <x v="2"/>
    <x v="0"/>
    <x v="645"/>
    <x v="616"/>
    <x v="354"/>
    <x v="221"/>
    <x v="7"/>
    <x v="570"/>
    <x v="36"/>
    <x v="3"/>
    <x v="4"/>
    <x v="3"/>
    <x v="1"/>
    <x v="6"/>
    <x v="536"/>
    <x v="0"/>
    <x v="0"/>
    <x v="3"/>
    <x v="2"/>
    <x v="0"/>
    <x v="0"/>
    <x v="0"/>
  </r>
  <r>
    <x v="64"/>
    <x v="2"/>
    <x v="3"/>
    <x v="1"/>
    <x v="0"/>
    <x v="3"/>
    <x v="3"/>
    <x v="3"/>
    <x v="3"/>
    <x v="0"/>
    <x v="646"/>
    <x v="662"/>
    <x v="430"/>
    <x v="132"/>
    <x v="96"/>
    <x v="571"/>
    <x v="33"/>
    <x v="3"/>
    <x v="6"/>
    <x v="3"/>
    <x v="3"/>
    <x v="16"/>
    <x v="537"/>
    <x v="0"/>
    <x v="0"/>
    <x v="4"/>
    <x v="2"/>
    <x v="0"/>
    <x v="0"/>
    <x v="0"/>
  </r>
  <r>
    <x v="64"/>
    <x v="2"/>
    <x v="4"/>
    <x v="1"/>
    <x v="0"/>
    <x v="4"/>
    <x v="4"/>
    <x v="4"/>
    <x v="4"/>
    <x v="0"/>
    <x v="271"/>
    <x v="663"/>
    <x v="123"/>
    <x v="322"/>
    <x v="4"/>
    <x v="572"/>
    <x v="4"/>
    <x v="3"/>
    <x v="4"/>
    <x v="3"/>
    <x v="1"/>
    <x v="4"/>
    <x v="4"/>
    <x v="0"/>
    <x v="0"/>
    <x v="3"/>
    <x v="2"/>
    <x v="0"/>
    <x v="0"/>
    <x v="0"/>
  </r>
  <r>
    <x v="64"/>
    <x v="5"/>
    <x v="8"/>
    <x v="1"/>
    <x v="0"/>
    <x v="8"/>
    <x v="8"/>
    <x v="8"/>
    <x v="8"/>
    <x v="0"/>
    <x v="647"/>
    <x v="664"/>
    <x v="234"/>
    <x v="46"/>
    <x v="45"/>
    <x v="573"/>
    <x v="4"/>
    <x v="3"/>
    <x v="6"/>
    <x v="3"/>
    <x v="1"/>
    <x v="6"/>
    <x v="538"/>
    <x v="0"/>
    <x v="0"/>
    <x v="3"/>
    <x v="2"/>
    <x v="0"/>
    <x v="0"/>
    <x v="0"/>
  </r>
  <r>
    <x v="64"/>
    <x v="18"/>
    <x v="21"/>
    <x v="1"/>
    <x v="0"/>
    <x v="20"/>
    <x v="20"/>
    <x v="20"/>
    <x v="20"/>
    <x v="0"/>
    <x v="648"/>
    <x v="665"/>
    <x v="365"/>
    <x v="192"/>
    <x v="9"/>
    <x v="574"/>
    <x v="3"/>
    <x v="3"/>
    <x v="4"/>
    <x v="3"/>
    <x v="1"/>
    <x v="10"/>
    <x v="539"/>
    <x v="0"/>
    <x v="0"/>
    <x v="4"/>
    <x v="2"/>
    <x v="0"/>
    <x v="0"/>
    <x v="0"/>
  </r>
  <r>
    <x v="64"/>
    <x v="23"/>
    <x v="27"/>
    <x v="1"/>
    <x v="0"/>
    <x v="26"/>
    <x v="26"/>
    <x v="26"/>
    <x v="26"/>
    <x v="0"/>
    <x v="649"/>
    <x v="655"/>
    <x v="289"/>
    <x v="323"/>
    <x v="102"/>
    <x v="575"/>
    <x v="4"/>
    <x v="3"/>
    <x v="4"/>
    <x v="7"/>
    <x v="1"/>
    <x v="6"/>
    <x v="540"/>
    <x v="0"/>
    <x v="0"/>
    <x v="3"/>
    <x v="2"/>
    <x v="0"/>
    <x v="0"/>
    <x v="0"/>
  </r>
  <r>
    <x v="64"/>
    <x v="25"/>
    <x v="29"/>
    <x v="1"/>
    <x v="10"/>
    <x v="28"/>
    <x v="28"/>
    <x v="28"/>
    <x v="28"/>
    <x v="0"/>
    <x v="259"/>
    <x v="666"/>
    <x v="232"/>
    <x v="324"/>
    <x v="4"/>
    <x v="576"/>
    <x v="4"/>
    <x v="3"/>
    <x v="4"/>
    <x v="3"/>
    <x v="1"/>
    <x v="4"/>
    <x v="4"/>
    <x v="0"/>
    <x v="0"/>
    <x v="3"/>
    <x v="2"/>
    <x v="10"/>
    <x v="0"/>
    <x v="3"/>
  </r>
  <r>
    <x v="64"/>
    <x v="25"/>
    <x v="30"/>
    <x v="1"/>
    <x v="10"/>
    <x v="29"/>
    <x v="29"/>
    <x v="29"/>
    <x v="29"/>
    <x v="0"/>
    <x v="650"/>
    <x v="667"/>
    <x v="498"/>
    <x v="325"/>
    <x v="57"/>
    <x v="577"/>
    <x v="4"/>
    <x v="3"/>
    <x v="6"/>
    <x v="3"/>
    <x v="1"/>
    <x v="6"/>
    <x v="541"/>
    <x v="0"/>
    <x v="0"/>
    <x v="4"/>
    <x v="2"/>
    <x v="10"/>
    <x v="0"/>
    <x v="3"/>
  </r>
  <r>
    <x v="64"/>
    <x v="26"/>
    <x v="31"/>
    <x v="1"/>
    <x v="0"/>
    <x v="30"/>
    <x v="30"/>
    <x v="30"/>
    <x v="30"/>
    <x v="0"/>
    <x v="651"/>
    <x v="668"/>
    <x v="38"/>
    <x v="314"/>
    <x v="5"/>
    <x v="578"/>
    <x v="36"/>
    <x v="3"/>
    <x v="4"/>
    <x v="3"/>
    <x v="1"/>
    <x v="6"/>
    <x v="542"/>
    <x v="0"/>
    <x v="0"/>
    <x v="3"/>
    <x v="2"/>
    <x v="0"/>
    <x v="0"/>
    <x v="0"/>
  </r>
  <r>
    <x v="64"/>
    <x v="31"/>
    <x v="37"/>
    <x v="0"/>
    <x v="17"/>
    <x v="36"/>
    <x v="36"/>
    <x v="36"/>
    <x v="36"/>
    <x v="0"/>
    <x v="652"/>
    <x v="669"/>
    <x v="499"/>
    <x v="326"/>
    <x v="28"/>
    <x v="579"/>
    <x v="77"/>
    <x v="3"/>
    <x v="39"/>
    <x v="7"/>
    <x v="6"/>
    <x v="71"/>
    <x v="543"/>
    <x v="0"/>
    <x v="0"/>
    <x v="12"/>
    <x v="14"/>
    <x v="17"/>
    <x v="0"/>
    <x v="0"/>
  </r>
  <r>
    <x v="64"/>
    <x v="32"/>
    <x v="38"/>
    <x v="0"/>
    <x v="18"/>
    <x v="37"/>
    <x v="37"/>
    <x v="37"/>
    <x v="37"/>
    <x v="0"/>
    <x v="653"/>
    <x v="670"/>
    <x v="500"/>
    <x v="121"/>
    <x v="13"/>
    <x v="580"/>
    <x v="9"/>
    <x v="3"/>
    <x v="28"/>
    <x v="3"/>
    <x v="1"/>
    <x v="21"/>
    <x v="247"/>
    <x v="0"/>
    <x v="0"/>
    <x v="4"/>
    <x v="2"/>
    <x v="18"/>
    <x v="0"/>
    <x v="3"/>
  </r>
  <r>
    <x v="64"/>
    <x v="32"/>
    <x v="39"/>
    <x v="0"/>
    <x v="19"/>
    <x v="38"/>
    <x v="38"/>
    <x v="38"/>
    <x v="38"/>
    <x v="0"/>
    <x v="654"/>
    <x v="671"/>
    <x v="399"/>
    <x v="95"/>
    <x v="76"/>
    <x v="581"/>
    <x v="43"/>
    <x v="3"/>
    <x v="14"/>
    <x v="3"/>
    <x v="1"/>
    <x v="28"/>
    <x v="357"/>
    <x v="0"/>
    <x v="0"/>
    <x v="3"/>
    <x v="2"/>
    <x v="19"/>
    <x v="1"/>
    <x v="1"/>
  </r>
  <r>
    <x v="65"/>
    <x v="2"/>
    <x v="2"/>
    <x v="1"/>
    <x v="0"/>
    <x v="2"/>
    <x v="2"/>
    <x v="2"/>
    <x v="2"/>
    <x v="0"/>
    <x v="655"/>
    <x v="672"/>
    <x v="501"/>
    <x v="11"/>
    <x v="49"/>
    <x v="457"/>
    <x v="3"/>
    <x v="3"/>
    <x v="6"/>
    <x v="3"/>
    <x v="1"/>
    <x v="26"/>
    <x v="544"/>
    <x v="0"/>
    <x v="0"/>
    <x v="4"/>
    <x v="2"/>
    <x v="0"/>
    <x v="0"/>
    <x v="0"/>
  </r>
  <r>
    <x v="65"/>
    <x v="2"/>
    <x v="3"/>
    <x v="1"/>
    <x v="0"/>
    <x v="3"/>
    <x v="3"/>
    <x v="3"/>
    <x v="3"/>
    <x v="0"/>
    <x v="656"/>
    <x v="673"/>
    <x v="211"/>
    <x v="184"/>
    <x v="94"/>
    <x v="582"/>
    <x v="35"/>
    <x v="3"/>
    <x v="5"/>
    <x v="3"/>
    <x v="3"/>
    <x v="33"/>
    <x v="545"/>
    <x v="0"/>
    <x v="0"/>
    <x v="5"/>
    <x v="5"/>
    <x v="0"/>
    <x v="0"/>
    <x v="0"/>
  </r>
  <r>
    <x v="65"/>
    <x v="2"/>
    <x v="4"/>
    <x v="1"/>
    <x v="0"/>
    <x v="4"/>
    <x v="4"/>
    <x v="4"/>
    <x v="4"/>
    <x v="0"/>
    <x v="595"/>
    <x v="674"/>
    <x v="468"/>
    <x v="10"/>
    <x v="4"/>
    <x v="583"/>
    <x v="4"/>
    <x v="3"/>
    <x v="4"/>
    <x v="3"/>
    <x v="1"/>
    <x v="4"/>
    <x v="4"/>
    <x v="0"/>
    <x v="0"/>
    <x v="3"/>
    <x v="2"/>
    <x v="0"/>
    <x v="0"/>
    <x v="0"/>
  </r>
  <r>
    <x v="65"/>
    <x v="5"/>
    <x v="8"/>
    <x v="1"/>
    <x v="0"/>
    <x v="8"/>
    <x v="8"/>
    <x v="8"/>
    <x v="8"/>
    <x v="0"/>
    <x v="657"/>
    <x v="675"/>
    <x v="502"/>
    <x v="327"/>
    <x v="45"/>
    <x v="584"/>
    <x v="9"/>
    <x v="3"/>
    <x v="3"/>
    <x v="3"/>
    <x v="1"/>
    <x v="3"/>
    <x v="301"/>
    <x v="0"/>
    <x v="0"/>
    <x v="3"/>
    <x v="2"/>
    <x v="0"/>
    <x v="0"/>
    <x v="0"/>
  </r>
  <r>
    <x v="65"/>
    <x v="18"/>
    <x v="21"/>
    <x v="1"/>
    <x v="0"/>
    <x v="20"/>
    <x v="20"/>
    <x v="20"/>
    <x v="20"/>
    <x v="0"/>
    <x v="658"/>
    <x v="676"/>
    <x v="503"/>
    <x v="106"/>
    <x v="9"/>
    <x v="323"/>
    <x v="9"/>
    <x v="3"/>
    <x v="4"/>
    <x v="3"/>
    <x v="1"/>
    <x v="26"/>
    <x v="546"/>
    <x v="0"/>
    <x v="0"/>
    <x v="3"/>
    <x v="2"/>
    <x v="0"/>
    <x v="0"/>
    <x v="0"/>
  </r>
  <r>
    <x v="65"/>
    <x v="23"/>
    <x v="27"/>
    <x v="1"/>
    <x v="0"/>
    <x v="26"/>
    <x v="26"/>
    <x v="26"/>
    <x v="26"/>
    <x v="0"/>
    <x v="659"/>
    <x v="677"/>
    <x v="90"/>
    <x v="328"/>
    <x v="41"/>
    <x v="585"/>
    <x v="4"/>
    <x v="3"/>
    <x v="4"/>
    <x v="3"/>
    <x v="1"/>
    <x v="4"/>
    <x v="4"/>
    <x v="0"/>
    <x v="0"/>
    <x v="3"/>
    <x v="2"/>
    <x v="0"/>
    <x v="0"/>
    <x v="0"/>
  </r>
  <r>
    <x v="65"/>
    <x v="25"/>
    <x v="30"/>
    <x v="1"/>
    <x v="10"/>
    <x v="29"/>
    <x v="29"/>
    <x v="29"/>
    <x v="29"/>
    <x v="0"/>
    <x v="660"/>
    <x v="678"/>
    <x v="304"/>
    <x v="329"/>
    <x v="57"/>
    <x v="365"/>
    <x v="3"/>
    <x v="3"/>
    <x v="6"/>
    <x v="3"/>
    <x v="1"/>
    <x v="26"/>
    <x v="113"/>
    <x v="0"/>
    <x v="0"/>
    <x v="12"/>
    <x v="2"/>
    <x v="10"/>
    <x v="0"/>
    <x v="3"/>
  </r>
  <r>
    <x v="65"/>
    <x v="26"/>
    <x v="31"/>
    <x v="1"/>
    <x v="0"/>
    <x v="30"/>
    <x v="30"/>
    <x v="30"/>
    <x v="30"/>
    <x v="0"/>
    <x v="661"/>
    <x v="679"/>
    <x v="504"/>
    <x v="65"/>
    <x v="5"/>
    <x v="574"/>
    <x v="36"/>
    <x v="3"/>
    <x v="4"/>
    <x v="3"/>
    <x v="1"/>
    <x v="6"/>
    <x v="200"/>
    <x v="0"/>
    <x v="0"/>
    <x v="3"/>
    <x v="2"/>
    <x v="0"/>
    <x v="0"/>
    <x v="0"/>
  </r>
  <r>
    <x v="65"/>
    <x v="31"/>
    <x v="37"/>
    <x v="0"/>
    <x v="17"/>
    <x v="36"/>
    <x v="36"/>
    <x v="36"/>
    <x v="36"/>
    <x v="0"/>
    <x v="662"/>
    <x v="680"/>
    <x v="505"/>
    <x v="330"/>
    <x v="23"/>
    <x v="586"/>
    <x v="2"/>
    <x v="5"/>
    <x v="11"/>
    <x v="7"/>
    <x v="1"/>
    <x v="96"/>
    <x v="547"/>
    <x v="0"/>
    <x v="0"/>
    <x v="4"/>
    <x v="2"/>
    <x v="17"/>
    <x v="0"/>
    <x v="0"/>
  </r>
  <r>
    <x v="65"/>
    <x v="32"/>
    <x v="38"/>
    <x v="0"/>
    <x v="18"/>
    <x v="37"/>
    <x v="37"/>
    <x v="37"/>
    <x v="37"/>
    <x v="0"/>
    <x v="663"/>
    <x v="681"/>
    <x v="506"/>
    <x v="74"/>
    <x v="45"/>
    <x v="587"/>
    <x v="28"/>
    <x v="3"/>
    <x v="31"/>
    <x v="7"/>
    <x v="1"/>
    <x v="59"/>
    <x v="548"/>
    <x v="0"/>
    <x v="0"/>
    <x v="3"/>
    <x v="5"/>
    <x v="18"/>
    <x v="0"/>
    <x v="3"/>
  </r>
  <r>
    <x v="65"/>
    <x v="32"/>
    <x v="39"/>
    <x v="0"/>
    <x v="19"/>
    <x v="38"/>
    <x v="38"/>
    <x v="38"/>
    <x v="38"/>
    <x v="0"/>
    <x v="664"/>
    <x v="682"/>
    <x v="94"/>
    <x v="249"/>
    <x v="22"/>
    <x v="197"/>
    <x v="16"/>
    <x v="3"/>
    <x v="2"/>
    <x v="3"/>
    <x v="1"/>
    <x v="69"/>
    <x v="549"/>
    <x v="0"/>
    <x v="0"/>
    <x v="13"/>
    <x v="1"/>
    <x v="19"/>
    <x v="1"/>
    <x v="1"/>
  </r>
  <r>
    <x v="66"/>
    <x v="2"/>
    <x v="2"/>
    <x v="1"/>
    <x v="0"/>
    <x v="2"/>
    <x v="2"/>
    <x v="2"/>
    <x v="2"/>
    <x v="0"/>
    <x v="665"/>
    <x v="683"/>
    <x v="507"/>
    <x v="64"/>
    <x v="49"/>
    <x v="588"/>
    <x v="15"/>
    <x v="3"/>
    <x v="6"/>
    <x v="3"/>
    <x v="1"/>
    <x v="3"/>
    <x v="550"/>
    <x v="0"/>
    <x v="0"/>
    <x v="4"/>
    <x v="13"/>
    <x v="0"/>
    <x v="0"/>
    <x v="0"/>
  </r>
  <r>
    <x v="66"/>
    <x v="2"/>
    <x v="3"/>
    <x v="1"/>
    <x v="0"/>
    <x v="3"/>
    <x v="3"/>
    <x v="3"/>
    <x v="3"/>
    <x v="0"/>
    <x v="666"/>
    <x v="684"/>
    <x v="316"/>
    <x v="182"/>
    <x v="62"/>
    <x v="589"/>
    <x v="21"/>
    <x v="3"/>
    <x v="10"/>
    <x v="7"/>
    <x v="1"/>
    <x v="34"/>
    <x v="551"/>
    <x v="0"/>
    <x v="0"/>
    <x v="5"/>
    <x v="2"/>
    <x v="0"/>
    <x v="0"/>
    <x v="0"/>
  </r>
  <r>
    <x v="66"/>
    <x v="2"/>
    <x v="4"/>
    <x v="1"/>
    <x v="0"/>
    <x v="4"/>
    <x v="4"/>
    <x v="4"/>
    <x v="4"/>
    <x v="0"/>
    <x v="595"/>
    <x v="685"/>
    <x v="468"/>
    <x v="53"/>
    <x v="4"/>
    <x v="590"/>
    <x v="4"/>
    <x v="3"/>
    <x v="4"/>
    <x v="3"/>
    <x v="1"/>
    <x v="4"/>
    <x v="4"/>
    <x v="0"/>
    <x v="0"/>
    <x v="3"/>
    <x v="2"/>
    <x v="0"/>
    <x v="0"/>
    <x v="0"/>
  </r>
  <r>
    <x v="66"/>
    <x v="5"/>
    <x v="8"/>
    <x v="1"/>
    <x v="0"/>
    <x v="8"/>
    <x v="8"/>
    <x v="8"/>
    <x v="8"/>
    <x v="0"/>
    <x v="667"/>
    <x v="686"/>
    <x v="508"/>
    <x v="24"/>
    <x v="45"/>
    <x v="156"/>
    <x v="9"/>
    <x v="3"/>
    <x v="6"/>
    <x v="3"/>
    <x v="1"/>
    <x v="47"/>
    <x v="552"/>
    <x v="0"/>
    <x v="0"/>
    <x v="3"/>
    <x v="2"/>
    <x v="0"/>
    <x v="0"/>
    <x v="0"/>
  </r>
  <r>
    <x v="66"/>
    <x v="18"/>
    <x v="21"/>
    <x v="1"/>
    <x v="0"/>
    <x v="20"/>
    <x v="20"/>
    <x v="20"/>
    <x v="20"/>
    <x v="0"/>
    <x v="668"/>
    <x v="687"/>
    <x v="509"/>
    <x v="266"/>
    <x v="9"/>
    <x v="361"/>
    <x v="36"/>
    <x v="3"/>
    <x v="3"/>
    <x v="3"/>
    <x v="1"/>
    <x v="26"/>
    <x v="553"/>
    <x v="0"/>
    <x v="0"/>
    <x v="3"/>
    <x v="2"/>
    <x v="0"/>
    <x v="0"/>
    <x v="0"/>
  </r>
  <r>
    <x v="66"/>
    <x v="23"/>
    <x v="27"/>
    <x v="1"/>
    <x v="0"/>
    <x v="26"/>
    <x v="26"/>
    <x v="26"/>
    <x v="26"/>
    <x v="0"/>
    <x v="669"/>
    <x v="688"/>
    <x v="496"/>
    <x v="242"/>
    <x v="102"/>
    <x v="591"/>
    <x v="4"/>
    <x v="3"/>
    <x v="6"/>
    <x v="3"/>
    <x v="1"/>
    <x v="6"/>
    <x v="554"/>
    <x v="0"/>
    <x v="0"/>
    <x v="3"/>
    <x v="2"/>
    <x v="0"/>
    <x v="0"/>
    <x v="0"/>
  </r>
  <r>
    <x v="66"/>
    <x v="25"/>
    <x v="30"/>
    <x v="1"/>
    <x v="10"/>
    <x v="29"/>
    <x v="29"/>
    <x v="29"/>
    <x v="29"/>
    <x v="0"/>
    <x v="670"/>
    <x v="689"/>
    <x v="510"/>
    <x v="124"/>
    <x v="57"/>
    <x v="592"/>
    <x v="36"/>
    <x v="3"/>
    <x v="4"/>
    <x v="3"/>
    <x v="1"/>
    <x v="6"/>
    <x v="555"/>
    <x v="0"/>
    <x v="0"/>
    <x v="4"/>
    <x v="2"/>
    <x v="10"/>
    <x v="0"/>
    <x v="3"/>
  </r>
  <r>
    <x v="66"/>
    <x v="26"/>
    <x v="31"/>
    <x v="1"/>
    <x v="0"/>
    <x v="30"/>
    <x v="30"/>
    <x v="30"/>
    <x v="30"/>
    <x v="0"/>
    <x v="671"/>
    <x v="690"/>
    <x v="422"/>
    <x v="10"/>
    <x v="2"/>
    <x v="593"/>
    <x v="4"/>
    <x v="3"/>
    <x v="4"/>
    <x v="3"/>
    <x v="1"/>
    <x v="4"/>
    <x v="4"/>
    <x v="0"/>
    <x v="0"/>
    <x v="3"/>
    <x v="2"/>
    <x v="0"/>
    <x v="0"/>
    <x v="0"/>
  </r>
  <r>
    <x v="66"/>
    <x v="31"/>
    <x v="37"/>
    <x v="0"/>
    <x v="17"/>
    <x v="36"/>
    <x v="36"/>
    <x v="36"/>
    <x v="36"/>
    <x v="0"/>
    <x v="672"/>
    <x v="691"/>
    <x v="511"/>
    <x v="331"/>
    <x v="41"/>
    <x v="579"/>
    <x v="10"/>
    <x v="3"/>
    <x v="65"/>
    <x v="3"/>
    <x v="6"/>
    <x v="115"/>
    <x v="556"/>
    <x v="0"/>
    <x v="0"/>
    <x v="4"/>
    <x v="5"/>
    <x v="17"/>
    <x v="0"/>
    <x v="0"/>
  </r>
  <r>
    <x v="66"/>
    <x v="32"/>
    <x v="38"/>
    <x v="0"/>
    <x v="18"/>
    <x v="37"/>
    <x v="37"/>
    <x v="37"/>
    <x v="37"/>
    <x v="0"/>
    <x v="673"/>
    <x v="692"/>
    <x v="512"/>
    <x v="59"/>
    <x v="7"/>
    <x v="457"/>
    <x v="15"/>
    <x v="3"/>
    <x v="15"/>
    <x v="3"/>
    <x v="1"/>
    <x v="22"/>
    <x v="240"/>
    <x v="0"/>
    <x v="0"/>
    <x v="4"/>
    <x v="5"/>
    <x v="18"/>
    <x v="0"/>
    <x v="3"/>
  </r>
  <r>
    <x v="66"/>
    <x v="32"/>
    <x v="39"/>
    <x v="0"/>
    <x v="19"/>
    <x v="38"/>
    <x v="38"/>
    <x v="38"/>
    <x v="38"/>
    <x v="0"/>
    <x v="674"/>
    <x v="693"/>
    <x v="513"/>
    <x v="5"/>
    <x v="20"/>
    <x v="445"/>
    <x v="71"/>
    <x v="5"/>
    <x v="39"/>
    <x v="7"/>
    <x v="1"/>
    <x v="95"/>
    <x v="396"/>
    <x v="0"/>
    <x v="0"/>
    <x v="7"/>
    <x v="2"/>
    <x v="19"/>
    <x v="1"/>
    <x v="1"/>
  </r>
  <r>
    <x v="67"/>
    <x v="2"/>
    <x v="2"/>
    <x v="1"/>
    <x v="0"/>
    <x v="2"/>
    <x v="2"/>
    <x v="2"/>
    <x v="2"/>
    <x v="0"/>
    <x v="675"/>
    <x v="694"/>
    <x v="344"/>
    <x v="195"/>
    <x v="22"/>
    <x v="594"/>
    <x v="30"/>
    <x v="3"/>
    <x v="6"/>
    <x v="3"/>
    <x v="1"/>
    <x v="22"/>
    <x v="557"/>
    <x v="0"/>
    <x v="0"/>
    <x v="4"/>
    <x v="2"/>
    <x v="0"/>
    <x v="0"/>
    <x v="0"/>
  </r>
  <r>
    <x v="67"/>
    <x v="2"/>
    <x v="3"/>
    <x v="1"/>
    <x v="0"/>
    <x v="3"/>
    <x v="3"/>
    <x v="3"/>
    <x v="3"/>
    <x v="0"/>
    <x v="676"/>
    <x v="695"/>
    <x v="392"/>
    <x v="132"/>
    <x v="99"/>
    <x v="595"/>
    <x v="33"/>
    <x v="3"/>
    <x v="28"/>
    <x v="3"/>
    <x v="2"/>
    <x v="54"/>
    <x v="558"/>
    <x v="0"/>
    <x v="0"/>
    <x v="13"/>
    <x v="2"/>
    <x v="0"/>
    <x v="0"/>
    <x v="0"/>
  </r>
  <r>
    <x v="67"/>
    <x v="2"/>
    <x v="4"/>
    <x v="1"/>
    <x v="0"/>
    <x v="4"/>
    <x v="4"/>
    <x v="4"/>
    <x v="4"/>
    <x v="0"/>
    <x v="490"/>
    <x v="317"/>
    <x v="410"/>
    <x v="132"/>
    <x v="4"/>
    <x v="596"/>
    <x v="4"/>
    <x v="3"/>
    <x v="4"/>
    <x v="3"/>
    <x v="1"/>
    <x v="4"/>
    <x v="4"/>
    <x v="0"/>
    <x v="0"/>
    <x v="3"/>
    <x v="2"/>
    <x v="0"/>
    <x v="0"/>
    <x v="0"/>
  </r>
  <r>
    <x v="67"/>
    <x v="5"/>
    <x v="8"/>
    <x v="1"/>
    <x v="0"/>
    <x v="8"/>
    <x v="8"/>
    <x v="8"/>
    <x v="8"/>
    <x v="0"/>
    <x v="677"/>
    <x v="696"/>
    <x v="514"/>
    <x v="115"/>
    <x v="45"/>
    <x v="597"/>
    <x v="9"/>
    <x v="3"/>
    <x v="15"/>
    <x v="3"/>
    <x v="1"/>
    <x v="38"/>
    <x v="559"/>
    <x v="0"/>
    <x v="0"/>
    <x v="12"/>
    <x v="13"/>
    <x v="0"/>
    <x v="0"/>
    <x v="0"/>
  </r>
  <r>
    <x v="67"/>
    <x v="18"/>
    <x v="21"/>
    <x v="1"/>
    <x v="0"/>
    <x v="20"/>
    <x v="20"/>
    <x v="20"/>
    <x v="20"/>
    <x v="0"/>
    <x v="678"/>
    <x v="697"/>
    <x v="515"/>
    <x v="289"/>
    <x v="9"/>
    <x v="51"/>
    <x v="30"/>
    <x v="5"/>
    <x v="4"/>
    <x v="3"/>
    <x v="1"/>
    <x v="22"/>
    <x v="560"/>
    <x v="0"/>
    <x v="0"/>
    <x v="4"/>
    <x v="2"/>
    <x v="0"/>
    <x v="0"/>
    <x v="0"/>
  </r>
  <r>
    <x v="67"/>
    <x v="23"/>
    <x v="27"/>
    <x v="1"/>
    <x v="0"/>
    <x v="26"/>
    <x v="26"/>
    <x v="26"/>
    <x v="26"/>
    <x v="0"/>
    <x v="679"/>
    <x v="698"/>
    <x v="516"/>
    <x v="96"/>
    <x v="5"/>
    <x v="598"/>
    <x v="36"/>
    <x v="3"/>
    <x v="4"/>
    <x v="3"/>
    <x v="1"/>
    <x v="6"/>
    <x v="561"/>
    <x v="0"/>
    <x v="0"/>
    <x v="3"/>
    <x v="2"/>
    <x v="0"/>
    <x v="0"/>
    <x v="0"/>
  </r>
  <r>
    <x v="67"/>
    <x v="25"/>
    <x v="29"/>
    <x v="1"/>
    <x v="10"/>
    <x v="28"/>
    <x v="28"/>
    <x v="28"/>
    <x v="28"/>
    <x v="0"/>
    <x v="517"/>
    <x v="699"/>
    <x v="82"/>
    <x v="332"/>
    <x v="4"/>
    <x v="599"/>
    <x v="4"/>
    <x v="3"/>
    <x v="4"/>
    <x v="3"/>
    <x v="1"/>
    <x v="4"/>
    <x v="4"/>
    <x v="0"/>
    <x v="0"/>
    <x v="3"/>
    <x v="2"/>
    <x v="10"/>
    <x v="0"/>
    <x v="3"/>
  </r>
  <r>
    <x v="67"/>
    <x v="25"/>
    <x v="30"/>
    <x v="1"/>
    <x v="10"/>
    <x v="29"/>
    <x v="29"/>
    <x v="29"/>
    <x v="29"/>
    <x v="0"/>
    <x v="680"/>
    <x v="700"/>
    <x v="517"/>
    <x v="61"/>
    <x v="9"/>
    <x v="600"/>
    <x v="21"/>
    <x v="3"/>
    <x v="6"/>
    <x v="3"/>
    <x v="1"/>
    <x v="38"/>
    <x v="562"/>
    <x v="0"/>
    <x v="0"/>
    <x v="3"/>
    <x v="2"/>
    <x v="10"/>
    <x v="0"/>
    <x v="3"/>
  </r>
  <r>
    <x v="67"/>
    <x v="26"/>
    <x v="31"/>
    <x v="1"/>
    <x v="0"/>
    <x v="30"/>
    <x v="30"/>
    <x v="30"/>
    <x v="30"/>
    <x v="0"/>
    <x v="681"/>
    <x v="701"/>
    <x v="518"/>
    <x v="235"/>
    <x v="87"/>
    <x v="601"/>
    <x v="4"/>
    <x v="3"/>
    <x v="4"/>
    <x v="3"/>
    <x v="1"/>
    <x v="4"/>
    <x v="4"/>
    <x v="0"/>
    <x v="0"/>
    <x v="3"/>
    <x v="2"/>
    <x v="0"/>
    <x v="0"/>
    <x v="0"/>
  </r>
  <r>
    <x v="67"/>
    <x v="31"/>
    <x v="37"/>
    <x v="0"/>
    <x v="17"/>
    <x v="36"/>
    <x v="36"/>
    <x v="36"/>
    <x v="36"/>
    <x v="0"/>
    <x v="682"/>
    <x v="702"/>
    <x v="519"/>
    <x v="275"/>
    <x v="5"/>
    <x v="602"/>
    <x v="14"/>
    <x v="3"/>
    <x v="69"/>
    <x v="7"/>
    <x v="1"/>
    <x v="101"/>
    <x v="563"/>
    <x v="0"/>
    <x v="0"/>
    <x v="3"/>
    <x v="2"/>
    <x v="17"/>
    <x v="0"/>
    <x v="0"/>
  </r>
  <r>
    <x v="67"/>
    <x v="32"/>
    <x v="38"/>
    <x v="0"/>
    <x v="18"/>
    <x v="37"/>
    <x v="37"/>
    <x v="37"/>
    <x v="37"/>
    <x v="0"/>
    <x v="683"/>
    <x v="703"/>
    <x v="520"/>
    <x v="333"/>
    <x v="57"/>
    <x v="344"/>
    <x v="36"/>
    <x v="3"/>
    <x v="5"/>
    <x v="7"/>
    <x v="1"/>
    <x v="38"/>
    <x v="564"/>
    <x v="0"/>
    <x v="0"/>
    <x v="3"/>
    <x v="2"/>
    <x v="18"/>
    <x v="0"/>
    <x v="3"/>
  </r>
  <r>
    <x v="67"/>
    <x v="32"/>
    <x v="39"/>
    <x v="0"/>
    <x v="19"/>
    <x v="38"/>
    <x v="38"/>
    <x v="38"/>
    <x v="38"/>
    <x v="0"/>
    <x v="684"/>
    <x v="704"/>
    <x v="183"/>
    <x v="42"/>
    <x v="76"/>
    <x v="603"/>
    <x v="5"/>
    <x v="3"/>
    <x v="14"/>
    <x v="7"/>
    <x v="2"/>
    <x v="28"/>
    <x v="565"/>
    <x v="0"/>
    <x v="0"/>
    <x v="3"/>
    <x v="5"/>
    <x v="19"/>
    <x v="1"/>
    <x v="1"/>
  </r>
  <r>
    <x v="68"/>
    <x v="2"/>
    <x v="2"/>
    <x v="1"/>
    <x v="0"/>
    <x v="2"/>
    <x v="2"/>
    <x v="2"/>
    <x v="2"/>
    <x v="0"/>
    <x v="685"/>
    <x v="705"/>
    <x v="321"/>
    <x v="164"/>
    <x v="7"/>
    <x v="604"/>
    <x v="30"/>
    <x v="5"/>
    <x v="6"/>
    <x v="3"/>
    <x v="1"/>
    <x v="21"/>
    <x v="566"/>
    <x v="0"/>
    <x v="0"/>
    <x v="4"/>
    <x v="14"/>
    <x v="0"/>
    <x v="0"/>
    <x v="0"/>
  </r>
  <r>
    <x v="68"/>
    <x v="2"/>
    <x v="3"/>
    <x v="1"/>
    <x v="0"/>
    <x v="3"/>
    <x v="3"/>
    <x v="3"/>
    <x v="3"/>
    <x v="0"/>
    <x v="686"/>
    <x v="706"/>
    <x v="427"/>
    <x v="78"/>
    <x v="98"/>
    <x v="605"/>
    <x v="21"/>
    <x v="3"/>
    <x v="6"/>
    <x v="7"/>
    <x v="1"/>
    <x v="22"/>
    <x v="567"/>
    <x v="0"/>
    <x v="0"/>
    <x v="12"/>
    <x v="5"/>
    <x v="0"/>
    <x v="0"/>
    <x v="0"/>
  </r>
  <r>
    <x v="68"/>
    <x v="2"/>
    <x v="4"/>
    <x v="1"/>
    <x v="0"/>
    <x v="4"/>
    <x v="4"/>
    <x v="4"/>
    <x v="4"/>
    <x v="0"/>
    <x v="490"/>
    <x v="67"/>
    <x v="410"/>
    <x v="59"/>
    <x v="4"/>
    <x v="61"/>
    <x v="4"/>
    <x v="3"/>
    <x v="4"/>
    <x v="3"/>
    <x v="1"/>
    <x v="4"/>
    <x v="4"/>
    <x v="0"/>
    <x v="0"/>
    <x v="3"/>
    <x v="2"/>
    <x v="0"/>
    <x v="0"/>
    <x v="0"/>
  </r>
  <r>
    <x v="68"/>
    <x v="5"/>
    <x v="8"/>
    <x v="1"/>
    <x v="0"/>
    <x v="8"/>
    <x v="8"/>
    <x v="8"/>
    <x v="8"/>
    <x v="0"/>
    <x v="687"/>
    <x v="707"/>
    <x v="477"/>
    <x v="126"/>
    <x v="45"/>
    <x v="606"/>
    <x v="3"/>
    <x v="3"/>
    <x v="4"/>
    <x v="3"/>
    <x v="1"/>
    <x v="10"/>
    <x v="568"/>
    <x v="0"/>
    <x v="0"/>
    <x v="4"/>
    <x v="2"/>
    <x v="0"/>
    <x v="0"/>
    <x v="0"/>
  </r>
  <r>
    <x v="68"/>
    <x v="18"/>
    <x v="21"/>
    <x v="1"/>
    <x v="0"/>
    <x v="20"/>
    <x v="20"/>
    <x v="20"/>
    <x v="20"/>
    <x v="0"/>
    <x v="688"/>
    <x v="708"/>
    <x v="521"/>
    <x v="139"/>
    <x v="57"/>
    <x v="88"/>
    <x v="30"/>
    <x v="3"/>
    <x v="4"/>
    <x v="7"/>
    <x v="1"/>
    <x v="22"/>
    <x v="569"/>
    <x v="0"/>
    <x v="0"/>
    <x v="4"/>
    <x v="5"/>
    <x v="0"/>
    <x v="0"/>
    <x v="0"/>
  </r>
  <r>
    <x v="68"/>
    <x v="23"/>
    <x v="27"/>
    <x v="1"/>
    <x v="0"/>
    <x v="26"/>
    <x v="26"/>
    <x v="26"/>
    <x v="26"/>
    <x v="0"/>
    <x v="689"/>
    <x v="709"/>
    <x v="51"/>
    <x v="185"/>
    <x v="5"/>
    <x v="607"/>
    <x v="36"/>
    <x v="3"/>
    <x v="4"/>
    <x v="3"/>
    <x v="1"/>
    <x v="6"/>
    <x v="57"/>
    <x v="0"/>
    <x v="0"/>
    <x v="3"/>
    <x v="2"/>
    <x v="0"/>
    <x v="0"/>
    <x v="0"/>
  </r>
  <r>
    <x v="68"/>
    <x v="25"/>
    <x v="29"/>
    <x v="1"/>
    <x v="10"/>
    <x v="28"/>
    <x v="28"/>
    <x v="28"/>
    <x v="28"/>
    <x v="0"/>
    <x v="690"/>
    <x v="710"/>
    <x v="522"/>
    <x v="63"/>
    <x v="4"/>
    <x v="47"/>
    <x v="4"/>
    <x v="3"/>
    <x v="4"/>
    <x v="3"/>
    <x v="1"/>
    <x v="4"/>
    <x v="4"/>
    <x v="0"/>
    <x v="0"/>
    <x v="3"/>
    <x v="2"/>
    <x v="10"/>
    <x v="0"/>
    <x v="3"/>
  </r>
  <r>
    <x v="68"/>
    <x v="25"/>
    <x v="30"/>
    <x v="1"/>
    <x v="10"/>
    <x v="29"/>
    <x v="29"/>
    <x v="29"/>
    <x v="29"/>
    <x v="0"/>
    <x v="691"/>
    <x v="711"/>
    <x v="523"/>
    <x v="249"/>
    <x v="57"/>
    <x v="586"/>
    <x v="4"/>
    <x v="3"/>
    <x v="4"/>
    <x v="3"/>
    <x v="1"/>
    <x v="4"/>
    <x v="4"/>
    <x v="0"/>
    <x v="0"/>
    <x v="13"/>
    <x v="13"/>
    <x v="10"/>
    <x v="0"/>
    <x v="3"/>
  </r>
  <r>
    <x v="68"/>
    <x v="26"/>
    <x v="31"/>
    <x v="1"/>
    <x v="0"/>
    <x v="30"/>
    <x v="30"/>
    <x v="30"/>
    <x v="30"/>
    <x v="0"/>
    <x v="692"/>
    <x v="712"/>
    <x v="524"/>
    <x v="235"/>
    <x v="19"/>
    <x v="554"/>
    <x v="36"/>
    <x v="3"/>
    <x v="4"/>
    <x v="3"/>
    <x v="1"/>
    <x v="6"/>
    <x v="570"/>
    <x v="0"/>
    <x v="0"/>
    <x v="3"/>
    <x v="2"/>
    <x v="0"/>
    <x v="0"/>
    <x v="0"/>
  </r>
  <r>
    <x v="68"/>
    <x v="31"/>
    <x v="37"/>
    <x v="0"/>
    <x v="17"/>
    <x v="36"/>
    <x v="36"/>
    <x v="36"/>
    <x v="36"/>
    <x v="0"/>
    <x v="693"/>
    <x v="713"/>
    <x v="525"/>
    <x v="334"/>
    <x v="2"/>
    <x v="608"/>
    <x v="34"/>
    <x v="3"/>
    <x v="51"/>
    <x v="3"/>
    <x v="1"/>
    <x v="69"/>
    <x v="571"/>
    <x v="0"/>
    <x v="0"/>
    <x v="13"/>
    <x v="13"/>
    <x v="17"/>
    <x v="0"/>
    <x v="0"/>
  </r>
  <r>
    <x v="68"/>
    <x v="32"/>
    <x v="38"/>
    <x v="0"/>
    <x v="18"/>
    <x v="37"/>
    <x v="37"/>
    <x v="37"/>
    <x v="37"/>
    <x v="0"/>
    <x v="694"/>
    <x v="714"/>
    <x v="386"/>
    <x v="335"/>
    <x v="57"/>
    <x v="609"/>
    <x v="43"/>
    <x v="5"/>
    <x v="5"/>
    <x v="7"/>
    <x v="1"/>
    <x v="42"/>
    <x v="572"/>
    <x v="0"/>
    <x v="0"/>
    <x v="3"/>
    <x v="5"/>
    <x v="18"/>
    <x v="0"/>
    <x v="3"/>
  </r>
  <r>
    <x v="69"/>
    <x v="2"/>
    <x v="2"/>
    <x v="1"/>
    <x v="0"/>
    <x v="2"/>
    <x v="2"/>
    <x v="2"/>
    <x v="2"/>
    <x v="0"/>
    <x v="695"/>
    <x v="715"/>
    <x v="346"/>
    <x v="92"/>
    <x v="65"/>
    <x v="374"/>
    <x v="3"/>
    <x v="3"/>
    <x v="4"/>
    <x v="3"/>
    <x v="1"/>
    <x v="10"/>
    <x v="573"/>
    <x v="0"/>
    <x v="0"/>
    <x v="3"/>
    <x v="5"/>
    <x v="0"/>
    <x v="0"/>
    <x v="0"/>
  </r>
  <r>
    <x v="69"/>
    <x v="2"/>
    <x v="3"/>
    <x v="1"/>
    <x v="0"/>
    <x v="3"/>
    <x v="3"/>
    <x v="3"/>
    <x v="3"/>
    <x v="0"/>
    <x v="696"/>
    <x v="716"/>
    <x v="526"/>
    <x v="182"/>
    <x v="103"/>
    <x v="610"/>
    <x v="35"/>
    <x v="3"/>
    <x v="5"/>
    <x v="3"/>
    <x v="1"/>
    <x v="34"/>
    <x v="574"/>
    <x v="0"/>
    <x v="0"/>
    <x v="4"/>
    <x v="13"/>
    <x v="0"/>
    <x v="0"/>
    <x v="0"/>
  </r>
  <r>
    <x v="69"/>
    <x v="2"/>
    <x v="4"/>
    <x v="1"/>
    <x v="0"/>
    <x v="4"/>
    <x v="4"/>
    <x v="4"/>
    <x v="4"/>
    <x v="0"/>
    <x v="490"/>
    <x v="717"/>
    <x v="410"/>
    <x v="55"/>
    <x v="4"/>
    <x v="534"/>
    <x v="4"/>
    <x v="3"/>
    <x v="6"/>
    <x v="3"/>
    <x v="1"/>
    <x v="6"/>
    <x v="415"/>
    <x v="0"/>
    <x v="0"/>
    <x v="3"/>
    <x v="2"/>
    <x v="0"/>
    <x v="0"/>
    <x v="0"/>
  </r>
  <r>
    <x v="69"/>
    <x v="5"/>
    <x v="8"/>
    <x v="1"/>
    <x v="0"/>
    <x v="8"/>
    <x v="8"/>
    <x v="8"/>
    <x v="8"/>
    <x v="0"/>
    <x v="697"/>
    <x v="718"/>
    <x v="527"/>
    <x v="50"/>
    <x v="45"/>
    <x v="611"/>
    <x v="36"/>
    <x v="3"/>
    <x v="15"/>
    <x v="3"/>
    <x v="1"/>
    <x v="47"/>
    <x v="575"/>
    <x v="0"/>
    <x v="0"/>
    <x v="3"/>
    <x v="13"/>
    <x v="0"/>
    <x v="0"/>
    <x v="0"/>
  </r>
  <r>
    <x v="69"/>
    <x v="18"/>
    <x v="21"/>
    <x v="1"/>
    <x v="0"/>
    <x v="20"/>
    <x v="20"/>
    <x v="20"/>
    <x v="20"/>
    <x v="0"/>
    <x v="698"/>
    <x v="719"/>
    <x v="70"/>
    <x v="336"/>
    <x v="9"/>
    <x v="612"/>
    <x v="15"/>
    <x v="3"/>
    <x v="4"/>
    <x v="3"/>
    <x v="1"/>
    <x v="47"/>
    <x v="576"/>
    <x v="0"/>
    <x v="0"/>
    <x v="4"/>
    <x v="2"/>
    <x v="0"/>
    <x v="0"/>
    <x v="0"/>
  </r>
  <r>
    <x v="69"/>
    <x v="23"/>
    <x v="27"/>
    <x v="1"/>
    <x v="0"/>
    <x v="26"/>
    <x v="26"/>
    <x v="26"/>
    <x v="26"/>
    <x v="0"/>
    <x v="699"/>
    <x v="720"/>
    <x v="90"/>
    <x v="277"/>
    <x v="2"/>
    <x v="613"/>
    <x v="4"/>
    <x v="3"/>
    <x v="4"/>
    <x v="3"/>
    <x v="1"/>
    <x v="4"/>
    <x v="4"/>
    <x v="0"/>
    <x v="0"/>
    <x v="3"/>
    <x v="2"/>
    <x v="0"/>
    <x v="0"/>
    <x v="0"/>
  </r>
  <r>
    <x v="69"/>
    <x v="25"/>
    <x v="29"/>
    <x v="1"/>
    <x v="10"/>
    <x v="28"/>
    <x v="28"/>
    <x v="28"/>
    <x v="28"/>
    <x v="0"/>
    <x v="517"/>
    <x v="666"/>
    <x v="82"/>
    <x v="308"/>
    <x v="4"/>
    <x v="267"/>
    <x v="4"/>
    <x v="3"/>
    <x v="4"/>
    <x v="3"/>
    <x v="1"/>
    <x v="4"/>
    <x v="4"/>
    <x v="0"/>
    <x v="0"/>
    <x v="3"/>
    <x v="2"/>
    <x v="10"/>
    <x v="0"/>
    <x v="3"/>
  </r>
  <r>
    <x v="69"/>
    <x v="25"/>
    <x v="30"/>
    <x v="1"/>
    <x v="10"/>
    <x v="29"/>
    <x v="29"/>
    <x v="29"/>
    <x v="29"/>
    <x v="0"/>
    <x v="700"/>
    <x v="721"/>
    <x v="446"/>
    <x v="337"/>
    <x v="57"/>
    <x v="614"/>
    <x v="3"/>
    <x v="3"/>
    <x v="6"/>
    <x v="3"/>
    <x v="1"/>
    <x v="26"/>
    <x v="577"/>
    <x v="0"/>
    <x v="0"/>
    <x v="3"/>
    <x v="2"/>
    <x v="10"/>
    <x v="0"/>
    <x v="3"/>
  </r>
  <r>
    <x v="69"/>
    <x v="26"/>
    <x v="31"/>
    <x v="1"/>
    <x v="0"/>
    <x v="30"/>
    <x v="30"/>
    <x v="30"/>
    <x v="30"/>
    <x v="0"/>
    <x v="701"/>
    <x v="722"/>
    <x v="520"/>
    <x v="303"/>
    <x v="46"/>
    <x v="335"/>
    <x v="15"/>
    <x v="3"/>
    <x v="4"/>
    <x v="3"/>
    <x v="3"/>
    <x v="3"/>
    <x v="141"/>
    <x v="0"/>
    <x v="0"/>
    <x v="3"/>
    <x v="2"/>
    <x v="0"/>
    <x v="0"/>
    <x v="0"/>
  </r>
  <r>
    <x v="69"/>
    <x v="31"/>
    <x v="37"/>
    <x v="0"/>
    <x v="17"/>
    <x v="36"/>
    <x v="36"/>
    <x v="36"/>
    <x v="36"/>
    <x v="0"/>
    <x v="702"/>
    <x v="723"/>
    <x v="528"/>
    <x v="159"/>
    <x v="57"/>
    <x v="615"/>
    <x v="34"/>
    <x v="3"/>
    <x v="40"/>
    <x v="3"/>
    <x v="1"/>
    <x v="79"/>
    <x v="578"/>
    <x v="0"/>
    <x v="0"/>
    <x v="4"/>
    <x v="5"/>
    <x v="17"/>
    <x v="0"/>
    <x v="0"/>
  </r>
  <r>
    <x v="69"/>
    <x v="32"/>
    <x v="38"/>
    <x v="0"/>
    <x v="18"/>
    <x v="37"/>
    <x v="37"/>
    <x v="37"/>
    <x v="37"/>
    <x v="0"/>
    <x v="703"/>
    <x v="724"/>
    <x v="529"/>
    <x v="338"/>
    <x v="22"/>
    <x v="616"/>
    <x v="5"/>
    <x v="6"/>
    <x v="9"/>
    <x v="3"/>
    <x v="3"/>
    <x v="46"/>
    <x v="579"/>
    <x v="0"/>
    <x v="0"/>
    <x v="13"/>
    <x v="1"/>
    <x v="18"/>
    <x v="0"/>
    <x v="3"/>
  </r>
  <r>
    <x v="69"/>
    <x v="33"/>
    <x v="40"/>
    <x v="0"/>
    <x v="20"/>
    <x v="39"/>
    <x v="39"/>
    <x v="39"/>
    <x v="39"/>
    <x v="0"/>
    <x v="704"/>
    <x v="725"/>
    <x v="356"/>
    <x v="75"/>
    <x v="102"/>
    <x v="617"/>
    <x v="4"/>
    <x v="5"/>
    <x v="10"/>
    <x v="3"/>
    <x v="1"/>
    <x v="22"/>
    <x v="580"/>
    <x v="0"/>
    <x v="0"/>
    <x v="12"/>
    <x v="13"/>
    <x v="20"/>
    <x v="1"/>
    <x v="1"/>
  </r>
  <r>
    <x v="70"/>
    <x v="2"/>
    <x v="2"/>
    <x v="1"/>
    <x v="0"/>
    <x v="2"/>
    <x v="2"/>
    <x v="2"/>
    <x v="2"/>
    <x v="0"/>
    <x v="705"/>
    <x v="726"/>
    <x v="464"/>
    <x v="146"/>
    <x v="65"/>
    <x v="618"/>
    <x v="3"/>
    <x v="3"/>
    <x v="6"/>
    <x v="3"/>
    <x v="1"/>
    <x v="26"/>
    <x v="581"/>
    <x v="0"/>
    <x v="0"/>
    <x v="4"/>
    <x v="5"/>
    <x v="0"/>
    <x v="0"/>
    <x v="0"/>
  </r>
  <r>
    <x v="70"/>
    <x v="2"/>
    <x v="3"/>
    <x v="1"/>
    <x v="0"/>
    <x v="3"/>
    <x v="3"/>
    <x v="3"/>
    <x v="3"/>
    <x v="0"/>
    <x v="706"/>
    <x v="90"/>
    <x v="274"/>
    <x v="339"/>
    <x v="103"/>
    <x v="619"/>
    <x v="33"/>
    <x v="3"/>
    <x v="5"/>
    <x v="3"/>
    <x v="1"/>
    <x v="36"/>
    <x v="582"/>
    <x v="0"/>
    <x v="0"/>
    <x v="12"/>
    <x v="2"/>
    <x v="0"/>
    <x v="0"/>
    <x v="0"/>
  </r>
  <r>
    <x v="70"/>
    <x v="2"/>
    <x v="4"/>
    <x v="1"/>
    <x v="0"/>
    <x v="4"/>
    <x v="4"/>
    <x v="4"/>
    <x v="4"/>
    <x v="0"/>
    <x v="690"/>
    <x v="727"/>
    <x v="522"/>
    <x v="138"/>
    <x v="4"/>
    <x v="620"/>
    <x v="4"/>
    <x v="3"/>
    <x v="4"/>
    <x v="3"/>
    <x v="1"/>
    <x v="4"/>
    <x v="4"/>
    <x v="0"/>
    <x v="0"/>
    <x v="3"/>
    <x v="2"/>
    <x v="0"/>
    <x v="0"/>
    <x v="0"/>
  </r>
  <r>
    <x v="70"/>
    <x v="5"/>
    <x v="8"/>
    <x v="1"/>
    <x v="0"/>
    <x v="8"/>
    <x v="8"/>
    <x v="8"/>
    <x v="8"/>
    <x v="0"/>
    <x v="707"/>
    <x v="728"/>
    <x v="452"/>
    <x v="259"/>
    <x v="90"/>
    <x v="621"/>
    <x v="36"/>
    <x v="3"/>
    <x v="6"/>
    <x v="3"/>
    <x v="1"/>
    <x v="10"/>
    <x v="583"/>
    <x v="0"/>
    <x v="0"/>
    <x v="3"/>
    <x v="5"/>
    <x v="0"/>
    <x v="0"/>
    <x v="0"/>
  </r>
  <r>
    <x v="70"/>
    <x v="18"/>
    <x v="21"/>
    <x v="1"/>
    <x v="0"/>
    <x v="20"/>
    <x v="20"/>
    <x v="20"/>
    <x v="20"/>
    <x v="0"/>
    <x v="708"/>
    <x v="729"/>
    <x v="530"/>
    <x v="53"/>
    <x v="90"/>
    <x v="126"/>
    <x v="3"/>
    <x v="3"/>
    <x v="5"/>
    <x v="3"/>
    <x v="1"/>
    <x v="38"/>
    <x v="584"/>
    <x v="0"/>
    <x v="0"/>
    <x v="3"/>
    <x v="2"/>
    <x v="0"/>
    <x v="0"/>
    <x v="0"/>
  </r>
  <r>
    <x v="70"/>
    <x v="23"/>
    <x v="27"/>
    <x v="1"/>
    <x v="0"/>
    <x v="26"/>
    <x v="26"/>
    <x v="26"/>
    <x v="26"/>
    <x v="0"/>
    <x v="709"/>
    <x v="730"/>
    <x v="531"/>
    <x v="286"/>
    <x v="102"/>
    <x v="622"/>
    <x v="36"/>
    <x v="3"/>
    <x v="4"/>
    <x v="3"/>
    <x v="1"/>
    <x v="6"/>
    <x v="585"/>
    <x v="0"/>
    <x v="0"/>
    <x v="3"/>
    <x v="2"/>
    <x v="0"/>
    <x v="0"/>
    <x v="0"/>
  </r>
  <r>
    <x v="70"/>
    <x v="25"/>
    <x v="29"/>
    <x v="1"/>
    <x v="10"/>
    <x v="28"/>
    <x v="28"/>
    <x v="28"/>
    <x v="28"/>
    <x v="0"/>
    <x v="690"/>
    <x v="731"/>
    <x v="522"/>
    <x v="340"/>
    <x v="4"/>
    <x v="623"/>
    <x v="4"/>
    <x v="3"/>
    <x v="4"/>
    <x v="3"/>
    <x v="1"/>
    <x v="4"/>
    <x v="4"/>
    <x v="0"/>
    <x v="0"/>
    <x v="3"/>
    <x v="2"/>
    <x v="10"/>
    <x v="0"/>
    <x v="3"/>
  </r>
  <r>
    <x v="70"/>
    <x v="25"/>
    <x v="30"/>
    <x v="1"/>
    <x v="10"/>
    <x v="29"/>
    <x v="29"/>
    <x v="29"/>
    <x v="29"/>
    <x v="0"/>
    <x v="710"/>
    <x v="732"/>
    <x v="433"/>
    <x v="329"/>
    <x v="84"/>
    <x v="340"/>
    <x v="25"/>
    <x v="3"/>
    <x v="4"/>
    <x v="3"/>
    <x v="1"/>
    <x v="27"/>
    <x v="4"/>
    <x v="0"/>
    <x v="0"/>
    <x v="4"/>
    <x v="2"/>
    <x v="10"/>
    <x v="0"/>
    <x v="3"/>
  </r>
  <r>
    <x v="70"/>
    <x v="26"/>
    <x v="31"/>
    <x v="1"/>
    <x v="0"/>
    <x v="30"/>
    <x v="30"/>
    <x v="30"/>
    <x v="30"/>
    <x v="0"/>
    <x v="711"/>
    <x v="733"/>
    <x v="272"/>
    <x v="9"/>
    <x v="32"/>
    <x v="624"/>
    <x v="4"/>
    <x v="3"/>
    <x v="4"/>
    <x v="3"/>
    <x v="1"/>
    <x v="4"/>
    <x v="4"/>
    <x v="0"/>
    <x v="0"/>
    <x v="4"/>
    <x v="2"/>
    <x v="0"/>
    <x v="0"/>
    <x v="0"/>
  </r>
  <r>
    <x v="70"/>
    <x v="31"/>
    <x v="37"/>
    <x v="0"/>
    <x v="17"/>
    <x v="36"/>
    <x v="36"/>
    <x v="36"/>
    <x v="36"/>
    <x v="0"/>
    <x v="712"/>
    <x v="734"/>
    <x v="532"/>
    <x v="341"/>
    <x v="20"/>
    <x v="625"/>
    <x v="20"/>
    <x v="3"/>
    <x v="14"/>
    <x v="3"/>
    <x v="1"/>
    <x v="46"/>
    <x v="126"/>
    <x v="0"/>
    <x v="0"/>
    <x v="3"/>
    <x v="5"/>
    <x v="17"/>
    <x v="0"/>
    <x v="0"/>
  </r>
  <r>
    <x v="70"/>
    <x v="32"/>
    <x v="38"/>
    <x v="0"/>
    <x v="18"/>
    <x v="37"/>
    <x v="37"/>
    <x v="37"/>
    <x v="37"/>
    <x v="0"/>
    <x v="713"/>
    <x v="735"/>
    <x v="533"/>
    <x v="342"/>
    <x v="22"/>
    <x v="626"/>
    <x v="28"/>
    <x v="6"/>
    <x v="25"/>
    <x v="3"/>
    <x v="1"/>
    <x v="61"/>
    <x v="586"/>
    <x v="0"/>
    <x v="0"/>
    <x v="13"/>
    <x v="2"/>
    <x v="18"/>
    <x v="0"/>
    <x v="3"/>
  </r>
  <r>
    <x v="70"/>
    <x v="33"/>
    <x v="40"/>
    <x v="0"/>
    <x v="20"/>
    <x v="39"/>
    <x v="39"/>
    <x v="39"/>
    <x v="39"/>
    <x v="0"/>
    <x v="714"/>
    <x v="736"/>
    <x v="534"/>
    <x v="343"/>
    <x v="18"/>
    <x v="627"/>
    <x v="21"/>
    <x v="3"/>
    <x v="15"/>
    <x v="3"/>
    <x v="1"/>
    <x v="21"/>
    <x v="587"/>
    <x v="0"/>
    <x v="0"/>
    <x v="3"/>
    <x v="11"/>
    <x v="20"/>
    <x v="1"/>
    <x v="1"/>
  </r>
  <r>
    <x v="71"/>
    <x v="2"/>
    <x v="2"/>
    <x v="1"/>
    <x v="0"/>
    <x v="2"/>
    <x v="2"/>
    <x v="2"/>
    <x v="2"/>
    <x v="0"/>
    <x v="715"/>
    <x v="737"/>
    <x v="257"/>
    <x v="344"/>
    <x v="0"/>
    <x v="628"/>
    <x v="21"/>
    <x v="3"/>
    <x v="6"/>
    <x v="3"/>
    <x v="1"/>
    <x v="38"/>
    <x v="588"/>
    <x v="0"/>
    <x v="0"/>
    <x v="12"/>
    <x v="2"/>
    <x v="0"/>
    <x v="0"/>
    <x v="0"/>
  </r>
  <r>
    <x v="71"/>
    <x v="2"/>
    <x v="3"/>
    <x v="1"/>
    <x v="0"/>
    <x v="3"/>
    <x v="3"/>
    <x v="3"/>
    <x v="3"/>
    <x v="0"/>
    <x v="716"/>
    <x v="738"/>
    <x v="479"/>
    <x v="14"/>
    <x v="46"/>
    <x v="629"/>
    <x v="4"/>
    <x v="3"/>
    <x v="6"/>
    <x v="3"/>
    <x v="1"/>
    <x v="6"/>
    <x v="589"/>
    <x v="0"/>
    <x v="0"/>
    <x v="3"/>
    <x v="5"/>
    <x v="0"/>
    <x v="0"/>
    <x v="0"/>
  </r>
  <r>
    <x v="71"/>
    <x v="2"/>
    <x v="4"/>
    <x v="1"/>
    <x v="0"/>
    <x v="4"/>
    <x v="4"/>
    <x v="4"/>
    <x v="4"/>
    <x v="0"/>
    <x v="505"/>
    <x v="739"/>
    <x v="396"/>
    <x v="79"/>
    <x v="4"/>
    <x v="630"/>
    <x v="4"/>
    <x v="3"/>
    <x v="4"/>
    <x v="3"/>
    <x v="1"/>
    <x v="4"/>
    <x v="4"/>
    <x v="0"/>
    <x v="0"/>
    <x v="3"/>
    <x v="2"/>
    <x v="0"/>
    <x v="0"/>
    <x v="0"/>
  </r>
  <r>
    <x v="71"/>
    <x v="5"/>
    <x v="8"/>
    <x v="1"/>
    <x v="0"/>
    <x v="8"/>
    <x v="8"/>
    <x v="8"/>
    <x v="8"/>
    <x v="0"/>
    <x v="717"/>
    <x v="448"/>
    <x v="235"/>
    <x v="72"/>
    <x v="90"/>
    <x v="142"/>
    <x v="3"/>
    <x v="3"/>
    <x v="6"/>
    <x v="3"/>
    <x v="1"/>
    <x v="26"/>
    <x v="590"/>
    <x v="0"/>
    <x v="0"/>
    <x v="3"/>
    <x v="2"/>
    <x v="0"/>
    <x v="0"/>
    <x v="0"/>
  </r>
  <r>
    <x v="71"/>
    <x v="18"/>
    <x v="21"/>
    <x v="1"/>
    <x v="0"/>
    <x v="20"/>
    <x v="20"/>
    <x v="20"/>
    <x v="20"/>
    <x v="0"/>
    <x v="718"/>
    <x v="740"/>
    <x v="3"/>
    <x v="47"/>
    <x v="9"/>
    <x v="361"/>
    <x v="9"/>
    <x v="3"/>
    <x v="6"/>
    <x v="3"/>
    <x v="1"/>
    <x v="47"/>
    <x v="591"/>
    <x v="0"/>
    <x v="0"/>
    <x v="3"/>
    <x v="2"/>
    <x v="0"/>
    <x v="0"/>
    <x v="0"/>
  </r>
  <r>
    <x v="71"/>
    <x v="23"/>
    <x v="27"/>
    <x v="1"/>
    <x v="0"/>
    <x v="26"/>
    <x v="26"/>
    <x v="26"/>
    <x v="26"/>
    <x v="0"/>
    <x v="719"/>
    <x v="741"/>
    <x v="137"/>
    <x v="209"/>
    <x v="27"/>
    <x v="122"/>
    <x v="4"/>
    <x v="3"/>
    <x v="4"/>
    <x v="3"/>
    <x v="1"/>
    <x v="4"/>
    <x v="4"/>
    <x v="0"/>
    <x v="0"/>
    <x v="3"/>
    <x v="2"/>
    <x v="0"/>
    <x v="0"/>
    <x v="0"/>
  </r>
  <r>
    <x v="71"/>
    <x v="25"/>
    <x v="29"/>
    <x v="1"/>
    <x v="10"/>
    <x v="28"/>
    <x v="28"/>
    <x v="28"/>
    <x v="28"/>
    <x v="0"/>
    <x v="271"/>
    <x v="742"/>
    <x v="123"/>
    <x v="311"/>
    <x v="4"/>
    <x v="631"/>
    <x v="4"/>
    <x v="3"/>
    <x v="4"/>
    <x v="3"/>
    <x v="1"/>
    <x v="4"/>
    <x v="4"/>
    <x v="0"/>
    <x v="0"/>
    <x v="3"/>
    <x v="2"/>
    <x v="10"/>
    <x v="0"/>
    <x v="3"/>
  </r>
  <r>
    <x v="71"/>
    <x v="25"/>
    <x v="30"/>
    <x v="1"/>
    <x v="10"/>
    <x v="29"/>
    <x v="29"/>
    <x v="29"/>
    <x v="29"/>
    <x v="0"/>
    <x v="720"/>
    <x v="743"/>
    <x v="535"/>
    <x v="12"/>
    <x v="46"/>
    <x v="632"/>
    <x v="4"/>
    <x v="3"/>
    <x v="6"/>
    <x v="3"/>
    <x v="1"/>
    <x v="6"/>
    <x v="592"/>
    <x v="0"/>
    <x v="0"/>
    <x v="3"/>
    <x v="2"/>
    <x v="10"/>
    <x v="0"/>
    <x v="3"/>
  </r>
  <r>
    <x v="71"/>
    <x v="26"/>
    <x v="31"/>
    <x v="1"/>
    <x v="0"/>
    <x v="30"/>
    <x v="30"/>
    <x v="30"/>
    <x v="30"/>
    <x v="0"/>
    <x v="721"/>
    <x v="744"/>
    <x v="531"/>
    <x v="215"/>
    <x v="18"/>
    <x v="633"/>
    <x v="4"/>
    <x v="3"/>
    <x v="4"/>
    <x v="3"/>
    <x v="1"/>
    <x v="4"/>
    <x v="4"/>
    <x v="0"/>
    <x v="0"/>
    <x v="3"/>
    <x v="2"/>
    <x v="0"/>
    <x v="0"/>
    <x v="0"/>
  </r>
  <r>
    <x v="71"/>
    <x v="31"/>
    <x v="37"/>
    <x v="0"/>
    <x v="17"/>
    <x v="36"/>
    <x v="36"/>
    <x v="36"/>
    <x v="36"/>
    <x v="0"/>
    <x v="722"/>
    <x v="745"/>
    <x v="510"/>
    <x v="345"/>
    <x v="9"/>
    <x v="634"/>
    <x v="15"/>
    <x v="3"/>
    <x v="5"/>
    <x v="3"/>
    <x v="1"/>
    <x v="21"/>
    <x v="593"/>
    <x v="0"/>
    <x v="0"/>
    <x v="3"/>
    <x v="2"/>
    <x v="17"/>
    <x v="0"/>
    <x v="0"/>
  </r>
  <r>
    <x v="71"/>
    <x v="32"/>
    <x v="38"/>
    <x v="0"/>
    <x v="18"/>
    <x v="37"/>
    <x v="37"/>
    <x v="37"/>
    <x v="37"/>
    <x v="0"/>
    <x v="723"/>
    <x v="746"/>
    <x v="536"/>
    <x v="99"/>
    <x v="45"/>
    <x v="635"/>
    <x v="33"/>
    <x v="3"/>
    <x v="10"/>
    <x v="2"/>
    <x v="1"/>
    <x v="50"/>
    <x v="594"/>
    <x v="0"/>
    <x v="0"/>
    <x v="4"/>
    <x v="2"/>
    <x v="18"/>
    <x v="0"/>
    <x v="3"/>
  </r>
  <r>
    <x v="72"/>
    <x v="2"/>
    <x v="2"/>
    <x v="1"/>
    <x v="0"/>
    <x v="2"/>
    <x v="2"/>
    <x v="2"/>
    <x v="2"/>
    <x v="0"/>
    <x v="724"/>
    <x v="747"/>
    <x v="537"/>
    <x v="202"/>
    <x v="15"/>
    <x v="636"/>
    <x v="9"/>
    <x v="3"/>
    <x v="28"/>
    <x v="2"/>
    <x v="1"/>
    <x v="52"/>
    <x v="595"/>
    <x v="0"/>
    <x v="0"/>
    <x v="5"/>
    <x v="13"/>
    <x v="0"/>
    <x v="0"/>
    <x v="0"/>
  </r>
  <r>
    <x v="72"/>
    <x v="2"/>
    <x v="3"/>
    <x v="1"/>
    <x v="0"/>
    <x v="3"/>
    <x v="3"/>
    <x v="3"/>
    <x v="3"/>
    <x v="0"/>
    <x v="725"/>
    <x v="748"/>
    <x v="524"/>
    <x v="346"/>
    <x v="19"/>
    <x v="637"/>
    <x v="4"/>
    <x v="3"/>
    <x v="4"/>
    <x v="3"/>
    <x v="1"/>
    <x v="4"/>
    <x v="4"/>
    <x v="0"/>
    <x v="0"/>
    <x v="3"/>
    <x v="2"/>
    <x v="0"/>
    <x v="0"/>
    <x v="0"/>
  </r>
  <r>
    <x v="72"/>
    <x v="2"/>
    <x v="4"/>
    <x v="1"/>
    <x v="0"/>
    <x v="4"/>
    <x v="4"/>
    <x v="4"/>
    <x v="4"/>
    <x v="0"/>
    <x v="726"/>
    <x v="749"/>
    <x v="366"/>
    <x v="347"/>
    <x v="18"/>
    <x v="638"/>
    <x v="4"/>
    <x v="3"/>
    <x v="4"/>
    <x v="3"/>
    <x v="1"/>
    <x v="4"/>
    <x v="4"/>
    <x v="0"/>
    <x v="0"/>
    <x v="3"/>
    <x v="2"/>
    <x v="0"/>
    <x v="0"/>
    <x v="0"/>
  </r>
  <r>
    <x v="72"/>
    <x v="5"/>
    <x v="8"/>
    <x v="1"/>
    <x v="0"/>
    <x v="8"/>
    <x v="8"/>
    <x v="8"/>
    <x v="8"/>
    <x v="0"/>
    <x v="727"/>
    <x v="750"/>
    <x v="538"/>
    <x v="141"/>
    <x v="90"/>
    <x v="639"/>
    <x v="15"/>
    <x v="5"/>
    <x v="3"/>
    <x v="3"/>
    <x v="1"/>
    <x v="22"/>
    <x v="596"/>
    <x v="0"/>
    <x v="0"/>
    <x v="12"/>
    <x v="2"/>
    <x v="0"/>
    <x v="0"/>
    <x v="0"/>
  </r>
  <r>
    <x v="72"/>
    <x v="18"/>
    <x v="21"/>
    <x v="1"/>
    <x v="0"/>
    <x v="20"/>
    <x v="20"/>
    <x v="20"/>
    <x v="20"/>
    <x v="0"/>
    <x v="728"/>
    <x v="751"/>
    <x v="111"/>
    <x v="194"/>
    <x v="9"/>
    <x v="94"/>
    <x v="21"/>
    <x v="3"/>
    <x v="3"/>
    <x v="7"/>
    <x v="1"/>
    <x v="21"/>
    <x v="597"/>
    <x v="0"/>
    <x v="0"/>
    <x v="4"/>
    <x v="2"/>
    <x v="0"/>
    <x v="0"/>
    <x v="0"/>
  </r>
  <r>
    <x v="72"/>
    <x v="23"/>
    <x v="27"/>
    <x v="1"/>
    <x v="0"/>
    <x v="26"/>
    <x v="26"/>
    <x v="26"/>
    <x v="26"/>
    <x v="0"/>
    <x v="729"/>
    <x v="752"/>
    <x v="496"/>
    <x v="210"/>
    <x v="18"/>
    <x v="640"/>
    <x v="4"/>
    <x v="3"/>
    <x v="4"/>
    <x v="3"/>
    <x v="1"/>
    <x v="4"/>
    <x v="4"/>
    <x v="0"/>
    <x v="0"/>
    <x v="3"/>
    <x v="2"/>
    <x v="0"/>
    <x v="0"/>
    <x v="0"/>
  </r>
  <r>
    <x v="72"/>
    <x v="25"/>
    <x v="29"/>
    <x v="1"/>
    <x v="10"/>
    <x v="28"/>
    <x v="28"/>
    <x v="28"/>
    <x v="28"/>
    <x v="0"/>
    <x v="730"/>
    <x v="753"/>
    <x v="396"/>
    <x v="211"/>
    <x v="18"/>
    <x v="307"/>
    <x v="4"/>
    <x v="3"/>
    <x v="4"/>
    <x v="3"/>
    <x v="1"/>
    <x v="4"/>
    <x v="4"/>
    <x v="0"/>
    <x v="0"/>
    <x v="3"/>
    <x v="2"/>
    <x v="10"/>
    <x v="0"/>
    <x v="3"/>
  </r>
  <r>
    <x v="72"/>
    <x v="25"/>
    <x v="30"/>
    <x v="1"/>
    <x v="10"/>
    <x v="29"/>
    <x v="29"/>
    <x v="29"/>
    <x v="29"/>
    <x v="0"/>
    <x v="731"/>
    <x v="754"/>
    <x v="205"/>
    <x v="38"/>
    <x v="46"/>
    <x v="641"/>
    <x v="36"/>
    <x v="3"/>
    <x v="15"/>
    <x v="3"/>
    <x v="3"/>
    <x v="3"/>
    <x v="598"/>
    <x v="0"/>
    <x v="0"/>
    <x v="7"/>
    <x v="2"/>
    <x v="10"/>
    <x v="0"/>
    <x v="3"/>
  </r>
  <r>
    <x v="72"/>
    <x v="26"/>
    <x v="31"/>
    <x v="1"/>
    <x v="0"/>
    <x v="30"/>
    <x v="30"/>
    <x v="30"/>
    <x v="30"/>
    <x v="0"/>
    <x v="732"/>
    <x v="755"/>
    <x v="272"/>
    <x v="113"/>
    <x v="18"/>
    <x v="642"/>
    <x v="4"/>
    <x v="3"/>
    <x v="4"/>
    <x v="3"/>
    <x v="1"/>
    <x v="4"/>
    <x v="4"/>
    <x v="0"/>
    <x v="0"/>
    <x v="3"/>
    <x v="2"/>
    <x v="0"/>
    <x v="0"/>
    <x v="0"/>
  </r>
  <r>
    <x v="72"/>
    <x v="31"/>
    <x v="37"/>
    <x v="0"/>
    <x v="17"/>
    <x v="36"/>
    <x v="36"/>
    <x v="36"/>
    <x v="36"/>
    <x v="0"/>
    <x v="733"/>
    <x v="756"/>
    <x v="539"/>
    <x v="348"/>
    <x v="36"/>
    <x v="567"/>
    <x v="26"/>
    <x v="3"/>
    <x v="10"/>
    <x v="3"/>
    <x v="1"/>
    <x v="59"/>
    <x v="265"/>
    <x v="0"/>
    <x v="0"/>
    <x v="12"/>
    <x v="2"/>
    <x v="17"/>
    <x v="0"/>
    <x v="0"/>
  </r>
  <r>
    <x v="72"/>
    <x v="32"/>
    <x v="38"/>
    <x v="0"/>
    <x v="18"/>
    <x v="37"/>
    <x v="37"/>
    <x v="37"/>
    <x v="37"/>
    <x v="0"/>
    <x v="734"/>
    <x v="757"/>
    <x v="136"/>
    <x v="349"/>
    <x v="46"/>
    <x v="643"/>
    <x v="33"/>
    <x v="3"/>
    <x v="28"/>
    <x v="3"/>
    <x v="1"/>
    <x v="34"/>
    <x v="599"/>
    <x v="0"/>
    <x v="0"/>
    <x v="3"/>
    <x v="2"/>
    <x v="18"/>
    <x v="0"/>
    <x v="3"/>
  </r>
  <r>
    <x v="73"/>
    <x v="2"/>
    <x v="2"/>
    <x v="1"/>
    <x v="0"/>
    <x v="2"/>
    <x v="2"/>
    <x v="2"/>
    <x v="2"/>
    <x v="0"/>
    <x v="735"/>
    <x v="758"/>
    <x v="540"/>
    <x v="350"/>
    <x v="65"/>
    <x v="644"/>
    <x v="15"/>
    <x v="5"/>
    <x v="3"/>
    <x v="7"/>
    <x v="1"/>
    <x v="21"/>
    <x v="600"/>
    <x v="0"/>
    <x v="0"/>
    <x v="12"/>
    <x v="2"/>
    <x v="0"/>
    <x v="0"/>
    <x v="0"/>
  </r>
  <r>
    <x v="73"/>
    <x v="2"/>
    <x v="3"/>
    <x v="1"/>
    <x v="0"/>
    <x v="3"/>
    <x v="3"/>
    <x v="3"/>
    <x v="3"/>
    <x v="0"/>
    <x v="736"/>
    <x v="759"/>
    <x v="486"/>
    <x v="89"/>
    <x v="46"/>
    <x v="645"/>
    <x v="4"/>
    <x v="3"/>
    <x v="4"/>
    <x v="3"/>
    <x v="1"/>
    <x v="4"/>
    <x v="4"/>
    <x v="0"/>
    <x v="0"/>
    <x v="3"/>
    <x v="2"/>
    <x v="0"/>
    <x v="0"/>
    <x v="0"/>
  </r>
  <r>
    <x v="73"/>
    <x v="2"/>
    <x v="4"/>
    <x v="1"/>
    <x v="0"/>
    <x v="4"/>
    <x v="4"/>
    <x v="4"/>
    <x v="4"/>
    <x v="0"/>
    <x v="690"/>
    <x v="760"/>
    <x v="522"/>
    <x v="351"/>
    <x v="4"/>
    <x v="646"/>
    <x v="4"/>
    <x v="3"/>
    <x v="4"/>
    <x v="3"/>
    <x v="1"/>
    <x v="4"/>
    <x v="4"/>
    <x v="0"/>
    <x v="0"/>
    <x v="3"/>
    <x v="2"/>
    <x v="0"/>
    <x v="0"/>
    <x v="0"/>
  </r>
  <r>
    <x v="73"/>
    <x v="5"/>
    <x v="8"/>
    <x v="1"/>
    <x v="0"/>
    <x v="8"/>
    <x v="8"/>
    <x v="8"/>
    <x v="8"/>
    <x v="0"/>
    <x v="737"/>
    <x v="761"/>
    <x v="374"/>
    <x v="336"/>
    <x v="45"/>
    <x v="647"/>
    <x v="21"/>
    <x v="3"/>
    <x v="3"/>
    <x v="7"/>
    <x v="1"/>
    <x v="21"/>
    <x v="601"/>
    <x v="0"/>
    <x v="0"/>
    <x v="3"/>
    <x v="5"/>
    <x v="0"/>
    <x v="0"/>
    <x v="0"/>
  </r>
  <r>
    <x v="73"/>
    <x v="18"/>
    <x v="21"/>
    <x v="1"/>
    <x v="0"/>
    <x v="20"/>
    <x v="20"/>
    <x v="20"/>
    <x v="20"/>
    <x v="0"/>
    <x v="738"/>
    <x v="762"/>
    <x v="448"/>
    <x v="155"/>
    <x v="9"/>
    <x v="57"/>
    <x v="9"/>
    <x v="3"/>
    <x v="6"/>
    <x v="3"/>
    <x v="1"/>
    <x v="47"/>
    <x v="602"/>
    <x v="0"/>
    <x v="0"/>
    <x v="4"/>
    <x v="5"/>
    <x v="0"/>
    <x v="0"/>
    <x v="0"/>
  </r>
  <r>
    <x v="73"/>
    <x v="23"/>
    <x v="27"/>
    <x v="1"/>
    <x v="0"/>
    <x v="26"/>
    <x v="26"/>
    <x v="26"/>
    <x v="26"/>
    <x v="0"/>
    <x v="739"/>
    <x v="763"/>
    <x v="541"/>
    <x v="30"/>
    <x v="18"/>
    <x v="648"/>
    <x v="4"/>
    <x v="3"/>
    <x v="4"/>
    <x v="3"/>
    <x v="1"/>
    <x v="4"/>
    <x v="4"/>
    <x v="0"/>
    <x v="0"/>
    <x v="3"/>
    <x v="2"/>
    <x v="0"/>
    <x v="0"/>
    <x v="0"/>
  </r>
  <r>
    <x v="73"/>
    <x v="25"/>
    <x v="29"/>
    <x v="1"/>
    <x v="10"/>
    <x v="28"/>
    <x v="28"/>
    <x v="28"/>
    <x v="28"/>
    <x v="0"/>
    <x v="740"/>
    <x v="764"/>
    <x v="391"/>
    <x v="233"/>
    <x v="18"/>
    <x v="649"/>
    <x v="4"/>
    <x v="3"/>
    <x v="4"/>
    <x v="3"/>
    <x v="1"/>
    <x v="4"/>
    <x v="4"/>
    <x v="0"/>
    <x v="0"/>
    <x v="3"/>
    <x v="2"/>
    <x v="10"/>
    <x v="0"/>
    <x v="3"/>
  </r>
  <r>
    <x v="73"/>
    <x v="25"/>
    <x v="30"/>
    <x v="1"/>
    <x v="10"/>
    <x v="29"/>
    <x v="29"/>
    <x v="29"/>
    <x v="29"/>
    <x v="0"/>
    <x v="741"/>
    <x v="765"/>
    <x v="542"/>
    <x v="34"/>
    <x v="46"/>
    <x v="650"/>
    <x v="4"/>
    <x v="3"/>
    <x v="3"/>
    <x v="3"/>
    <x v="1"/>
    <x v="10"/>
    <x v="603"/>
    <x v="0"/>
    <x v="0"/>
    <x v="3"/>
    <x v="13"/>
    <x v="10"/>
    <x v="0"/>
    <x v="3"/>
  </r>
  <r>
    <x v="73"/>
    <x v="26"/>
    <x v="31"/>
    <x v="1"/>
    <x v="0"/>
    <x v="30"/>
    <x v="30"/>
    <x v="30"/>
    <x v="30"/>
    <x v="0"/>
    <x v="742"/>
    <x v="766"/>
    <x v="543"/>
    <x v="177"/>
    <x v="18"/>
    <x v="651"/>
    <x v="36"/>
    <x v="3"/>
    <x v="4"/>
    <x v="3"/>
    <x v="1"/>
    <x v="6"/>
    <x v="604"/>
    <x v="0"/>
    <x v="0"/>
    <x v="3"/>
    <x v="2"/>
    <x v="0"/>
    <x v="0"/>
    <x v="0"/>
  </r>
  <r>
    <x v="73"/>
    <x v="31"/>
    <x v="37"/>
    <x v="0"/>
    <x v="17"/>
    <x v="36"/>
    <x v="36"/>
    <x v="36"/>
    <x v="36"/>
    <x v="0"/>
    <x v="743"/>
    <x v="767"/>
    <x v="544"/>
    <x v="171"/>
    <x v="5"/>
    <x v="604"/>
    <x v="30"/>
    <x v="3"/>
    <x v="16"/>
    <x v="3"/>
    <x v="1"/>
    <x v="59"/>
    <x v="93"/>
    <x v="0"/>
    <x v="0"/>
    <x v="12"/>
    <x v="2"/>
    <x v="17"/>
    <x v="0"/>
    <x v="0"/>
  </r>
  <r>
    <x v="73"/>
    <x v="32"/>
    <x v="38"/>
    <x v="0"/>
    <x v="18"/>
    <x v="37"/>
    <x v="37"/>
    <x v="37"/>
    <x v="37"/>
    <x v="0"/>
    <x v="744"/>
    <x v="768"/>
    <x v="116"/>
    <x v="171"/>
    <x v="84"/>
    <x v="652"/>
    <x v="15"/>
    <x v="3"/>
    <x v="25"/>
    <x v="3"/>
    <x v="3"/>
    <x v="33"/>
    <x v="605"/>
    <x v="0"/>
    <x v="0"/>
    <x v="4"/>
    <x v="2"/>
    <x v="18"/>
    <x v="0"/>
    <x v="3"/>
  </r>
  <r>
    <x v="74"/>
    <x v="2"/>
    <x v="2"/>
    <x v="1"/>
    <x v="0"/>
    <x v="2"/>
    <x v="2"/>
    <x v="2"/>
    <x v="2"/>
    <x v="0"/>
    <x v="745"/>
    <x v="769"/>
    <x v="438"/>
    <x v="194"/>
    <x v="65"/>
    <x v="653"/>
    <x v="30"/>
    <x v="3"/>
    <x v="6"/>
    <x v="3"/>
    <x v="3"/>
    <x v="21"/>
    <x v="606"/>
    <x v="0"/>
    <x v="0"/>
    <x v="13"/>
    <x v="5"/>
    <x v="0"/>
    <x v="0"/>
    <x v="0"/>
  </r>
  <r>
    <x v="74"/>
    <x v="2"/>
    <x v="3"/>
    <x v="1"/>
    <x v="0"/>
    <x v="3"/>
    <x v="3"/>
    <x v="3"/>
    <x v="3"/>
    <x v="0"/>
    <x v="746"/>
    <x v="667"/>
    <x v="422"/>
    <x v="124"/>
    <x v="57"/>
    <x v="106"/>
    <x v="4"/>
    <x v="3"/>
    <x v="4"/>
    <x v="3"/>
    <x v="1"/>
    <x v="4"/>
    <x v="4"/>
    <x v="0"/>
    <x v="0"/>
    <x v="3"/>
    <x v="2"/>
    <x v="0"/>
    <x v="0"/>
    <x v="0"/>
  </r>
  <r>
    <x v="74"/>
    <x v="2"/>
    <x v="4"/>
    <x v="1"/>
    <x v="0"/>
    <x v="4"/>
    <x v="4"/>
    <x v="4"/>
    <x v="4"/>
    <x v="0"/>
    <x v="457"/>
    <x v="770"/>
    <x v="385"/>
    <x v="352"/>
    <x v="4"/>
    <x v="654"/>
    <x v="4"/>
    <x v="3"/>
    <x v="4"/>
    <x v="3"/>
    <x v="1"/>
    <x v="4"/>
    <x v="4"/>
    <x v="0"/>
    <x v="0"/>
    <x v="3"/>
    <x v="2"/>
    <x v="0"/>
    <x v="0"/>
    <x v="0"/>
  </r>
  <r>
    <x v="74"/>
    <x v="5"/>
    <x v="8"/>
    <x v="1"/>
    <x v="0"/>
    <x v="8"/>
    <x v="8"/>
    <x v="8"/>
    <x v="8"/>
    <x v="0"/>
    <x v="747"/>
    <x v="771"/>
    <x v="371"/>
    <x v="112"/>
    <x v="90"/>
    <x v="323"/>
    <x v="21"/>
    <x v="3"/>
    <x v="6"/>
    <x v="3"/>
    <x v="1"/>
    <x v="38"/>
    <x v="607"/>
    <x v="0"/>
    <x v="0"/>
    <x v="4"/>
    <x v="2"/>
    <x v="0"/>
    <x v="0"/>
    <x v="0"/>
  </r>
  <r>
    <x v="74"/>
    <x v="18"/>
    <x v="21"/>
    <x v="1"/>
    <x v="0"/>
    <x v="20"/>
    <x v="20"/>
    <x v="20"/>
    <x v="20"/>
    <x v="0"/>
    <x v="748"/>
    <x v="772"/>
    <x v="339"/>
    <x v="221"/>
    <x v="9"/>
    <x v="460"/>
    <x v="21"/>
    <x v="3"/>
    <x v="4"/>
    <x v="3"/>
    <x v="1"/>
    <x v="3"/>
    <x v="608"/>
    <x v="0"/>
    <x v="0"/>
    <x v="4"/>
    <x v="14"/>
    <x v="0"/>
    <x v="0"/>
    <x v="0"/>
  </r>
  <r>
    <x v="74"/>
    <x v="23"/>
    <x v="27"/>
    <x v="1"/>
    <x v="0"/>
    <x v="26"/>
    <x v="26"/>
    <x v="26"/>
    <x v="26"/>
    <x v="0"/>
    <x v="749"/>
    <x v="773"/>
    <x v="545"/>
    <x v="353"/>
    <x v="27"/>
    <x v="655"/>
    <x v="4"/>
    <x v="3"/>
    <x v="4"/>
    <x v="3"/>
    <x v="1"/>
    <x v="4"/>
    <x v="4"/>
    <x v="0"/>
    <x v="0"/>
    <x v="3"/>
    <x v="2"/>
    <x v="0"/>
    <x v="0"/>
    <x v="0"/>
  </r>
  <r>
    <x v="74"/>
    <x v="25"/>
    <x v="29"/>
    <x v="1"/>
    <x v="10"/>
    <x v="28"/>
    <x v="28"/>
    <x v="28"/>
    <x v="28"/>
    <x v="0"/>
    <x v="391"/>
    <x v="774"/>
    <x v="140"/>
    <x v="201"/>
    <x v="4"/>
    <x v="270"/>
    <x v="4"/>
    <x v="3"/>
    <x v="4"/>
    <x v="3"/>
    <x v="1"/>
    <x v="4"/>
    <x v="4"/>
    <x v="0"/>
    <x v="0"/>
    <x v="3"/>
    <x v="2"/>
    <x v="10"/>
    <x v="0"/>
    <x v="3"/>
  </r>
  <r>
    <x v="74"/>
    <x v="25"/>
    <x v="30"/>
    <x v="1"/>
    <x v="10"/>
    <x v="29"/>
    <x v="29"/>
    <x v="29"/>
    <x v="29"/>
    <x v="0"/>
    <x v="750"/>
    <x v="775"/>
    <x v="488"/>
    <x v="291"/>
    <x v="46"/>
    <x v="656"/>
    <x v="36"/>
    <x v="3"/>
    <x v="6"/>
    <x v="3"/>
    <x v="1"/>
    <x v="10"/>
    <x v="609"/>
    <x v="0"/>
    <x v="0"/>
    <x v="4"/>
    <x v="13"/>
    <x v="10"/>
    <x v="0"/>
    <x v="3"/>
  </r>
  <r>
    <x v="74"/>
    <x v="26"/>
    <x v="31"/>
    <x v="1"/>
    <x v="0"/>
    <x v="30"/>
    <x v="30"/>
    <x v="30"/>
    <x v="30"/>
    <x v="0"/>
    <x v="751"/>
    <x v="776"/>
    <x v="18"/>
    <x v="225"/>
    <x v="27"/>
    <x v="657"/>
    <x v="4"/>
    <x v="3"/>
    <x v="4"/>
    <x v="3"/>
    <x v="1"/>
    <x v="4"/>
    <x v="4"/>
    <x v="0"/>
    <x v="0"/>
    <x v="3"/>
    <x v="2"/>
    <x v="0"/>
    <x v="0"/>
    <x v="0"/>
  </r>
  <r>
    <x v="74"/>
    <x v="31"/>
    <x v="37"/>
    <x v="0"/>
    <x v="17"/>
    <x v="36"/>
    <x v="36"/>
    <x v="36"/>
    <x v="36"/>
    <x v="0"/>
    <x v="752"/>
    <x v="777"/>
    <x v="544"/>
    <x v="130"/>
    <x v="5"/>
    <x v="658"/>
    <x v="26"/>
    <x v="3"/>
    <x v="28"/>
    <x v="3"/>
    <x v="1"/>
    <x v="5"/>
    <x v="277"/>
    <x v="0"/>
    <x v="0"/>
    <x v="3"/>
    <x v="2"/>
    <x v="17"/>
    <x v="0"/>
    <x v="0"/>
  </r>
  <r>
    <x v="74"/>
    <x v="32"/>
    <x v="38"/>
    <x v="0"/>
    <x v="18"/>
    <x v="37"/>
    <x v="37"/>
    <x v="37"/>
    <x v="37"/>
    <x v="0"/>
    <x v="753"/>
    <x v="778"/>
    <x v="292"/>
    <x v="105"/>
    <x v="32"/>
    <x v="14"/>
    <x v="5"/>
    <x v="3"/>
    <x v="3"/>
    <x v="3"/>
    <x v="1"/>
    <x v="54"/>
    <x v="340"/>
    <x v="0"/>
    <x v="0"/>
    <x v="3"/>
    <x v="13"/>
    <x v="18"/>
    <x v="0"/>
    <x v="3"/>
  </r>
  <r>
    <x v="74"/>
    <x v="34"/>
    <x v="41"/>
    <x v="1"/>
    <x v="0"/>
    <x v="40"/>
    <x v="40"/>
    <x v="40"/>
    <x v="40"/>
    <x v="0"/>
    <x v="754"/>
    <x v="779"/>
    <x v="471"/>
    <x v="206"/>
    <x v="55"/>
    <x v="659"/>
    <x v="4"/>
    <x v="3"/>
    <x v="4"/>
    <x v="3"/>
    <x v="1"/>
    <x v="4"/>
    <x v="4"/>
    <x v="0"/>
    <x v="0"/>
    <x v="3"/>
    <x v="5"/>
    <x v="0"/>
    <x v="0"/>
    <x v="0"/>
  </r>
  <r>
    <x v="75"/>
    <x v="2"/>
    <x v="2"/>
    <x v="1"/>
    <x v="0"/>
    <x v="2"/>
    <x v="2"/>
    <x v="2"/>
    <x v="2"/>
    <x v="0"/>
    <x v="755"/>
    <x v="780"/>
    <x v="344"/>
    <x v="350"/>
    <x v="65"/>
    <x v="660"/>
    <x v="36"/>
    <x v="3"/>
    <x v="6"/>
    <x v="7"/>
    <x v="2"/>
    <x v="3"/>
    <x v="610"/>
    <x v="0"/>
    <x v="0"/>
    <x v="3"/>
    <x v="5"/>
    <x v="0"/>
    <x v="0"/>
    <x v="0"/>
  </r>
  <r>
    <x v="75"/>
    <x v="2"/>
    <x v="3"/>
    <x v="1"/>
    <x v="0"/>
    <x v="3"/>
    <x v="3"/>
    <x v="3"/>
    <x v="3"/>
    <x v="0"/>
    <x v="756"/>
    <x v="781"/>
    <x v="431"/>
    <x v="234"/>
    <x v="9"/>
    <x v="661"/>
    <x v="36"/>
    <x v="3"/>
    <x v="6"/>
    <x v="3"/>
    <x v="1"/>
    <x v="10"/>
    <x v="611"/>
    <x v="0"/>
    <x v="0"/>
    <x v="4"/>
    <x v="5"/>
    <x v="0"/>
    <x v="0"/>
    <x v="0"/>
  </r>
  <r>
    <x v="75"/>
    <x v="2"/>
    <x v="4"/>
    <x v="1"/>
    <x v="0"/>
    <x v="4"/>
    <x v="4"/>
    <x v="4"/>
    <x v="4"/>
    <x v="0"/>
    <x v="757"/>
    <x v="782"/>
    <x v="468"/>
    <x v="157"/>
    <x v="27"/>
    <x v="662"/>
    <x v="4"/>
    <x v="3"/>
    <x v="4"/>
    <x v="3"/>
    <x v="1"/>
    <x v="4"/>
    <x v="4"/>
    <x v="0"/>
    <x v="0"/>
    <x v="4"/>
    <x v="2"/>
    <x v="0"/>
    <x v="0"/>
    <x v="0"/>
  </r>
  <r>
    <x v="75"/>
    <x v="5"/>
    <x v="8"/>
    <x v="1"/>
    <x v="0"/>
    <x v="8"/>
    <x v="8"/>
    <x v="8"/>
    <x v="8"/>
    <x v="0"/>
    <x v="758"/>
    <x v="783"/>
    <x v="546"/>
    <x v="218"/>
    <x v="90"/>
    <x v="35"/>
    <x v="3"/>
    <x v="5"/>
    <x v="4"/>
    <x v="3"/>
    <x v="1"/>
    <x v="26"/>
    <x v="612"/>
    <x v="0"/>
    <x v="0"/>
    <x v="3"/>
    <x v="13"/>
    <x v="0"/>
    <x v="0"/>
    <x v="0"/>
  </r>
  <r>
    <x v="75"/>
    <x v="18"/>
    <x v="21"/>
    <x v="1"/>
    <x v="0"/>
    <x v="20"/>
    <x v="20"/>
    <x v="20"/>
    <x v="20"/>
    <x v="0"/>
    <x v="759"/>
    <x v="784"/>
    <x v="418"/>
    <x v="87"/>
    <x v="57"/>
    <x v="663"/>
    <x v="3"/>
    <x v="3"/>
    <x v="4"/>
    <x v="3"/>
    <x v="3"/>
    <x v="26"/>
    <x v="613"/>
    <x v="0"/>
    <x v="0"/>
    <x v="12"/>
    <x v="5"/>
    <x v="0"/>
    <x v="0"/>
    <x v="0"/>
  </r>
  <r>
    <x v="75"/>
    <x v="23"/>
    <x v="27"/>
    <x v="1"/>
    <x v="0"/>
    <x v="26"/>
    <x v="26"/>
    <x v="26"/>
    <x v="26"/>
    <x v="0"/>
    <x v="760"/>
    <x v="785"/>
    <x v="18"/>
    <x v="37"/>
    <x v="18"/>
    <x v="566"/>
    <x v="4"/>
    <x v="3"/>
    <x v="4"/>
    <x v="3"/>
    <x v="1"/>
    <x v="4"/>
    <x v="4"/>
    <x v="0"/>
    <x v="0"/>
    <x v="3"/>
    <x v="2"/>
    <x v="0"/>
    <x v="0"/>
    <x v="0"/>
  </r>
  <r>
    <x v="75"/>
    <x v="25"/>
    <x v="29"/>
    <x v="1"/>
    <x v="10"/>
    <x v="28"/>
    <x v="28"/>
    <x v="28"/>
    <x v="28"/>
    <x v="0"/>
    <x v="285"/>
    <x v="786"/>
    <x v="6"/>
    <x v="354"/>
    <x v="4"/>
    <x v="664"/>
    <x v="4"/>
    <x v="3"/>
    <x v="6"/>
    <x v="3"/>
    <x v="1"/>
    <x v="6"/>
    <x v="614"/>
    <x v="0"/>
    <x v="0"/>
    <x v="3"/>
    <x v="2"/>
    <x v="10"/>
    <x v="0"/>
    <x v="3"/>
  </r>
  <r>
    <x v="75"/>
    <x v="25"/>
    <x v="30"/>
    <x v="1"/>
    <x v="10"/>
    <x v="29"/>
    <x v="29"/>
    <x v="29"/>
    <x v="29"/>
    <x v="0"/>
    <x v="761"/>
    <x v="787"/>
    <x v="547"/>
    <x v="283"/>
    <x v="57"/>
    <x v="337"/>
    <x v="3"/>
    <x v="3"/>
    <x v="6"/>
    <x v="3"/>
    <x v="1"/>
    <x v="26"/>
    <x v="615"/>
    <x v="0"/>
    <x v="0"/>
    <x v="4"/>
    <x v="2"/>
    <x v="10"/>
    <x v="0"/>
    <x v="3"/>
  </r>
  <r>
    <x v="75"/>
    <x v="26"/>
    <x v="31"/>
    <x v="1"/>
    <x v="0"/>
    <x v="30"/>
    <x v="30"/>
    <x v="30"/>
    <x v="30"/>
    <x v="0"/>
    <x v="762"/>
    <x v="788"/>
    <x v="541"/>
    <x v="133"/>
    <x v="27"/>
    <x v="665"/>
    <x v="36"/>
    <x v="3"/>
    <x v="4"/>
    <x v="3"/>
    <x v="1"/>
    <x v="6"/>
    <x v="319"/>
    <x v="0"/>
    <x v="0"/>
    <x v="3"/>
    <x v="2"/>
    <x v="0"/>
    <x v="0"/>
    <x v="0"/>
  </r>
  <r>
    <x v="75"/>
    <x v="31"/>
    <x v="37"/>
    <x v="0"/>
    <x v="17"/>
    <x v="36"/>
    <x v="36"/>
    <x v="36"/>
    <x v="36"/>
    <x v="0"/>
    <x v="763"/>
    <x v="789"/>
    <x v="241"/>
    <x v="355"/>
    <x v="84"/>
    <x v="666"/>
    <x v="15"/>
    <x v="3"/>
    <x v="15"/>
    <x v="3"/>
    <x v="1"/>
    <x v="22"/>
    <x v="616"/>
    <x v="0"/>
    <x v="0"/>
    <x v="3"/>
    <x v="2"/>
    <x v="17"/>
    <x v="0"/>
    <x v="0"/>
  </r>
  <r>
    <x v="75"/>
    <x v="32"/>
    <x v="38"/>
    <x v="0"/>
    <x v="18"/>
    <x v="37"/>
    <x v="37"/>
    <x v="37"/>
    <x v="37"/>
    <x v="0"/>
    <x v="764"/>
    <x v="790"/>
    <x v="234"/>
    <x v="356"/>
    <x v="57"/>
    <x v="667"/>
    <x v="30"/>
    <x v="3"/>
    <x v="15"/>
    <x v="3"/>
    <x v="1"/>
    <x v="16"/>
    <x v="549"/>
    <x v="0"/>
    <x v="0"/>
    <x v="4"/>
    <x v="5"/>
    <x v="18"/>
    <x v="0"/>
    <x v="3"/>
  </r>
  <r>
    <x v="75"/>
    <x v="34"/>
    <x v="41"/>
    <x v="1"/>
    <x v="0"/>
    <x v="40"/>
    <x v="40"/>
    <x v="40"/>
    <x v="40"/>
    <x v="0"/>
    <x v="765"/>
    <x v="791"/>
    <x v="243"/>
    <x v="177"/>
    <x v="18"/>
    <x v="527"/>
    <x v="36"/>
    <x v="3"/>
    <x v="4"/>
    <x v="3"/>
    <x v="1"/>
    <x v="6"/>
    <x v="617"/>
    <x v="0"/>
    <x v="0"/>
    <x v="3"/>
    <x v="2"/>
    <x v="0"/>
    <x v="0"/>
    <x v="0"/>
  </r>
  <r>
    <x v="76"/>
    <x v="2"/>
    <x v="2"/>
    <x v="1"/>
    <x v="0"/>
    <x v="2"/>
    <x v="2"/>
    <x v="2"/>
    <x v="2"/>
    <x v="0"/>
    <x v="766"/>
    <x v="792"/>
    <x v="438"/>
    <x v="357"/>
    <x v="71"/>
    <x v="668"/>
    <x v="9"/>
    <x v="3"/>
    <x v="15"/>
    <x v="3"/>
    <x v="1"/>
    <x v="38"/>
    <x v="618"/>
    <x v="0"/>
    <x v="0"/>
    <x v="4"/>
    <x v="5"/>
    <x v="0"/>
    <x v="0"/>
    <x v="0"/>
  </r>
  <r>
    <x v="76"/>
    <x v="2"/>
    <x v="3"/>
    <x v="1"/>
    <x v="0"/>
    <x v="3"/>
    <x v="3"/>
    <x v="3"/>
    <x v="3"/>
    <x v="0"/>
    <x v="767"/>
    <x v="793"/>
    <x v="431"/>
    <x v="84"/>
    <x v="9"/>
    <x v="669"/>
    <x v="36"/>
    <x v="3"/>
    <x v="4"/>
    <x v="3"/>
    <x v="1"/>
    <x v="6"/>
    <x v="619"/>
    <x v="0"/>
    <x v="0"/>
    <x v="3"/>
    <x v="2"/>
    <x v="0"/>
    <x v="0"/>
    <x v="0"/>
  </r>
  <r>
    <x v="76"/>
    <x v="2"/>
    <x v="4"/>
    <x v="1"/>
    <x v="0"/>
    <x v="4"/>
    <x v="4"/>
    <x v="4"/>
    <x v="4"/>
    <x v="0"/>
    <x v="690"/>
    <x v="794"/>
    <x v="522"/>
    <x v="358"/>
    <x v="4"/>
    <x v="670"/>
    <x v="4"/>
    <x v="3"/>
    <x v="4"/>
    <x v="3"/>
    <x v="1"/>
    <x v="4"/>
    <x v="4"/>
    <x v="0"/>
    <x v="0"/>
    <x v="3"/>
    <x v="2"/>
    <x v="0"/>
    <x v="0"/>
    <x v="0"/>
  </r>
  <r>
    <x v="76"/>
    <x v="5"/>
    <x v="8"/>
    <x v="1"/>
    <x v="0"/>
    <x v="8"/>
    <x v="8"/>
    <x v="8"/>
    <x v="8"/>
    <x v="0"/>
    <x v="768"/>
    <x v="795"/>
    <x v="126"/>
    <x v="359"/>
    <x v="90"/>
    <x v="671"/>
    <x v="21"/>
    <x v="3"/>
    <x v="6"/>
    <x v="7"/>
    <x v="1"/>
    <x v="22"/>
    <x v="620"/>
    <x v="0"/>
    <x v="0"/>
    <x v="3"/>
    <x v="2"/>
    <x v="0"/>
    <x v="0"/>
    <x v="0"/>
  </r>
  <r>
    <x v="76"/>
    <x v="18"/>
    <x v="21"/>
    <x v="1"/>
    <x v="0"/>
    <x v="20"/>
    <x v="20"/>
    <x v="20"/>
    <x v="20"/>
    <x v="0"/>
    <x v="769"/>
    <x v="796"/>
    <x v="548"/>
    <x v="177"/>
    <x v="45"/>
    <x v="137"/>
    <x v="33"/>
    <x v="3"/>
    <x v="5"/>
    <x v="3"/>
    <x v="2"/>
    <x v="33"/>
    <x v="621"/>
    <x v="0"/>
    <x v="0"/>
    <x v="13"/>
    <x v="5"/>
    <x v="0"/>
    <x v="0"/>
    <x v="0"/>
  </r>
  <r>
    <x v="76"/>
    <x v="23"/>
    <x v="27"/>
    <x v="1"/>
    <x v="0"/>
    <x v="26"/>
    <x v="26"/>
    <x v="26"/>
    <x v="26"/>
    <x v="0"/>
    <x v="770"/>
    <x v="797"/>
    <x v="38"/>
    <x v="3"/>
    <x v="18"/>
    <x v="300"/>
    <x v="4"/>
    <x v="3"/>
    <x v="4"/>
    <x v="3"/>
    <x v="1"/>
    <x v="4"/>
    <x v="4"/>
    <x v="0"/>
    <x v="0"/>
    <x v="4"/>
    <x v="2"/>
    <x v="0"/>
    <x v="0"/>
    <x v="0"/>
  </r>
  <r>
    <x v="76"/>
    <x v="25"/>
    <x v="29"/>
    <x v="1"/>
    <x v="10"/>
    <x v="28"/>
    <x v="28"/>
    <x v="28"/>
    <x v="28"/>
    <x v="0"/>
    <x v="690"/>
    <x v="798"/>
    <x v="522"/>
    <x v="360"/>
    <x v="4"/>
    <x v="672"/>
    <x v="4"/>
    <x v="3"/>
    <x v="4"/>
    <x v="3"/>
    <x v="1"/>
    <x v="4"/>
    <x v="4"/>
    <x v="0"/>
    <x v="0"/>
    <x v="3"/>
    <x v="2"/>
    <x v="10"/>
    <x v="0"/>
    <x v="3"/>
  </r>
  <r>
    <x v="76"/>
    <x v="25"/>
    <x v="30"/>
    <x v="1"/>
    <x v="10"/>
    <x v="29"/>
    <x v="29"/>
    <x v="29"/>
    <x v="29"/>
    <x v="0"/>
    <x v="771"/>
    <x v="349"/>
    <x v="549"/>
    <x v="198"/>
    <x v="57"/>
    <x v="673"/>
    <x v="3"/>
    <x v="3"/>
    <x v="6"/>
    <x v="3"/>
    <x v="1"/>
    <x v="26"/>
    <x v="622"/>
    <x v="0"/>
    <x v="0"/>
    <x v="3"/>
    <x v="2"/>
    <x v="10"/>
    <x v="0"/>
    <x v="3"/>
  </r>
  <r>
    <x v="76"/>
    <x v="26"/>
    <x v="31"/>
    <x v="1"/>
    <x v="0"/>
    <x v="30"/>
    <x v="30"/>
    <x v="30"/>
    <x v="30"/>
    <x v="0"/>
    <x v="772"/>
    <x v="799"/>
    <x v="283"/>
    <x v="248"/>
    <x v="18"/>
    <x v="29"/>
    <x v="4"/>
    <x v="3"/>
    <x v="4"/>
    <x v="3"/>
    <x v="1"/>
    <x v="4"/>
    <x v="4"/>
    <x v="0"/>
    <x v="0"/>
    <x v="3"/>
    <x v="2"/>
    <x v="0"/>
    <x v="0"/>
    <x v="0"/>
  </r>
  <r>
    <x v="76"/>
    <x v="31"/>
    <x v="37"/>
    <x v="0"/>
    <x v="17"/>
    <x v="36"/>
    <x v="36"/>
    <x v="36"/>
    <x v="36"/>
    <x v="0"/>
    <x v="773"/>
    <x v="800"/>
    <x v="495"/>
    <x v="361"/>
    <x v="46"/>
    <x v="674"/>
    <x v="3"/>
    <x v="5"/>
    <x v="15"/>
    <x v="3"/>
    <x v="1"/>
    <x v="38"/>
    <x v="623"/>
    <x v="0"/>
    <x v="0"/>
    <x v="3"/>
    <x v="2"/>
    <x v="17"/>
    <x v="0"/>
    <x v="0"/>
  </r>
  <r>
    <x v="76"/>
    <x v="32"/>
    <x v="38"/>
    <x v="0"/>
    <x v="18"/>
    <x v="37"/>
    <x v="37"/>
    <x v="37"/>
    <x v="37"/>
    <x v="0"/>
    <x v="774"/>
    <x v="801"/>
    <x v="340"/>
    <x v="362"/>
    <x v="9"/>
    <x v="675"/>
    <x v="35"/>
    <x v="3"/>
    <x v="3"/>
    <x v="3"/>
    <x v="1"/>
    <x v="52"/>
    <x v="624"/>
    <x v="0"/>
    <x v="0"/>
    <x v="3"/>
    <x v="2"/>
    <x v="18"/>
    <x v="0"/>
    <x v="3"/>
  </r>
  <r>
    <x v="76"/>
    <x v="34"/>
    <x v="41"/>
    <x v="1"/>
    <x v="0"/>
    <x v="40"/>
    <x v="40"/>
    <x v="40"/>
    <x v="40"/>
    <x v="0"/>
    <x v="775"/>
    <x v="802"/>
    <x v="471"/>
    <x v="357"/>
    <x v="18"/>
    <x v="285"/>
    <x v="4"/>
    <x v="3"/>
    <x v="4"/>
    <x v="3"/>
    <x v="1"/>
    <x v="4"/>
    <x v="4"/>
    <x v="0"/>
    <x v="0"/>
    <x v="3"/>
    <x v="2"/>
    <x v="0"/>
    <x v="0"/>
    <x v="0"/>
  </r>
  <r>
    <x v="76"/>
    <x v="35"/>
    <x v="42"/>
    <x v="0"/>
    <x v="21"/>
    <x v="41"/>
    <x v="41"/>
    <x v="41"/>
    <x v="41"/>
    <x v="0"/>
    <x v="776"/>
    <x v="803"/>
    <x v="372"/>
    <x v="48"/>
    <x v="57"/>
    <x v="568"/>
    <x v="30"/>
    <x v="3"/>
    <x v="15"/>
    <x v="9"/>
    <x v="3"/>
    <x v="33"/>
    <x v="625"/>
    <x v="0"/>
    <x v="0"/>
    <x v="3"/>
    <x v="1"/>
    <x v="21"/>
    <x v="1"/>
    <x v="1"/>
  </r>
  <r>
    <x v="77"/>
    <x v="2"/>
    <x v="2"/>
    <x v="1"/>
    <x v="0"/>
    <x v="2"/>
    <x v="2"/>
    <x v="2"/>
    <x v="2"/>
    <x v="0"/>
    <x v="777"/>
    <x v="804"/>
    <x v="550"/>
    <x v="12"/>
    <x v="0"/>
    <x v="676"/>
    <x v="9"/>
    <x v="3"/>
    <x v="4"/>
    <x v="3"/>
    <x v="1"/>
    <x v="26"/>
    <x v="626"/>
    <x v="0"/>
    <x v="0"/>
    <x v="4"/>
    <x v="2"/>
    <x v="0"/>
    <x v="0"/>
    <x v="0"/>
  </r>
  <r>
    <x v="77"/>
    <x v="2"/>
    <x v="3"/>
    <x v="1"/>
    <x v="0"/>
    <x v="3"/>
    <x v="3"/>
    <x v="3"/>
    <x v="3"/>
    <x v="0"/>
    <x v="778"/>
    <x v="805"/>
    <x v="551"/>
    <x v="50"/>
    <x v="9"/>
    <x v="94"/>
    <x v="4"/>
    <x v="3"/>
    <x v="4"/>
    <x v="3"/>
    <x v="1"/>
    <x v="4"/>
    <x v="4"/>
    <x v="0"/>
    <x v="0"/>
    <x v="3"/>
    <x v="2"/>
    <x v="0"/>
    <x v="0"/>
    <x v="0"/>
  </r>
  <r>
    <x v="77"/>
    <x v="2"/>
    <x v="4"/>
    <x v="1"/>
    <x v="0"/>
    <x v="4"/>
    <x v="4"/>
    <x v="4"/>
    <x v="4"/>
    <x v="0"/>
    <x v="690"/>
    <x v="806"/>
    <x v="522"/>
    <x v="112"/>
    <x v="4"/>
    <x v="677"/>
    <x v="36"/>
    <x v="3"/>
    <x v="4"/>
    <x v="3"/>
    <x v="1"/>
    <x v="6"/>
    <x v="627"/>
    <x v="0"/>
    <x v="0"/>
    <x v="3"/>
    <x v="2"/>
    <x v="0"/>
    <x v="0"/>
    <x v="0"/>
  </r>
  <r>
    <x v="77"/>
    <x v="5"/>
    <x v="8"/>
    <x v="1"/>
    <x v="0"/>
    <x v="8"/>
    <x v="8"/>
    <x v="8"/>
    <x v="8"/>
    <x v="0"/>
    <x v="779"/>
    <x v="807"/>
    <x v="509"/>
    <x v="91"/>
    <x v="20"/>
    <x v="137"/>
    <x v="21"/>
    <x v="3"/>
    <x v="4"/>
    <x v="7"/>
    <x v="1"/>
    <x v="38"/>
    <x v="628"/>
    <x v="0"/>
    <x v="0"/>
    <x v="3"/>
    <x v="2"/>
    <x v="0"/>
    <x v="0"/>
    <x v="0"/>
  </r>
  <r>
    <x v="77"/>
    <x v="18"/>
    <x v="21"/>
    <x v="1"/>
    <x v="0"/>
    <x v="20"/>
    <x v="20"/>
    <x v="20"/>
    <x v="20"/>
    <x v="0"/>
    <x v="780"/>
    <x v="808"/>
    <x v="552"/>
    <x v="127"/>
    <x v="45"/>
    <x v="678"/>
    <x v="4"/>
    <x v="3"/>
    <x v="3"/>
    <x v="3"/>
    <x v="1"/>
    <x v="10"/>
    <x v="629"/>
    <x v="0"/>
    <x v="0"/>
    <x v="3"/>
    <x v="2"/>
    <x v="0"/>
    <x v="0"/>
    <x v="0"/>
  </r>
  <r>
    <x v="77"/>
    <x v="23"/>
    <x v="27"/>
    <x v="1"/>
    <x v="0"/>
    <x v="26"/>
    <x v="26"/>
    <x v="26"/>
    <x v="26"/>
    <x v="0"/>
    <x v="781"/>
    <x v="809"/>
    <x v="545"/>
    <x v="235"/>
    <x v="18"/>
    <x v="590"/>
    <x v="4"/>
    <x v="3"/>
    <x v="4"/>
    <x v="3"/>
    <x v="1"/>
    <x v="4"/>
    <x v="4"/>
    <x v="0"/>
    <x v="0"/>
    <x v="3"/>
    <x v="5"/>
    <x v="0"/>
    <x v="0"/>
    <x v="0"/>
  </r>
  <r>
    <x v="77"/>
    <x v="25"/>
    <x v="29"/>
    <x v="1"/>
    <x v="10"/>
    <x v="28"/>
    <x v="28"/>
    <x v="28"/>
    <x v="28"/>
    <x v="0"/>
    <x v="431"/>
    <x v="810"/>
    <x v="366"/>
    <x v="160"/>
    <x v="4"/>
    <x v="413"/>
    <x v="4"/>
    <x v="3"/>
    <x v="4"/>
    <x v="3"/>
    <x v="1"/>
    <x v="4"/>
    <x v="4"/>
    <x v="0"/>
    <x v="0"/>
    <x v="3"/>
    <x v="2"/>
    <x v="10"/>
    <x v="0"/>
    <x v="3"/>
  </r>
  <r>
    <x v="77"/>
    <x v="25"/>
    <x v="30"/>
    <x v="1"/>
    <x v="10"/>
    <x v="29"/>
    <x v="29"/>
    <x v="29"/>
    <x v="29"/>
    <x v="0"/>
    <x v="782"/>
    <x v="811"/>
    <x v="553"/>
    <x v="137"/>
    <x v="57"/>
    <x v="679"/>
    <x v="3"/>
    <x v="3"/>
    <x v="15"/>
    <x v="3"/>
    <x v="1"/>
    <x v="3"/>
    <x v="560"/>
    <x v="0"/>
    <x v="0"/>
    <x v="4"/>
    <x v="1"/>
    <x v="10"/>
    <x v="0"/>
    <x v="3"/>
  </r>
  <r>
    <x v="77"/>
    <x v="26"/>
    <x v="31"/>
    <x v="1"/>
    <x v="0"/>
    <x v="30"/>
    <x v="30"/>
    <x v="30"/>
    <x v="30"/>
    <x v="0"/>
    <x v="783"/>
    <x v="812"/>
    <x v="471"/>
    <x v="363"/>
    <x v="18"/>
    <x v="680"/>
    <x v="4"/>
    <x v="3"/>
    <x v="4"/>
    <x v="3"/>
    <x v="1"/>
    <x v="4"/>
    <x v="4"/>
    <x v="0"/>
    <x v="0"/>
    <x v="4"/>
    <x v="2"/>
    <x v="0"/>
    <x v="0"/>
    <x v="0"/>
  </r>
  <r>
    <x v="77"/>
    <x v="31"/>
    <x v="37"/>
    <x v="0"/>
    <x v="17"/>
    <x v="36"/>
    <x v="36"/>
    <x v="36"/>
    <x v="36"/>
    <x v="0"/>
    <x v="784"/>
    <x v="813"/>
    <x v="234"/>
    <x v="364"/>
    <x v="19"/>
    <x v="681"/>
    <x v="30"/>
    <x v="3"/>
    <x v="3"/>
    <x v="3"/>
    <x v="1"/>
    <x v="21"/>
    <x v="630"/>
    <x v="0"/>
    <x v="0"/>
    <x v="3"/>
    <x v="2"/>
    <x v="17"/>
    <x v="0"/>
    <x v="0"/>
  </r>
  <r>
    <x v="77"/>
    <x v="32"/>
    <x v="38"/>
    <x v="0"/>
    <x v="18"/>
    <x v="37"/>
    <x v="37"/>
    <x v="37"/>
    <x v="37"/>
    <x v="0"/>
    <x v="785"/>
    <x v="814"/>
    <x v="155"/>
    <x v="144"/>
    <x v="19"/>
    <x v="305"/>
    <x v="30"/>
    <x v="3"/>
    <x v="3"/>
    <x v="3"/>
    <x v="1"/>
    <x v="21"/>
    <x v="631"/>
    <x v="0"/>
    <x v="0"/>
    <x v="4"/>
    <x v="13"/>
    <x v="18"/>
    <x v="0"/>
    <x v="3"/>
  </r>
  <r>
    <x v="77"/>
    <x v="34"/>
    <x v="41"/>
    <x v="1"/>
    <x v="0"/>
    <x v="40"/>
    <x v="40"/>
    <x v="40"/>
    <x v="40"/>
    <x v="0"/>
    <x v="786"/>
    <x v="815"/>
    <x v="6"/>
    <x v="365"/>
    <x v="18"/>
    <x v="659"/>
    <x v="4"/>
    <x v="3"/>
    <x v="4"/>
    <x v="3"/>
    <x v="1"/>
    <x v="4"/>
    <x v="4"/>
    <x v="0"/>
    <x v="0"/>
    <x v="3"/>
    <x v="2"/>
    <x v="0"/>
    <x v="0"/>
    <x v="0"/>
  </r>
  <r>
    <x v="77"/>
    <x v="35"/>
    <x v="42"/>
    <x v="0"/>
    <x v="21"/>
    <x v="41"/>
    <x v="41"/>
    <x v="41"/>
    <x v="41"/>
    <x v="0"/>
    <x v="787"/>
    <x v="816"/>
    <x v="522"/>
    <x v="295"/>
    <x v="66"/>
    <x v="682"/>
    <x v="4"/>
    <x v="3"/>
    <x v="4"/>
    <x v="3"/>
    <x v="1"/>
    <x v="4"/>
    <x v="4"/>
    <x v="0"/>
    <x v="0"/>
    <x v="3"/>
    <x v="2"/>
    <x v="21"/>
    <x v="1"/>
    <x v="1"/>
  </r>
  <r>
    <x v="78"/>
    <x v="2"/>
    <x v="2"/>
    <x v="1"/>
    <x v="0"/>
    <x v="2"/>
    <x v="2"/>
    <x v="2"/>
    <x v="2"/>
    <x v="0"/>
    <x v="788"/>
    <x v="817"/>
    <x v="167"/>
    <x v="344"/>
    <x v="11"/>
    <x v="683"/>
    <x v="3"/>
    <x v="3"/>
    <x v="15"/>
    <x v="3"/>
    <x v="3"/>
    <x v="38"/>
    <x v="632"/>
    <x v="0"/>
    <x v="0"/>
    <x v="12"/>
    <x v="5"/>
    <x v="0"/>
    <x v="0"/>
    <x v="0"/>
  </r>
  <r>
    <x v="78"/>
    <x v="2"/>
    <x v="3"/>
    <x v="1"/>
    <x v="0"/>
    <x v="3"/>
    <x v="3"/>
    <x v="3"/>
    <x v="3"/>
    <x v="0"/>
    <x v="789"/>
    <x v="818"/>
    <x v="554"/>
    <x v="313"/>
    <x v="57"/>
    <x v="684"/>
    <x v="36"/>
    <x v="3"/>
    <x v="4"/>
    <x v="3"/>
    <x v="1"/>
    <x v="6"/>
    <x v="633"/>
    <x v="0"/>
    <x v="0"/>
    <x v="3"/>
    <x v="2"/>
    <x v="0"/>
    <x v="0"/>
    <x v="0"/>
  </r>
  <r>
    <x v="78"/>
    <x v="2"/>
    <x v="4"/>
    <x v="1"/>
    <x v="0"/>
    <x v="4"/>
    <x v="4"/>
    <x v="4"/>
    <x v="4"/>
    <x v="0"/>
    <x v="457"/>
    <x v="535"/>
    <x v="385"/>
    <x v="178"/>
    <x v="4"/>
    <x v="685"/>
    <x v="4"/>
    <x v="3"/>
    <x v="4"/>
    <x v="3"/>
    <x v="1"/>
    <x v="4"/>
    <x v="4"/>
    <x v="0"/>
    <x v="0"/>
    <x v="3"/>
    <x v="2"/>
    <x v="0"/>
    <x v="0"/>
    <x v="0"/>
  </r>
  <r>
    <x v="78"/>
    <x v="5"/>
    <x v="8"/>
    <x v="1"/>
    <x v="0"/>
    <x v="8"/>
    <x v="8"/>
    <x v="8"/>
    <x v="8"/>
    <x v="0"/>
    <x v="790"/>
    <x v="819"/>
    <x v="555"/>
    <x v="234"/>
    <x v="90"/>
    <x v="212"/>
    <x v="3"/>
    <x v="3"/>
    <x v="15"/>
    <x v="3"/>
    <x v="1"/>
    <x v="3"/>
    <x v="634"/>
    <x v="0"/>
    <x v="0"/>
    <x v="3"/>
    <x v="2"/>
    <x v="0"/>
    <x v="0"/>
    <x v="0"/>
  </r>
  <r>
    <x v="78"/>
    <x v="18"/>
    <x v="21"/>
    <x v="1"/>
    <x v="0"/>
    <x v="20"/>
    <x v="20"/>
    <x v="20"/>
    <x v="20"/>
    <x v="0"/>
    <x v="791"/>
    <x v="820"/>
    <x v="556"/>
    <x v="155"/>
    <x v="9"/>
    <x v="686"/>
    <x v="4"/>
    <x v="5"/>
    <x v="3"/>
    <x v="3"/>
    <x v="1"/>
    <x v="26"/>
    <x v="635"/>
    <x v="0"/>
    <x v="0"/>
    <x v="4"/>
    <x v="13"/>
    <x v="0"/>
    <x v="0"/>
    <x v="0"/>
  </r>
  <r>
    <x v="78"/>
    <x v="23"/>
    <x v="27"/>
    <x v="1"/>
    <x v="0"/>
    <x v="26"/>
    <x v="26"/>
    <x v="26"/>
    <x v="26"/>
    <x v="0"/>
    <x v="616"/>
    <x v="821"/>
    <x v="541"/>
    <x v="79"/>
    <x v="18"/>
    <x v="687"/>
    <x v="4"/>
    <x v="3"/>
    <x v="4"/>
    <x v="3"/>
    <x v="1"/>
    <x v="4"/>
    <x v="4"/>
    <x v="0"/>
    <x v="0"/>
    <x v="3"/>
    <x v="2"/>
    <x v="0"/>
    <x v="0"/>
    <x v="0"/>
  </r>
  <r>
    <x v="78"/>
    <x v="25"/>
    <x v="29"/>
    <x v="1"/>
    <x v="10"/>
    <x v="28"/>
    <x v="28"/>
    <x v="28"/>
    <x v="28"/>
    <x v="0"/>
    <x v="414"/>
    <x v="410"/>
    <x v="47"/>
    <x v="104"/>
    <x v="4"/>
    <x v="688"/>
    <x v="4"/>
    <x v="3"/>
    <x v="4"/>
    <x v="3"/>
    <x v="1"/>
    <x v="4"/>
    <x v="4"/>
    <x v="0"/>
    <x v="0"/>
    <x v="3"/>
    <x v="2"/>
    <x v="10"/>
    <x v="0"/>
    <x v="3"/>
  </r>
  <r>
    <x v="78"/>
    <x v="25"/>
    <x v="30"/>
    <x v="1"/>
    <x v="10"/>
    <x v="29"/>
    <x v="29"/>
    <x v="29"/>
    <x v="29"/>
    <x v="0"/>
    <x v="792"/>
    <x v="822"/>
    <x v="557"/>
    <x v="23"/>
    <x v="9"/>
    <x v="313"/>
    <x v="3"/>
    <x v="3"/>
    <x v="15"/>
    <x v="3"/>
    <x v="1"/>
    <x v="3"/>
    <x v="636"/>
    <x v="0"/>
    <x v="0"/>
    <x v="12"/>
    <x v="13"/>
    <x v="10"/>
    <x v="0"/>
    <x v="3"/>
  </r>
  <r>
    <x v="78"/>
    <x v="26"/>
    <x v="31"/>
    <x v="1"/>
    <x v="0"/>
    <x v="30"/>
    <x v="30"/>
    <x v="30"/>
    <x v="30"/>
    <x v="0"/>
    <x v="793"/>
    <x v="823"/>
    <x v="18"/>
    <x v="210"/>
    <x v="18"/>
    <x v="161"/>
    <x v="4"/>
    <x v="3"/>
    <x v="4"/>
    <x v="3"/>
    <x v="1"/>
    <x v="4"/>
    <x v="4"/>
    <x v="0"/>
    <x v="0"/>
    <x v="3"/>
    <x v="2"/>
    <x v="0"/>
    <x v="0"/>
    <x v="0"/>
  </r>
  <r>
    <x v="78"/>
    <x v="31"/>
    <x v="37"/>
    <x v="0"/>
    <x v="17"/>
    <x v="36"/>
    <x v="36"/>
    <x v="36"/>
    <x v="36"/>
    <x v="0"/>
    <x v="794"/>
    <x v="824"/>
    <x v="523"/>
    <x v="154"/>
    <x v="5"/>
    <x v="689"/>
    <x v="9"/>
    <x v="3"/>
    <x v="15"/>
    <x v="3"/>
    <x v="3"/>
    <x v="22"/>
    <x v="542"/>
    <x v="0"/>
    <x v="0"/>
    <x v="3"/>
    <x v="2"/>
    <x v="17"/>
    <x v="0"/>
    <x v="0"/>
  </r>
  <r>
    <x v="78"/>
    <x v="32"/>
    <x v="38"/>
    <x v="0"/>
    <x v="18"/>
    <x v="37"/>
    <x v="37"/>
    <x v="37"/>
    <x v="37"/>
    <x v="0"/>
    <x v="795"/>
    <x v="825"/>
    <x v="407"/>
    <x v="366"/>
    <x v="19"/>
    <x v="690"/>
    <x v="21"/>
    <x v="5"/>
    <x v="10"/>
    <x v="3"/>
    <x v="1"/>
    <x v="34"/>
    <x v="637"/>
    <x v="0"/>
    <x v="0"/>
    <x v="4"/>
    <x v="5"/>
    <x v="18"/>
    <x v="0"/>
    <x v="3"/>
  </r>
  <r>
    <x v="78"/>
    <x v="34"/>
    <x v="41"/>
    <x v="1"/>
    <x v="0"/>
    <x v="40"/>
    <x v="40"/>
    <x v="40"/>
    <x v="40"/>
    <x v="0"/>
    <x v="796"/>
    <x v="826"/>
    <x v="102"/>
    <x v="28"/>
    <x v="27"/>
    <x v="691"/>
    <x v="4"/>
    <x v="3"/>
    <x v="4"/>
    <x v="3"/>
    <x v="1"/>
    <x v="4"/>
    <x v="4"/>
    <x v="0"/>
    <x v="0"/>
    <x v="3"/>
    <x v="2"/>
    <x v="0"/>
    <x v="0"/>
    <x v="0"/>
  </r>
  <r>
    <x v="79"/>
    <x v="2"/>
    <x v="2"/>
    <x v="1"/>
    <x v="0"/>
    <x v="2"/>
    <x v="2"/>
    <x v="2"/>
    <x v="2"/>
    <x v="0"/>
    <x v="797"/>
    <x v="827"/>
    <x v="558"/>
    <x v="363"/>
    <x v="11"/>
    <x v="112"/>
    <x v="30"/>
    <x v="3"/>
    <x v="15"/>
    <x v="3"/>
    <x v="1"/>
    <x v="16"/>
    <x v="638"/>
    <x v="0"/>
    <x v="0"/>
    <x v="12"/>
    <x v="2"/>
    <x v="0"/>
    <x v="0"/>
    <x v="0"/>
  </r>
  <r>
    <x v="79"/>
    <x v="2"/>
    <x v="3"/>
    <x v="1"/>
    <x v="0"/>
    <x v="3"/>
    <x v="3"/>
    <x v="3"/>
    <x v="3"/>
    <x v="0"/>
    <x v="798"/>
    <x v="828"/>
    <x v="559"/>
    <x v="217"/>
    <x v="9"/>
    <x v="671"/>
    <x v="36"/>
    <x v="3"/>
    <x v="4"/>
    <x v="3"/>
    <x v="1"/>
    <x v="6"/>
    <x v="639"/>
    <x v="0"/>
    <x v="0"/>
    <x v="3"/>
    <x v="2"/>
    <x v="0"/>
    <x v="0"/>
    <x v="0"/>
  </r>
  <r>
    <x v="79"/>
    <x v="2"/>
    <x v="4"/>
    <x v="1"/>
    <x v="0"/>
    <x v="4"/>
    <x v="4"/>
    <x v="4"/>
    <x v="4"/>
    <x v="0"/>
    <x v="259"/>
    <x v="829"/>
    <x v="232"/>
    <x v="277"/>
    <x v="4"/>
    <x v="416"/>
    <x v="4"/>
    <x v="3"/>
    <x v="4"/>
    <x v="3"/>
    <x v="1"/>
    <x v="4"/>
    <x v="4"/>
    <x v="0"/>
    <x v="0"/>
    <x v="3"/>
    <x v="2"/>
    <x v="0"/>
    <x v="0"/>
    <x v="0"/>
  </r>
  <r>
    <x v="79"/>
    <x v="5"/>
    <x v="8"/>
    <x v="1"/>
    <x v="0"/>
    <x v="8"/>
    <x v="8"/>
    <x v="8"/>
    <x v="8"/>
    <x v="0"/>
    <x v="799"/>
    <x v="830"/>
    <x v="260"/>
    <x v="239"/>
    <x v="90"/>
    <x v="110"/>
    <x v="21"/>
    <x v="3"/>
    <x v="3"/>
    <x v="7"/>
    <x v="1"/>
    <x v="21"/>
    <x v="640"/>
    <x v="0"/>
    <x v="0"/>
    <x v="3"/>
    <x v="13"/>
    <x v="0"/>
    <x v="0"/>
    <x v="0"/>
  </r>
  <r>
    <x v="79"/>
    <x v="18"/>
    <x v="21"/>
    <x v="1"/>
    <x v="0"/>
    <x v="20"/>
    <x v="20"/>
    <x v="20"/>
    <x v="20"/>
    <x v="0"/>
    <x v="800"/>
    <x v="831"/>
    <x v="560"/>
    <x v="271"/>
    <x v="46"/>
    <x v="692"/>
    <x v="21"/>
    <x v="3"/>
    <x v="3"/>
    <x v="3"/>
    <x v="1"/>
    <x v="22"/>
    <x v="545"/>
    <x v="0"/>
    <x v="0"/>
    <x v="12"/>
    <x v="5"/>
    <x v="0"/>
    <x v="0"/>
    <x v="0"/>
  </r>
  <r>
    <x v="79"/>
    <x v="23"/>
    <x v="27"/>
    <x v="1"/>
    <x v="0"/>
    <x v="26"/>
    <x v="26"/>
    <x v="26"/>
    <x v="26"/>
    <x v="0"/>
    <x v="801"/>
    <x v="832"/>
    <x v="112"/>
    <x v="229"/>
    <x v="27"/>
    <x v="693"/>
    <x v="36"/>
    <x v="3"/>
    <x v="6"/>
    <x v="3"/>
    <x v="1"/>
    <x v="10"/>
    <x v="641"/>
    <x v="0"/>
    <x v="0"/>
    <x v="3"/>
    <x v="2"/>
    <x v="0"/>
    <x v="0"/>
    <x v="0"/>
  </r>
  <r>
    <x v="79"/>
    <x v="25"/>
    <x v="29"/>
    <x v="1"/>
    <x v="10"/>
    <x v="28"/>
    <x v="28"/>
    <x v="28"/>
    <x v="28"/>
    <x v="0"/>
    <x v="802"/>
    <x v="611"/>
    <x v="140"/>
    <x v="367"/>
    <x v="4"/>
    <x v="399"/>
    <x v="4"/>
    <x v="3"/>
    <x v="4"/>
    <x v="3"/>
    <x v="1"/>
    <x v="4"/>
    <x v="4"/>
    <x v="0"/>
    <x v="0"/>
    <x v="3"/>
    <x v="5"/>
    <x v="10"/>
    <x v="0"/>
    <x v="3"/>
  </r>
  <r>
    <x v="79"/>
    <x v="25"/>
    <x v="30"/>
    <x v="1"/>
    <x v="10"/>
    <x v="29"/>
    <x v="29"/>
    <x v="29"/>
    <x v="29"/>
    <x v="0"/>
    <x v="434"/>
    <x v="833"/>
    <x v="459"/>
    <x v="23"/>
    <x v="9"/>
    <x v="43"/>
    <x v="30"/>
    <x v="3"/>
    <x v="3"/>
    <x v="7"/>
    <x v="1"/>
    <x v="16"/>
    <x v="642"/>
    <x v="0"/>
    <x v="0"/>
    <x v="12"/>
    <x v="5"/>
    <x v="10"/>
    <x v="0"/>
    <x v="3"/>
  </r>
  <r>
    <x v="79"/>
    <x v="26"/>
    <x v="31"/>
    <x v="1"/>
    <x v="0"/>
    <x v="30"/>
    <x v="30"/>
    <x v="30"/>
    <x v="30"/>
    <x v="0"/>
    <x v="803"/>
    <x v="834"/>
    <x v="496"/>
    <x v="368"/>
    <x v="18"/>
    <x v="657"/>
    <x v="4"/>
    <x v="3"/>
    <x v="4"/>
    <x v="3"/>
    <x v="1"/>
    <x v="4"/>
    <x v="4"/>
    <x v="0"/>
    <x v="0"/>
    <x v="3"/>
    <x v="2"/>
    <x v="0"/>
    <x v="0"/>
    <x v="0"/>
  </r>
  <r>
    <x v="79"/>
    <x v="31"/>
    <x v="37"/>
    <x v="0"/>
    <x v="17"/>
    <x v="36"/>
    <x v="36"/>
    <x v="36"/>
    <x v="36"/>
    <x v="0"/>
    <x v="804"/>
    <x v="835"/>
    <x v="561"/>
    <x v="369"/>
    <x v="36"/>
    <x v="567"/>
    <x v="3"/>
    <x v="3"/>
    <x v="15"/>
    <x v="3"/>
    <x v="1"/>
    <x v="3"/>
    <x v="193"/>
    <x v="0"/>
    <x v="0"/>
    <x v="3"/>
    <x v="2"/>
    <x v="17"/>
    <x v="0"/>
    <x v="0"/>
  </r>
  <r>
    <x v="79"/>
    <x v="32"/>
    <x v="38"/>
    <x v="0"/>
    <x v="18"/>
    <x v="37"/>
    <x v="37"/>
    <x v="37"/>
    <x v="37"/>
    <x v="0"/>
    <x v="805"/>
    <x v="836"/>
    <x v="562"/>
    <x v="370"/>
    <x v="19"/>
    <x v="694"/>
    <x v="30"/>
    <x v="3"/>
    <x v="6"/>
    <x v="3"/>
    <x v="1"/>
    <x v="22"/>
    <x v="643"/>
    <x v="0"/>
    <x v="0"/>
    <x v="3"/>
    <x v="2"/>
    <x v="18"/>
    <x v="0"/>
    <x v="3"/>
  </r>
  <r>
    <x v="79"/>
    <x v="34"/>
    <x v="41"/>
    <x v="1"/>
    <x v="0"/>
    <x v="40"/>
    <x v="40"/>
    <x v="40"/>
    <x v="40"/>
    <x v="0"/>
    <x v="806"/>
    <x v="837"/>
    <x v="516"/>
    <x v="155"/>
    <x v="27"/>
    <x v="695"/>
    <x v="4"/>
    <x v="3"/>
    <x v="4"/>
    <x v="3"/>
    <x v="1"/>
    <x v="4"/>
    <x v="4"/>
    <x v="0"/>
    <x v="0"/>
    <x v="3"/>
    <x v="2"/>
    <x v="0"/>
    <x v="0"/>
    <x v="0"/>
  </r>
  <r>
    <x v="80"/>
    <x v="2"/>
    <x v="2"/>
    <x v="1"/>
    <x v="0"/>
    <x v="2"/>
    <x v="2"/>
    <x v="2"/>
    <x v="2"/>
    <x v="0"/>
    <x v="807"/>
    <x v="838"/>
    <x v="436"/>
    <x v="90"/>
    <x v="22"/>
    <x v="696"/>
    <x v="9"/>
    <x v="3"/>
    <x v="4"/>
    <x v="3"/>
    <x v="1"/>
    <x v="26"/>
    <x v="644"/>
    <x v="0"/>
    <x v="0"/>
    <x v="8"/>
    <x v="2"/>
    <x v="0"/>
    <x v="0"/>
    <x v="0"/>
  </r>
  <r>
    <x v="80"/>
    <x v="2"/>
    <x v="3"/>
    <x v="1"/>
    <x v="0"/>
    <x v="3"/>
    <x v="3"/>
    <x v="3"/>
    <x v="3"/>
    <x v="0"/>
    <x v="808"/>
    <x v="839"/>
    <x v="554"/>
    <x v="3"/>
    <x v="45"/>
    <x v="697"/>
    <x v="3"/>
    <x v="3"/>
    <x v="4"/>
    <x v="3"/>
    <x v="1"/>
    <x v="10"/>
    <x v="645"/>
    <x v="0"/>
    <x v="0"/>
    <x v="3"/>
    <x v="2"/>
    <x v="0"/>
    <x v="0"/>
    <x v="0"/>
  </r>
  <r>
    <x v="80"/>
    <x v="2"/>
    <x v="4"/>
    <x v="1"/>
    <x v="0"/>
    <x v="4"/>
    <x v="4"/>
    <x v="4"/>
    <x v="4"/>
    <x v="0"/>
    <x v="457"/>
    <x v="840"/>
    <x v="385"/>
    <x v="89"/>
    <x v="4"/>
    <x v="71"/>
    <x v="4"/>
    <x v="3"/>
    <x v="4"/>
    <x v="3"/>
    <x v="1"/>
    <x v="4"/>
    <x v="4"/>
    <x v="0"/>
    <x v="0"/>
    <x v="3"/>
    <x v="2"/>
    <x v="0"/>
    <x v="0"/>
    <x v="0"/>
  </r>
  <r>
    <x v="80"/>
    <x v="5"/>
    <x v="8"/>
    <x v="1"/>
    <x v="0"/>
    <x v="8"/>
    <x v="8"/>
    <x v="8"/>
    <x v="8"/>
    <x v="0"/>
    <x v="809"/>
    <x v="841"/>
    <x v="563"/>
    <x v="300"/>
    <x v="90"/>
    <x v="433"/>
    <x v="15"/>
    <x v="3"/>
    <x v="3"/>
    <x v="3"/>
    <x v="1"/>
    <x v="38"/>
    <x v="646"/>
    <x v="0"/>
    <x v="0"/>
    <x v="3"/>
    <x v="5"/>
    <x v="0"/>
    <x v="0"/>
    <x v="0"/>
  </r>
  <r>
    <x v="80"/>
    <x v="18"/>
    <x v="21"/>
    <x v="1"/>
    <x v="0"/>
    <x v="20"/>
    <x v="20"/>
    <x v="20"/>
    <x v="20"/>
    <x v="0"/>
    <x v="810"/>
    <x v="842"/>
    <x v="558"/>
    <x v="37"/>
    <x v="45"/>
    <x v="698"/>
    <x v="30"/>
    <x v="3"/>
    <x v="6"/>
    <x v="3"/>
    <x v="1"/>
    <x v="22"/>
    <x v="647"/>
    <x v="0"/>
    <x v="0"/>
    <x v="3"/>
    <x v="2"/>
    <x v="0"/>
    <x v="0"/>
    <x v="0"/>
  </r>
  <r>
    <x v="80"/>
    <x v="23"/>
    <x v="27"/>
    <x v="1"/>
    <x v="0"/>
    <x v="26"/>
    <x v="26"/>
    <x v="26"/>
    <x v="26"/>
    <x v="0"/>
    <x v="811"/>
    <x v="843"/>
    <x v="496"/>
    <x v="47"/>
    <x v="18"/>
    <x v="699"/>
    <x v="36"/>
    <x v="3"/>
    <x v="4"/>
    <x v="3"/>
    <x v="1"/>
    <x v="6"/>
    <x v="648"/>
    <x v="0"/>
    <x v="0"/>
    <x v="3"/>
    <x v="2"/>
    <x v="0"/>
    <x v="0"/>
    <x v="0"/>
  </r>
  <r>
    <x v="80"/>
    <x v="25"/>
    <x v="29"/>
    <x v="1"/>
    <x v="10"/>
    <x v="28"/>
    <x v="28"/>
    <x v="28"/>
    <x v="28"/>
    <x v="0"/>
    <x v="490"/>
    <x v="844"/>
    <x v="410"/>
    <x v="371"/>
    <x v="4"/>
    <x v="700"/>
    <x v="4"/>
    <x v="3"/>
    <x v="6"/>
    <x v="3"/>
    <x v="1"/>
    <x v="6"/>
    <x v="415"/>
    <x v="0"/>
    <x v="0"/>
    <x v="3"/>
    <x v="2"/>
    <x v="10"/>
    <x v="0"/>
    <x v="3"/>
  </r>
  <r>
    <x v="80"/>
    <x v="25"/>
    <x v="30"/>
    <x v="1"/>
    <x v="10"/>
    <x v="29"/>
    <x v="29"/>
    <x v="29"/>
    <x v="29"/>
    <x v="0"/>
    <x v="812"/>
    <x v="845"/>
    <x v="564"/>
    <x v="85"/>
    <x v="57"/>
    <x v="701"/>
    <x v="36"/>
    <x v="3"/>
    <x v="6"/>
    <x v="3"/>
    <x v="1"/>
    <x v="10"/>
    <x v="649"/>
    <x v="0"/>
    <x v="0"/>
    <x v="3"/>
    <x v="5"/>
    <x v="10"/>
    <x v="0"/>
    <x v="3"/>
  </r>
  <r>
    <x v="80"/>
    <x v="26"/>
    <x v="31"/>
    <x v="1"/>
    <x v="0"/>
    <x v="30"/>
    <x v="30"/>
    <x v="30"/>
    <x v="30"/>
    <x v="0"/>
    <x v="813"/>
    <x v="846"/>
    <x v="90"/>
    <x v="46"/>
    <x v="27"/>
    <x v="702"/>
    <x v="36"/>
    <x v="3"/>
    <x v="4"/>
    <x v="3"/>
    <x v="1"/>
    <x v="6"/>
    <x v="650"/>
    <x v="0"/>
    <x v="0"/>
    <x v="3"/>
    <x v="2"/>
    <x v="0"/>
    <x v="0"/>
    <x v="0"/>
  </r>
  <r>
    <x v="80"/>
    <x v="31"/>
    <x v="37"/>
    <x v="0"/>
    <x v="17"/>
    <x v="36"/>
    <x v="36"/>
    <x v="36"/>
    <x v="36"/>
    <x v="0"/>
    <x v="814"/>
    <x v="847"/>
    <x v="559"/>
    <x v="334"/>
    <x v="90"/>
    <x v="703"/>
    <x v="36"/>
    <x v="3"/>
    <x v="15"/>
    <x v="3"/>
    <x v="1"/>
    <x v="47"/>
    <x v="651"/>
    <x v="0"/>
    <x v="0"/>
    <x v="3"/>
    <x v="5"/>
    <x v="17"/>
    <x v="0"/>
    <x v="0"/>
  </r>
  <r>
    <x v="80"/>
    <x v="32"/>
    <x v="38"/>
    <x v="0"/>
    <x v="18"/>
    <x v="37"/>
    <x v="37"/>
    <x v="37"/>
    <x v="37"/>
    <x v="0"/>
    <x v="815"/>
    <x v="848"/>
    <x v="554"/>
    <x v="372"/>
    <x v="45"/>
    <x v="704"/>
    <x v="9"/>
    <x v="3"/>
    <x v="6"/>
    <x v="3"/>
    <x v="1"/>
    <x v="47"/>
    <x v="652"/>
    <x v="0"/>
    <x v="0"/>
    <x v="3"/>
    <x v="5"/>
    <x v="18"/>
    <x v="0"/>
    <x v="3"/>
  </r>
  <r>
    <x v="80"/>
    <x v="34"/>
    <x v="41"/>
    <x v="1"/>
    <x v="0"/>
    <x v="40"/>
    <x v="40"/>
    <x v="40"/>
    <x v="40"/>
    <x v="0"/>
    <x v="816"/>
    <x v="849"/>
    <x v="471"/>
    <x v="115"/>
    <x v="27"/>
    <x v="705"/>
    <x v="4"/>
    <x v="3"/>
    <x v="4"/>
    <x v="3"/>
    <x v="1"/>
    <x v="4"/>
    <x v="4"/>
    <x v="0"/>
    <x v="0"/>
    <x v="3"/>
    <x v="2"/>
    <x v="0"/>
    <x v="0"/>
    <x v="0"/>
  </r>
  <r>
    <x v="81"/>
    <x v="2"/>
    <x v="2"/>
    <x v="1"/>
    <x v="0"/>
    <x v="2"/>
    <x v="2"/>
    <x v="2"/>
    <x v="2"/>
    <x v="0"/>
    <x v="817"/>
    <x v="850"/>
    <x v="74"/>
    <x v="228"/>
    <x v="71"/>
    <x v="706"/>
    <x v="36"/>
    <x v="3"/>
    <x v="6"/>
    <x v="7"/>
    <x v="1"/>
    <x v="26"/>
    <x v="653"/>
    <x v="0"/>
    <x v="0"/>
    <x v="4"/>
    <x v="5"/>
    <x v="0"/>
    <x v="0"/>
    <x v="0"/>
  </r>
  <r>
    <x v="81"/>
    <x v="2"/>
    <x v="3"/>
    <x v="1"/>
    <x v="0"/>
    <x v="3"/>
    <x v="3"/>
    <x v="3"/>
    <x v="3"/>
    <x v="0"/>
    <x v="818"/>
    <x v="851"/>
    <x v="565"/>
    <x v="283"/>
    <x v="57"/>
    <x v="707"/>
    <x v="36"/>
    <x v="3"/>
    <x v="4"/>
    <x v="3"/>
    <x v="1"/>
    <x v="6"/>
    <x v="654"/>
    <x v="0"/>
    <x v="0"/>
    <x v="3"/>
    <x v="2"/>
    <x v="0"/>
    <x v="0"/>
    <x v="0"/>
  </r>
  <r>
    <x v="81"/>
    <x v="2"/>
    <x v="4"/>
    <x v="1"/>
    <x v="0"/>
    <x v="4"/>
    <x v="4"/>
    <x v="4"/>
    <x v="4"/>
    <x v="0"/>
    <x v="690"/>
    <x v="852"/>
    <x v="522"/>
    <x v="148"/>
    <x v="4"/>
    <x v="708"/>
    <x v="4"/>
    <x v="3"/>
    <x v="4"/>
    <x v="3"/>
    <x v="1"/>
    <x v="4"/>
    <x v="4"/>
    <x v="0"/>
    <x v="0"/>
    <x v="3"/>
    <x v="2"/>
    <x v="0"/>
    <x v="0"/>
    <x v="0"/>
  </r>
  <r>
    <x v="81"/>
    <x v="5"/>
    <x v="8"/>
    <x v="1"/>
    <x v="0"/>
    <x v="8"/>
    <x v="8"/>
    <x v="8"/>
    <x v="8"/>
    <x v="0"/>
    <x v="819"/>
    <x v="853"/>
    <x v="290"/>
    <x v="308"/>
    <x v="20"/>
    <x v="692"/>
    <x v="9"/>
    <x v="5"/>
    <x v="4"/>
    <x v="3"/>
    <x v="1"/>
    <x v="47"/>
    <x v="655"/>
    <x v="0"/>
    <x v="0"/>
    <x v="13"/>
    <x v="2"/>
    <x v="0"/>
    <x v="0"/>
    <x v="0"/>
  </r>
  <r>
    <x v="81"/>
    <x v="18"/>
    <x v="21"/>
    <x v="1"/>
    <x v="0"/>
    <x v="20"/>
    <x v="20"/>
    <x v="20"/>
    <x v="20"/>
    <x v="0"/>
    <x v="820"/>
    <x v="854"/>
    <x v="436"/>
    <x v="139"/>
    <x v="45"/>
    <x v="389"/>
    <x v="4"/>
    <x v="3"/>
    <x v="3"/>
    <x v="3"/>
    <x v="3"/>
    <x v="26"/>
    <x v="656"/>
    <x v="0"/>
    <x v="0"/>
    <x v="12"/>
    <x v="2"/>
    <x v="0"/>
    <x v="0"/>
    <x v="0"/>
  </r>
  <r>
    <x v="81"/>
    <x v="23"/>
    <x v="27"/>
    <x v="1"/>
    <x v="0"/>
    <x v="26"/>
    <x v="26"/>
    <x v="26"/>
    <x v="26"/>
    <x v="0"/>
    <x v="821"/>
    <x v="855"/>
    <x v="283"/>
    <x v="327"/>
    <x v="18"/>
    <x v="709"/>
    <x v="4"/>
    <x v="3"/>
    <x v="4"/>
    <x v="3"/>
    <x v="1"/>
    <x v="4"/>
    <x v="4"/>
    <x v="0"/>
    <x v="0"/>
    <x v="3"/>
    <x v="2"/>
    <x v="0"/>
    <x v="0"/>
    <x v="0"/>
  </r>
  <r>
    <x v="81"/>
    <x v="25"/>
    <x v="29"/>
    <x v="1"/>
    <x v="10"/>
    <x v="28"/>
    <x v="28"/>
    <x v="28"/>
    <x v="28"/>
    <x v="0"/>
    <x v="595"/>
    <x v="856"/>
    <x v="468"/>
    <x v="12"/>
    <x v="4"/>
    <x v="564"/>
    <x v="4"/>
    <x v="3"/>
    <x v="6"/>
    <x v="3"/>
    <x v="1"/>
    <x v="6"/>
    <x v="501"/>
    <x v="0"/>
    <x v="0"/>
    <x v="3"/>
    <x v="2"/>
    <x v="10"/>
    <x v="0"/>
    <x v="3"/>
  </r>
  <r>
    <x v="81"/>
    <x v="25"/>
    <x v="30"/>
    <x v="1"/>
    <x v="10"/>
    <x v="29"/>
    <x v="29"/>
    <x v="29"/>
    <x v="29"/>
    <x v="0"/>
    <x v="822"/>
    <x v="857"/>
    <x v="566"/>
    <x v="200"/>
    <x v="57"/>
    <x v="126"/>
    <x v="4"/>
    <x v="3"/>
    <x v="6"/>
    <x v="3"/>
    <x v="1"/>
    <x v="6"/>
    <x v="657"/>
    <x v="0"/>
    <x v="0"/>
    <x v="4"/>
    <x v="5"/>
    <x v="10"/>
    <x v="0"/>
    <x v="3"/>
  </r>
  <r>
    <x v="81"/>
    <x v="26"/>
    <x v="31"/>
    <x v="1"/>
    <x v="0"/>
    <x v="30"/>
    <x v="30"/>
    <x v="30"/>
    <x v="30"/>
    <x v="0"/>
    <x v="823"/>
    <x v="858"/>
    <x v="478"/>
    <x v="38"/>
    <x v="18"/>
    <x v="710"/>
    <x v="4"/>
    <x v="3"/>
    <x v="4"/>
    <x v="3"/>
    <x v="1"/>
    <x v="4"/>
    <x v="4"/>
    <x v="0"/>
    <x v="0"/>
    <x v="3"/>
    <x v="2"/>
    <x v="0"/>
    <x v="0"/>
    <x v="0"/>
  </r>
  <r>
    <x v="81"/>
    <x v="31"/>
    <x v="37"/>
    <x v="0"/>
    <x v="17"/>
    <x v="36"/>
    <x v="36"/>
    <x v="36"/>
    <x v="36"/>
    <x v="0"/>
    <x v="824"/>
    <x v="859"/>
    <x v="567"/>
    <x v="373"/>
    <x v="7"/>
    <x v="711"/>
    <x v="3"/>
    <x v="3"/>
    <x v="6"/>
    <x v="3"/>
    <x v="1"/>
    <x v="26"/>
    <x v="658"/>
    <x v="0"/>
    <x v="0"/>
    <x v="3"/>
    <x v="2"/>
    <x v="17"/>
    <x v="0"/>
    <x v="0"/>
  </r>
  <r>
    <x v="81"/>
    <x v="32"/>
    <x v="38"/>
    <x v="0"/>
    <x v="18"/>
    <x v="37"/>
    <x v="37"/>
    <x v="37"/>
    <x v="37"/>
    <x v="0"/>
    <x v="825"/>
    <x v="860"/>
    <x v="568"/>
    <x v="374"/>
    <x v="20"/>
    <x v="712"/>
    <x v="3"/>
    <x v="3"/>
    <x v="5"/>
    <x v="3"/>
    <x v="1"/>
    <x v="38"/>
    <x v="659"/>
    <x v="0"/>
    <x v="0"/>
    <x v="4"/>
    <x v="5"/>
    <x v="18"/>
    <x v="0"/>
    <x v="3"/>
  </r>
  <r>
    <x v="81"/>
    <x v="34"/>
    <x v="41"/>
    <x v="1"/>
    <x v="0"/>
    <x v="40"/>
    <x v="40"/>
    <x v="40"/>
    <x v="40"/>
    <x v="0"/>
    <x v="826"/>
    <x v="861"/>
    <x v="429"/>
    <x v="298"/>
    <x v="27"/>
    <x v="713"/>
    <x v="4"/>
    <x v="3"/>
    <x v="4"/>
    <x v="3"/>
    <x v="1"/>
    <x v="4"/>
    <x v="4"/>
    <x v="0"/>
    <x v="0"/>
    <x v="3"/>
    <x v="2"/>
    <x v="0"/>
    <x v="0"/>
    <x v="0"/>
  </r>
  <r>
    <x v="82"/>
    <x v="2"/>
    <x v="2"/>
    <x v="1"/>
    <x v="0"/>
    <x v="2"/>
    <x v="2"/>
    <x v="2"/>
    <x v="2"/>
    <x v="0"/>
    <x v="827"/>
    <x v="862"/>
    <x v="529"/>
    <x v="375"/>
    <x v="65"/>
    <x v="714"/>
    <x v="3"/>
    <x v="5"/>
    <x v="3"/>
    <x v="7"/>
    <x v="1"/>
    <x v="38"/>
    <x v="453"/>
    <x v="0"/>
    <x v="0"/>
    <x v="12"/>
    <x v="5"/>
    <x v="0"/>
    <x v="0"/>
    <x v="0"/>
  </r>
  <r>
    <x v="82"/>
    <x v="2"/>
    <x v="3"/>
    <x v="1"/>
    <x v="0"/>
    <x v="3"/>
    <x v="3"/>
    <x v="3"/>
    <x v="3"/>
    <x v="0"/>
    <x v="828"/>
    <x v="863"/>
    <x v="524"/>
    <x v="195"/>
    <x v="9"/>
    <x v="271"/>
    <x v="4"/>
    <x v="3"/>
    <x v="4"/>
    <x v="3"/>
    <x v="1"/>
    <x v="4"/>
    <x v="4"/>
    <x v="0"/>
    <x v="0"/>
    <x v="3"/>
    <x v="5"/>
    <x v="0"/>
    <x v="0"/>
    <x v="0"/>
  </r>
  <r>
    <x v="82"/>
    <x v="2"/>
    <x v="4"/>
    <x v="1"/>
    <x v="0"/>
    <x v="4"/>
    <x v="4"/>
    <x v="4"/>
    <x v="4"/>
    <x v="0"/>
    <x v="517"/>
    <x v="864"/>
    <x v="82"/>
    <x v="376"/>
    <x v="4"/>
    <x v="715"/>
    <x v="4"/>
    <x v="3"/>
    <x v="4"/>
    <x v="3"/>
    <x v="1"/>
    <x v="4"/>
    <x v="4"/>
    <x v="0"/>
    <x v="0"/>
    <x v="3"/>
    <x v="2"/>
    <x v="0"/>
    <x v="0"/>
    <x v="0"/>
  </r>
  <r>
    <x v="82"/>
    <x v="5"/>
    <x v="8"/>
    <x v="1"/>
    <x v="0"/>
    <x v="8"/>
    <x v="8"/>
    <x v="8"/>
    <x v="8"/>
    <x v="0"/>
    <x v="829"/>
    <x v="865"/>
    <x v="441"/>
    <x v="286"/>
    <x v="20"/>
    <x v="44"/>
    <x v="3"/>
    <x v="3"/>
    <x v="4"/>
    <x v="3"/>
    <x v="1"/>
    <x v="10"/>
    <x v="660"/>
    <x v="0"/>
    <x v="0"/>
    <x v="4"/>
    <x v="5"/>
    <x v="0"/>
    <x v="0"/>
    <x v="0"/>
  </r>
  <r>
    <x v="82"/>
    <x v="18"/>
    <x v="21"/>
    <x v="1"/>
    <x v="0"/>
    <x v="20"/>
    <x v="20"/>
    <x v="20"/>
    <x v="20"/>
    <x v="0"/>
    <x v="830"/>
    <x v="866"/>
    <x v="459"/>
    <x v="293"/>
    <x v="9"/>
    <x v="716"/>
    <x v="4"/>
    <x v="5"/>
    <x v="4"/>
    <x v="3"/>
    <x v="1"/>
    <x v="6"/>
    <x v="661"/>
    <x v="0"/>
    <x v="0"/>
    <x v="3"/>
    <x v="1"/>
    <x v="0"/>
    <x v="0"/>
    <x v="0"/>
  </r>
  <r>
    <x v="82"/>
    <x v="23"/>
    <x v="27"/>
    <x v="1"/>
    <x v="0"/>
    <x v="26"/>
    <x v="26"/>
    <x v="26"/>
    <x v="26"/>
    <x v="0"/>
    <x v="831"/>
    <x v="867"/>
    <x v="31"/>
    <x v="31"/>
    <x v="18"/>
    <x v="717"/>
    <x v="4"/>
    <x v="3"/>
    <x v="4"/>
    <x v="3"/>
    <x v="1"/>
    <x v="4"/>
    <x v="4"/>
    <x v="0"/>
    <x v="0"/>
    <x v="3"/>
    <x v="2"/>
    <x v="0"/>
    <x v="0"/>
    <x v="0"/>
  </r>
  <r>
    <x v="82"/>
    <x v="25"/>
    <x v="29"/>
    <x v="1"/>
    <x v="10"/>
    <x v="28"/>
    <x v="28"/>
    <x v="28"/>
    <x v="28"/>
    <x v="0"/>
    <x v="466"/>
    <x v="868"/>
    <x v="391"/>
    <x v="187"/>
    <x v="4"/>
    <x v="650"/>
    <x v="4"/>
    <x v="3"/>
    <x v="4"/>
    <x v="3"/>
    <x v="1"/>
    <x v="4"/>
    <x v="4"/>
    <x v="0"/>
    <x v="0"/>
    <x v="3"/>
    <x v="2"/>
    <x v="10"/>
    <x v="0"/>
    <x v="3"/>
  </r>
  <r>
    <x v="82"/>
    <x v="25"/>
    <x v="30"/>
    <x v="1"/>
    <x v="10"/>
    <x v="29"/>
    <x v="29"/>
    <x v="29"/>
    <x v="29"/>
    <x v="0"/>
    <x v="832"/>
    <x v="869"/>
    <x v="569"/>
    <x v="266"/>
    <x v="9"/>
    <x v="392"/>
    <x v="9"/>
    <x v="3"/>
    <x v="6"/>
    <x v="3"/>
    <x v="1"/>
    <x v="47"/>
    <x v="662"/>
    <x v="0"/>
    <x v="0"/>
    <x v="4"/>
    <x v="5"/>
    <x v="10"/>
    <x v="0"/>
    <x v="3"/>
  </r>
  <r>
    <x v="82"/>
    <x v="26"/>
    <x v="31"/>
    <x v="1"/>
    <x v="0"/>
    <x v="30"/>
    <x v="30"/>
    <x v="30"/>
    <x v="30"/>
    <x v="0"/>
    <x v="833"/>
    <x v="870"/>
    <x v="471"/>
    <x v="59"/>
    <x v="18"/>
    <x v="718"/>
    <x v="4"/>
    <x v="3"/>
    <x v="4"/>
    <x v="3"/>
    <x v="1"/>
    <x v="4"/>
    <x v="4"/>
    <x v="0"/>
    <x v="0"/>
    <x v="4"/>
    <x v="2"/>
    <x v="0"/>
    <x v="0"/>
    <x v="0"/>
  </r>
  <r>
    <x v="82"/>
    <x v="31"/>
    <x v="37"/>
    <x v="0"/>
    <x v="17"/>
    <x v="36"/>
    <x v="36"/>
    <x v="36"/>
    <x v="36"/>
    <x v="0"/>
    <x v="834"/>
    <x v="871"/>
    <x v="242"/>
    <x v="317"/>
    <x v="46"/>
    <x v="719"/>
    <x v="15"/>
    <x v="3"/>
    <x v="3"/>
    <x v="3"/>
    <x v="1"/>
    <x v="38"/>
    <x v="663"/>
    <x v="0"/>
    <x v="0"/>
    <x v="3"/>
    <x v="2"/>
    <x v="17"/>
    <x v="0"/>
    <x v="0"/>
  </r>
  <r>
    <x v="82"/>
    <x v="32"/>
    <x v="38"/>
    <x v="0"/>
    <x v="18"/>
    <x v="37"/>
    <x v="37"/>
    <x v="37"/>
    <x v="37"/>
    <x v="0"/>
    <x v="835"/>
    <x v="872"/>
    <x v="496"/>
    <x v="373"/>
    <x v="20"/>
    <x v="720"/>
    <x v="21"/>
    <x v="3"/>
    <x v="6"/>
    <x v="3"/>
    <x v="1"/>
    <x v="38"/>
    <x v="548"/>
    <x v="0"/>
    <x v="0"/>
    <x v="3"/>
    <x v="2"/>
    <x v="18"/>
    <x v="0"/>
    <x v="3"/>
  </r>
  <r>
    <x v="82"/>
    <x v="34"/>
    <x v="41"/>
    <x v="1"/>
    <x v="0"/>
    <x v="40"/>
    <x v="40"/>
    <x v="40"/>
    <x v="40"/>
    <x v="0"/>
    <x v="836"/>
    <x v="873"/>
    <x v="137"/>
    <x v="209"/>
    <x v="18"/>
    <x v="721"/>
    <x v="4"/>
    <x v="3"/>
    <x v="4"/>
    <x v="3"/>
    <x v="1"/>
    <x v="4"/>
    <x v="4"/>
    <x v="0"/>
    <x v="0"/>
    <x v="3"/>
    <x v="2"/>
    <x v="0"/>
    <x v="0"/>
    <x v="0"/>
  </r>
  <r>
    <x v="82"/>
    <x v="36"/>
    <x v="43"/>
    <x v="0"/>
    <x v="18"/>
    <x v="42"/>
    <x v="42"/>
    <x v="42"/>
    <x v="42"/>
    <x v="0"/>
    <x v="837"/>
    <x v="874"/>
    <x v="407"/>
    <x v="377"/>
    <x v="22"/>
    <x v="722"/>
    <x v="28"/>
    <x v="3"/>
    <x v="28"/>
    <x v="3"/>
    <x v="1"/>
    <x v="54"/>
    <x v="664"/>
    <x v="0"/>
    <x v="0"/>
    <x v="3"/>
    <x v="5"/>
    <x v="18"/>
    <x v="0"/>
    <x v="3"/>
  </r>
  <r>
    <x v="83"/>
    <x v="2"/>
    <x v="2"/>
    <x v="1"/>
    <x v="0"/>
    <x v="2"/>
    <x v="2"/>
    <x v="2"/>
    <x v="2"/>
    <x v="0"/>
    <x v="838"/>
    <x v="875"/>
    <x v="570"/>
    <x v="284"/>
    <x v="0"/>
    <x v="723"/>
    <x v="9"/>
    <x v="3"/>
    <x v="5"/>
    <x v="3"/>
    <x v="2"/>
    <x v="16"/>
    <x v="665"/>
    <x v="0"/>
    <x v="0"/>
    <x v="12"/>
    <x v="5"/>
    <x v="0"/>
    <x v="0"/>
    <x v="0"/>
  </r>
  <r>
    <x v="83"/>
    <x v="2"/>
    <x v="3"/>
    <x v="1"/>
    <x v="0"/>
    <x v="3"/>
    <x v="3"/>
    <x v="3"/>
    <x v="3"/>
    <x v="0"/>
    <x v="839"/>
    <x v="876"/>
    <x v="11"/>
    <x v="46"/>
    <x v="9"/>
    <x v="389"/>
    <x v="4"/>
    <x v="3"/>
    <x v="4"/>
    <x v="3"/>
    <x v="1"/>
    <x v="4"/>
    <x v="4"/>
    <x v="0"/>
    <x v="0"/>
    <x v="3"/>
    <x v="2"/>
    <x v="0"/>
    <x v="0"/>
    <x v="0"/>
  </r>
  <r>
    <x v="83"/>
    <x v="2"/>
    <x v="4"/>
    <x v="1"/>
    <x v="0"/>
    <x v="4"/>
    <x v="4"/>
    <x v="4"/>
    <x v="4"/>
    <x v="0"/>
    <x v="259"/>
    <x v="816"/>
    <x v="232"/>
    <x v="34"/>
    <x v="4"/>
    <x v="459"/>
    <x v="4"/>
    <x v="3"/>
    <x v="6"/>
    <x v="3"/>
    <x v="1"/>
    <x v="6"/>
    <x v="425"/>
    <x v="0"/>
    <x v="0"/>
    <x v="3"/>
    <x v="2"/>
    <x v="0"/>
    <x v="0"/>
    <x v="0"/>
  </r>
  <r>
    <x v="83"/>
    <x v="5"/>
    <x v="8"/>
    <x v="1"/>
    <x v="0"/>
    <x v="8"/>
    <x v="8"/>
    <x v="8"/>
    <x v="8"/>
    <x v="0"/>
    <x v="840"/>
    <x v="877"/>
    <x v="571"/>
    <x v="126"/>
    <x v="90"/>
    <x v="701"/>
    <x v="3"/>
    <x v="3"/>
    <x v="4"/>
    <x v="3"/>
    <x v="1"/>
    <x v="10"/>
    <x v="666"/>
    <x v="0"/>
    <x v="0"/>
    <x v="4"/>
    <x v="2"/>
    <x v="0"/>
    <x v="0"/>
    <x v="0"/>
  </r>
  <r>
    <x v="83"/>
    <x v="18"/>
    <x v="21"/>
    <x v="1"/>
    <x v="0"/>
    <x v="20"/>
    <x v="20"/>
    <x v="20"/>
    <x v="20"/>
    <x v="0"/>
    <x v="841"/>
    <x v="878"/>
    <x v="285"/>
    <x v="3"/>
    <x v="45"/>
    <x v="724"/>
    <x v="15"/>
    <x v="3"/>
    <x v="15"/>
    <x v="3"/>
    <x v="1"/>
    <x v="22"/>
    <x v="667"/>
    <x v="0"/>
    <x v="0"/>
    <x v="12"/>
    <x v="2"/>
    <x v="0"/>
    <x v="0"/>
    <x v="0"/>
  </r>
  <r>
    <x v="83"/>
    <x v="23"/>
    <x v="27"/>
    <x v="1"/>
    <x v="0"/>
    <x v="26"/>
    <x v="26"/>
    <x v="26"/>
    <x v="26"/>
    <x v="0"/>
    <x v="842"/>
    <x v="879"/>
    <x v="531"/>
    <x v="51"/>
    <x v="27"/>
    <x v="725"/>
    <x v="4"/>
    <x v="3"/>
    <x v="4"/>
    <x v="3"/>
    <x v="1"/>
    <x v="4"/>
    <x v="4"/>
    <x v="0"/>
    <x v="0"/>
    <x v="3"/>
    <x v="2"/>
    <x v="0"/>
    <x v="0"/>
    <x v="0"/>
  </r>
  <r>
    <x v="83"/>
    <x v="25"/>
    <x v="29"/>
    <x v="1"/>
    <x v="10"/>
    <x v="28"/>
    <x v="28"/>
    <x v="28"/>
    <x v="28"/>
    <x v="0"/>
    <x v="505"/>
    <x v="760"/>
    <x v="396"/>
    <x v="137"/>
    <x v="4"/>
    <x v="726"/>
    <x v="4"/>
    <x v="3"/>
    <x v="4"/>
    <x v="3"/>
    <x v="1"/>
    <x v="4"/>
    <x v="4"/>
    <x v="0"/>
    <x v="0"/>
    <x v="3"/>
    <x v="2"/>
    <x v="10"/>
    <x v="0"/>
    <x v="3"/>
  </r>
  <r>
    <x v="83"/>
    <x v="25"/>
    <x v="30"/>
    <x v="1"/>
    <x v="10"/>
    <x v="29"/>
    <x v="29"/>
    <x v="29"/>
    <x v="29"/>
    <x v="0"/>
    <x v="843"/>
    <x v="880"/>
    <x v="572"/>
    <x v="283"/>
    <x v="57"/>
    <x v="727"/>
    <x v="3"/>
    <x v="3"/>
    <x v="3"/>
    <x v="7"/>
    <x v="1"/>
    <x v="3"/>
    <x v="668"/>
    <x v="0"/>
    <x v="0"/>
    <x v="3"/>
    <x v="2"/>
    <x v="10"/>
    <x v="0"/>
    <x v="3"/>
  </r>
  <r>
    <x v="83"/>
    <x v="26"/>
    <x v="31"/>
    <x v="1"/>
    <x v="0"/>
    <x v="30"/>
    <x v="30"/>
    <x v="30"/>
    <x v="30"/>
    <x v="0"/>
    <x v="844"/>
    <x v="881"/>
    <x v="31"/>
    <x v="97"/>
    <x v="27"/>
    <x v="728"/>
    <x v="4"/>
    <x v="3"/>
    <x v="4"/>
    <x v="3"/>
    <x v="1"/>
    <x v="4"/>
    <x v="4"/>
    <x v="0"/>
    <x v="0"/>
    <x v="3"/>
    <x v="2"/>
    <x v="0"/>
    <x v="0"/>
    <x v="0"/>
  </r>
  <r>
    <x v="83"/>
    <x v="31"/>
    <x v="37"/>
    <x v="0"/>
    <x v="17"/>
    <x v="36"/>
    <x v="36"/>
    <x v="36"/>
    <x v="36"/>
    <x v="0"/>
    <x v="845"/>
    <x v="882"/>
    <x v="460"/>
    <x v="211"/>
    <x v="7"/>
    <x v="729"/>
    <x v="36"/>
    <x v="3"/>
    <x v="4"/>
    <x v="3"/>
    <x v="1"/>
    <x v="6"/>
    <x v="669"/>
    <x v="0"/>
    <x v="0"/>
    <x v="3"/>
    <x v="2"/>
    <x v="17"/>
    <x v="0"/>
    <x v="0"/>
  </r>
  <r>
    <x v="83"/>
    <x v="34"/>
    <x v="41"/>
    <x v="1"/>
    <x v="0"/>
    <x v="40"/>
    <x v="40"/>
    <x v="40"/>
    <x v="40"/>
    <x v="0"/>
    <x v="846"/>
    <x v="883"/>
    <x v="6"/>
    <x v="270"/>
    <x v="18"/>
    <x v="730"/>
    <x v="4"/>
    <x v="3"/>
    <x v="4"/>
    <x v="3"/>
    <x v="1"/>
    <x v="4"/>
    <x v="4"/>
    <x v="0"/>
    <x v="0"/>
    <x v="3"/>
    <x v="2"/>
    <x v="0"/>
    <x v="0"/>
    <x v="0"/>
  </r>
  <r>
    <x v="83"/>
    <x v="36"/>
    <x v="43"/>
    <x v="0"/>
    <x v="18"/>
    <x v="42"/>
    <x v="42"/>
    <x v="42"/>
    <x v="42"/>
    <x v="0"/>
    <x v="847"/>
    <x v="884"/>
    <x v="573"/>
    <x v="378"/>
    <x v="11"/>
    <x v="731"/>
    <x v="10"/>
    <x v="3"/>
    <x v="14"/>
    <x v="3"/>
    <x v="3"/>
    <x v="28"/>
    <x v="670"/>
    <x v="0"/>
    <x v="0"/>
    <x v="4"/>
    <x v="2"/>
    <x v="18"/>
    <x v="0"/>
    <x v="3"/>
  </r>
  <r>
    <x v="84"/>
    <x v="2"/>
    <x v="2"/>
    <x v="1"/>
    <x v="0"/>
    <x v="2"/>
    <x v="2"/>
    <x v="2"/>
    <x v="2"/>
    <x v="0"/>
    <x v="848"/>
    <x v="885"/>
    <x v="574"/>
    <x v="43"/>
    <x v="0"/>
    <x v="567"/>
    <x v="3"/>
    <x v="3"/>
    <x v="4"/>
    <x v="7"/>
    <x v="1"/>
    <x v="26"/>
    <x v="671"/>
    <x v="0"/>
    <x v="0"/>
    <x v="3"/>
    <x v="5"/>
    <x v="0"/>
    <x v="0"/>
    <x v="0"/>
  </r>
  <r>
    <x v="84"/>
    <x v="2"/>
    <x v="3"/>
    <x v="1"/>
    <x v="0"/>
    <x v="3"/>
    <x v="3"/>
    <x v="3"/>
    <x v="3"/>
    <x v="0"/>
    <x v="849"/>
    <x v="886"/>
    <x v="105"/>
    <x v="303"/>
    <x v="46"/>
    <x v="732"/>
    <x v="4"/>
    <x v="3"/>
    <x v="4"/>
    <x v="3"/>
    <x v="1"/>
    <x v="4"/>
    <x v="4"/>
    <x v="0"/>
    <x v="0"/>
    <x v="3"/>
    <x v="5"/>
    <x v="0"/>
    <x v="0"/>
    <x v="0"/>
  </r>
  <r>
    <x v="84"/>
    <x v="2"/>
    <x v="4"/>
    <x v="1"/>
    <x v="0"/>
    <x v="4"/>
    <x v="4"/>
    <x v="4"/>
    <x v="4"/>
    <x v="0"/>
    <x v="271"/>
    <x v="887"/>
    <x v="123"/>
    <x v="158"/>
    <x v="4"/>
    <x v="733"/>
    <x v="4"/>
    <x v="3"/>
    <x v="4"/>
    <x v="3"/>
    <x v="1"/>
    <x v="4"/>
    <x v="4"/>
    <x v="0"/>
    <x v="0"/>
    <x v="3"/>
    <x v="2"/>
    <x v="0"/>
    <x v="0"/>
    <x v="0"/>
  </r>
  <r>
    <x v="84"/>
    <x v="5"/>
    <x v="8"/>
    <x v="1"/>
    <x v="0"/>
    <x v="8"/>
    <x v="8"/>
    <x v="8"/>
    <x v="8"/>
    <x v="0"/>
    <x v="850"/>
    <x v="888"/>
    <x v="575"/>
    <x v="206"/>
    <x v="90"/>
    <x v="734"/>
    <x v="36"/>
    <x v="3"/>
    <x v="4"/>
    <x v="3"/>
    <x v="3"/>
    <x v="10"/>
    <x v="672"/>
    <x v="0"/>
    <x v="0"/>
    <x v="5"/>
    <x v="2"/>
    <x v="0"/>
    <x v="0"/>
    <x v="0"/>
  </r>
  <r>
    <x v="84"/>
    <x v="18"/>
    <x v="21"/>
    <x v="1"/>
    <x v="0"/>
    <x v="20"/>
    <x v="20"/>
    <x v="20"/>
    <x v="20"/>
    <x v="0"/>
    <x v="851"/>
    <x v="889"/>
    <x v="509"/>
    <x v="3"/>
    <x v="45"/>
    <x v="735"/>
    <x v="15"/>
    <x v="3"/>
    <x v="4"/>
    <x v="3"/>
    <x v="1"/>
    <x v="47"/>
    <x v="673"/>
    <x v="0"/>
    <x v="0"/>
    <x v="12"/>
    <x v="5"/>
    <x v="0"/>
    <x v="0"/>
    <x v="0"/>
  </r>
  <r>
    <x v="84"/>
    <x v="23"/>
    <x v="27"/>
    <x v="1"/>
    <x v="0"/>
    <x v="26"/>
    <x v="26"/>
    <x v="26"/>
    <x v="26"/>
    <x v="0"/>
    <x v="852"/>
    <x v="890"/>
    <x v="31"/>
    <x v="379"/>
    <x v="55"/>
    <x v="736"/>
    <x v="4"/>
    <x v="3"/>
    <x v="4"/>
    <x v="3"/>
    <x v="1"/>
    <x v="4"/>
    <x v="4"/>
    <x v="0"/>
    <x v="0"/>
    <x v="3"/>
    <x v="2"/>
    <x v="0"/>
    <x v="0"/>
    <x v="0"/>
  </r>
  <r>
    <x v="84"/>
    <x v="25"/>
    <x v="29"/>
    <x v="1"/>
    <x v="10"/>
    <x v="28"/>
    <x v="28"/>
    <x v="28"/>
    <x v="28"/>
    <x v="0"/>
    <x v="466"/>
    <x v="891"/>
    <x v="391"/>
    <x v="181"/>
    <x v="4"/>
    <x v="737"/>
    <x v="4"/>
    <x v="3"/>
    <x v="4"/>
    <x v="3"/>
    <x v="1"/>
    <x v="4"/>
    <x v="4"/>
    <x v="0"/>
    <x v="0"/>
    <x v="3"/>
    <x v="2"/>
    <x v="10"/>
    <x v="0"/>
    <x v="3"/>
  </r>
  <r>
    <x v="84"/>
    <x v="25"/>
    <x v="30"/>
    <x v="1"/>
    <x v="10"/>
    <x v="29"/>
    <x v="29"/>
    <x v="29"/>
    <x v="29"/>
    <x v="0"/>
    <x v="853"/>
    <x v="892"/>
    <x v="562"/>
    <x v="68"/>
    <x v="46"/>
    <x v="738"/>
    <x v="15"/>
    <x v="3"/>
    <x v="4"/>
    <x v="7"/>
    <x v="1"/>
    <x v="3"/>
    <x v="674"/>
    <x v="0"/>
    <x v="0"/>
    <x v="4"/>
    <x v="2"/>
    <x v="10"/>
    <x v="0"/>
    <x v="3"/>
  </r>
  <r>
    <x v="84"/>
    <x v="26"/>
    <x v="31"/>
    <x v="1"/>
    <x v="0"/>
    <x v="30"/>
    <x v="30"/>
    <x v="30"/>
    <x v="30"/>
    <x v="0"/>
    <x v="854"/>
    <x v="893"/>
    <x v="102"/>
    <x v="64"/>
    <x v="18"/>
    <x v="505"/>
    <x v="4"/>
    <x v="3"/>
    <x v="4"/>
    <x v="3"/>
    <x v="1"/>
    <x v="4"/>
    <x v="4"/>
    <x v="0"/>
    <x v="0"/>
    <x v="3"/>
    <x v="1"/>
    <x v="0"/>
    <x v="0"/>
    <x v="0"/>
  </r>
  <r>
    <x v="84"/>
    <x v="31"/>
    <x v="37"/>
    <x v="0"/>
    <x v="17"/>
    <x v="36"/>
    <x v="36"/>
    <x v="36"/>
    <x v="36"/>
    <x v="0"/>
    <x v="855"/>
    <x v="894"/>
    <x v="453"/>
    <x v="108"/>
    <x v="49"/>
    <x v="739"/>
    <x v="36"/>
    <x v="3"/>
    <x v="6"/>
    <x v="3"/>
    <x v="1"/>
    <x v="10"/>
    <x v="301"/>
    <x v="0"/>
    <x v="0"/>
    <x v="4"/>
    <x v="2"/>
    <x v="17"/>
    <x v="0"/>
    <x v="0"/>
  </r>
  <r>
    <x v="84"/>
    <x v="34"/>
    <x v="41"/>
    <x v="1"/>
    <x v="0"/>
    <x v="40"/>
    <x v="40"/>
    <x v="40"/>
    <x v="40"/>
    <x v="0"/>
    <x v="836"/>
    <x v="895"/>
    <x v="137"/>
    <x v="329"/>
    <x v="18"/>
    <x v="553"/>
    <x v="4"/>
    <x v="3"/>
    <x v="4"/>
    <x v="3"/>
    <x v="1"/>
    <x v="4"/>
    <x v="4"/>
    <x v="0"/>
    <x v="0"/>
    <x v="3"/>
    <x v="2"/>
    <x v="0"/>
    <x v="0"/>
    <x v="0"/>
  </r>
  <r>
    <x v="84"/>
    <x v="36"/>
    <x v="43"/>
    <x v="0"/>
    <x v="18"/>
    <x v="42"/>
    <x v="42"/>
    <x v="42"/>
    <x v="42"/>
    <x v="0"/>
    <x v="856"/>
    <x v="896"/>
    <x v="198"/>
    <x v="380"/>
    <x v="15"/>
    <x v="740"/>
    <x v="77"/>
    <x v="3"/>
    <x v="19"/>
    <x v="3"/>
    <x v="1"/>
    <x v="101"/>
    <x v="675"/>
    <x v="0"/>
    <x v="0"/>
    <x v="4"/>
    <x v="2"/>
    <x v="18"/>
    <x v="0"/>
    <x v="3"/>
  </r>
  <r>
    <x v="85"/>
    <x v="2"/>
    <x v="2"/>
    <x v="1"/>
    <x v="0"/>
    <x v="2"/>
    <x v="2"/>
    <x v="2"/>
    <x v="2"/>
    <x v="0"/>
    <x v="857"/>
    <x v="897"/>
    <x v="576"/>
    <x v="43"/>
    <x v="65"/>
    <x v="741"/>
    <x v="3"/>
    <x v="3"/>
    <x v="6"/>
    <x v="7"/>
    <x v="1"/>
    <x v="47"/>
    <x v="676"/>
    <x v="0"/>
    <x v="0"/>
    <x v="7"/>
    <x v="2"/>
    <x v="0"/>
    <x v="0"/>
    <x v="0"/>
  </r>
  <r>
    <x v="85"/>
    <x v="2"/>
    <x v="3"/>
    <x v="1"/>
    <x v="0"/>
    <x v="3"/>
    <x v="3"/>
    <x v="3"/>
    <x v="3"/>
    <x v="0"/>
    <x v="858"/>
    <x v="898"/>
    <x v="577"/>
    <x v="95"/>
    <x v="45"/>
    <x v="72"/>
    <x v="36"/>
    <x v="3"/>
    <x v="6"/>
    <x v="3"/>
    <x v="1"/>
    <x v="10"/>
    <x v="677"/>
    <x v="0"/>
    <x v="0"/>
    <x v="3"/>
    <x v="2"/>
    <x v="0"/>
    <x v="0"/>
    <x v="0"/>
  </r>
  <r>
    <x v="85"/>
    <x v="2"/>
    <x v="4"/>
    <x v="1"/>
    <x v="0"/>
    <x v="4"/>
    <x v="4"/>
    <x v="4"/>
    <x v="4"/>
    <x v="0"/>
    <x v="457"/>
    <x v="899"/>
    <x v="385"/>
    <x v="381"/>
    <x v="4"/>
    <x v="742"/>
    <x v="4"/>
    <x v="3"/>
    <x v="4"/>
    <x v="3"/>
    <x v="1"/>
    <x v="4"/>
    <x v="4"/>
    <x v="0"/>
    <x v="0"/>
    <x v="3"/>
    <x v="2"/>
    <x v="0"/>
    <x v="0"/>
    <x v="0"/>
  </r>
  <r>
    <x v="85"/>
    <x v="5"/>
    <x v="8"/>
    <x v="1"/>
    <x v="0"/>
    <x v="8"/>
    <x v="8"/>
    <x v="8"/>
    <x v="8"/>
    <x v="0"/>
    <x v="859"/>
    <x v="900"/>
    <x v="444"/>
    <x v="269"/>
    <x v="20"/>
    <x v="743"/>
    <x v="36"/>
    <x v="3"/>
    <x v="6"/>
    <x v="3"/>
    <x v="1"/>
    <x v="10"/>
    <x v="678"/>
    <x v="0"/>
    <x v="0"/>
    <x v="3"/>
    <x v="13"/>
    <x v="0"/>
    <x v="0"/>
    <x v="0"/>
  </r>
  <r>
    <x v="85"/>
    <x v="18"/>
    <x v="21"/>
    <x v="1"/>
    <x v="0"/>
    <x v="20"/>
    <x v="20"/>
    <x v="20"/>
    <x v="20"/>
    <x v="0"/>
    <x v="860"/>
    <x v="901"/>
    <x v="46"/>
    <x v="23"/>
    <x v="45"/>
    <x v="744"/>
    <x v="3"/>
    <x v="3"/>
    <x v="4"/>
    <x v="7"/>
    <x v="1"/>
    <x v="26"/>
    <x v="679"/>
    <x v="0"/>
    <x v="0"/>
    <x v="4"/>
    <x v="5"/>
    <x v="0"/>
    <x v="0"/>
    <x v="0"/>
  </r>
  <r>
    <x v="85"/>
    <x v="23"/>
    <x v="27"/>
    <x v="1"/>
    <x v="0"/>
    <x v="26"/>
    <x v="26"/>
    <x v="26"/>
    <x v="26"/>
    <x v="0"/>
    <x v="861"/>
    <x v="902"/>
    <x v="56"/>
    <x v="221"/>
    <x v="18"/>
    <x v="745"/>
    <x v="36"/>
    <x v="3"/>
    <x v="4"/>
    <x v="3"/>
    <x v="1"/>
    <x v="6"/>
    <x v="680"/>
    <x v="0"/>
    <x v="0"/>
    <x v="3"/>
    <x v="2"/>
    <x v="0"/>
    <x v="0"/>
    <x v="0"/>
  </r>
  <r>
    <x v="85"/>
    <x v="25"/>
    <x v="29"/>
    <x v="1"/>
    <x v="10"/>
    <x v="28"/>
    <x v="28"/>
    <x v="28"/>
    <x v="28"/>
    <x v="0"/>
    <x v="457"/>
    <x v="903"/>
    <x v="385"/>
    <x v="103"/>
    <x v="4"/>
    <x v="1"/>
    <x v="4"/>
    <x v="3"/>
    <x v="6"/>
    <x v="3"/>
    <x v="1"/>
    <x v="6"/>
    <x v="681"/>
    <x v="0"/>
    <x v="0"/>
    <x v="3"/>
    <x v="2"/>
    <x v="10"/>
    <x v="0"/>
    <x v="3"/>
  </r>
  <r>
    <x v="85"/>
    <x v="25"/>
    <x v="30"/>
    <x v="1"/>
    <x v="10"/>
    <x v="29"/>
    <x v="29"/>
    <x v="29"/>
    <x v="29"/>
    <x v="0"/>
    <x v="862"/>
    <x v="904"/>
    <x v="578"/>
    <x v="28"/>
    <x v="9"/>
    <x v="399"/>
    <x v="36"/>
    <x v="3"/>
    <x v="4"/>
    <x v="3"/>
    <x v="1"/>
    <x v="6"/>
    <x v="682"/>
    <x v="0"/>
    <x v="0"/>
    <x v="4"/>
    <x v="2"/>
    <x v="10"/>
    <x v="0"/>
    <x v="3"/>
  </r>
  <r>
    <x v="85"/>
    <x v="26"/>
    <x v="31"/>
    <x v="1"/>
    <x v="0"/>
    <x v="30"/>
    <x v="30"/>
    <x v="30"/>
    <x v="30"/>
    <x v="0"/>
    <x v="783"/>
    <x v="905"/>
    <x v="135"/>
    <x v="176"/>
    <x v="27"/>
    <x v="294"/>
    <x v="4"/>
    <x v="3"/>
    <x v="4"/>
    <x v="3"/>
    <x v="1"/>
    <x v="4"/>
    <x v="4"/>
    <x v="0"/>
    <x v="0"/>
    <x v="3"/>
    <x v="2"/>
    <x v="0"/>
    <x v="0"/>
    <x v="0"/>
  </r>
  <r>
    <x v="85"/>
    <x v="31"/>
    <x v="37"/>
    <x v="0"/>
    <x v="17"/>
    <x v="36"/>
    <x v="36"/>
    <x v="36"/>
    <x v="36"/>
    <x v="0"/>
    <x v="863"/>
    <x v="906"/>
    <x v="579"/>
    <x v="367"/>
    <x v="57"/>
    <x v="746"/>
    <x v="3"/>
    <x v="3"/>
    <x v="15"/>
    <x v="3"/>
    <x v="1"/>
    <x v="3"/>
    <x v="683"/>
    <x v="0"/>
    <x v="0"/>
    <x v="3"/>
    <x v="5"/>
    <x v="17"/>
    <x v="0"/>
    <x v="0"/>
  </r>
  <r>
    <x v="85"/>
    <x v="34"/>
    <x v="41"/>
    <x v="1"/>
    <x v="0"/>
    <x v="40"/>
    <x v="40"/>
    <x v="40"/>
    <x v="40"/>
    <x v="0"/>
    <x v="864"/>
    <x v="907"/>
    <x v="429"/>
    <x v="65"/>
    <x v="27"/>
    <x v="747"/>
    <x v="4"/>
    <x v="3"/>
    <x v="4"/>
    <x v="3"/>
    <x v="1"/>
    <x v="4"/>
    <x v="4"/>
    <x v="0"/>
    <x v="0"/>
    <x v="3"/>
    <x v="2"/>
    <x v="0"/>
    <x v="0"/>
    <x v="0"/>
  </r>
  <r>
    <x v="85"/>
    <x v="36"/>
    <x v="43"/>
    <x v="0"/>
    <x v="18"/>
    <x v="42"/>
    <x v="42"/>
    <x v="42"/>
    <x v="42"/>
    <x v="0"/>
    <x v="865"/>
    <x v="908"/>
    <x v="203"/>
    <x v="382"/>
    <x v="49"/>
    <x v="748"/>
    <x v="40"/>
    <x v="3"/>
    <x v="70"/>
    <x v="3"/>
    <x v="1"/>
    <x v="90"/>
    <x v="614"/>
    <x v="0"/>
    <x v="0"/>
    <x v="12"/>
    <x v="1"/>
    <x v="18"/>
    <x v="0"/>
    <x v="3"/>
  </r>
  <r>
    <x v="86"/>
    <x v="2"/>
    <x v="2"/>
    <x v="1"/>
    <x v="0"/>
    <x v="2"/>
    <x v="2"/>
    <x v="2"/>
    <x v="2"/>
    <x v="0"/>
    <x v="866"/>
    <x v="909"/>
    <x v="179"/>
    <x v="329"/>
    <x v="15"/>
    <x v="749"/>
    <x v="9"/>
    <x v="3"/>
    <x v="6"/>
    <x v="3"/>
    <x v="1"/>
    <x v="47"/>
    <x v="388"/>
    <x v="0"/>
    <x v="0"/>
    <x v="12"/>
    <x v="14"/>
    <x v="0"/>
    <x v="0"/>
    <x v="0"/>
  </r>
  <r>
    <x v="86"/>
    <x v="2"/>
    <x v="3"/>
    <x v="1"/>
    <x v="0"/>
    <x v="3"/>
    <x v="3"/>
    <x v="3"/>
    <x v="3"/>
    <x v="0"/>
    <x v="867"/>
    <x v="910"/>
    <x v="524"/>
    <x v="85"/>
    <x v="9"/>
    <x v="750"/>
    <x v="4"/>
    <x v="3"/>
    <x v="4"/>
    <x v="7"/>
    <x v="1"/>
    <x v="6"/>
    <x v="684"/>
    <x v="0"/>
    <x v="0"/>
    <x v="3"/>
    <x v="2"/>
    <x v="0"/>
    <x v="0"/>
    <x v="0"/>
  </r>
  <r>
    <x v="86"/>
    <x v="2"/>
    <x v="4"/>
    <x v="1"/>
    <x v="0"/>
    <x v="4"/>
    <x v="4"/>
    <x v="4"/>
    <x v="4"/>
    <x v="0"/>
    <x v="259"/>
    <x v="911"/>
    <x v="232"/>
    <x v="304"/>
    <x v="4"/>
    <x v="665"/>
    <x v="4"/>
    <x v="3"/>
    <x v="4"/>
    <x v="3"/>
    <x v="1"/>
    <x v="4"/>
    <x v="4"/>
    <x v="0"/>
    <x v="0"/>
    <x v="3"/>
    <x v="2"/>
    <x v="0"/>
    <x v="0"/>
    <x v="0"/>
  </r>
  <r>
    <x v="86"/>
    <x v="5"/>
    <x v="8"/>
    <x v="1"/>
    <x v="0"/>
    <x v="8"/>
    <x v="8"/>
    <x v="8"/>
    <x v="8"/>
    <x v="0"/>
    <x v="868"/>
    <x v="912"/>
    <x v="580"/>
    <x v="91"/>
    <x v="90"/>
    <x v="309"/>
    <x v="30"/>
    <x v="3"/>
    <x v="3"/>
    <x v="3"/>
    <x v="3"/>
    <x v="16"/>
    <x v="685"/>
    <x v="0"/>
    <x v="0"/>
    <x v="3"/>
    <x v="2"/>
    <x v="0"/>
    <x v="0"/>
    <x v="0"/>
  </r>
  <r>
    <x v="86"/>
    <x v="18"/>
    <x v="21"/>
    <x v="1"/>
    <x v="0"/>
    <x v="20"/>
    <x v="20"/>
    <x v="20"/>
    <x v="20"/>
    <x v="0"/>
    <x v="869"/>
    <x v="913"/>
    <x v="581"/>
    <x v="283"/>
    <x v="9"/>
    <x v="751"/>
    <x v="3"/>
    <x v="3"/>
    <x v="3"/>
    <x v="3"/>
    <x v="1"/>
    <x v="47"/>
    <x v="686"/>
    <x v="0"/>
    <x v="0"/>
    <x v="12"/>
    <x v="2"/>
    <x v="0"/>
    <x v="0"/>
    <x v="0"/>
  </r>
  <r>
    <x v="86"/>
    <x v="23"/>
    <x v="27"/>
    <x v="1"/>
    <x v="0"/>
    <x v="26"/>
    <x v="26"/>
    <x v="26"/>
    <x v="26"/>
    <x v="0"/>
    <x v="870"/>
    <x v="914"/>
    <x v="541"/>
    <x v="85"/>
    <x v="27"/>
    <x v="752"/>
    <x v="4"/>
    <x v="3"/>
    <x v="6"/>
    <x v="3"/>
    <x v="1"/>
    <x v="6"/>
    <x v="687"/>
    <x v="0"/>
    <x v="0"/>
    <x v="3"/>
    <x v="2"/>
    <x v="0"/>
    <x v="0"/>
    <x v="0"/>
  </r>
  <r>
    <x v="86"/>
    <x v="25"/>
    <x v="29"/>
    <x v="1"/>
    <x v="10"/>
    <x v="28"/>
    <x v="28"/>
    <x v="28"/>
    <x v="28"/>
    <x v="0"/>
    <x v="595"/>
    <x v="891"/>
    <x v="468"/>
    <x v="166"/>
    <x v="4"/>
    <x v="58"/>
    <x v="4"/>
    <x v="3"/>
    <x v="4"/>
    <x v="3"/>
    <x v="1"/>
    <x v="4"/>
    <x v="4"/>
    <x v="0"/>
    <x v="0"/>
    <x v="3"/>
    <x v="2"/>
    <x v="10"/>
    <x v="0"/>
    <x v="3"/>
  </r>
  <r>
    <x v="86"/>
    <x v="25"/>
    <x v="30"/>
    <x v="1"/>
    <x v="10"/>
    <x v="29"/>
    <x v="29"/>
    <x v="29"/>
    <x v="29"/>
    <x v="0"/>
    <x v="871"/>
    <x v="915"/>
    <x v="582"/>
    <x v="155"/>
    <x v="45"/>
    <x v="389"/>
    <x v="36"/>
    <x v="3"/>
    <x v="4"/>
    <x v="3"/>
    <x v="1"/>
    <x v="6"/>
    <x v="688"/>
    <x v="0"/>
    <x v="0"/>
    <x v="4"/>
    <x v="2"/>
    <x v="10"/>
    <x v="0"/>
    <x v="3"/>
  </r>
  <r>
    <x v="86"/>
    <x v="26"/>
    <x v="31"/>
    <x v="1"/>
    <x v="0"/>
    <x v="30"/>
    <x v="30"/>
    <x v="30"/>
    <x v="30"/>
    <x v="0"/>
    <x v="872"/>
    <x v="916"/>
    <x v="496"/>
    <x v="297"/>
    <x v="27"/>
    <x v="753"/>
    <x v="4"/>
    <x v="3"/>
    <x v="4"/>
    <x v="3"/>
    <x v="1"/>
    <x v="4"/>
    <x v="4"/>
    <x v="0"/>
    <x v="0"/>
    <x v="3"/>
    <x v="2"/>
    <x v="0"/>
    <x v="0"/>
    <x v="0"/>
  </r>
  <r>
    <x v="86"/>
    <x v="31"/>
    <x v="37"/>
    <x v="0"/>
    <x v="17"/>
    <x v="36"/>
    <x v="36"/>
    <x v="36"/>
    <x v="36"/>
    <x v="0"/>
    <x v="873"/>
    <x v="917"/>
    <x v="40"/>
    <x v="383"/>
    <x v="90"/>
    <x v="754"/>
    <x v="33"/>
    <x v="3"/>
    <x v="28"/>
    <x v="3"/>
    <x v="1"/>
    <x v="34"/>
    <x v="689"/>
    <x v="0"/>
    <x v="0"/>
    <x v="3"/>
    <x v="2"/>
    <x v="17"/>
    <x v="0"/>
    <x v="0"/>
  </r>
  <r>
    <x v="86"/>
    <x v="34"/>
    <x v="41"/>
    <x v="1"/>
    <x v="0"/>
    <x v="40"/>
    <x v="40"/>
    <x v="40"/>
    <x v="40"/>
    <x v="0"/>
    <x v="874"/>
    <x v="53"/>
    <x v="25"/>
    <x v="384"/>
    <x v="27"/>
    <x v="432"/>
    <x v="36"/>
    <x v="3"/>
    <x v="4"/>
    <x v="3"/>
    <x v="1"/>
    <x v="6"/>
    <x v="690"/>
    <x v="0"/>
    <x v="0"/>
    <x v="3"/>
    <x v="2"/>
    <x v="0"/>
    <x v="0"/>
    <x v="0"/>
  </r>
  <r>
    <x v="86"/>
    <x v="36"/>
    <x v="43"/>
    <x v="0"/>
    <x v="18"/>
    <x v="42"/>
    <x v="42"/>
    <x v="42"/>
    <x v="42"/>
    <x v="0"/>
    <x v="875"/>
    <x v="918"/>
    <x v="583"/>
    <x v="318"/>
    <x v="20"/>
    <x v="755"/>
    <x v="64"/>
    <x v="3"/>
    <x v="21"/>
    <x v="7"/>
    <x v="1"/>
    <x v="116"/>
    <x v="691"/>
    <x v="0"/>
    <x v="0"/>
    <x v="7"/>
    <x v="5"/>
    <x v="18"/>
    <x v="0"/>
    <x v="3"/>
  </r>
  <r>
    <x v="87"/>
    <x v="2"/>
    <x v="2"/>
    <x v="1"/>
    <x v="0"/>
    <x v="2"/>
    <x v="2"/>
    <x v="2"/>
    <x v="2"/>
    <x v="0"/>
    <x v="876"/>
    <x v="181"/>
    <x v="430"/>
    <x v="0"/>
    <x v="71"/>
    <x v="756"/>
    <x v="21"/>
    <x v="3"/>
    <x v="6"/>
    <x v="3"/>
    <x v="1"/>
    <x v="38"/>
    <x v="692"/>
    <x v="0"/>
    <x v="0"/>
    <x v="4"/>
    <x v="13"/>
    <x v="0"/>
    <x v="0"/>
    <x v="0"/>
  </r>
  <r>
    <x v="87"/>
    <x v="2"/>
    <x v="3"/>
    <x v="1"/>
    <x v="0"/>
    <x v="3"/>
    <x v="3"/>
    <x v="3"/>
    <x v="3"/>
    <x v="0"/>
    <x v="877"/>
    <x v="661"/>
    <x v="431"/>
    <x v="248"/>
    <x v="9"/>
    <x v="323"/>
    <x v="3"/>
    <x v="3"/>
    <x v="4"/>
    <x v="7"/>
    <x v="1"/>
    <x v="26"/>
    <x v="57"/>
    <x v="0"/>
    <x v="0"/>
    <x v="3"/>
    <x v="2"/>
    <x v="0"/>
    <x v="0"/>
    <x v="0"/>
  </r>
  <r>
    <x v="87"/>
    <x v="2"/>
    <x v="4"/>
    <x v="1"/>
    <x v="0"/>
    <x v="4"/>
    <x v="4"/>
    <x v="4"/>
    <x v="4"/>
    <x v="0"/>
    <x v="878"/>
    <x v="624"/>
    <x v="232"/>
    <x v="297"/>
    <x v="55"/>
    <x v="757"/>
    <x v="4"/>
    <x v="3"/>
    <x v="4"/>
    <x v="3"/>
    <x v="1"/>
    <x v="4"/>
    <x v="4"/>
    <x v="0"/>
    <x v="0"/>
    <x v="3"/>
    <x v="2"/>
    <x v="0"/>
    <x v="0"/>
    <x v="0"/>
  </r>
  <r>
    <x v="87"/>
    <x v="5"/>
    <x v="8"/>
    <x v="1"/>
    <x v="0"/>
    <x v="8"/>
    <x v="8"/>
    <x v="8"/>
    <x v="8"/>
    <x v="0"/>
    <x v="879"/>
    <x v="919"/>
    <x v="555"/>
    <x v="217"/>
    <x v="90"/>
    <x v="758"/>
    <x v="3"/>
    <x v="3"/>
    <x v="3"/>
    <x v="7"/>
    <x v="1"/>
    <x v="3"/>
    <x v="693"/>
    <x v="0"/>
    <x v="0"/>
    <x v="3"/>
    <x v="2"/>
    <x v="0"/>
    <x v="0"/>
    <x v="0"/>
  </r>
  <r>
    <x v="87"/>
    <x v="18"/>
    <x v="21"/>
    <x v="1"/>
    <x v="0"/>
    <x v="20"/>
    <x v="20"/>
    <x v="20"/>
    <x v="20"/>
    <x v="0"/>
    <x v="880"/>
    <x v="920"/>
    <x v="361"/>
    <x v="293"/>
    <x v="9"/>
    <x v="759"/>
    <x v="3"/>
    <x v="5"/>
    <x v="4"/>
    <x v="3"/>
    <x v="1"/>
    <x v="26"/>
    <x v="694"/>
    <x v="0"/>
    <x v="0"/>
    <x v="3"/>
    <x v="2"/>
    <x v="0"/>
    <x v="0"/>
    <x v="0"/>
  </r>
  <r>
    <x v="87"/>
    <x v="23"/>
    <x v="27"/>
    <x v="1"/>
    <x v="0"/>
    <x v="26"/>
    <x v="26"/>
    <x v="26"/>
    <x v="26"/>
    <x v="0"/>
    <x v="823"/>
    <x v="921"/>
    <x v="516"/>
    <x v="46"/>
    <x v="27"/>
    <x v="760"/>
    <x v="4"/>
    <x v="3"/>
    <x v="4"/>
    <x v="3"/>
    <x v="1"/>
    <x v="4"/>
    <x v="4"/>
    <x v="0"/>
    <x v="0"/>
    <x v="4"/>
    <x v="2"/>
    <x v="0"/>
    <x v="0"/>
    <x v="0"/>
  </r>
  <r>
    <x v="87"/>
    <x v="25"/>
    <x v="29"/>
    <x v="1"/>
    <x v="10"/>
    <x v="28"/>
    <x v="28"/>
    <x v="28"/>
    <x v="28"/>
    <x v="0"/>
    <x v="466"/>
    <x v="911"/>
    <x v="391"/>
    <x v="122"/>
    <x v="4"/>
    <x v="577"/>
    <x v="4"/>
    <x v="3"/>
    <x v="4"/>
    <x v="3"/>
    <x v="1"/>
    <x v="4"/>
    <x v="4"/>
    <x v="0"/>
    <x v="0"/>
    <x v="3"/>
    <x v="2"/>
    <x v="10"/>
    <x v="0"/>
    <x v="3"/>
  </r>
  <r>
    <x v="87"/>
    <x v="25"/>
    <x v="30"/>
    <x v="1"/>
    <x v="10"/>
    <x v="29"/>
    <x v="29"/>
    <x v="29"/>
    <x v="29"/>
    <x v="0"/>
    <x v="506"/>
    <x v="922"/>
    <x v="584"/>
    <x v="121"/>
    <x v="45"/>
    <x v="115"/>
    <x v="9"/>
    <x v="3"/>
    <x v="6"/>
    <x v="7"/>
    <x v="1"/>
    <x v="3"/>
    <x v="429"/>
    <x v="0"/>
    <x v="0"/>
    <x v="3"/>
    <x v="5"/>
    <x v="10"/>
    <x v="0"/>
    <x v="3"/>
  </r>
  <r>
    <x v="87"/>
    <x v="26"/>
    <x v="31"/>
    <x v="1"/>
    <x v="0"/>
    <x v="30"/>
    <x v="30"/>
    <x v="30"/>
    <x v="30"/>
    <x v="0"/>
    <x v="881"/>
    <x v="923"/>
    <x v="445"/>
    <x v="385"/>
    <x v="27"/>
    <x v="541"/>
    <x v="36"/>
    <x v="3"/>
    <x v="6"/>
    <x v="3"/>
    <x v="1"/>
    <x v="10"/>
    <x v="695"/>
    <x v="0"/>
    <x v="0"/>
    <x v="3"/>
    <x v="2"/>
    <x v="0"/>
    <x v="0"/>
    <x v="0"/>
  </r>
  <r>
    <x v="87"/>
    <x v="31"/>
    <x v="37"/>
    <x v="0"/>
    <x v="17"/>
    <x v="36"/>
    <x v="36"/>
    <x v="36"/>
    <x v="36"/>
    <x v="0"/>
    <x v="785"/>
    <x v="924"/>
    <x v="585"/>
    <x v="386"/>
    <x v="57"/>
    <x v="761"/>
    <x v="9"/>
    <x v="3"/>
    <x v="15"/>
    <x v="3"/>
    <x v="1"/>
    <x v="38"/>
    <x v="696"/>
    <x v="0"/>
    <x v="0"/>
    <x v="3"/>
    <x v="2"/>
    <x v="17"/>
    <x v="0"/>
    <x v="0"/>
  </r>
  <r>
    <x v="87"/>
    <x v="34"/>
    <x v="41"/>
    <x v="1"/>
    <x v="0"/>
    <x v="40"/>
    <x v="40"/>
    <x v="40"/>
    <x v="40"/>
    <x v="0"/>
    <x v="99"/>
    <x v="925"/>
    <x v="51"/>
    <x v="387"/>
    <x v="18"/>
    <x v="762"/>
    <x v="4"/>
    <x v="3"/>
    <x v="4"/>
    <x v="3"/>
    <x v="1"/>
    <x v="4"/>
    <x v="4"/>
    <x v="0"/>
    <x v="0"/>
    <x v="3"/>
    <x v="2"/>
    <x v="0"/>
    <x v="0"/>
    <x v="0"/>
  </r>
  <r>
    <x v="87"/>
    <x v="36"/>
    <x v="43"/>
    <x v="0"/>
    <x v="18"/>
    <x v="42"/>
    <x v="42"/>
    <x v="42"/>
    <x v="42"/>
    <x v="0"/>
    <x v="882"/>
    <x v="926"/>
    <x v="586"/>
    <x v="257"/>
    <x v="57"/>
    <x v="763"/>
    <x v="7"/>
    <x v="3"/>
    <x v="71"/>
    <x v="7"/>
    <x v="3"/>
    <x v="13"/>
    <x v="697"/>
    <x v="0"/>
    <x v="0"/>
    <x v="13"/>
    <x v="13"/>
    <x v="18"/>
    <x v="0"/>
    <x v="3"/>
  </r>
  <r>
    <x v="87"/>
    <x v="37"/>
    <x v="44"/>
    <x v="0"/>
    <x v="22"/>
    <x v="43"/>
    <x v="43"/>
    <x v="43"/>
    <x v="43"/>
    <x v="0"/>
    <x v="883"/>
    <x v="927"/>
    <x v="422"/>
    <x v="106"/>
    <x v="32"/>
    <x v="764"/>
    <x v="26"/>
    <x v="3"/>
    <x v="25"/>
    <x v="7"/>
    <x v="1"/>
    <x v="61"/>
    <x v="698"/>
    <x v="0"/>
    <x v="0"/>
    <x v="12"/>
    <x v="2"/>
    <x v="22"/>
    <x v="1"/>
    <x v="1"/>
  </r>
  <r>
    <x v="88"/>
    <x v="2"/>
    <x v="2"/>
    <x v="1"/>
    <x v="0"/>
    <x v="2"/>
    <x v="2"/>
    <x v="2"/>
    <x v="2"/>
    <x v="0"/>
    <x v="884"/>
    <x v="928"/>
    <x v="167"/>
    <x v="363"/>
    <x v="11"/>
    <x v="536"/>
    <x v="15"/>
    <x v="3"/>
    <x v="4"/>
    <x v="7"/>
    <x v="1"/>
    <x v="3"/>
    <x v="699"/>
    <x v="0"/>
    <x v="0"/>
    <x v="12"/>
    <x v="5"/>
    <x v="0"/>
    <x v="0"/>
    <x v="0"/>
  </r>
  <r>
    <x v="88"/>
    <x v="2"/>
    <x v="3"/>
    <x v="1"/>
    <x v="0"/>
    <x v="3"/>
    <x v="3"/>
    <x v="3"/>
    <x v="3"/>
    <x v="0"/>
    <x v="885"/>
    <x v="929"/>
    <x v="498"/>
    <x v="300"/>
    <x v="45"/>
    <x v="532"/>
    <x v="4"/>
    <x v="3"/>
    <x v="6"/>
    <x v="3"/>
    <x v="1"/>
    <x v="6"/>
    <x v="700"/>
    <x v="0"/>
    <x v="0"/>
    <x v="3"/>
    <x v="2"/>
    <x v="0"/>
    <x v="0"/>
    <x v="0"/>
  </r>
  <r>
    <x v="88"/>
    <x v="2"/>
    <x v="4"/>
    <x v="1"/>
    <x v="0"/>
    <x v="4"/>
    <x v="4"/>
    <x v="4"/>
    <x v="4"/>
    <x v="0"/>
    <x v="505"/>
    <x v="816"/>
    <x v="396"/>
    <x v="100"/>
    <x v="4"/>
    <x v="765"/>
    <x v="4"/>
    <x v="3"/>
    <x v="4"/>
    <x v="3"/>
    <x v="1"/>
    <x v="4"/>
    <x v="4"/>
    <x v="0"/>
    <x v="0"/>
    <x v="3"/>
    <x v="2"/>
    <x v="0"/>
    <x v="0"/>
    <x v="0"/>
  </r>
  <r>
    <x v="88"/>
    <x v="5"/>
    <x v="8"/>
    <x v="1"/>
    <x v="0"/>
    <x v="8"/>
    <x v="8"/>
    <x v="8"/>
    <x v="8"/>
    <x v="0"/>
    <x v="886"/>
    <x v="930"/>
    <x v="111"/>
    <x v="286"/>
    <x v="90"/>
    <x v="564"/>
    <x v="3"/>
    <x v="3"/>
    <x v="3"/>
    <x v="3"/>
    <x v="2"/>
    <x v="38"/>
    <x v="3"/>
    <x v="0"/>
    <x v="0"/>
    <x v="3"/>
    <x v="5"/>
    <x v="0"/>
    <x v="0"/>
    <x v="0"/>
  </r>
  <r>
    <x v="88"/>
    <x v="18"/>
    <x v="21"/>
    <x v="1"/>
    <x v="0"/>
    <x v="20"/>
    <x v="20"/>
    <x v="20"/>
    <x v="20"/>
    <x v="0"/>
    <x v="887"/>
    <x v="931"/>
    <x v="563"/>
    <x v="303"/>
    <x v="57"/>
    <x v="413"/>
    <x v="33"/>
    <x v="3"/>
    <x v="4"/>
    <x v="7"/>
    <x v="1"/>
    <x v="21"/>
    <x v="701"/>
    <x v="0"/>
    <x v="0"/>
    <x v="5"/>
    <x v="2"/>
    <x v="0"/>
    <x v="0"/>
    <x v="0"/>
  </r>
  <r>
    <x v="88"/>
    <x v="23"/>
    <x v="27"/>
    <x v="1"/>
    <x v="0"/>
    <x v="26"/>
    <x v="26"/>
    <x v="26"/>
    <x v="26"/>
    <x v="0"/>
    <x v="888"/>
    <x v="932"/>
    <x v="18"/>
    <x v="299"/>
    <x v="18"/>
    <x v="757"/>
    <x v="4"/>
    <x v="3"/>
    <x v="4"/>
    <x v="3"/>
    <x v="1"/>
    <x v="4"/>
    <x v="4"/>
    <x v="0"/>
    <x v="0"/>
    <x v="3"/>
    <x v="2"/>
    <x v="0"/>
    <x v="0"/>
    <x v="0"/>
  </r>
  <r>
    <x v="88"/>
    <x v="25"/>
    <x v="29"/>
    <x v="1"/>
    <x v="10"/>
    <x v="28"/>
    <x v="28"/>
    <x v="28"/>
    <x v="28"/>
    <x v="0"/>
    <x v="889"/>
    <x v="933"/>
    <x v="468"/>
    <x v="0"/>
    <x v="4"/>
    <x v="678"/>
    <x v="4"/>
    <x v="3"/>
    <x v="4"/>
    <x v="3"/>
    <x v="1"/>
    <x v="4"/>
    <x v="4"/>
    <x v="0"/>
    <x v="0"/>
    <x v="3"/>
    <x v="2"/>
    <x v="10"/>
    <x v="0"/>
    <x v="3"/>
  </r>
  <r>
    <x v="88"/>
    <x v="25"/>
    <x v="30"/>
    <x v="1"/>
    <x v="10"/>
    <x v="29"/>
    <x v="29"/>
    <x v="29"/>
    <x v="29"/>
    <x v="0"/>
    <x v="890"/>
    <x v="934"/>
    <x v="587"/>
    <x v="27"/>
    <x v="45"/>
    <x v="369"/>
    <x v="35"/>
    <x v="3"/>
    <x v="15"/>
    <x v="3"/>
    <x v="1"/>
    <x v="36"/>
    <x v="430"/>
    <x v="0"/>
    <x v="0"/>
    <x v="3"/>
    <x v="1"/>
    <x v="10"/>
    <x v="0"/>
    <x v="3"/>
  </r>
  <r>
    <x v="88"/>
    <x v="26"/>
    <x v="31"/>
    <x v="1"/>
    <x v="0"/>
    <x v="30"/>
    <x v="30"/>
    <x v="30"/>
    <x v="30"/>
    <x v="0"/>
    <x v="891"/>
    <x v="935"/>
    <x v="86"/>
    <x v="297"/>
    <x v="18"/>
    <x v="766"/>
    <x v="4"/>
    <x v="3"/>
    <x v="4"/>
    <x v="3"/>
    <x v="1"/>
    <x v="4"/>
    <x v="4"/>
    <x v="0"/>
    <x v="0"/>
    <x v="3"/>
    <x v="2"/>
    <x v="0"/>
    <x v="0"/>
    <x v="0"/>
  </r>
  <r>
    <x v="88"/>
    <x v="31"/>
    <x v="37"/>
    <x v="0"/>
    <x v="17"/>
    <x v="36"/>
    <x v="36"/>
    <x v="36"/>
    <x v="36"/>
    <x v="0"/>
    <x v="892"/>
    <x v="936"/>
    <x v="588"/>
    <x v="388"/>
    <x v="19"/>
    <x v="767"/>
    <x v="3"/>
    <x v="3"/>
    <x v="15"/>
    <x v="3"/>
    <x v="1"/>
    <x v="3"/>
    <x v="234"/>
    <x v="0"/>
    <x v="0"/>
    <x v="3"/>
    <x v="2"/>
    <x v="17"/>
    <x v="0"/>
    <x v="0"/>
  </r>
  <r>
    <x v="88"/>
    <x v="34"/>
    <x v="41"/>
    <x v="1"/>
    <x v="0"/>
    <x v="40"/>
    <x v="40"/>
    <x v="40"/>
    <x v="40"/>
    <x v="0"/>
    <x v="893"/>
    <x v="937"/>
    <x v="135"/>
    <x v="17"/>
    <x v="27"/>
    <x v="768"/>
    <x v="4"/>
    <x v="3"/>
    <x v="4"/>
    <x v="3"/>
    <x v="1"/>
    <x v="4"/>
    <x v="4"/>
    <x v="0"/>
    <x v="0"/>
    <x v="4"/>
    <x v="2"/>
    <x v="0"/>
    <x v="0"/>
    <x v="0"/>
  </r>
  <r>
    <x v="88"/>
    <x v="36"/>
    <x v="43"/>
    <x v="0"/>
    <x v="18"/>
    <x v="42"/>
    <x v="42"/>
    <x v="42"/>
    <x v="42"/>
    <x v="0"/>
    <x v="894"/>
    <x v="938"/>
    <x v="589"/>
    <x v="140"/>
    <x v="90"/>
    <x v="769"/>
    <x v="78"/>
    <x v="2"/>
    <x v="72"/>
    <x v="2"/>
    <x v="2"/>
    <x v="76"/>
    <x v="702"/>
    <x v="0"/>
    <x v="0"/>
    <x v="5"/>
    <x v="13"/>
    <x v="18"/>
    <x v="0"/>
    <x v="3"/>
  </r>
  <r>
    <x v="88"/>
    <x v="37"/>
    <x v="44"/>
    <x v="0"/>
    <x v="22"/>
    <x v="43"/>
    <x v="43"/>
    <x v="43"/>
    <x v="43"/>
    <x v="0"/>
    <x v="895"/>
    <x v="939"/>
    <x v="590"/>
    <x v="190"/>
    <x v="84"/>
    <x v="770"/>
    <x v="34"/>
    <x v="3"/>
    <x v="69"/>
    <x v="2"/>
    <x v="3"/>
    <x v="69"/>
    <x v="369"/>
    <x v="0"/>
    <x v="0"/>
    <x v="7"/>
    <x v="1"/>
    <x v="22"/>
    <x v="1"/>
    <x v="1"/>
  </r>
  <r>
    <x v="89"/>
    <x v="2"/>
    <x v="2"/>
    <x v="1"/>
    <x v="0"/>
    <x v="2"/>
    <x v="2"/>
    <x v="2"/>
    <x v="2"/>
    <x v="0"/>
    <x v="896"/>
    <x v="940"/>
    <x v="591"/>
    <x v="51"/>
    <x v="24"/>
    <x v="771"/>
    <x v="9"/>
    <x v="5"/>
    <x v="4"/>
    <x v="3"/>
    <x v="1"/>
    <x v="47"/>
    <x v="703"/>
    <x v="0"/>
    <x v="0"/>
    <x v="3"/>
    <x v="5"/>
    <x v="0"/>
    <x v="0"/>
    <x v="0"/>
  </r>
  <r>
    <x v="89"/>
    <x v="2"/>
    <x v="3"/>
    <x v="1"/>
    <x v="0"/>
    <x v="3"/>
    <x v="3"/>
    <x v="3"/>
    <x v="3"/>
    <x v="0"/>
    <x v="897"/>
    <x v="941"/>
    <x v="492"/>
    <x v="87"/>
    <x v="9"/>
    <x v="325"/>
    <x v="4"/>
    <x v="3"/>
    <x v="4"/>
    <x v="3"/>
    <x v="1"/>
    <x v="4"/>
    <x v="4"/>
    <x v="0"/>
    <x v="0"/>
    <x v="3"/>
    <x v="2"/>
    <x v="0"/>
    <x v="0"/>
    <x v="0"/>
  </r>
  <r>
    <x v="89"/>
    <x v="2"/>
    <x v="4"/>
    <x v="1"/>
    <x v="0"/>
    <x v="4"/>
    <x v="4"/>
    <x v="4"/>
    <x v="4"/>
    <x v="0"/>
    <x v="898"/>
    <x v="942"/>
    <x v="385"/>
    <x v="190"/>
    <x v="55"/>
    <x v="772"/>
    <x v="4"/>
    <x v="3"/>
    <x v="4"/>
    <x v="3"/>
    <x v="1"/>
    <x v="4"/>
    <x v="4"/>
    <x v="0"/>
    <x v="0"/>
    <x v="3"/>
    <x v="2"/>
    <x v="0"/>
    <x v="0"/>
    <x v="0"/>
  </r>
  <r>
    <x v="89"/>
    <x v="5"/>
    <x v="8"/>
    <x v="1"/>
    <x v="0"/>
    <x v="8"/>
    <x v="8"/>
    <x v="8"/>
    <x v="8"/>
    <x v="0"/>
    <x v="899"/>
    <x v="943"/>
    <x v="455"/>
    <x v="31"/>
    <x v="90"/>
    <x v="490"/>
    <x v="9"/>
    <x v="3"/>
    <x v="4"/>
    <x v="3"/>
    <x v="1"/>
    <x v="26"/>
    <x v="704"/>
    <x v="0"/>
    <x v="0"/>
    <x v="3"/>
    <x v="2"/>
    <x v="0"/>
    <x v="0"/>
    <x v="0"/>
  </r>
  <r>
    <x v="89"/>
    <x v="18"/>
    <x v="21"/>
    <x v="1"/>
    <x v="0"/>
    <x v="20"/>
    <x v="20"/>
    <x v="20"/>
    <x v="20"/>
    <x v="0"/>
    <x v="900"/>
    <x v="944"/>
    <x v="508"/>
    <x v="389"/>
    <x v="45"/>
    <x v="44"/>
    <x v="36"/>
    <x v="3"/>
    <x v="3"/>
    <x v="3"/>
    <x v="1"/>
    <x v="26"/>
    <x v="705"/>
    <x v="0"/>
    <x v="0"/>
    <x v="3"/>
    <x v="2"/>
    <x v="0"/>
    <x v="0"/>
    <x v="0"/>
  </r>
  <r>
    <x v="89"/>
    <x v="23"/>
    <x v="27"/>
    <x v="1"/>
    <x v="0"/>
    <x v="26"/>
    <x v="26"/>
    <x v="26"/>
    <x v="26"/>
    <x v="0"/>
    <x v="901"/>
    <x v="945"/>
    <x v="289"/>
    <x v="177"/>
    <x v="4"/>
    <x v="773"/>
    <x v="4"/>
    <x v="3"/>
    <x v="4"/>
    <x v="3"/>
    <x v="1"/>
    <x v="4"/>
    <x v="4"/>
    <x v="0"/>
    <x v="0"/>
    <x v="3"/>
    <x v="2"/>
    <x v="0"/>
    <x v="0"/>
    <x v="0"/>
  </r>
  <r>
    <x v="89"/>
    <x v="25"/>
    <x v="29"/>
    <x v="1"/>
    <x v="10"/>
    <x v="28"/>
    <x v="28"/>
    <x v="28"/>
    <x v="28"/>
    <x v="0"/>
    <x v="490"/>
    <x v="946"/>
    <x v="410"/>
    <x v="180"/>
    <x v="4"/>
    <x v="479"/>
    <x v="4"/>
    <x v="3"/>
    <x v="4"/>
    <x v="3"/>
    <x v="1"/>
    <x v="4"/>
    <x v="4"/>
    <x v="0"/>
    <x v="0"/>
    <x v="3"/>
    <x v="2"/>
    <x v="10"/>
    <x v="0"/>
    <x v="3"/>
  </r>
  <r>
    <x v="89"/>
    <x v="25"/>
    <x v="30"/>
    <x v="1"/>
    <x v="10"/>
    <x v="29"/>
    <x v="29"/>
    <x v="29"/>
    <x v="29"/>
    <x v="0"/>
    <x v="902"/>
    <x v="947"/>
    <x v="535"/>
    <x v="51"/>
    <x v="9"/>
    <x v="774"/>
    <x v="3"/>
    <x v="3"/>
    <x v="4"/>
    <x v="7"/>
    <x v="1"/>
    <x v="26"/>
    <x v="706"/>
    <x v="0"/>
    <x v="0"/>
    <x v="3"/>
    <x v="2"/>
    <x v="10"/>
    <x v="0"/>
    <x v="3"/>
  </r>
  <r>
    <x v="89"/>
    <x v="26"/>
    <x v="31"/>
    <x v="1"/>
    <x v="0"/>
    <x v="30"/>
    <x v="30"/>
    <x v="30"/>
    <x v="30"/>
    <x v="0"/>
    <x v="903"/>
    <x v="110"/>
    <x v="102"/>
    <x v="176"/>
    <x v="18"/>
    <x v="299"/>
    <x v="4"/>
    <x v="3"/>
    <x v="4"/>
    <x v="3"/>
    <x v="1"/>
    <x v="4"/>
    <x v="4"/>
    <x v="0"/>
    <x v="0"/>
    <x v="3"/>
    <x v="2"/>
    <x v="0"/>
    <x v="0"/>
    <x v="0"/>
  </r>
  <r>
    <x v="89"/>
    <x v="31"/>
    <x v="37"/>
    <x v="0"/>
    <x v="17"/>
    <x v="36"/>
    <x v="36"/>
    <x v="36"/>
    <x v="36"/>
    <x v="0"/>
    <x v="904"/>
    <x v="948"/>
    <x v="592"/>
    <x v="144"/>
    <x v="49"/>
    <x v="775"/>
    <x v="15"/>
    <x v="3"/>
    <x v="3"/>
    <x v="3"/>
    <x v="1"/>
    <x v="38"/>
    <x v="707"/>
    <x v="0"/>
    <x v="0"/>
    <x v="3"/>
    <x v="2"/>
    <x v="17"/>
    <x v="0"/>
    <x v="0"/>
  </r>
  <r>
    <x v="89"/>
    <x v="34"/>
    <x v="41"/>
    <x v="1"/>
    <x v="0"/>
    <x v="40"/>
    <x v="40"/>
    <x v="40"/>
    <x v="40"/>
    <x v="0"/>
    <x v="905"/>
    <x v="949"/>
    <x v="289"/>
    <x v="151"/>
    <x v="55"/>
    <x v="776"/>
    <x v="4"/>
    <x v="3"/>
    <x v="4"/>
    <x v="3"/>
    <x v="1"/>
    <x v="4"/>
    <x v="4"/>
    <x v="0"/>
    <x v="0"/>
    <x v="3"/>
    <x v="2"/>
    <x v="0"/>
    <x v="0"/>
    <x v="0"/>
  </r>
  <r>
    <x v="89"/>
    <x v="36"/>
    <x v="43"/>
    <x v="0"/>
    <x v="18"/>
    <x v="42"/>
    <x v="42"/>
    <x v="42"/>
    <x v="42"/>
    <x v="0"/>
    <x v="906"/>
    <x v="950"/>
    <x v="593"/>
    <x v="390"/>
    <x v="11"/>
    <x v="777"/>
    <x v="16"/>
    <x v="5"/>
    <x v="2"/>
    <x v="3"/>
    <x v="1"/>
    <x v="85"/>
    <x v="708"/>
    <x v="0"/>
    <x v="0"/>
    <x v="13"/>
    <x v="5"/>
    <x v="18"/>
    <x v="0"/>
    <x v="3"/>
  </r>
  <r>
    <x v="89"/>
    <x v="37"/>
    <x v="44"/>
    <x v="0"/>
    <x v="22"/>
    <x v="43"/>
    <x v="43"/>
    <x v="43"/>
    <x v="43"/>
    <x v="0"/>
    <x v="907"/>
    <x v="951"/>
    <x v="468"/>
    <x v="367"/>
    <x v="18"/>
    <x v="778"/>
    <x v="4"/>
    <x v="3"/>
    <x v="6"/>
    <x v="3"/>
    <x v="1"/>
    <x v="6"/>
    <x v="8"/>
    <x v="0"/>
    <x v="0"/>
    <x v="3"/>
    <x v="2"/>
    <x v="22"/>
    <x v="1"/>
    <x v="1"/>
  </r>
  <r>
    <x v="90"/>
    <x v="2"/>
    <x v="2"/>
    <x v="1"/>
    <x v="0"/>
    <x v="2"/>
    <x v="2"/>
    <x v="2"/>
    <x v="2"/>
    <x v="0"/>
    <x v="908"/>
    <x v="697"/>
    <x v="404"/>
    <x v="32"/>
    <x v="13"/>
    <x v="779"/>
    <x v="33"/>
    <x v="3"/>
    <x v="5"/>
    <x v="2"/>
    <x v="1"/>
    <x v="33"/>
    <x v="709"/>
    <x v="0"/>
    <x v="0"/>
    <x v="5"/>
    <x v="5"/>
    <x v="0"/>
    <x v="0"/>
    <x v="0"/>
  </r>
  <r>
    <x v="90"/>
    <x v="2"/>
    <x v="3"/>
    <x v="1"/>
    <x v="0"/>
    <x v="3"/>
    <x v="3"/>
    <x v="3"/>
    <x v="3"/>
    <x v="0"/>
    <x v="909"/>
    <x v="952"/>
    <x v="422"/>
    <x v="194"/>
    <x v="9"/>
    <x v="377"/>
    <x v="36"/>
    <x v="3"/>
    <x v="4"/>
    <x v="3"/>
    <x v="1"/>
    <x v="6"/>
    <x v="710"/>
    <x v="0"/>
    <x v="0"/>
    <x v="3"/>
    <x v="2"/>
    <x v="0"/>
    <x v="0"/>
    <x v="0"/>
  </r>
  <r>
    <x v="90"/>
    <x v="2"/>
    <x v="4"/>
    <x v="1"/>
    <x v="0"/>
    <x v="4"/>
    <x v="4"/>
    <x v="4"/>
    <x v="4"/>
    <x v="0"/>
    <x v="910"/>
    <x v="663"/>
    <x v="232"/>
    <x v="23"/>
    <x v="55"/>
    <x v="780"/>
    <x v="4"/>
    <x v="3"/>
    <x v="4"/>
    <x v="3"/>
    <x v="1"/>
    <x v="4"/>
    <x v="4"/>
    <x v="0"/>
    <x v="0"/>
    <x v="3"/>
    <x v="2"/>
    <x v="0"/>
    <x v="0"/>
    <x v="0"/>
  </r>
  <r>
    <x v="90"/>
    <x v="5"/>
    <x v="8"/>
    <x v="1"/>
    <x v="0"/>
    <x v="8"/>
    <x v="8"/>
    <x v="8"/>
    <x v="8"/>
    <x v="0"/>
    <x v="911"/>
    <x v="953"/>
    <x v="372"/>
    <x v="98"/>
    <x v="9"/>
    <x v="781"/>
    <x v="15"/>
    <x v="3"/>
    <x v="6"/>
    <x v="3"/>
    <x v="1"/>
    <x v="3"/>
    <x v="711"/>
    <x v="0"/>
    <x v="0"/>
    <x v="4"/>
    <x v="1"/>
    <x v="0"/>
    <x v="0"/>
    <x v="0"/>
  </r>
  <r>
    <x v="90"/>
    <x v="18"/>
    <x v="21"/>
    <x v="1"/>
    <x v="0"/>
    <x v="20"/>
    <x v="20"/>
    <x v="20"/>
    <x v="20"/>
    <x v="0"/>
    <x v="912"/>
    <x v="954"/>
    <x v="216"/>
    <x v="107"/>
    <x v="46"/>
    <x v="750"/>
    <x v="3"/>
    <x v="3"/>
    <x v="15"/>
    <x v="3"/>
    <x v="3"/>
    <x v="38"/>
    <x v="712"/>
    <x v="0"/>
    <x v="0"/>
    <x v="4"/>
    <x v="5"/>
    <x v="0"/>
    <x v="0"/>
    <x v="0"/>
  </r>
  <r>
    <x v="90"/>
    <x v="23"/>
    <x v="27"/>
    <x v="1"/>
    <x v="0"/>
    <x v="26"/>
    <x v="26"/>
    <x v="26"/>
    <x v="26"/>
    <x v="0"/>
    <x v="913"/>
    <x v="955"/>
    <x v="460"/>
    <x v="252"/>
    <x v="18"/>
    <x v="782"/>
    <x v="4"/>
    <x v="3"/>
    <x v="4"/>
    <x v="3"/>
    <x v="1"/>
    <x v="4"/>
    <x v="4"/>
    <x v="0"/>
    <x v="0"/>
    <x v="3"/>
    <x v="2"/>
    <x v="0"/>
    <x v="0"/>
    <x v="0"/>
  </r>
  <r>
    <x v="90"/>
    <x v="25"/>
    <x v="29"/>
    <x v="1"/>
    <x v="10"/>
    <x v="28"/>
    <x v="28"/>
    <x v="28"/>
    <x v="28"/>
    <x v="0"/>
    <x v="914"/>
    <x v="956"/>
    <x v="31"/>
    <x v="391"/>
    <x v="18"/>
    <x v="783"/>
    <x v="36"/>
    <x v="3"/>
    <x v="4"/>
    <x v="3"/>
    <x v="1"/>
    <x v="6"/>
    <x v="713"/>
    <x v="0"/>
    <x v="0"/>
    <x v="3"/>
    <x v="2"/>
    <x v="10"/>
    <x v="0"/>
    <x v="3"/>
  </r>
  <r>
    <x v="90"/>
    <x v="25"/>
    <x v="30"/>
    <x v="1"/>
    <x v="10"/>
    <x v="29"/>
    <x v="29"/>
    <x v="29"/>
    <x v="29"/>
    <x v="0"/>
    <x v="915"/>
    <x v="957"/>
    <x v="249"/>
    <x v="27"/>
    <x v="9"/>
    <x v="377"/>
    <x v="25"/>
    <x v="3"/>
    <x v="15"/>
    <x v="3"/>
    <x v="1"/>
    <x v="10"/>
    <x v="714"/>
    <x v="0"/>
    <x v="0"/>
    <x v="4"/>
    <x v="2"/>
    <x v="10"/>
    <x v="0"/>
    <x v="3"/>
  </r>
  <r>
    <x v="90"/>
    <x v="26"/>
    <x v="31"/>
    <x v="1"/>
    <x v="0"/>
    <x v="30"/>
    <x v="30"/>
    <x v="30"/>
    <x v="30"/>
    <x v="0"/>
    <x v="916"/>
    <x v="958"/>
    <x v="516"/>
    <x v="220"/>
    <x v="18"/>
    <x v="784"/>
    <x v="4"/>
    <x v="3"/>
    <x v="4"/>
    <x v="3"/>
    <x v="1"/>
    <x v="4"/>
    <x v="4"/>
    <x v="0"/>
    <x v="0"/>
    <x v="3"/>
    <x v="2"/>
    <x v="0"/>
    <x v="0"/>
    <x v="0"/>
  </r>
  <r>
    <x v="90"/>
    <x v="31"/>
    <x v="37"/>
    <x v="0"/>
    <x v="17"/>
    <x v="36"/>
    <x v="36"/>
    <x v="36"/>
    <x v="36"/>
    <x v="0"/>
    <x v="917"/>
    <x v="959"/>
    <x v="551"/>
    <x v="392"/>
    <x v="46"/>
    <x v="785"/>
    <x v="9"/>
    <x v="3"/>
    <x v="6"/>
    <x v="3"/>
    <x v="1"/>
    <x v="47"/>
    <x v="715"/>
    <x v="0"/>
    <x v="0"/>
    <x v="3"/>
    <x v="2"/>
    <x v="17"/>
    <x v="0"/>
    <x v="0"/>
  </r>
  <r>
    <x v="90"/>
    <x v="34"/>
    <x v="41"/>
    <x v="1"/>
    <x v="0"/>
    <x v="40"/>
    <x v="40"/>
    <x v="40"/>
    <x v="40"/>
    <x v="0"/>
    <x v="918"/>
    <x v="960"/>
    <x v="531"/>
    <x v="14"/>
    <x v="18"/>
    <x v="786"/>
    <x v="4"/>
    <x v="3"/>
    <x v="4"/>
    <x v="3"/>
    <x v="1"/>
    <x v="4"/>
    <x v="4"/>
    <x v="0"/>
    <x v="0"/>
    <x v="3"/>
    <x v="2"/>
    <x v="0"/>
    <x v="0"/>
    <x v="0"/>
  </r>
  <r>
    <x v="90"/>
    <x v="36"/>
    <x v="43"/>
    <x v="0"/>
    <x v="18"/>
    <x v="42"/>
    <x v="42"/>
    <x v="42"/>
    <x v="42"/>
    <x v="0"/>
    <x v="919"/>
    <x v="961"/>
    <x v="594"/>
    <x v="100"/>
    <x v="49"/>
    <x v="468"/>
    <x v="72"/>
    <x v="3"/>
    <x v="40"/>
    <x v="7"/>
    <x v="3"/>
    <x v="114"/>
    <x v="716"/>
    <x v="0"/>
    <x v="0"/>
    <x v="2"/>
    <x v="13"/>
    <x v="18"/>
    <x v="0"/>
    <x v="3"/>
  </r>
  <r>
    <x v="90"/>
    <x v="38"/>
    <x v="45"/>
    <x v="0"/>
    <x v="0"/>
    <x v="44"/>
    <x v="44"/>
    <x v="44"/>
    <x v="44"/>
    <x v="0"/>
    <x v="920"/>
    <x v="962"/>
    <x v="541"/>
    <x v="104"/>
    <x v="100"/>
    <x v="787"/>
    <x v="36"/>
    <x v="3"/>
    <x v="15"/>
    <x v="3"/>
    <x v="1"/>
    <x v="47"/>
    <x v="717"/>
    <x v="0"/>
    <x v="0"/>
    <x v="3"/>
    <x v="2"/>
    <x v="0"/>
    <x v="0"/>
    <x v="0"/>
  </r>
  <r>
    <x v="91"/>
    <x v="2"/>
    <x v="2"/>
    <x v="1"/>
    <x v="0"/>
    <x v="2"/>
    <x v="2"/>
    <x v="2"/>
    <x v="2"/>
    <x v="0"/>
    <x v="921"/>
    <x v="963"/>
    <x v="240"/>
    <x v="51"/>
    <x v="15"/>
    <x v="128"/>
    <x v="30"/>
    <x v="3"/>
    <x v="6"/>
    <x v="2"/>
    <x v="1"/>
    <x v="16"/>
    <x v="718"/>
    <x v="0"/>
    <x v="0"/>
    <x v="12"/>
    <x v="2"/>
    <x v="0"/>
    <x v="0"/>
    <x v="0"/>
  </r>
  <r>
    <x v="91"/>
    <x v="2"/>
    <x v="3"/>
    <x v="1"/>
    <x v="0"/>
    <x v="3"/>
    <x v="3"/>
    <x v="3"/>
    <x v="3"/>
    <x v="0"/>
    <x v="922"/>
    <x v="964"/>
    <x v="595"/>
    <x v="363"/>
    <x v="9"/>
    <x v="673"/>
    <x v="36"/>
    <x v="3"/>
    <x v="4"/>
    <x v="3"/>
    <x v="1"/>
    <x v="6"/>
    <x v="719"/>
    <x v="0"/>
    <x v="0"/>
    <x v="3"/>
    <x v="2"/>
    <x v="0"/>
    <x v="0"/>
    <x v="0"/>
  </r>
  <r>
    <x v="91"/>
    <x v="2"/>
    <x v="4"/>
    <x v="1"/>
    <x v="0"/>
    <x v="4"/>
    <x v="4"/>
    <x v="4"/>
    <x v="4"/>
    <x v="0"/>
    <x v="923"/>
    <x v="965"/>
    <x v="366"/>
    <x v="210"/>
    <x v="4"/>
    <x v="702"/>
    <x v="4"/>
    <x v="3"/>
    <x v="4"/>
    <x v="3"/>
    <x v="1"/>
    <x v="4"/>
    <x v="4"/>
    <x v="0"/>
    <x v="0"/>
    <x v="3"/>
    <x v="2"/>
    <x v="0"/>
    <x v="0"/>
    <x v="0"/>
  </r>
  <r>
    <x v="91"/>
    <x v="5"/>
    <x v="8"/>
    <x v="1"/>
    <x v="0"/>
    <x v="8"/>
    <x v="8"/>
    <x v="8"/>
    <x v="8"/>
    <x v="0"/>
    <x v="924"/>
    <x v="966"/>
    <x v="596"/>
    <x v="266"/>
    <x v="90"/>
    <x v="788"/>
    <x v="36"/>
    <x v="3"/>
    <x v="3"/>
    <x v="3"/>
    <x v="1"/>
    <x v="26"/>
    <x v="720"/>
    <x v="0"/>
    <x v="0"/>
    <x v="5"/>
    <x v="2"/>
    <x v="0"/>
    <x v="0"/>
    <x v="0"/>
  </r>
  <r>
    <x v="91"/>
    <x v="18"/>
    <x v="21"/>
    <x v="1"/>
    <x v="0"/>
    <x v="20"/>
    <x v="20"/>
    <x v="20"/>
    <x v="20"/>
    <x v="0"/>
    <x v="925"/>
    <x v="967"/>
    <x v="597"/>
    <x v="3"/>
    <x v="9"/>
    <x v="789"/>
    <x v="9"/>
    <x v="3"/>
    <x v="6"/>
    <x v="3"/>
    <x v="1"/>
    <x v="47"/>
    <x v="721"/>
    <x v="0"/>
    <x v="0"/>
    <x v="12"/>
    <x v="2"/>
    <x v="0"/>
    <x v="0"/>
    <x v="0"/>
  </r>
  <r>
    <x v="91"/>
    <x v="23"/>
    <x v="27"/>
    <x v="1"/>
    <x v="0"/>
    <x v="26"/>
    <x v="26"/>
    <x v="26"/>
    <x v="26"/>
    <x v="0"/>
    <x v="926"/>
    <x v="847"/>
    <x v="243"/>
    <x v="289"/>
    <x v="18"/>
    <x v="790"/>
    <x v="4"/>
    <x v="3"/>
    <x v="4"/>
    <x v="3"/>
    <x v="1"/>
    <x v="4"/>
    <x v="4"/>
    <x v="0"/>
    <x v="0"/>
    <x v="3"/>
    <x v="2"/>
    <x v="0"/>
    <x v="0"/>
    <x v="0"/>
  </r>
  <r>
    <x v="91"/>
    <x v="25"/>
    <x v="29"/>
    <x v="1"/>
    <x v="10"/>
    <x v="28"/>
    <x v="28"/>
    <x v="28"/>
    <x v="28"/>
    <x v="0"/>
    <x v="927"/>
    <x v="968"/>
    <x v="31"/>
    <x v="82"/>
    <x v="18"/>
    <x v="288"/>
    <x v="36"/>
    <x v="3"/>
    <x v="4"/>
    <x v="3"/>
    <x v="1"/>
    <x v="6"/>
    <x v="722"/>
    <x v="0"/>
    <x v="0"/>
    <x v="4"/>
    <x v="2"/>
    <x v="10"/>
    <x v="0"/>
    <x v="3"/>
  </r>
  <r>
    <x v="91"/>
    <x v="25"/>
    <x v="30"/>
    <x v="1"/>
    <x v="10"/>
    <x v="29"/>
    <x v="29"/>
    <x v="29"/>
    <x v="29"/>
    <x v="0"/>
    <x v="928"/>
    <x v="969"/>
    <x v="3"/>
    <x v="280"/>
    <x v="9"/>
    <x v="791"/>
    <x v="3"/>
    <x v="3"/>
    <x v="15"/>
    <x v="3"/>
    <x v="3"/>
    <x v="38"/>
    <x v="723"/>
    <x v="0"/>
    <x v="0"/>
    <x v="12"/>
    <x v="2"/>
    <x v="10"/>
    <x v="0"/>
    <x v="3"/>
  </r>
  <r>
    <x v="91"/>
    <x v="26"/>
    <x v="31"/>
    <x v="1"/>
    <x v="0"/>
    <x v="30"/>
    <x v="30"/>
    <x v="30"/>
    <x v="30"/>
    <x v="0"/>
    <x v="929"/>
    <x v="970"/>
    <x v="112"/>
    <x v="31"/>
    <x v="27"/>
    <x v="792"/>
    <x v="4"/>
    <x v="3"/>
    <x v="4"/>
    <x v="3"/>
    <x v="1"/>
    <x v="4"/>
    <x v="4"/>
    <x v="0"/>
    <x v="0"/>
    <x v="3"/>
    <x v="2"/>
    <x v="0"/>
    <x v="0"/>
    <x v="0"/>
  </r>
  <r>
    <x v="91"/>
    <x v="31"/>
    <x v="37"/>
    <x v="0"/>
    <x v="17"/>
    <x v="36"/>
    <x v="36"/>
    <x v="36"/>
    <x v="36"/>
    <x v="0"/>
    <x v="930"/>
    <x v="971"/>
    <x v="447"/>
    <x v="275"/>
    <x v="7"/>
    <x v="793"/>
    <x v="21"/>
    <x v="3"/>
    <x v="5"/>
    <x v="3"/>
    <x v="1"/>
    <x v="16"/>
    <x v="724"/>
    <x v="0"/>
    <x v="0"/>
    <x v="4"/>
    <x v="2"/>
    <x v="17"/>
    <x v="0"/>
    <x v="0"/>
  </r>
  <r>
    <x v="91"/>
    <x v="34"/>
    <x v="41"/>
    <x v="1"/>
    <x v="0"/>
    <x v="40"/>
    <x v="40"/>
    <x v="40"/>
    <x v="40"/>
    <x v="0"/>
    <x v="179"/>
    <x v="972"/>
    <x v="38"/>
    <x v="393"/>
    <x v="18"/>
    <x v="794"/>
    <x v="4"/>
    <x v="3"/>
    <x v="4"/>
    <x v="3"/>
    <x v="1"/>
    <x v="4"/>
    <x v="4"/>
    <x v="0"/>
    <x v="0"/>
    <x v="3"/>
    <x v="2"/>
    <x v="0"/>
    <x v="0"/>
    <x v="0"/>
  </r>
  <r>
    <x v="91"/>
    <x v="36"/>
    <x v="43"/>
    <x v="0"/>
    <x v="18"/>
    <x v="42"/>
    <x v="42"/>
    <x v="42"/>
    <x v="42"/>
    <x v="0"/>
    <x v="931"/>
    <x v="973"/>
    <x v="239"/>
    <x v="394"/>
    <x v="13"/>
    <x v="795"/>
    <x v="65"/>
    <x v="5"/>
    <x v="70"/>
    <x v="3"/>
    <x v="2"/>
    <x v="117"/>
    <x v="104"/>
    <x v="0"/>
    <x v="0"/>
    <x v="8"/>
    <x v="2"/>
    <x v="18"/>
    <x v="0"/>
    <x v="3"/>
  </r>
  <r>
    <x v="91"/>
    <x v="38"/>
    <x v="45"/>
    <x v="0"/>
    <x v="0"/>
    <x v="44"/>
    <x v="44"/>
    <x v="44"/>
    <x v="44"/>
    <x v="0"/>
    <x v="932"/>
    <x v="974"/>
    <x v="112"/>
    <x v="94"/>
    <x v="104"/>
    <x v="796"/>
    <x v="3"/>
    <x v="3"/>
    <x v="4"/>
    <x v="3"/>
    <x v="1"/>
    <x v="10"/>
    <x v="725"/>
    <x v="0"/>
    <x v="0"/>
    <x v="4"/>
    <x v="5"/>
    <x v="0"/>
    <x v="0"/>
    <x v="0"/>
  </r>
  <r>
    <x v="91"/>
    <x v="39"/>
    <x v="46"/>
    <x v="0"/>
    <x v="0"/>
    <x v="45"/>
    <x v="45"/>
    <x v="45"/>
    <x v="45"/>
    <x v="0"/>
    <x v="933"/>
    <x v="975"/>
    <x v="598"/>
    <x v="271"/>
    <x v="29"/>
    <x v="138"/>
    <x v="79"/>
    <x v="5"/>
    <x v="72"/>
    <x v="2"/>
    <x v="1"/>
    <x v="98"/>
    <x v="726"/>
    <x v="0"/>
    <x v="0"/>
    <x v="2"/>
    <x v="13"/>
    <x v="0"/>
    <x v="0"/>
    <x v="0"/>
  </r>
  <r>
    <x v="91"/>
    <x v="40"/>
    <x v="47"/>
    <x v="0"/>
    <x v="23"/>
    <x v="46"/>
    <x v="46"/>
    <x v="46"/>
    <x v="46"/>
    <x v="0"/>
    <x v="934"/>
    <x v="976"/>
    <x v="599"/>
    <x v="333"/>
    <x v="55"/>
    <x v="797"/>
    <x v="52"/>
    <x v="3"/>
    <x v="15"/>
    <x v="3"/>
    <x v="3"/>
    <x v="59"/>
    <x v="727"/>
    <x v="0"/>
    <x v="0"/>
    <x v="13"/>
    <x v="14"/>
    <x v="23"/>
    <x v="1"/>
    <x v="1"/>
  </r>
  <r>
    <x v="92"/>
    <x v="2"/>
    <x v="2"/>
    <x v="1"/>
    <x v="0"/>
    <x v="2"/>
    <x v="2"/>
    <x v="2"/>
    <x v="2"/>
    <x v="0"/>
    <x v="935"/>
    <x v="977"/>
    <x v="149"/>
    <x v="7"/>
    <x v="15"/>
    <x v="798"/>
    <x v="9"/>
    <x v="3"/>
    <x v="6"/>
    <x v="3"/>
    <x v="1"/>
    <x v="47"/>
    <x v="728"/>
    <x v="0"/>
    <x v="0"/>
    <x v="12"/>
    <x v="1"/>
    <x v="0"/>
    <x v="0"/>
    <x v="0"/>
  </r>
  <r>
    <x v="92"/>
    <x v="2"/>
    <x v="3"/>
    <x v="1"/>
    <x v="0"/>
    <x v="3"/>
    <x v="3"/>
    <x v="3"/>
    <x v="3"/>
    <x v="0"/>
    <x v="936"/>
    <x v="978"/>
    <x v="577"/>
    <x v="269"/>
    <x v="9"/>
    <x v="100"/>
    <x v="4"/>
    <x v="3"/>
    <x v="4"/>
    <x v="3"/>
    <x v="1"/>
    <x v="4"/>
    <x v="4"/>
    <x v="0"/>
    <x v="0"/>
    <x v="3"/>
    <x v="2"/>
    <x v="0"/>
    <x v="0"/>
    <x v="0"/>
  </r>
  <r>
    <x v="92"/>
    <x v="2"/>
    <x v="4"/>
    <x v="1"/>
    <x v="0"/>
    <x v="4"/>
    <x v="4"/>
    <x v="4"/>
    <x v="4"/>
    <x v="0"/>
    <x v="937"/>
    <x v="864"/>
    <x v="522"/>
    <x v="192"/>
    <x v="18"/>
    <x v="799"/>
    <x v="4"/>
    <x v="3"/>
    <x v="4"/>
    <x v="3"/>
    <x v="1"/>
    <x v="4"/>
    <x v="4"/>
    <x v="0"/>
    <x v="0"/>
    <x v="3"/>
    <x v="2"/>
    <x v="0"/>
    <x v="0"/>
    <x v="0"/>
  </r>
  <r>
    <x v="92"/>
    <x v="5"/>
    <x v="8"/>
    <x v="1"/>
    <x v="0"/>
    <x v="8"/>
    <x v="8"/>
    <x v="8"/>
    <x v="8"/>
    <x v="0"/>
    <x v="938"/>
    <x v="979"/>
    <x v="600"/>
    <x v="303"/>
    <x v="90"/>
    <x v="800"/>
    <x v="9"/>
    <x v="3"/>
    <x v="4"/>
    <x v="7"/>
    <x v="1"/>
    <x v="47"/>
    <x v="729"/>
    <x v="0"/>
    <x v="0"/>
    <x v="4"/>
    <x v="13"/>
    <x v="0"/>
    <x v="0"/>
    <x v="0"/>
  </r>
  <r>
    <x v="92"/>
    <x v="18"/>
    <x v="21"/>
    <x v="1"/>
    <x v="0"/>
    <x v="20"/>
    <x v="20"/>
    <x v="20"/>
    <x v="20"/>
    <x v="0"/>
    <x v="939"/>
    <x v="980"/>
    <x v="326"/>
    <x v="53"/>
    <x v="9"/>
    <x v="471"/>
    <x v="3"/>
    <x v="3"/>
    <x v="6"/>
    <x v="3"/>
    <x v="1"/>
    <x v="26"/>
    <x v="730"/>
    <x v="0"/>
    <x v="0"/>
    <x v="4"/>
    <x v="2"/>
    <x v="0"/>
    <x v="0"/>
    <x v="0"/>
  </r>
  <r>
    <x v="92"/>
    <x v="23"/>
    <x v="27"/>
    <x v="1"/>
    <x v="0"/>
    <x v="26"/>
    <x v="26"/>
    <x v="26"/>
    <x v="26"/>
    <x v="0"/>
    <x v="940"/>
    <x v="981"/>
    <x v="496"/>
    <x v="359"/>
    <x v="18"/>
    <x v="784"/>
    <x v="4"/>
    <x v="3"/>
    <x v="4"/>
    <x v="3"/>
    <x v="1"/>
    <x v="4"/>
    <x v="4"/>
    <x v="0"/>
    <x v="0"/>
    <x v="3"/>
    <x v="2"/>
    <x v="0"/>
    <x v="0"/>
    <x v="0"/>
  </r>
  <r>
    <x v="92"/>
    <x v="25"/>
    <x v="29"/>
    <x v="1"/>
    <x v="10"/>
    <x v="28"/>
    <x v="28"/>
    <x v="28"/>
    <x v="28"/>
    <x v="0"/>
    <x v="391"/>
    <x v="982"/>
    <x v="140"/>
    <x v="21"/>
    <x v="4"/>
    <x v="801"/>
    <x v="4"/>
    <x v="3"/>
    <x v="4"/>
    <x v="3"/>
    <x v="1"/>
    <x v="4"/>
    <x v="4"/>
    <x v="0"/>
    <x v="0"/>
    <x v="3"/>
    <x v="5"/>
    <x v="10"/>
    <x v="0"/>
    <x v="3"/>
  </r>
  <r>
    <x v="92"/>
    <x v="25"/>
    <x v="30"/>
    <x v="1"/>
    <x v="10"/>
    <x v="29"/>
    <x v="29"/>
    <x v="29"/>
    <x v="29"/>
    <x v="0"/>
    <x v="941"/>
    <x v="284"/>
    <x v="348"/>
    <x v="375"/>
    <x v="9"/>
    <x v="802"/>
    <x v="9"/>
    <x v="5"/>
    <x v="4"/>
    <x v="3"/>
    <x v="1"/>
    <x v="47"/>
    <x v="731"/>
    <x v="0"/>
    <x v="0"/>
    <x v="3"/>
    <x v="2"/>
    <x v="10"/>
    <x v="0"/>
    <x v="3"/>
  </r>
  <r>
    <x v="92"/>
    <x v="26"/>
    <x v="31"/>
    <x v="1"/>
    <x v="0"/>
    <x v="30"/>
    <x v="30"/>
    <x v="30"/>
    <x v="30"/>
    <x v="0"/>
    <x v="616"/>
    <x v="983"/>
    <x v="496"/>
    <x v="2"/>
    <x v="27"/>
    <x v="803"/>
    <x v="4"/>
    <x v="3"/>
    <x v="4"/>
    <x v="3"/>
    <x v="1"/>
    <x v="4"/>
    <x v="4"/>
    <x v="0"/>
    <x v="0"/>
    <x v="3"/>
    <x v="2"/>
    <x v="0"/>
    <x v="0"/>
    <x v="0"/>
  </r>
  <r>
    <x v="92"/>
    <x v="31"/>
    <x v="37"/>
    <x v="0"/>
    <x v="17"/>
    <x v="36"/>
    <x v="36"/>
    <x v="36"/>
    <x v="36"/>
    <x v="0"/>
    <x v="942"/>
    <x v="984"/>
    <x v="11"/>
    <x v="395"/>
    <x v="49"/>
    <x v="804"/>
    <x v="4"/>
    <x v="3"/>
    <x v="3"/>
    <x v="3"/>
    <x v="1"/>
    <x v="10"/>
    <x v="732"/>
    <x v="0"/>
    <x v="0"/>
    <x v="3"/>
    <x v="2"/>
    <x v="17"/>
    <x v="0"/>
    <x v="0"/>
  </r>
  <r>
    <x v="92"/>
    <x v="34"/>
    <x v="41"/>
    <x v="1"/>
    <x v="0"/>
    <x v="40"/>
    <x v="40"/>
    <x v="40"/>
    <x v="40"/>
    <x v="0"/>
    <x v="943"/>
    <x v="985"/>
    <x v="51"/>
    <x v="195"/>
    <x v="18"/>
    <x v="805"/>
    <x v="4"/>
    <x v="3"/>
    <x v="6"/>
    <x v="3"/>
    <x v="1"/>
    <x v="6"/>
    <x v="534"/>
    <x v="0"/>
    <x v="0"/>
    <x v="3"/>
    <x v="2"/>
    <x v="0"/>
    <x v="0"/>
    <x v="0"/>
  </r>
  <r>
    <x v="92"/>
    <x v="36"/>
    <x v="43"/>
    <x v="0"/>
    <x v="18"/>
    <x v="42"/>
    <x v="42"/>
    <x v="42"/>
    <x v="42"/>
    <x v="0"/>
    <x v="944"/>
    <x v="986"/>
    <x v="601"/>
    <x v="356"/>
    <x v="7"/>
    <x v="806"/>
    <x v="69"/>
    <x v="5"/>
    <x v="73"/>
    <x v="3"/>
    <x v="2"/>
    <x v="40"/>
    <x v="733"/>
    <x v="0"/>
    <x v="0"/>
    <x v="7"/>
    <x v="14"/>
    <x v="18"/>
    <x v="0"/>
    <x v="3"/>
  </r>
  <r>
    <x v="92"/>
    <x v="38"/>
    <x v="45"/>
    <x v="0"/>
    <x v="0"/>
    <x v="44"/>
    <x v="44"/>
    <x v="44"/>
    <x v="44"/>
    <x v="0"/>
    <x v="945"/>
    <x v="987"/>
    <x v="496"/>
    <x v="396"/>
    <x v="105"/>
    <x v="807"/>
    <x v="9"/>
    <x v="3"/>
    <x v="3"/>
    <x v="3"/>
    <x v="1"/>
    <x v="3"/>
    <x v="734"/>
    <x v="0"/>
    <x v="0"/>
    <x v="10"/>
    <x v="5"/>
    <x v="0"/>
    <x v="0"/>
    <x v="0"/>
  </r>
  <r>
    <x v="92"/>
    <x v="39"/>
    <x v="46"/>
    <x v="0"/>
    <x v="0"/>
    <x v="45"/>
    <x v="45"/>
    <x v="45"/>
    <x v="45"/>
    <x v="0"/>
    <x v="946"/>
    <x v="988"/>
    <x v="94"/>
    <x v="234"/>
    <x v="29"/>
    <x v="808"/>
    <x v="63"/>
    <x v="3"/>
    <x v="38"/>
    <x v="7"/>
    <x v="1"/>
    <x v="2"/>
    <x v="735"/>
    <x v="0"/>
    <x v="0"/>
    <x v="7"/>
    <x v="5"/>
    <x v="0"/>
    <x v="0"/>
    <x v="0"/>
  </r>
  <r>
    <x v="92"/>
    <x v="40"/>
    <x v="47"/>
    <x v="0"/>
    <x v="23"/>
    <x v="46"/>
    <x v="46"/>
    <x v="46"/>
    <x v="46"/>
    <x v="0"/>
    <x v="947"/>
    <x v="989"/>
    <x v="602"/>
    <x v="51"/>
    <x v="50"/>
    <x v="809"/>
    <x v="21"/>
    <x v="3"/>
    <x v="15"/>
    <x v="7"/>
    <x v="1"/>
    <x v="16"/>
    <x v="736"/>
    <x v="0"/>
    <x v="0"/>
    <x v="3"/>
    <x v="7"/>
    <x v="23"/>
    <x v="1"/>
    <x v="1"/>
  </r>
  <r>
    <x v="93"/>
    <x v="2"/>
    <x v="2"/>
    <x v="1"/>
    <x v="0"/>
    <x v="2"/>
    <x v="2"/>
    <x v="2"/>
    <x v="2"/>
    <x v="0"/>
    <x v="948"/>
    <x v="990"/>
    <x v="367"/>
    <x v="325"/>
    <x v="65"/>
    <x v="810"/>
    <x v="9"/>
    <x v="3"/>
    <x v="5"/>
    <x v="3"/>
    <x v="1"/>
    <x v="22"/>
    <x v="737"/>
    <x v="0"/>
    <x v="0"/>
    <x v="5"/>
    <x v="2"/>
    <x v="0"/>
    <x v="0"/>
    <x v="0"/>
  </r>
  <r>
    <x v="93"/>
    <x v="2"/>
    <x v="3"/>
    <x v="1"/>
    <x v="0"/>
    <x v="3"/>
    <x v="3"/>
    <x v="3"/>
    <x v="3"/>
    <x v="0"/>
    <x v="949"/>
    <x v="991"/>
    <x v="603"/>
    <x v="132"/>
    <x v="45"/>
    <x v="811"/>
    <x v="4"/>
    <x v="3"/>
    <x v="4"/>
    <x v="3"/>
    <x v="1"/>
    <x v="4"/>
    <x v="4"/>
    <x v="0"/>
    <x v="0"/>
    <x v="3"/>
    <x v="2"/>
    <x v="0"/>
    <x v="0"/>
    <x v="0"/>
  </r>
  <r>
    <x v="93"/>
    <x v="2"/>
    <x v="4"/>
    <x v="1"/>
    <x v="0"/>
    <x v="4"/>
    <x v="4"/>
    <x v="4"/>
    <x v="4"/>
    <x v="0"/>
    <x v="517"/>
    <x v="794"/>
    <x v="82"/>
    <x v="309"/>
    <x v="4"/>
    <x v="812"/>
    <x v="4"/>
    <x v="3"/>
    <x v="4"/>
    <x v="3"/>
    <x v="1"/>
    <x v="4"/>
    <x v="4"/>
    <x v="0"/>
    <x v="0"/>
    <x v="3"/>
    <x v="2"/>
    <x v="0"/>
    <x v="0"/>
    <x v="0"/>
  </r>
  <r>
    <x v="93"/>
    <x v="5"/>
    <x v="8"/>
    <x v="1"/>
    <x v="0"/>
    <x v="8"/>
    <x v="8"/>
    <x v="8"/>
    <x v="8"/>
    <x v="0"/>
    <x v="950"/>
    <x v="992"/>
    <x v="604"/>
    <x v="286"/>
    <x v="45"/>
    <x v="433"/>
    <x v="9"/>
    <x v="3"/>
    <x v="3"/>
    <x v="3"/>
    <x v="1"/>
    <x v="3"/>
    <x v="423"/>
    <x v="0"/>
    <x v="0"/>
    <x v="3"/>
    <x v="2"/>
    <x v="0"/>
    <x v="0"/>
    <x v="0"/>
  </r>
  <r>
    <x v="93"/>
    <x v="18"/>
    <x v="21"/>
    <x v="1"/>
    <x v="0"/>
    <x v="20"/>
    <x v="20"/>
    <x v="20"/>
    <x v="20"/>
    <x v="0"/>
    <x v="951"/>
    <x v="993"/>
    <x v="436"/>
    <x v="37"/>
    <x v="45"/>
    <x v="371"/>
    <x v="9"/>
    <x v="3"/>
    <x v="3"/>
    <x v="3"/>
    <x v="1"/>
    <x v="3"/>
    <x v="738"/>
    <x v="0"/>
    <x v="0"/>
    <x v="13"/>
    <x v="2"/>
    <x v="0"/>
    <x v="0"/>
    <x v="0"/>
  </r>
  <r>
    <x v="93"/>
    <x v="23"/>
    <x v="27"/>
    <x v="1"/>
    <x v="0"/>
    <x v="26"/>
    <x v="26"/>
    <x v="26"/>
    <x v="26"/>
    <x v="0"/>
    <x v="952"/>
    <x v="994"/>
    <x v="283"/>
    <x v="397"/>
    <x v="18"/>
    <x v="358"/>
    <x v="36"/>
    <x v="3"/>
    <x v="4"/>
    <x v="3"/>
    <x v="1"/>
    <x v="6"/>
    <x v="739"/>
    <x v="0"/>
    <x v="0"/>
    <x v="3"/>
    <x v="2"/>
    <x v="0"/>
    <x v="0"/>
    <x v="0"/>
  </r>
  <r>
    <x v="93"/>
    <x v="25"/>
    <x v="29"/>
    <x v="1"/>
    <x v="10"/>
    <x v="28"/>
    <x v="28"/>
    <x v="28"/>
    <x v="28"/>
    <x v="0"/>
    <x v="77"/>
    <x v="146"/>
    <x v="75"/>
    <x v="398"/>
    <x v="4"/>
    <x v="813"/>
    <x v="4"/>
    <x v="3"/>
    <x v="4"/>
    <x v="3"/>
    <x v="1"/>
    <x v="4"/>
    <x v="4"/>
    <x v="0"/>
    <x v="0"/>
    <x v="3"/>
    <x v="2"/>
    <x v="10"/>
    <x v="0"/>
    <x v="3"/>
  </r>
  <r>
    <x v="93"/>
    <x v="25"/>
    <x v="30"/>
    <x v="1"/>
    <x v="10"/>
    <x v="29"/>
    <x v="29"/>
    <x v="29"/>
    <x v="29"/>
    <x v="0"/>
    <x v="953"/>
    <x v="995"/>
    <x v="475"/>
    <x v="64"/>
    <x v="45"/>
    <x v="814"/>
    <x v="36"/>
    <x v="3"/>
    <x v="6"/>
    <x v="3"/>
    <x v="1"/>
    <x v="10"/>
    <x v="740"/>
    <x v="0"/>
    <x v="0"/>
    <x v="4"/>
    <x v="2"/>
    <x v="10"/>
    <x v="0"/>
    <x v="3"/>
  </r>
  <r>
    <x v="93"/>
    <x v="26"/>
    <x v="31"/>
    <x v="1"/>
    <x v="0"/>
    <x v="30"/>
    <x v="30"/>
    <x v="30"/>
    <x v="30"/>
    <x v="0"/>
    <x v="954"/>
    <x v="996"/>
    <x v="605"/>
    <x v="286"/>
    <x v="27"/>
    <x v="790"/>
    <x v="36"/>
    <x v="3"/>
    <x v="4"/>
    <x v="3"/>
    <x v="1"/>
    <x v="6"/>
    <x v="312"/>
    <x v="0"/>
    <x v="0"/>
    <x v="3"/>
    <x v="2"/>
    <x v="0"/>
    <x v="0"/>
    <x v="0"/>
  </r>
  <r>
    <x v="93"/>
    <x v="31"/>
    <x v="37"/>
    <x v="0"/>
    <x v="17"/>
    <x v="36"/>
    <x v="36"/>
    <x v="36"/>
    <x v="36"/>
    <x v="0"/>
    <x v="955"/>
    <x v="997"/>
    <x v="242"/>
    <x v="399"/>
    <x v="20"/>
    <x v="815"/>
    <x v="3"/>
    <x v="3"/>
    <x v="3"/>
    <x v="3"/>
    <x v="1"/>
    <x v="47"/>
    <x v="741"/>
    <x v="0"/>
    <x v="0"/>
    <x v="3"/>
    <x v="2"/>
    <x v="17"/>
    <x v="0"/>
    <x v="0"/>
  </r>
  <r>
    <x v="93"/>
    <x v="34"/>
    <x v="41"/>
    <x v="1"/>
    <x v="0"/>
    <x v="40"/>
    <x v="40"/>
    <x v="40"/>
    <x v="40"/>
    <x v="0"/>
    <x v="956"/>
    <x v="998"/>
    <x v="283"/>
    <x v="195"/>
    <x v="18"/>
    <x v="816"/>
    <x v="4"/>
    <x v="3"/>
    <x v="4"/>
    <x v="3"/>
    <x v="1"/>
    <x v="4"/>
    <x v="4"/>
    <x v="0"/>
    <x v="0"/>
    <x v="3"/>
    <x v="2"/>
    <x v="0"/>
    <x v="0"/>
    <x v="0"/>
  </r>
  <r>
    <x v="93"/>
    <x v="36"/>
    <x v="43"/>
    <x v="0"/>
    <x v="18"/>
    <x v="42"/>
    <x v="42"/>
    <x v="42"/>
    <x v="42"/>
    <x v="0"/>
    <x v="957"/>
    <x v="214"/>
    <x v="419"/>
    <x v="400"/>
    <x v="65"/>
    <x v="817"/>
    <x v="66"/>
    <x v="3"/>
    <x v="69"/>
    <x v="3"/>
    <x v="1"/>
    <x v="85"/>
    <x v="104"/>
    <x v="0"/>
    <x v="0"/>
    <x v="12"/>
    <x v="2"/>
    <x v="18"/>
    <x v="0"/>
    <x v="3"/>
  </r>
  <r>
    <x v="93"/>
    <x v="38"/>
    <x v="45"/>
    <x v="0"/>
    <x v="0"/>
    <x v="44"/>
    <x v="44"/>
    <x v="44"/>
    <x v="44"/>
    <x v="0"/>
    <x v="958"/>
    <x v="999"/>
    <x v="496"/>
    <x v="401"/>
    <x v="62"/>
    <x v="818"/>
    <x v="36"/>
    <x v="3"/>
    <x v="5"/>
    <x v="3"/>
    <x v="1"/>
    <x v="3"/>
    <x v="742"/>
    <x v="0"/>
    <x v="0"/>
    <x v="4"/>
    <x v="2"/>
    <x v="0"/>
    <x v="0"/>
    <x v="0"/>
  </r>
  <r>
    <x v="93"/>
    <x v="39"/>
    <x v="46"/>
    <x v="0"/>
    <x v="0"/>
    <x v="45"/>
    <x v="45"/>
    <x v="45"/>
    <x v="45"/>
    <x v="0"/>
    <x v="959"/>
    <x v="1000"/>
    <x v="177"/>
    <x v="195"/>
    <x v="42"/>
    <x v="819"/>
    <x v="29"/>
    <x v="3"/>
    <x v="53"/>
    <x v="3"/>
    <x v="3"/>
    <x v="115"/>
    <x v="743"/>
    <x v="0"/>
    <x v="0"/>
    <x v="12"/>
    <x v="14"/>
    <x v="0"/>
    <x v="0"/>
    <x v="0"/>
  </r>
  <r>
    <x v="93"/>
    <x v="41"/>
    <x v="48"/>
    <x v="0"/>
    <x v="18"/>
    <x v="47"/>
    <x v="47"/>
    <x v="47"/>
    <x v="47"/>
    <x v="0"/>
    <x v="960"/>
    <x v="1001"/>
    <x v="606"/>
    <x v="402"/>
    <x v="7"/>
    <x v="236"/>
    <x v="69"/>
    <x v="5"/>
    <x v="74"/>
    <x v="7"/>
    <x v="3"/>
    <x v="118"/>
    <x v="744"/>
    <x v="0"/>
    <x v="0"/>
    <x v="2"/>
    <x v="5"/>
    <x v="18"/>
    <x v="0"/>
    <x v="3"/>
  </r>
  <r>
    <x v="94"/>
    <x v="2"/>
    <x v="2"/>
    <x v="1"/>
    <x v="0"/>
    <x v="2"/>
    <x v="2"/>
    <x v="2"/>
    <x v="2"/>
    <x v="0"/>
    <x v="961"/>
    <x v="1002"/>
    <x v="607"/>
    <x v="403"/>
    <x v="65"/>
    <x v="820"/>
    <x v="21"/>
    <x v="3"/>
    <x v="3"/>
    <x v="3"/>
    <x v="1"/>
    <x v="22"/>
    <x v="745"/>
    <x v="0"/>
    <x v="0"/>
    <x v="13"/>
    <x v="5"/>
    <x v="0"/>
    <x v="0"/>
    <x v="0"/>
  </r>
  <r>
    <x v="94"/>
    <x v="2"/>
    <x v="3"/>
    <x v="1"/>
    <x v="0"/>
    <x v="3"/>
    <x v="3"/>
    <x v="3"/>
    <x v="3"/>
    <x v="0"/>
    <x v="962"/>
    <x v="1003"/>
    <x v="524"/>
    <x v="404"/>
    <x v="9"/>
    <x v="123"/>
    <x v="36"/>
    <x v="3"/>
    <x v="6"/>
    <x v="3"/>
    <x v="1"/>
    <x v="10"/>
    <x v="746"/>
    <x v="0"/>
    <x v="0"/>
    <x v="4"/>
    <x v="2"/>
    <x v="0"/>
    <x v="0"/>
    <x v="0"/>
  </r>
  <r>
    <x v="94"/>
    <x v="2"/>
    <x v="4"/>
    <x v="1"/>
    <x v="0"/>
    <x v="4"/>
    <x v="4"/>
    <x v="4"/>
    <x v="4"/>
    <x v="0"/>
    <x v="963"/>
    <x v="1004"/>
    <x v="366"/>
    <x v="346"/>
    <x v="55"/>
    <x v="821"/>
    <x v="4"/>
    <x v="3"/>
    <x v="4"/>
    <x v="3"/>
    <x v="1"/>
    <x v="4"/>
    <x v="4"/>
    <x v="0"/>
    <x v="0"/>
    <x v="3"/>
    <x v="2"/>
    <x v="0"/>
    <x v="0"/>
    <x v="0"/>
  </r>
  <r>
    <x v="94"/>
    <x v="5"/>
    <x v="8"/>
    <x v="1"/>
    <x v="0"/>
    <x v="8"/>
    <x v="8"/>
    <x v="8"/>
    <x v="8"/>
    <x v="0"/>
    <x v="964"/>
    <x v="1005"/>
    <x v="608"/>
    <x v="47"/>
    <x v="90"/>
    <x v="822"/>
    <x v="9"/>
    <x v="3"/>
    <x v="4"/>
    <x v="7"/>
    <x v="1"/>
    <x v="47"/>
    <x v="747"/>
    <x v="0"/>
    <x v="0"/>
    <x v="3"/>
    <x v="2"/>
    <x v="0"/>
    <x v="0"/>
    <x v="0"/>
  </r>
  <r>
    <x v="94"/>
    <x v="18"/>
    <x v="21"/>
    <x v="1"/>
    <x v="0"/>
    <x v="20"/>
    <x v="20"/>
    <x v="20"/>
    <x v="20"/>
    <x v="0"/>
    <x v="965"/>
    <x v="1006"/>
    <x v="609"/>
    <x v="46"/>
    <x v="9"/>
    <x v="781"/>
    <x v="3"/>
    <x v="3"/>
    <x v="3"/>
    <x v="3"/>
    <x v="1"/>
    <x v="47"/>
    <x v="748"/>
    <x v="0"/>
    <x v="0"/>
    <x v="3"/>
    <x v="2"/>
    <x v="0"/>
    <x v="0"/>
    <x v="0"/>
  </r>
  <r>
    <x v="94"/>
    <x v="23"/>
    <x v="27"/>
    <x v="1"/>
    <x v="0"/>
    <x v="26"/>
    <x v="26"/>
    <x v="26"/>
    <x v="26"/>
    <x v="0"/>
    <x v="966"/>
    <x v="1007"/>
    <x v="610"/>
    <x v="51"/>
    <x v="27"/>
    <x v="583"/>
    <x v="4"/>
    <x v="3"/>
    <x v="4"/>
    <x v="3"/>
    <x v="1"/>
    <x v="4"/>
    <x v="4"/>
    <x v="0"/>
    <x v="0"/>
    <x v="3"/>
    <x v="2"/>
    <x v="0"/>
    <x v="0"/>
    <x v="0"/>
  </r>
  <r>
    <x v="94"/>
    <x v="25"/>
    <x v="29"/>
    <x v="1"/>
    <x v="10"/>
    <x v="28"/>
    <x v="28"/>
    <x v="28"/>
    <x v="28"/>
    <x v="0"/>
    <x v="466"/>
    <x v="1008"/>
    <x v="391"/>
    <x v="405"/>
    <x v="4"/>
    <x v="490"/>
    <x v="4"/>
    <x v="3"/>
    <x v="4"/>
    <x v="3"/>
    <x v="1"/>
    <x v="4"/>
    <x v="4"/>
    <x v="0"/>
    <x v="0"/>
    <x v="3"/>
    <x v="2"/>
    <x v="10"/>
    <x v="0"/>
    <x v="3"/>
  </r>
  <r>
    <x v="94"/>
    <x v="25"/>
    <x v="30"/>
    <x v="1"/>
    <x v="10"/>
    <x v="29"/>
    <x v="29"/>
    <x v="29"/>
    <x v="29"/>
    <x v="0"/>
    <x v="967"/>
    <x v="1009"/>
    <x v="611"/>
    <x v="27"/>
    <x v="9"/>
    <x v="823"/>
    <x v="15"/>
    <x v="3"/>
    <x v="4"/>
    <x v="3"/>
    <x v="3"/>
    <x v="3"/>
    <x v="749"/>
    <x v="0"/>
    <x v="0"/>
    <x v="4"/>
    <x v="5"/>
    <x v="10"/>
    <x v="0"/>
    <x v="3"/>
  </r>
  <r>
    <x v="94"/>
    <x v="26"/>
    <x v="31"/>
    <x v="1"/>
    <x v="0"/>
    <x v="30"/>
    <x v="30"/>
    <x v="30"/>
    <x v="30"/>
    <x v="0"/>
    <x v="968"/>
    <x v="1010"/>
    <x v="56"/>
    <x v="113"/>
    <x v="27"/>
    <x v="824"/>
    <x v="4"/>
    <x v="3"/>
    <x v="4"/>
    <x v="3"/>
    <x v="1"/>
    <x v="4"/>
    <x v="4"/>
    <x v="0"/>
    <x v="0"/>
    <x v="3"/>
    <x v="2"/>
    <x v="0"/>
    <x v="0"/>
    <x v="0"/>
  </r>
  <r>
    <x v="94"/>
    <x v="31"/>
    <x v="37"/>
    <x v="0"/>
    <x v="17"/>
    <x v="36"/>
    <x v="36"/>
    <x v="36"/>
    <x v="36"/>
    <x v="0"/>
    <x v="969"/>
    <x v="1011"/>
    <x v="504"/>
    <x v="406"/>
    <x v="11"/>
    <x v="825"/>
    <x v="3"/>
    <x v="3"/>
    <x v="6"/>
    <x v="3"/>
    <x v="1"/>
    <x v="26"/>
    <x v="750"/>
    <x v="0"/>
    <x v="0"/>
    <x v="3"/>
    <x v="2"/>
    <x v="17"/>
    <x v="0"/>
    <x v="0"/>
  </r>
  <r>
    <x v="94"/>
    <x v="34"/>
    <x v="41"/>
    <x v="1"/>
    <x v="0"/>
    <x v="40"/>
    <x v="40"/>
    <x v="40"/>
    <x v="40"/>
    <x v="0"/>
    <x v="970"/>
    <x v="1012"/>
    <x v="137"/>
    <x v="299"/>
    <x v="18"/>
    <x v="826"/>
    <x v="4"/>
    <x v="3"/>
    <x v="4"/>
    <x v="3"/>
    <x v="1"/>
    <x v="4"/>
    <x v="4"/>
    <x v="0"/>
    <x v="0"/>
    <x v="3"/>
    <x v="2"/>
    <x v="0"/>
    <x v="0"/>
    <x v="0"/>
  </r>
  <r>
    <x v="94"/>
    <x v="36"/>
    <x v="43"/>
    <x v="0"/>
    <x v="18"/>
    <x v="42"/>
    <x v="42"/>
    <x v="42"/>
    <x v="42"/>
    <x v="0"/>
    <x v="971"/>
    <x v="1013"/>
    <x v="24"/>
    <x v="274"/>
    <x v="26"/>
    <x v="827"/>
    <x v="52"/>
    <x v="3"/>
    <x v="2"/>
    <x v="3"/>
    <x v="3"/>
    <x v="46"/>
    <x v="525"/>
    <x v="0"/>
    <x v="0"/>
    <x v="12"/>
    <x v="13"/>
    <x v="18"/>
    <x v="0"/>
    <x v="3"/>
  </r>
  <r>
    <x v="94"/>
    <x v="38"/>
    <x v="45"/>
    <x v="0"/>
    <x v="0"/>
    <x v="44"/>
    <x v="44"/>
    <x v="44"/>
    <x v="44"/>
    <x v="0"/>
    <x v="972"/>
    <x v="156"/>
    <x v="605"/>
    <x v="392"/>
    <x v="99"/>
    <x v="828"/>
    <x v="4"/>
    <x v="3"/>
    <x v="6"/>
    <x v="3"/>
    <x v="1"/>
    <x v="6"/>
    <x v="751"/>
    <x v="0"/>
    <x v="0"/>
    <x v="3"/>
    <x v="2"/>
    <x v="0"/>
    <x v="0"/>
    <x v="0"/>
  </r>
  <r>
    <x v="94"/>
    <x v="39"/>
    <x v="46"/>
    <x v="0"/>
    <x v="0"/>
    <x v="45"/>
    <x v="45"/>
    <x v="45"/>
    <x v="45"/>
    <x v="0"/>
    <x v="973"/>
    <x v="1014"/>
    <x v="556"/>
    <x v="81"/>
    <x v="48"/>
    <x v="829"/>
    <x v="49"/>
    <x v="3"/>
    <x v="2"/>
    <x v="1"/>
    <x v="1"/>
    <x v="101"/>
    <x v="126"/>
    <x v="0"/>
    <x v="0"/>
    <x v="4"/>
    <x v="13"/>
    <x v="0"/>
    <x v="0"/>
    <x v="0"/>
  </r>
  <r>
    <x v="94"/>
    <x v="41"/>
    <x v="48"/>
    <x v="0"/>
    <x v="18"/>
    <x v="47"/>
    <x v="47"/>
    <x v="47"/>
    <x v="47"/>
    <x v="0"/>
    <x v="974"/>
    <x v="1015"/>
    <x v="612"/>
    <x v="190"/>
    <x v="49"/>
    <x v="830"/>
    <x v="79"/>
    <x v="6"/>
    <x v="74"/>
    <x v="7"/>
    <x v="1"/>
    <x v="113"/>
    <x v="752"/>
    <x v="0"/>
    <x v="0"/>
    <x v="13"/>
    <x v="11"/>
    <x v="18"/>
    <x v="0"/>
    <x v="3"/>
  </r>
  <r>
    <x v="94"/>
    <x v="42"/>
    <x v="49"/>
    <x v="0"/>
    <x v="24"/>
    <x v="48"/>
    <x v="48"/>
    <x v="48"/>
    <x v="48"/>
    <x v="0"/>
    <x v="975"/>
    <x v="1016"/>
    <x v="128"/>
    <x v="171"/>
    <x v="4"/>
    <x v="30"/>
    <x v="33"/>
    <x v="5"/>
    <x v="28"/>
    <x v="1"/>
    <x v="12"/>
    <x v="32"/>
    <x v="753"/>
    <x v="0"/>
    <x v="0"/>
    <x v="4"/>
    <x v="6"/>
    <x v="24"/>
    <x v="1"/>
    <x v="1"/>
  </r>
  <r>
    <x v="95"/>
    <x v="2"/>
    <x v="2"/>
    <x v="1"/>
    <x v="0"/>
    <x v="2"/>
    <x v="2"/>
    <x v="2"/>
    <x v="2"/>
    <x v="0"/>
    <x v="976"/>
    <x v="1017"/>
    <x v="296"/>
    <x v="375"/>
    <x v="73"/>
    <x v="831"/>
    <x v="3"/>
    <x v="5"/>
    <x v="22"/>
    <x v="3"/>
    <x v="1"/>
    <x v="10"/>
    <x v="754"/>
    <x v="0"/>
    <x v="0"/>
    <x v="3"/>
    <x v="2"/>
    <x v="0"/>
    <x v="0"/>
    <x v="0"/>
  </r>
  <r>
    <x v="95"/>
    <x v="2"/>
    <x v="3"/>
    <x v="1"/>
    <x v="0"/>
    <x v="3"/>
    <x v="3"/>
    <x v="3"/>
    <x v="3"/>
    <x v="0"/>
    <x v="977"/>
    <x v="1018"/>
    <x v="304"/>
    <x v="139"/>
    <x v="59"/>
    <x v="832"/>
    <x v="3"/>
    <x v="3"/>
    <x v="4"/>
    <x v="3"/>
    <x v="1"/>
    <x v="10"/>
    <x v="755"/>
    <x v="0"/>
    <x v="0"/>
    <x v="3"/>
    <x v="5"/>
    <x v="0"/>
    <x v="0"/>
    <x v="0"/>
  </r>
  <r>
    <x v="95"/>
    <x v="2"/>
    <x v="4"/>
    <x v="1"/>
    <x v="0"/>
    <x v="4"/>
    <x v="4"/>
    <x v="4"/>
    <x v="4"/>
    <x v="0"/>
    <x v="457"/>
    <x v="1019"/>
    <x v="385"/>
    <x v="333"/>
    <x v="4"/>
    <x v="833"/>
    <x v="4"/>
    <x v="3"/>
    <x v="4"/>
    <x v="3"/>
    <x v="1"/>
    <x v="4"/>
    <x v="4"/>
    <x v="0"/>
    <x v="0"/>
    <x v="3"/>
    <x v="2"/>
    <x v="0"/>
    <x v="0"/>
    <x v="0"/>
  </r>
  <r>
    <x v="95"/>
    <x v="5"/>
    <x v="8"/>
    <x v="1"/>
    <x v="0"/>
    <x v="8"/>
    <x v="8"/>
    <x v="8"/>
    <x v="8"/>
    <x v="0"/>
    <x v="978"/>
    <x v="1020"/>
    <x v="10"/>
    <x v="46"/>
    <x v="90"/>
    <x v="834"/>
    <x v="3"/>
    <x v="3"/>
    <x v="6"/>
    <x v="3"/>
    <x v="1"/>
    <x v="26"/>
    <x v="756"/>
    <x v="0"/>
    <x v="0"/>
    <x v="4"/>
    <x v="5"/>
    <x v="0"/>
    <x v="0"/>
    <x v="0"/>
  </r>
  <r>
    <x v="95"/>
    <x v="18"/>
    <x v="21"/>
    <x v="1"/>
    <x v="0"/>
    <x v="20"/>
    <x v="20"/>
    <x v="20"/>
    <x v="20"/>
    <x v="0"/>
    <x v="979"/>
    <x v="1021"/>
    <x v="316"/>
    <x v="182"/>
    <x v="24"/>
    <x v="835"/>
    <x v="3"/>
    <x v="3"/>
    <x v="6"/>
    <x v="3"/>
    <x v="1"/>
    <x v="26"/>
    <x v="757"/>
    <x v="0"/>
    <x v="0"/>
    <x v="12"/>
    <x v="2"/>
    <x v="0"/>
    <x v="0"/>
    <x v="0"/>
  </r>
  <r>
    <x v="95"/>
    <x v="23"/>
    <x v="27"/>
    <x v="1"/>
    <x v="0"/>
    <x v="26"/>
    <x v="26"/>
    <x v="26"/>
    <x v="26"/>
    <x v="0"/>
    <x v="980"/>
    <x v="1022"/>
    <x v="429"/>
    <x v="407"/>
    <x v="18"/>
    <x v="836"/>
    <x v="4"/>
    <x v="3"/>
    <x v="4"/>
    <x v="3"/>
    <x v="1"/>
    <x v="4"/>
    <x v="4"/>
    <x v="0"/>
    <x v="0"/>
    <x v="3"/>
    <x v="2"/>
    <x v="0"/>
    <x v="0"/>
    <x v="0"/>
  </r>
  <r>
    <x v="95"/>
    <x v="25"/>
    <x v="29"/>
    <x v="1"/>
    <x v="10"/>
    <x v="28"/>
    <x v="28"/>
    <x v="28"/>
    <x v="28"/>
    <x v="0"/>
    <x v="414"/>
    <x v="500"/>
    <x v="47"/>
    <x v="77"/>
    <x v="4"/>
    <x v="837"/>
    <x v="36"/>
    <x v="3"/>
    <x v="4"/>
    <x v="3"/>
    <x v="1"/>
    <x v="6"/>
    <x v="758"/>
    <x v="0"/>
    <x v="0"/>
    <x v="4"/>
    <x v="2"/>
    <x v="10"/>
    <x v="0"/>
    <x v="3"/>
  </r>
  <r>
    <x v="95"/>
    <x v="25"/>
    <x v="30"/>
    <x v="1"/>
    <x v="10"/>
    <x v="29"/>
    <x v="29"/>
    <x v="29"/>
    <x v="29"/>
    <x v="0"/>
    <x v="981"/>
    <x v="1023"/>
    <x v="613"/>
    <x v="98"/>
    <x v="57"/>
    <x v="386"/>
    <x v="3"/>
    <x v="3"/>
    <x v="6"/>
    <x v="3"/>
    <x v="1"/>
    <x v="26"/>
    <x v="759"/>
    <x v="0"/>
    <x v="0"/>
    <x v="4"/>
    <x v="13"/>
    <x v="10"/>
    <x v="0"/>
    <x v="3"/>
  </r>
  <r>
    <x v="95"/>
    <x v="26"/>
    <x v="31"/>
    <x v="1"/>
    <x v="0"/>
    <x v="30"/>
    <x v="30"/>
    <x v="30"/>
    <x v="30"/>
    <x v="0"/>
    <x v="982"/>
    <x v="1024"/>
    <x v="512"/>
    <x v="295"/>
    <x v="59"/>
    <x v="344"/>
    <x v="4"/>
    <x v="3"/>
    <x v="4"/>
    <x v="3"/>
    <x v="1"/>
    <x v="4"/>
    <x v="4"/>
    <x v="0"/>
    <x v="0"/>
    <x v="3"/>
    <x v="2"/>
    <x v="0"/>
    <x v="0"/>
    <x v="0"/>
  </r>
  <r>
    <x v="95"/>
    <x v="31"/>
    <x v="37"/>
    <x v="0"/>
    <x v="17"/>
    <x v="36"/>
    <x v="36"/>
    <x v="36"/>
    <x v="36"/>
    <x v="0"/>
    <x v="983"/>
    <x v="1025"/>
    <x v="83"/>
    <x v="367"/>
    <x v="76"/>
    <x v="838"/>
    <x v="36"/>
    <x v="3"/>
    <x v="4"/>
    <x v="3"/>
    <x v="1"/>
    <x v="6"/>
    <x v="760"/>
    <x v="0"/>
    <x v="0"/>
    <x v="3"/>
    <x v="2"/>
    <x v="17"/>
    <x v="0"/>
    <x v="0"/>
  </r>
  <r>
    <x v="95"/>
    <x v="34"/>
    <x v="41"/>
    <x v="1"/>
    <x v="0"/>
    <x v="40"/>
    <x v="40"/>
    <x v="40"/>
    <x v="40"/>
    <x v="0"/>
    <x v="984"/>
    <x v="1026"/>
    <x v="585"/>
    <x v="271"/>
    <x v="44"/>
    <x v="839"/>
    <x v="3"/>
    <x v="5"/>
    <x v="4"/>
    <x v="3"/>
    <x v="1"/>
    <x v="26"/>
    <x v="761"/>
    <x v="0"/>
    <x v="0"/>
    <x v="3"/>
    <x v="2"/>
    <x v="0"/>
    <x v="0"/>
    <x v="0"/>
  </r>
  <r>
    <x v="95"/>
    <x v="36"/>
    <x v="43"/>
    <x v="0"/>
    <x v="18"/>
    <x v="42"/>
    <x v="42"/>
    <x v="42"/>
    <x v="42"/>
    <x v="0"/>
    <x v="985"/>
    <x v="1027"/>
    <x v="386"/>
    <x v="315"/>
    <x v="59"/>
    <x v="840"/>
    <x v="33"/>
    <x v="3"/>
    <x v="23"/>
    <x v="7"/>
    <x v="1"/>
    <x v="53"/>
    <x v="65"/>
    <x v="0"/>
    <x v="0"/>
    <x v="12"/>
    <x v="2"/>
    <x v="18"/>
    <x v="0"/>
    <x v="3"/>
  </r>
  <r>
    <x v="95"/>
    <x v="38"/>
    <x v="45"/>
    <x v="0"/>
    <x v="0"/>
    <x v="44"/>
    <x v="44"/>
    <x v="44"/>
    <x v="44"/>
    <x v="0"/>
    <x v="986"/>
    <x v="1028"/>
    <x v="232"/>
    <x v="84"/>
    <x v="106"/>
    <x v="841"/>
    <x v="4"/>
    <x v="3"/>
    <x v="6"/>
    <x v="3"/>
    <x v="1"/>
    <x v="6"/>
    <x v="762"/>
    <x v="0"/>
    <x v="0"/>
    <x v="3"/>
    <x v="2"/>
    <x v="0"/>
    <x v="0"/>
    <x v="0"/>
  </r>
  <r>
    <x v="95"/>
    <x v="39"/>
    <x v="46"/>
    <x v="0"/>
    <x v="0"/>
    <x v="45"/>
    <x v="45"/>
    <x v="45"/>
    <x v="45"/>
    <x v="0"/>
    <x v="987"/>
    <x v="1029"/>
    <x v="439"/>
    <x v="210"/>
    <x v="75"/>
    <x v="842"/>
    <x v="5"/>
    <x v="3"/>
    <x v="9"/>
    <x v="1"/>
    <x v="3"/>
    <x v="9"/>
    <x v="763"/>
    <x v="0"/>
    <x v="0"/>
    <x v="3"/>
    <x v="14"/>
    <x v="0"/>
    <x v="0"/>
    <x v="0"/>
  </r>
  <r>
    <x v="95"/>
    <x v="41"/>
    <x v="48"/>
    <x v="0"/>
    <x v="18"/>
    <x v="47"/>
    <x v="47"/>
    <x v="47"/>
    <x v="47"/>
    <x v="0"/>
    <x v="988"/>
    <x v="1030"/>
    <x v="614"/>
    <x v="207"/>
    <x v="65"/>
    <x v="843"/>
    <x v="44"/>
    <x v="5"/>
    <x v="12"/>
    <x v="7"/>
    <x v="0"/>
    <x v="1"/>
    <x v="764"/>
    <x v="0"/>
    <x v="0"/>
    <x v="9"/>
    <x v="1"/>
    <x v="18"/>
    <x v="0"/>
    <x v="3"/>
  </r>
  <r>
    <x v="95"/>
    <x v="42"/>
    <x v="49"/>
    <x v="0"/>
    <x v="24"/>
    <x v="48"/>
    <x v="48"/>
    <x v="48"/>
    <x v="48"/>
    <x v="0"/>
    <x v="989"/>
    <x v="1031"/>
    <x v="149"/>
    <x v="70"/>
    <x v="4"/>
    <x v="844"/>
    <x v="17"/>
    <x v="3"/>
    <x v="31"/>
    <x v="7"/>
    <x v="3"/>
    <x v="78"/>
    <x v="765"/>
    <x v="0"/>
    <x v="0"/>
    <x v="3"/>
    <x v="14"/>
    <x v="24"/>
    <x v="1"/>
    <x v="1"/>
  </r>
  <r>
    <x v="95"/>
    <x v="42"/>
    <x v="50"/>
    <x v="0"/>
    <x v="25"/>
    <x v="49"/>
    <x v="49"/>
    <x v="49"/>
    <x v="49"/>
    <x v="0"/>
    <x v="990"/>
    <x v="1032"/>
    <x v="615"/>
    <x v="120"/>
    <x v="77"/>
    <x v="845"/>
    <x v="52"/>
    <x v="5"/>
    <x v="19"/>
    <x v="3"/>
    <x v="1"/>
    <x v="73"/>
    <x v="766"/>
    <x v="0"/>
    <x v="0"/>
    <x v="4"/>
    <x v="13"/>
    <x v="25"/>
    <x v="0"/>
    <x v="4"/>
  </r>
  <r>
    <x v="96"/>
    <x v="2"/>
    <x v="2"/>
    <x v="1"/>
    <x v="0"/>
    <x v="2"/>
    <x v="2"/>
    <x v="2"/>
    <x v="2"/>
    <x v="0"/>
    <x v="991"/>
    <x v="1033"/>
    <x v="438"/>
    <x v="72"/>
    <x v="42"/>
    <x v="846"/>
    <x v="3"/>
    <x v="3"/>
    <x v="3"/>
    <x v="3"/>
    <x v="1"/>
    <x v="47"/>
    <x v="767"/>
    <x v="0"/>
    <x v="0"/>
    <x v="4"/>
    <x v="2"/>
    <x v="0"/>
    <x v="0"/>
    <x v="0"/>
  </r>
  <r>
    <x v="96"/>
    <x v="2"/>
    <x v="3"/>
    <x v="1"/>
    <x v="0"/>
    <x v="3"/>
    <x v="3"/>
    <x v="3"/>
    <x v="3"/>
    <x v="0"/>
    <x v="992"/>
    <x v="1034"/>
    <x v="377"/>
    <x v="143"/>
    <x v="107"/>
    <x v="847"/>
    <x v="36"/>
    <x v="3"/>
    <x v="4"/>
    <x v="7"/>
    <x v="1"/>
    <x v="10"/>
    <x v="768"/>
    <x v="0"/>
    <x v="0"/>
    <x v="12"/>
    <x v="13"/>
    <x v="0"/>
    <x v="0"/>
    <x v="0"/>
  </r>
  <r>
    <x v="96"/>
    <x v="2"/>
    <x v="4"/>
    <x v="1"/>
    <x v="0"/>
    <x v="4"/>
    <x v="4"/>
    <x v="4"/>
    <x v="4"/>
    <x v="0"/>
    <x v="431"/>
    <x v="899"/>
    <x v="366"/>
    <x v="33"/>
    <x v="4"/>
    <x v="290"/>
    <x v="4"/>
    <x v="3"/>
    <x v="4"/>
    <x v="3"/>
    <x v="1"/>
    <x v="4"/>
    <x v="4"/>
    <x v="0"/>
    <x v="0"/>
    <x v="3"/>
    <x v="2"/>
    <x v="0"/>
    <x v="0"/>
    <x v="0"/>
  </r>
  <r>
    <x v="96"/>
    <x v="5"/>
    <x v="8"/>
    <x v="1"/>
    <x v="0"/>
    <x v="8"/>
    <x v="8"/>
    <x v="8"/>
    <x v="8"/>
    <x v="0"/>
    <x v="993"/>
    <x v="1035"/>
    <x v="616"/>
    <x v="221"/>
    <x v="90"/>
    <x v="661"/>
    <x v="4"/>
    <x v="3"/>
    <x v="4"/>
    <x v="3"/>
    <x v="3"/>
    <x v="6"/>
    <x v="769"/>
    <x v="0"/>
    <x v="0"/>
    <x v="4"/>
    <x v="2"/>
    <x v="0"/>
    <x v="0"/>
    <x v="0"/>
  </r>
  <r>
    <x v="96"/>
    <x v="18"/>
    <x v="21"/>
    <x v="1"/>
    <x v="0"/>
    <x v="20"/>
    <x v="20"/>
    <x v="20"/>
    <x v="20"/>
    <x v="0"/>
    <x v="994"/>
    <x v="1036"/>
    <x v="580"/>
    <x v="37"/>
    <x v="42"/>
    <x v="139"/>
    <x v="21"/>
    <x v="3"/>
    <x v="6"/>
    <x v="3"/>
    <x v="2"/>
    <x v="21"/>
    <x v="770"/>
    <x v="0"/>
    <x v="0"/>
    <x v="13"/>
    <x v="2"/>
    <x v="0"/>
    <x v="0"/>
    <x v="0"/>
  </r>
  <r>
    <x v="96"/>
    <x v="23"/>
    <x v="27"/>
    <x v="1"/>
    <x v="0"/>
    <x v="26"/>
    <x v="26"/>
    <x v="26"/>
    <x v="26"/>
    <x v="0"/>
    <x v="995"/>
    <x v="1037"/>
    <x v="75"/>
    <x v="6"/>
    <x v="18"/>
    <x v="848"/>
    <x v="36"/>
    <x v="3"/>
    <x v="6"/>
    <x v="3"/>
    <x v="1"/>
    <x v="10"/>
    <x v="771"/>
    <x v="0"/>
    <x v="0"/>
    <x v="3"/>
    <x v="2"/>
    <x v="0"/>
    <x v="0"/>
    <x v="0"/>
  </r>
  <r>
    <x v="96"/>
    <x v="25"/>
    <x v="29"/>
    <x v="1"/>
    <x v="10"/>
    <x v="28"/>
    <x v="28"/>
    <x v="28"/>
    <x v="28"/>
    <x v="0"/>
    <x v="414"/>
    <x v="611"/>
    <x v="47"/>
    <x v="254"/>
    <x v="4"/>
    <x v="365"/>
    <x v="4"/>
    <x v="3"/>
    <x v="4"/>
    <x v="3"/>
    <x v="1"/>
    <x v="4"/>
    <x v="4"/>
    <x v="0"/>
    <x v="0"/>
    <x v="3"/>
    <x v="2"/>
    <x v="10"/>
    <x v="0"/>
    <x v="3"/>
  </r>
  <r>
    <x v="96"/>
    <x v="25"/>
    <x v="30"/>
    <x v="1"/>
    <x v="10"/>
    <x v="29"/>
    <x v="29"/>
    <x v="29"/>
    <x v="29"/>
    <x v="0"/>
    <x v="996"/>
    <x v="1038"/>
    <x v="561"/>
    <x v="198"/>
    <x v="9"/>
    <x v="5"/>
    <x v="36"/>
    <x v="3"/>
    <x v="6"/>
    <x v="3"/>
    <x v="1"/>
    <x v="10"/>
    <x v="772"/>
    <x v="0"/>
    <x v="0"/>
    <x v="4"/>
    <x v="5"/>
    <x v="10"/>
    <x v="0"/>
    <x v="3"/>
  </r>
  <r>
    <x v="96"/>
    <x v="26"/>
    <x v="31"/>
    <x v="1"/>
    <x v="0"/>
    <x v="30"/>
    <x v="30"/>
    <x v="30"/>
    <x v="30"/>
    <x v="0"/>
    <x v="997"/>
    <x v="1039"/>
    <x v="234"/>
    <x v="283"/>
    <x v="103"/>
    <x v="849"/>
    <x v="4"/>
    <x v="3"/>
    <x v="6"/>
    <x v="3"/>
    <x v="1"/>
    <x v="6"/>
    <x v="773"/>
    <x v="0"/>
    <x v="0"/>
    <x v="3"/>
    <x v="2"/>
    <x v="0"/>
    <x v="0"/>
    <x v="0"/>
  </r>
  <r>
    <x v="96"/>
    <x v="31"/>
    <x v="37"/>
    <x v="0"/>
    <x v="17"/>
    <x v="36"/>
    <x v="36"/>
    <x v="36"/>
    <x v="36"/>
    <x v="0"/>
    <x v="998"/>
    <x v="1040"/>
    <x v="471"/>
    <x v="71"/>
    <x v="13"/>
    <x v="850"/>
    <x v="36"/>
    <x v="3"/>
    <x v="4"/>
    <x v="3"/>
    <x v="1"/>
    <x v="6"/>
    <x v="774"/>
    <x v="0"/>
    <x v="0"/>
    <x v="3"/>
    <x v="2"/>
    <x v="17"/>
    <x v="0"/>
    <x v="0"/>
  </r>
  <r>
    <x v="96"/>
    <x v="34"/>
    <x v="41"/>
    <x v="1"/>
    <x v="0"/>
    <x v="40"/>
    <x v="40"/>
    <x v="40"/>
    <x v="40"/>
    <x v="0"/>
    <x v="999"/>
    <x v="1041"/>
    <x v="395"/>
    <x v="261"/>
    <x v="53"/>
    <x v="851"/>
    <x v="36"/>
    <x v="3"/>
    <x v="4"/>
    <x v="3"/>
    <x v="1"/>
    <x v="6"/>
    <x v="775"/>
    <x v="0"/>
    <x v="0"/>
    <x v="3"/>
    <x v="2"/>
    <x v="0"/>
    <x v="0"/>
    <x v="0"/>
  </r>
  <r>
    <x v="96"/>
    <x v="39"/>
    <x v="46"/>
    <x v="0"/>
    <x v="0"/>
    <x v="45"/>
    <x v="45"/>
    <x v="45"/>
    <x v="45"/>
    <x v="0"/>
    <x v="1000"/>
    <x v="1042"/>
    <x v="576"/>
    <x v="121"/>
    <x v="42"/>
    <x v="852"/>
    <x v="8"/>
    <x v="3"/>
    <x v="51"/>
    <x v="1"/>
    <x v="3"/>
    <x v="25"/>
    <x v="579"/>
    <x v="0"/>
    <x v="0"/>
    <x v="13"/>
    <x v="2"/>
    <x v="0"/>
    <x v="0"/>
    <x v="0"/>
  </r>
  <r>
    <x v="96"/>
    <x v="41"/>
    <x v="48"/>
    <x v="0"/>
    <x v="18"/>
    <x v="47"/>
    <x v="47"/>
    <x v="47"/>
    <x v="47"/>
    <x v="0"/>
    <x v="1001"/>
    <x v="1043"/>
    <x v="617"/>
    <x v="408"/>
    <x v="0"/>
    <x v="643"/>
    <x v="7"/>
    <x v="3"/>
    <x v="75"/>
    <x v="7"/>
    <x v="6"/>
    <x v="31"/>
    <x v="630"/>
    <x v="0"/>
    <x v="0"/>
    <x v="5"/>
    <x v="7"/>
    <x v="18"/>
    <x v="0"/>
    <x v="3"/>
  </r>
  <r>
    <x v="96"/>
    <x v="42"/>
    <x v="49"/>
    <x v="0"/>
    <x v="24"/>
    <x v="48"/>
    <x v="48"/>
    <x v="48"/>
    <x v="48"/>
    <x v="0"/>
    <x v="1002"/>
    <x v="1044"/>
    <x v="618"/>
    <x v="409"/>
    <x v="4"/>
    <x v="853"/>
    <x v="33"/>
    <x v="3"/>
    <x v="9"/>
    <x v="7"/>
    <x v="1"/>
    <x v="42"/>
    <x v="776"/>
    <x v="0"/>
    <x v="0"/>
    <x v="12"/>
    <x v="7"/>
    <x v="24"/>
    <x v="1"/>
    <x v="1"/>
  </r>
  <r>
    <x v="96"/>
    <x v="42"/>
    <x v="50"/>
    <x v="0"/>
    <x v="25"/>
    <x v="49"/>
    <x v="49"/>
    <x v="49"/>
    <x v="49"/>
    <x v="0"/>
    <x v="1003"/>
    <x v="1045"/>
    <x v="275"/>
    <x v="220"/>
    <x v="40"/>
    <x v="854"/>
    <x v="33"/>
    <x v="3"/>
    <x v="19"/>
    <x v="3"/>
    <x v="1"/>
    <x v="5"/>
    <x v="777"/>
    <x v="0"/>
    <x v="0"/>
    <x v="4"/>
    <x v="7"/>
    <x v="25"/>
    <x v="0"/>
    <x v="4"/>
  </r>
  <r>
    <x v="97"/>
    <x v="2"/>
    <x v="2"/>
    <x v="1"/>
    <x v="0"/>
    <x v="2"/>
    <x v="2"/>
    <x v="2"/>
    <x v="2"/>
    <x v="0"/>
    <x v="1004"/>
    <x v="1046"/>
    <x v="255"/>
    <x v="107"/>
    <x v="75"/>
    <x v="855"/>
    <x v="36"/>
    <x v="3"/>
    <x v="4"/>
    <x v="3"/>
    <x v="1"/>
    <x v="6"/>
    <x v="778"/>
    <x v="0"/>
    <x v="0"/>
    <x v="3"/>
    <x v="2"/>
    <x v="0"/>
    <x v="0"/>
    <x v="0"/>
  </r>
  <r>
    <x v="97"/>
    <x v="2"/>
    <x v="3"/>
    <x v="1"/>
    <x v="0"/>
    <x v="3"/>
    <x v="3"/>
    <x v="3"/>
    <x v="3"/>
    <x v="0"/>
    <x v="1005"/>
    <x v="1047"/>
    <x v="619"/>
    <x v="47"/>
    <x v="82"/>
    <x v="856"/>
    <x v="4"/>
    <x v="3"/>
    <x v="4"/>
    <x v="3"/>
    <x v="1"/>
    <x v="4"/>
    <x v="4"/>
    <x v="0"/>
    <x v="0"/>
    <x v="3"/>
    <x v="2"/>
    <x v="0"/>
    <x v="0"/>
    <x v="0"/>
  </r>
  <r>
    <x v="97"/>
    <x v="2"/>
    <x v="4"/>
    <x v="1"/>
    <x v="0"/>
    <x v="4"/>
    <x v="4"/>
    <x v="4"/>
    <x v="4"/>
    <x v="0"/>
    <x v="457"/>
    <x v="840"/>
    <x v="385"/>
    <x v="89"/>
    <x v="4"/>
    <x v="71"/>
    <x v="4"/>
    <x v="3"/>
    <x v="4"/>
    <x v="3"/>
    <x v="1"/>
    <x v="4"/>
    <x v="4"/>
    <x v="0"/>
    <x v="0"/>
    <x v="3"/>
    <x v="2"/>
    <x v="0"/>
    <x v="0"/>
    <x v="0"/>
  </r>
  <r>
    <x v="97"/>
    <x v="5"/>
    <x v="8"/>
    <x v="1"/>
    <x v="0"/>
    <x v="8"/>
    <x v="8"/>
    <x v="8"/>
    <x v="8"/>
    <x v="0"/>
    <x v="1006"/>
    <x v="1048"/>
    <x v="620"/>
    <x v="184"/>
    <x v="90"/>
    <x v="47"/>
    <x v="9"/>
    <x v="3"/>
    <x v="6"/>
    <x v="3"/>
    <x v="1"/>
    <x v="47"/>
    <x v="779"/>
    <x v="0"/>
    <x v="0"/>
    <x v="3"/>
    <x v="2"/>
    <x v="0"/>
    <x v="0"/>
    <x v="0"/>
  </r>
  <r>
    <x v="97"/>
    <x v="18"/>
    <x v="21"/>
    <x v="1"/>
    <x v="0"/>
    <x v="20"/>
    <x v="20"/>
    <x v="20"/>
    <x v="20"/>
    <x v="0"/>
    <x v="1007"/>
    <x v="1049"/>
    <x v="443"/>
    <x v="9"/>
    <x v="81"/>
    <x v="857"/>
    <x v="4"/>
    <x v="3"/>
    <x v="3"/>
    <x v="3"/>
    <x v="1"/>
    <x v="10"/>
    <x v="780"/>
    <x v="0"/>
    <x v="0"/>
    <x v="4"/>
    <x v="2"/>
    <x v="0"/>
    <x v="0"/>
    <x v="0"/>
  </r>
  <r>
    <x v="97"/>
    <x v="23"/>
    <x v="27"/>
    <x v="1"/>
    <x v="0"/>
    <x v="26"/>
    <x v="26"/>
    <x v="26"/>
    <x v="26"/>
    <x v="0"/>
    <x v="1008"/>
    <x v="1050"/>
    <x v="106"/>
    <x v="234"/>
    <x v="18"/>
    <x v="858"/>
    <x v="4"/>
    <x v="3"/>
    <x v="4"/>
    <x v="3"/>
    <x v="1"/>
    <x v="4"/>
    <x v="4"/>
    <x v="0"/>
    <x v="0"/>
    <x v="3"/>
    <x v="2"/>
    <x v="0"/>
    <x v="0"/>
    <x v="0"/>
  </r>
  <r>
    <x v="97"/>
    <x v="25"/>
    <x v="29"/>
    <x v="1"/>
    <x v="10"/>
    <x v="28"/>
    <x v="28"/>
    <x v="28"/>
    <x v="28"/>
    <x v="0"/>
    <x v="457"/>
    <x v="588"/>
    <x v="385"/>
    <x v="289"/>
    <x v="4"/>
    <x v="859"/>
    <x v="4"/>
    <x v="3"/>
    <x v="4"/>
    <x v="3"/>
    <x v="1"/>
    <x v="4"/>
    <x v="4"/>
    <x v="0"/>
    <x v="0"/>
    <x v="3"/>
    <x v="2"/>
    <x v="10"/>
    <x v="0"/>
    <x v="3"/>
  </r>
  <r>
    <x v="97"/>
    <x v="25"/>
    <x v="30"/>
    <x v="1"/>
    <x v="10"/>
    <x v="29"/>
    <x v="29"/>
    <x v="29"/>
    <x v="29"/>
    <x v="0"/>
    <x v="1009"/>
    <x v="1051"/>
    <x v="311"/>
    <x v="76"/>
    <x v="45"/>
    <x v="860"/>
    <x v="36"/>
    <x v="3"/>
    <x v="4"/>
    <x v="3"/>
    <x v="1"/>
    <x v="6"/>
    <x v="781"/>
    <x v="0"/>
    <x v="0"/>
    <x v="3"/>
    <x v="2"/>
    <x v="10"/>
    <x v="0"/>
    <x v="3"/>
  </r>
  <r>
    <x v="97"/>
    <x v="26"/>
    <x v="31"/>
    <x v="1"/>
    <x v="0"/>
    <x v="30"/>
    <x v="30"/>
    <x v="30"/>
    <x v="30"/>
    <x v="0"/>
    <x v="1010"/>
    <x v="1052"/>
    <x v="406"/>
    <x v="293"/>
    <x v="108"/>
    <x v="861"/>
    <x v="36"/>
    <x v="3"/>
    <x v="6"/>
    <x v="3"/>
    <x v="1"/>
    <x v="10"/>
    <x v="782"/>
    <x v="0"/>
    <x v="0"/>
    <x v="3"/>
    <x v="2"/>
    <x v="0"/>
    <x v="0"/>
    <x v="0"/>
  </r>
  <r>
    <x v="97"/>
    <x v="31"/>
    <x v="37"/>
    <x v="0"/>
    <x v="17"/>
    <x v="36"/>
    <x v="36"/>
    <x v="36"/>
    <x v="36"/>
    <x v="0"/>
    <x v="1011"/>
    <x v="1053"/>
    <x v="504"/>
    <x v="410"/>
    <x v="9"/>
    <x v="862"/>
    <x v="36"/>
    <x v="3"/>
    <x v="4"/>
    <x v="3"/>
    <x v="1"/>
    <x v="6"/>
    <x v="783"/>
    <x v="0"/>
    <x v="0"/>
    <x v="4"/>
    <x v="2"/>
    <x v="17"/>
    <x v="0"/>
    <x v="0"/>
  </r>
  <r>
    <x v="97"/>
    <x v="34"/>
    <x v="41"/>
    <x v="1"/>
    <x v="0"/>
    <x v="40"/>
    <x v="40"/>
    <x v="40"/>
    <x v="40"/>
    <x v="0"/>
    <x v="1012"/>
    <x v="1054"/>
    <x v="442"/>
    <x v="218"/>
    <x v="109"/>
    <x v="863"/>
    <x v="4"/>
    <x v="3"/>
    <x v="6"/>
    <x v="3"/>
    <x v="1"/>
    <x v="6"/>
    <x v="784"/>
    <x v="0"/>
    <x v="0"/>
    <x v="4"/>
    <x v="5"/>
    <x v="0"/>
    <x v="0"/>
    <x v="0"/>
  </r>
  <r>
    <x v="97"/>
    <x v="39"/>
    <x v="46"/>
    <x v="0"/>
    <x v="0"/>
    <x v="45"/>
    <x v="45"/>
    <x v="45"/>
    <x v="45"/>
    <x v="0"/>
    <x v="1013"/>
    <x v="1055"/>
    <x v="270"/>
    <x v="352"/>
    <x v="48"/>
    <x v="864"/>
    <x v="43"/>
    <x v="5"/>
    <x v="14"/>
    <x v="3"/>
    <x v="1"/>
    <x v="67"/>
    <x v="785"/>
    <x v="0"/>
    <x v="0"/>
    <x v="13"/>
    <x v="5"/>
    <x v="0"/>
    <x v="0"/>
    <x v="0"/>
  </r>
  <r>
    <x v="97"/>
    <x v="41"/>
    <x v="48"/>
    <x v="0"/>
    <x v="18"/>
    <x v="47"/>
    <x v="47"/>
    <x v="47"/>
    <x v="47"/>
    <x v="0"/>
    <x v="1014"/>
    <x v="1056"/>
    <x v="621"/>
    <x v="123"/>
    <x v="71"/>
    <x v="865"/>
    <x v="80"/>
    <x v="5"/>
    <x v="60"/>
    <x v="1"/>
    <x v="2"/>
    <x v="93"/>
    <x v="786"/>
    <x v="0"/>
    <x v="0"/>
    <x v="13"/>
    <x v="7"/>
    <x v="18"/>
    <x v="0"/>
    <x v="3"/>
  </r>
  <r>
    <x v="97"/>
    <x v="42"/>
    <x v="49"/>
    <x v="0"/>
    <x v="24"/>
    <x v="48"/>
    <x v="48"/>
    <x v="48"/>
    <x v="48"/>
    <x v="0"/>
    <x v="1015"/>
    <x v="1057"/>
    <x v="91"/>
    <x v="411"/>
    <x v="55"/>
    <x v="866"/>
    <x v="5"/>
    <x v="3"/>
    <x v="2"/>
    <x v="2"/>
    <x v="3"/>
    <x v="9"/>
    <x v="787"/>
    <x v="0"/>
    <x v="0"/>
    <x v="5"/>
    <x v="20"/>
    <x v="24"/>
    <x v="1"/>
    <x v="1"/>
  </r>
  <r>
    <x v="97"/>
    <x v="42"/>
    <x v="50"/>
    <x v="0"/>
    <x v="25"/>
    <x v="49"/>
    <x v="49"/>
    <x v="49"/>
    <x v="49"/>
    <x v="0"/>
    <x v="1016"/>
    <x v="1058"/>
    <x v="622"/>
    <x v="266"/>
    <x v="3"/>
    <x v="867"/>
    <x v="26"/>
    <x v="2"/>
    <x v="69"/>
    <x v="7"/>
    <x v="2"/>
    <x v="41"/>
    <x v="624"/>
    <x v="0"/>
    <x v="0"/>
    <x v="4"/>
    <x v="5"/>
    <x v="25"/>
    <x v="0"/>
    <x v="4"/>
  </r>
  <r>
    <x v="98"/>
    <x v="2"/>
    <x v="2"/>
    <x v="1"/>
    <x v="0"/>
    <x v="2"/>
    <x v="2"/>
    <x v="2"/>
    <x v="2"/>
    <x v="0"/>
    <x v="1017"/>
    <x v="784"/>
    <x v="623"/>
    <x v="387"/>
    <x v="72"/>
    <x v="868"/>
    <x v="33"/>
    <x v="3"/>
    <x v="3"/>
    <x v="3"/>
    <x v="1"/>
    <x v="16"/>
    <x v="788"/>
    <x v="0"/>
    <x v="0"/>
    <x v="3"/>
    <x v="2"/>
    <x v="0"/>
    <x v="0"/>
    <x v="0"/>
  </r>
  <r>
    <x v="98"/>
    <x v="2"/>
    <x v="3"/>
    <x v="1"/>
    <x v="0"/>
    <x v="3"/>
    <x v="3"/>
    <x v="3"/>
    <x v="3"/>
    <x v="0"/>
    <x v="1018"/>
    <x v="1059"/>
    <x v="205"/>
    <x v="79"/>
    <x v="107"/>
    <x v="610"/>
    <x v="9"/>
    <x v="3"/>
    <x v="3"/>
    <x v="3"/>
    <x v="1"/>
    <x v="3"/>
    <x v="789"/>
    <x v="0"/>
    <x v="0"/>
    <x v="3"/>
    <x v="2"/>
    <x v="0"/>
    <x v="0"/>
    <x v="0"/>
  </r>
  <r>
    <x v="98"/>
    <x v="2"/>
    <x v="4"/>
    <x v="1"/>
    <x v="0"/>
    <x v="4"/>
    <x v="4"/>
    <x v="4"/>
    <x v="4"/>
    <x v="0"/>
    <x v="1019"/>
    <x v="1060"/>
    <x v="366"/>
    <x v="91"/>
    <x v="18"/>
    <x v="869"/>
    <x v="4"/>
    <x v="3"/>
    <x v="4"/>
    <x v="3"/>
    <x v="1"/>
    <x v="4"/>
    <x v="4"/>
    <x v="0"/>
    <x v="0"/>
    <x v="3"/>
    <x v="2"/>
    <x v="0"/>
    <x v="0"/>
    <x v="0"/>
  </r>
  <r>
    <x v="98"/>
    <x v="5"/>
    <x v="8"/>
    <x v="1"/>
    <x v="0"/>
    <x v="8"/>
    <x v="8"/>
    <x v="8"/>
    <x v="8"/>
    <x v="0"/>
    <x v="1020"/>
    <x v="1061"/>
    <x v="240"/>
    <x v="182"/>
    <x v="90"/>
    <x v="271"/>
    <x v="4"/>
    <x v="3"/>
    <x v="4"/>
    <x v="3"/>
    <x v="1"/>
    <x v="4"/>
    <x v="4"/>
    <x v="0"/>
    <x v="0"/>
    <x v="3"/>
    <x v="2"/>
    <x v="0"/>
    <x v="0"/>
    <x v="0"/>
  </r>
  <r>
    <x v="98"/>
    <x v="18"/>
    <x v="21"/>
    <x v="1"/>
    <x v="0"/>
    <x v="20"/>
    <x v="20"/>
    <x v="20"/>
    <x v="20"/>
    <x v="0"/>
    <x v="169"/>
    <x v="1062"/>
    <x v="404"/>
    <x v="293"/>
    <x v="48"/>
    <x v="870"/>
    <x v="3"/>
    <x v="3"/>
    <x v="6"/>
    <x v="3"/>
    <x v="1"/>
    <x v="26"/>
    <x v="790"/>
    <x v="0"/>
    <x v="0"/>
    <x v="12"/>
    <x v="2"/>
    <x v="0"/>
    <x v="0"/>
    <x v="0"/>
  </r>
  <r>
    <x v="98"/>
    <x v="23"/>
    <x v="27"/>
    <x v="1"/>
    <x v="0"/>
    <x v="26"/>
    <x v="26"/>
    <x v="26"/>
    <x v="26"/>
    <x v="0"/>
    <x v="1021"/>
    <x v="1063"/>
    <x v="610"/>
    <x v="329"/>
    <x v="18"/>
    <x v="871"/>
    <x v="4"/>
    <x v="3"/>
    <x v="4"/>
    <x v="3"/>
    <x v="1"/>
    <x v="4"/>
    <x v="4"/>
    <x v="0"/>
    <x v="0"/>
    <x v="3"/>
    <x v="5"/>
    <x v="0"/>
    <x v="0"/>
    <x v="0"/>
  </r>
  <r>
    <x v="98"/>
    <x v="25"/>
    <x v="29"/>
    <x v="1"/>
    <x v="10"/>
    <x v="28"/>
    <x v="28"/>
    <x v="28"/>
    <x v="28"/>
    <x v="0"/>
    <x v="1022"/>
    <x v="760"/>
    <x v="6"/>
    <x v="412"/>
    <x v="4"/>
    <x v="872"/>
    <x v="4"/>
    <x v="3"/>
    <x v="4"/>
    <x v="3"/>
    <x v="1"/>
    <x v="4"/>
    <x v="4"/>
    <x v="0"/>
    <x v="0"/>
    <x v="3"/>
    <x v="2"/>
    <x v="10"/>
    <x v="0"/>
    <x v="3"/>
  </r>
  <r>
    <x v="98"/>
    <x v="25"/>
    <x v="30"/>
    <x v="1"/>
    <x v="10"/>
    <x v="29"/>
    <x v="29"/>
    <x v="29"/>
    <x v="29"/>
    <x v="0"/>
    <x v="1023"/>
    <x v="1064"/>
    <x v="624"/>
    <x v="191"/>
    <x v="9"/>
    <x v="873"/>
    <x v="3"/>
    <x v="3"/>
    <x v="3"/>
    <x v="3"/>
    <x v="1"/>
    <x v="47"/>
    <x v="791"/>
    <x v="0"/>
    <x v="0"/>
    <x v="4"/>
    <x v="2"/>
    <x v="10"/>
    <x v="0"/>
    <x v="3"/>
  </r>
  <r>
    <x v="98"/>
    <x v="26"/>
    <x v="31"/>
    <x v="1"/>
    <x v="0"/>
    <x v="30"/>
    <x v="30"/>
    <x v="30"/>
    <x v="30"/>
    <x v="0"/>
    <x v="1024"/>
    <x v="1065"/>
    <x v="591"/>
    <x v="127"/>
    <x v="53"/>
    <x v="874"/>
    <x v="36"/>
    <x v="3"/>
    <x v="6"/>
    <x v="3"/>
    <x v="1"/>
    <x v="10"/>
    <x v="792"/>
    <x v="0"/>
    <x v="0"/>
    <x v="4"/>
    <x v="2"/>
    <x v="0"/>
    <x v="0"/>
    <x v="0"/>
  </r>
  <r>
    <x v="98"/>
    <x v="31"/>
    <x v="37"/>
    <x v="0"/>
    <x v="17"/>
    <x v="36"/>
    <x v="36"/>
    <x v="36"/>
    <x v="36"/>
    <x v="0"/>
    <x v="1025"/>
    <x v="1066"/>
    <x v="462"/>
    <x v="409"/>
    <x v="19"/>
    <x v="875"/>
    <x v="4"/>
    <x v="3"/>
    <x v="6"/>
    <x v="3"/>
    <x v="1"/>
    <x v="6"/>
    <x v="793"/>
    <x v="0"/>
    <x v="0"/>
    <x v="4"/>
    <x v="2"/>
    <x v="17"/>
    <x v="0"/>
    <x v="0"/>
  </r>
  <r>
    <x v="98"/>
    <x v="34"/>
    <x v="41"/>
    <x v="1"/>
    <x v="0"/>
    <x v="40"/>
    <x v="40"/>
    <x v="40"/>
    <x v="40"/>
    <x v="0"/>
    <x v="1026"/>
    <x v="1067"/>
    <x v="485"/>
    <x v="283"/>
    <x v="53"/>
    <x v="876"/>
    <x v="4"/>
    <x v="5"/>
    <x v="3"/>
    <x v="3"/>
    <x v="1"/>
    <x v="26"/>
    <x v="46"/>
    <x v="0"/>
    <x v="0"/>
    <x v="4"/>
    <x v="5"/>
    <x v="0"/>
    <x v="0"/>
    <x v="0"/>
  </r>
  <r>
    <x v="98"/>
    <x v="39"/>
    <x v="46"/>
    <x v="0"/>
    <x v="0"/>
    <x v="45"/>
    <x v="45"/>
    <x v="45"/>
    <x v="45"/>
    <x v="0"/>
    <x v="1027"/>
    <x v="1068"/>
    <x v="81"/>
    <x v="132"/>
    <x v="29"/>
    <x v="877"/>
    <x v="2"/>
    <x v="3"/>
    <x v="34"/>
    <x v="7"/>
    <x v="3"/>
    <x v="25"/>
    <x v="794"/>
    <x v="0"/>
    <x v="0"/>
    <x v="5"/>
    <x v="6"/>
    <x v="0"/>
    <x v="0"/>
    <x v="0"/>
  </r>
  <r>
    <x v="98"/>
    <x v="41"/>
    <x v="48"/>
    <x v="0"/>
    <x v="18"/>
    <x v="47"/>
    <x v="47"/>
    <x v="47"/>
    <x v="47"/>
    <x v="0"/>
    <x v="1028"/>
    <x v="1069"/>
    <x v="625"/>
    <x v="167"/>
    <x v="15"/>
    <x v="878"/>
    <x v="81"/>
    <x v="2"/>
    <x v="76"/>
    <x v="2"/>
    <x v="5"/>
    <x v="119"/>
    <x v="795"/>
    <x v="0"/>
    <x v="0"/>
    <x v="8"/>
    <x v="5"/>
    <x v="18"/>
    <x v="0"/>
    <x v="3"/>
  </r>
  <r>
    <x v="98"/>
    <x v="42"/>
    <x v="49"/>
    <x v="0"/>
    <x v="24"/>
    <x v="48"/>
    <x v="48"/>
    <x v="48"/>
    <x v="48"/>
    <x v="0"/>
    <x v="1029"/>
    <x v="1070"/>
    <x v="626"/>
    <x v="413"/>
    <x v="78"/>
    <x v="214"/>
    <x v="15"/>
    <x v="5"/>
    <x v="31"/>
    <x v="3"/>
    <x v="3"/>
    <x v="33"/>
    <x v="796"/>
    <x v="0"/>
    <x v="0"/>
    <x v="7"/>
    <x v="14"/>
    <x v="24"/>
    <x v="1"/>
    <x v="1"/>
  </r>
  <r>
    <x v="98"/>
    <x v="42"/>
    <x v="50"/>
    <x v="0"/>
    <x v="25"/>
    <x v="49"/>
    <x v="49"/>
    <x v="49"/>
    <x v="49"/>
    <x v="0"/>
    <x v="1030"/>
    <x v="1071"/>
    <x v="561"/>
    <x v="127"/>
    <x v="29"/>
    <x v="879"/>
    <x v="35"/>
    <x v="3"/>
    <x v="24"/>
    <x v="3"/>
    <x v="1"/>
    <x v="29"/>
    <x v="624"/>
    <x v="0"/>
    <x v="0"/>
    <x v="12"/>
    <x v="5"/>
    <x v="25"/>
    <x v="0"/>
    <x v="4"/>
  </r>
  <r>
    <x v="99"/>
    <x v="2"/>
    <x v="2"/>
    <x v="1"/>
    <x v="0"/>
    <x v="2"/>
    <x v="2"/>
    <x v="2"/>
    <x v="2"/>
    <x v="0"/>
    <x v="1031"/>
    <x v="1072"/>
    <x v="440"/>
    <x v="194"/>
    <x v="3"/>
    <x v="880"/>
    <x v="9"/>
    <x v="3"/>
    <x v="6"/>
    <x v="3"/>
    <x v="3"/>
    <x v="3"/>
    <x v="797"/>
    <x v="0"/>
    <x v="0"/>
    <x v="13"/>
    <x v="13"/>
    <x v="0"/>
    <x v="0"/>
    <x v="0"/>
  </r>
  <r>
    <x v="99"/>
    <x v="2"/>
    <x v="3"/>
    <x v="1"/>
    <x v="0"/>
    <x v="3"/>
    <x v="3"/>
    <x v="3"/>
    <x v="3"/>
    <x v="0"/>
    <x v="1032"/>
    <x v="1073"/>
    <x v="179"/>
    <x v="98"/>
    <x v="53"/>
    <x v="819"/>
    <x v="21"/>
    <x v="5"/>
    <x v="4"/>
    <x v="3"/>
    <x v="1"/>
    <x v="38"/>
    <x v="798"/>
    <x v="0"/>
    <x v="0"/>
    <x v="4"/>
    <x v="2"/>
    <x v="0"/>
    <x v="0"/>
    <x v="0"/>
  </r>
  <r>
    <x v="99"/>
    <x v="2"/>
    <x v="4"/>
    <x v="1"/>
    <x v="0"/>
    <x v="4"/>
    <x v="4"/>
    <x v="4"/>
    <x v="4"/>
    <x v="0"/>
    <x v="1033"/>
    <x v="1074"/>
    <x v="385"/>
    <x v="193"/>
    <x v="18"/>
    <x v="881"/>
    <x v="4"/>
    <x v="3"/>
    <x v="4"/>
    <x v="3"/>
    <x v="1"/>
    <x v="4"/>
    <x v="4"/>
    <x v="0"/>
    <x v="0"/>
    <x v="3"/>
    <x v="2"/>
    <x v="0"/>
    <x v="0"/>
    <x v="0"/>
  </r>
  <r>
    <x v="99"/>
    <x v="5"/>
    <x v="8"/>
    <x v="1"/>
    <x v="0"/>
    <x v="8"/>
    <x v="8"/>
    <x v="8"/>
    <x v="8"/>
    <x v="0"/>
    <x v="1034"/>
    <x v="1075"/>
    <x v="627"/>
    <x v="235"/>
    <x v="90"/>
    <x v="540"/>
    <x v="4"/>
    <x v="3"/>
    <x v="6"/>
    <x v="3"/>
    <x v="1"/>
    <x v="6"/>
    <x v="799"/>
    <x v="0"/>
    <x v="0"/>
    <x v="3"/>
    <x v="2"/>
    <x v="0"/>
    <x v="0"/>
    <x v="0"/>
  </r>
  <r>
    <x v="99"/>
    <x v="18"/>
    <x v="21"/>
    <x v="1"/>
    <x v="0"/>
    <x v="20"/>
    <x v="20"/>
    <x v="20"/>
    <x v="20"/>
    <x v="0"/>
    <x v="1035"/>
    <x v="1076"/>
    <x v="277"/>
    <x v="200"/>
    <x v="59"/>
    <x v="882"/>
    <x v="15"/>
    <x v="3"/>
    <x v="3"/>
    <x v="3"/>
    <x v="1"/>
    <x v="38"/>
    <x v="800"/>
    <x v="0"/>
    <x v="0"/>
    <x v="9"/>
    <x v="2"/>
    <x v="0"/>
    <x v="0"/>
    <x v="0"/>
  </r>
  <r>
    <x v="99"/>
    <x v="23"/>
    <x v="27"/>
    <x v="1"/>
    <x v="0"/>
    <x v="26"/>
    <x v="26"/>
    <x v="26"/>
    <x v="26"/>
    <x v="0"/>
    <x v="1036"/>
    <x v="1077"/>
    <x v="545"/>
    <x v="106"/>
    <x v="18"/>
    <x v="883"/>
    <x v="36"/>
    <x v="3"/>
    <x v="4"/>
    <x v="3"/>
    <x v="1"/>
    <x v="6"/>
    <x v="801"/>
    <x v="0"/>
    <x v="0"/>
    <x v="3"/>
    <x v="2"/>
    <x v="0"/>
    <x v="0"/>
    <x v="0"/>
  </r>
  <r>
    <x v="99"/>
    <x v="25"/>
    <x v="29"/>
    <x v="1"/>
    <x v="10"/>
    <x v="28"/>
    <x v="28"/>
    <x v="28"/>
    <x v="28"/>
    <x v="0"/>
    <x v="1037"/>
    <x v="1078"/>
    <x v="47"/>
    <x v="414"/>
    <x v="4"/>
    <x v="884"/>
    <x v="4"/>
    <x v="3"/>
    <x v="4"/>
    <x v="3"/>
    <x v="1"/>
    <x v="4"/>
    <x v="4"/>
    <x v="0"/>
    <x v="0"/>
    <x v="3"/>
    <x v="2"/>
    <x v="10"/>
    <x v="0"/>
    <x v="3"/>
  </r>
  <r>
    <x v="99"/>
    <x v="25"/>
    <x v="30"/>
    <x v="1"/>
    <x v="10"/>
    <x v="29"/>
    <x v="29"/>
    <x v="29"/>
    <x v="29"/>
    <x v="0"/>
    <x v="1038"/>
    <x v="1079"/>
    <x v="17"/>
    <x v="57"/>
    <x v="46"/>
    <x v="142"/>
    <x v="36"/>
    <x v="3"/>
    <x v="6"/>
    <x v="3"/>
    <x v="1"/>
    <x v="10"/>
    <x v="802"/>
    <x v="0"/>
    <x v="0"/>
    <x v="12"/>
    <x v="13"/>
    <x v="10"/>
    <x v="0"/>
    <x v="3"/>
  </r>
  <r>
    <x v="99"/>
    <x v="26"/>
    <x v="31"/>
    <x v="1"/>
    <x v="0"/>
    <x v="30"/>
    <x v="30"/>
    <x v="30"/>
    <x v="30"/>
    <x v="0"/>
    <x v="1039"/>
    <x v="1080"/>
    <x v="628"/>
    <x v="328"/>
    <x v="103"/>
    <x v="146"/>
    <x v="21"/>
    <x v="3"/>
    <x v="6"/>
    <x v="3"/>
    <x v="1"/>
    <x v="38"/>
    <x v="737"/>
    <x v="0"/>
    <x v="0"/>
    <x v="3"/>
    <x v="2"/>
    <x v="0"/>
    <x v="0"/>
    <x v="0"/>
  </r>
  <r>
    <x v="99"/>
    <x v="31"/>
    <x v="37"/>
    <x v="0"/>
    <x v="17"/>
    <x v="36"/>
    <x v="36"/>
    <x v="36"/>
    <x v="36"/>
    <x v="0"/>
    <x v="1040"/>
    <x v="1081"/>
    <x v="129"/>
    <x v="386"/>
    <x v="65"/>
    <x v="885"/>
    <x v="4"/>
    <x v="3"/>
    <x v="6"/>
    <x v="3"/>
    <x v="1"/>
    <x v="6"/>
    <x v="803"/>
    <x v="0"/>
    <x v="0"/>
    <x v="3"/>
    <x v="2"/>
    <x v="17"/>
    <x v="0"/>
    <x v="0"/>
  </r>
  <r>
    <x v="99"/>
    <x v="34"/>
    <x v="41"/>
    <x v="1"/>
    <x v="0"/>
    <x v="40"/>
    <x v="40"/>
    <x v="40"/>
    <x v="40"/>
    <x v="0"/>
    <x v="1041"/>
    <x v="1082"/>
    <x v="450"/>
    <x v="47"/>
    <x v="108"/>
    <x v="886"/>
    <x v="4"/>
    <x v="5"/>
    <x v="4"/>
    <x v="3"/>
    <x v="1"/>
    <x v="6"/>
    <x v="804"/>
    <x v="0"/>
    <x v="0"/>
    <x v="12"/>
    <x v="2"/>
    <x v="0"/>
    <x v="0"/>
    <x v="0"/>
  </r>
  <r>
    <x v="99"/>
    <x v="39"/>
    <x v="46"/>
    <x v="0"/>
    <x v="0"/>
    <x v="45"/>
    <x v="45"/>
    <x v="45"/>
    <x v="45"/>
    <x v="0"/>
    <x v="1042"/>
    <x v="1083"/>
    <x v="600"/>
    <x v="10"/>
    <x v="75"/>
    <x v="887"/>
    <x v="5"/>
    <x v="3"/>
    <x v="14"/>
    <x v="7"/>
    <x v="1"/>
    <x v="18"/>
    <x v="805"/>
    <x v="0"/>
    <x v="0"/>
    <x v="13"/>
    <x v="5"/>
    <x v="0"/>
    <x v="0"/>
    <x v="0"/>
  </r>
  <r>
    <x v="99"/>
    <x v="41"/>
    <x v="48"/>
    <x v="0"/>
    <x v="18"/>
    <x v="47"/>
    <x v="47"/>
    <x v="47"/>
    <x v="47"/>
    <x v="0"/>
    <x v="1043"/>
    <x v="1084"/>
    <x v="629"/>
    <x v="102"/>
    <x v="24"/>
    <x v="269"/>
    <x v="55"/>
    <x v="5"/>
    <x v="13"/>
    <x v="3"/>
    <x v="3"/>
    <x v="8"/>
    <x v="806"/>
    <x v="0"/>
    <x v="0"/>
    <x v="17"/>
    <x v="1"/>
    <x v="18"/>
    <x v="0"/>
    <x v="3"/>
  </r>
  <r>
    <x v="99"/>
    <x v="42"/>
    <x v="49"/>
    <x v="0"/>
    <x v="24"/>
    <x v="48"/>
    <x v="48"/>
    <x v="48"/>
    <x v="48"/>
    <x v="0"/>
    <x v="1044"/>
    <x v="1085"/>
    <x v="630"/>
    <x v="224"/>
    <x v="89"/>
    <x v="304"/>
    <x v="52"/>
    <x v="3"/>
    <x v="19"/>
    <x v="9"/>
    <x v="1"/>
    <x v="18"/>
    <x v="807"/>
    <x v="0"/>
    <x v="0"/>
    <x v="12"/>
    <x v="14"/>
    <x v="24"/>
    <x v="1"/>
    <x v="1"/>
  </r>
  <r>
    <x v="99"/>
    <x v="42"/>
    <x v="50"/>
    <x v="0"/>
    <x v="25"/>
    <x v="49"/>
    <x v="49"/>
    <x v="49"/>
    <x v="49"/>
    <x v="0"/>
    <x v="1045"/>
    <x v="1086"/>
    <x v="506"/>
    <x v="415"/>
    <x v="75"/>
    <x v="774"/>
    <x v="21"/>
    <x v="3"/>
    <x v="19"/>
    <x v="3"/>
    <x v="1"/>
    <x v="54"/>
    <x v="808"/>
    <x v="0"/>
    <x v="0"/>
    <x v="12"/>
    <x v="2"/>
    <x v="25"/>
    <x v="0"/>
    <x v="4"/>
  </r>
  <r>
    <x v="100"/>
    <x v="2"/>
    <x v="2"/>
    <x v="1"/>
    <x v="0"/>
    <x v="2"/>
    <x v="2"/>
    <x v="2"/>
    <x v="2"/>
    <x v="0"/>
    <x v="1046"/>
    <x v="1087"/>
    <x v="427"/>
    <x v="72"/>
    <x v="59"/>
    <x v="888"/>
    <x v="3"/>
    <x v="3"/>
    <x v="15"/>
    <x v="3"/>
    <x v="1"/>
    <x v="3"/>
    <x v="809"/>
    <x v="0"/>
    <x v="0"/>
    <x v="12"/>
    <x v="2"/>
    <x v="0"/>
    <x v="0"/>
    <x v="0"/>
  </r>
  <r>
    <x v="100"/>
    <x v="2"/>
    <x v="3"/>
    <x v="1"/>
    <x v="0"/>
    <x v="3"/>
    <x v="3"/>
    <x v="3"/>
    <x v="3"/>
    <x v="0"/>
    <x v="1047"/>
    <x v="1088"/>
    <x v="631"/>
    <x v="200"/>
    <x v="107"/>
    <x v="889"/>
    <x v="4"/>
    <x v="3"/>
    <x v="4"/>
    <x v="3"/>
    <x v="1"/>
    <x v="4"/>
    <x v="4"/>
    <x v="0"/>
    <x v="0"/>
    <x v="4"/>
    <x v="5"/>
    <x v="0"/>
    <x v="0"/>
    <x v="0"/>
  </r>
  <r>
    <x v="100"/>
    <x v="2"/>
    <x v="4"/>
    <x v="1"/>
    <x v="0"/>
    <x v="4"/>
    <x v="4"/>
    <x v="4"/>
    <x v="4"/>
    <x v="0"/>
    <x v="259"/>
    <x v="1089"/>
    <x v="232"/>
    <x v="184"/>
    <x v="4"/>
    <x v="505"/>
    <x v="4"/>
    <x v="3"/>
    <x v="4"/>
    <x v="3"/>
    <x v="1"/>
    <x v="4"/>
    <x v="4"/>
    <x v="0"/>
    <x v="0"/>
    <x v="3"/>
    <x v="2"/>
    <x v="0"/>
    <x v="0"/>
    <x v="0"/>
  </r>
  <r>
    <x v="100"/>
    <x v="5"/>
    <x v="8"/>
    <x v="1"/>
    <x v="0"/>
    <x v="8"/>
    <x v="8"/>
    <x v="8"/>
    <x v="8"/>
    <x v="0"/>
    <x v="1048"/>
    <x v="1090"/>
    <x v="590"/>
    <x v="9"/>
    <x v="90"/>
    <x v="890"/>
    <x v="36"/>
    <x v="3"/>
    <x v="4"/>
    <x v="3"/>
    <x v="1"/>
    <x v="6"/>
    <x v="810"/>
    <x v="0"/>
    <x v="0"/>
    <x v="4"/>
    <x v="2"/>
    <x v="0"/>
    <x v="0"/>
    <x v="0"/>
  </r>
  <r>
    <x v="100"/>
    <x v="18"/>
    <x v="21"/>
    <x v="1"/>
    <x v="0"/>
    <x v="20"/>
    <x v="20"/>
    <x v="20"/>
    <x v="20"/>
    <x v="0"/>
    <x v="1049"/>
    <x v="1091"/>
    <x v="571"/>
    <x v="127"/>
    <x v="42"/>
    <x v="891"/>
    <x v="9"/>
    <x v="3"/>
    <x v="6"/>
    <x v="3"/>
    <x v="1"/>
    <x v="47"/>
    <x v="811"/>
    <x v="0"/>
    <x v="0"/>
    <x v="4"/>
    <x v="5"/>
    <x v="0"/>
    <x v="0"/>
    <x v="0"/>
  </r>
  <r>
    <x v="100"/>
    <x v="23"/>
    <x v="27"/>
    <x v="1"/>
    <x v="0"/>
    <x v="26"/>
    <x v="26"/>
    <x v="26"/>
    <x v="26"/>
    <x v="0"/>
    <x v="1050"/>
    <x v="1092"/>
    <x v="283"/>
    <x v="43"/>
    <x v="18"/>
    <x v="71"/>
    <x v="4"/>
    <x v="3"/>
    <x v="4"/>
    <x v="3"/>
    <x v="1"/>
    <x v="4"/>
    <x v="4"/>
    <x v="0"/>
    <x v="0"/>
    <x v="3"/>
    <x v="2"/>
    <x v="0"/>
    <x v="0"/>
    <x v="0"/>
  </r>
  <r>
    <x v="100"/>
    <x v="25"/>
    <x v="29"/>
    <x v="1"/>
    <x v="10"/>
    <x v="28"/>
    <x v="28"/>
    <x v="28"/>
    <x v="28"/>
    <x v="0"/>
    <x v="1051"/>
    <x v="1093"/>
    <x v="47"/>
    <x v="170"/>
    <x v="27"/>
    <x v="892"/>
    <x v="4"/>
    <x v="3"/>
    <x v="4"/>
    <x v="3"/>
    <x v="1"/>
    <x v="4"/>
    <x v="4"/>
    <x v="0"/>
    <x v="0"/>
    <x v="3"/>
    <x v="2"/>
    <x v="10"/>
    <x v="0"/>
    <x v="3"/>
  </r>
  <r>
    <x v="100"/>
    <x v="25"/>
    <x v="30"/>
    <x v="1"/>
    <x v="10"/>
    <x v="29"/>
    <x v="29"/>
    <x v="29"/>
    <x v="29"/>
    <x v="0"/>
    <x v="1052"/>
    <x v="1094"/>
    <x v="406"/>
    <x v="68"/>
    <x v="9"/>
    <x v="893"/>
    <x v="4"/>
    <x v="3"/>
    <x v="3"/>
    <x v="3"/>
    <x v="1"/>
    <x v="10"/>
    <x v="812"/>
    <x v="0"/>
    <x v="0"/>
    <x v="4"/>
    <x v="2"/>
    <x v="10"/>
    <x v="0"/>
    <x v="3"/>
  </r>
  <r>
    <x v="100"/>
    <x v="26"/>
    <x v="31"/>
    <x v="1"/>
    <x v="0"/>
    <x v="30"/>
    <x v="30"/>
    <x v="30"/>
    <x v="30"/>
    <x v="0"/>
    <x v="1053"/>
    <x v="1095"/>
    <x v="632"/>
    <x v="289"/>
    <x v="53"/>
    <x v="894"/>
    <x v="3"/>
    <x v="3"/>
    <x v="4"/>
    <x v="3"/>
    <x v="3"/>
    <x v="26"/>
    <x v="813"/>
    <x v="0"/>
    <x v="0"/>
    <x v="5"/>
    <x v="5"/>
    <x v="0"/>
    <x v="0"/>
    <x v="0"/>
  </r>
  <r>
    <x v="100"/>
    <x v="31"/>
    <x v="37"/>
    <x v="0"/>
    <x v="17"/>
    <x v="36"/>
    <x v="36"/>
    <x v="36"/>
    <x v="36"/>
    <x v="0"/>
    <x v="1054"/>
    <x v="1096"/>
    <x v="102"/>
    <x v="416"/>
    <x v="15"/>
    <x v="895"/>
    <x v="3"/>
    <x v="3"/>
    <x v="4"/>
    <x v="3"/>
    <x v="1"/>
    <x v="10"/>
    <x v="814"/>
    <x v="0"/>
    <x v="0"/>
    <x v="3"/>
    <x v="2"/>
    <x v="17"/>
    <x v="0"/>
    <x v="0"/>
  </r>
  <r>
    <x v="100"/>
    <x v="34"/>
    <x v="41"/>
    <x v="1"/>
    <x v="0"/>
    <x v="40"/>
    <x v="40"/>
    <x v="40"/>
    <x v="40"/>
    <x v="0"/>
    <x v="1055"/>
    <x v="1097"/>
    <x v="633"/>
    <x v="41"/>
    <x v="53"/>
    <x v="896"/>
    <x v="3"/>
    <x v="3"/>
    <x v="3"/>
    <x v="3"/>
    <x v="1"/>
    <x v="47"/>
    <x v="815"/>
    <x v="0"/>
    <x v="0"/>
    <x v="4"/>
    <x v="5"/>
    <x v="0"/>
    <x v="0"/>
    <x v="0"/>
  </r>
  <r>
    <x v="100"/>
    <x v="39"/>
    <x v="46"/>
    <x v="0"/>
    <x v="0"/>
    <x v="45"/>
    <x v="45"/>
    <x v="45"/>
    <x v="45"/>
    <x v="0"/>
    <x v="1056"/>
    <x v="1098"/>
    <x v="400"/>
    <x v="27"/>
    <x v="42"/>
    <x v="897"/>
    <x v="52"/>
    <x v="5"/>
    <x v="14"/>
    <x v="7"/>
    <x v="3"/>
    <x v="67"/>
    <x v="816"/>
    <x v="0"/>
    <x v="0"/>
    <x v="12"/>
    <x v="13"/>
    <x v="0"/>
    <x v="0"/>
    <x v="0"/>
  </r>
  <r>
    <x v="100"/>
    <x v="41"/>
    <x v="48"/>
    <x v="0"/>
    <x v="18"/>
    <x v="47"/>
    <x v="47"/>
    <x v="47"/>
    <x v="47"/>
    <x v="0"/>
    <x v="1057"/>
    <x v="1099"/>
    <x v="634"/>
    <x v="102"/>
    <x v="0"/>
    <x v="889"/>
    <x v="82"/>
    <x v="2"/>
    <x v="59"/>
    <x v="3"/>
    <x v="6"/>
    <x v="120"/>
    <x v="817"/>
    <x v="0"/>
    <x v="0"/>
    <x v="12"/>
    <x v="13"/>
    <x v="18"/>
    <x v="0"/>
    <x v="3"/>
  </r>
  <r>
    <x v="100"/>
    <x v="42"/>
    <x v="49"/>
    <x v="0"/>
    <x v="24"/>
    <x v="48"/>
    <x v="48"/>
    <x v="48"/>
    <x v="48"/>
    <x v="0"/>
    <x v="1058"/>
    <x v="1100"/>
    <x v="533"/>
    <x v="417"/>
    <x v="95"/>
    <x v="898"/>
    <x v="3"/>
    <x v="3"/>
    <x v="3"/>
    <x v="3"/>
    <x v="3"/>
    <x v="3"/>
    <x v="150"/>
    <x v="0"/>
    <x v="0"/>
    <x v="4"/>
    <x v="11"/>
    <x v="24"/>
    <x v="1"/>
    <x v="1"/>
  </r>
  <r>
    <x v="100"/>
    <x v="42"/>
    <x v="50"/>
    <x v="0"/>
    <x v="25"/>
    <x v="49"/>
    <x v="49"/>
    <x v="49"/>
    <x v="49"/>
    <x v="0"/>
    <x v="1059"/>
    <x v="1101"/>
    <x v="486"/>
    <x v="418"/>
    <x v="52"/>
    <x v="899"/>
    <x v="9"/>
    <x v="3"/>
    <x v="5"/>
    <x v="3"/>
    <x v="1"/>
    <x v="22"/>
    <x v="818"/>
    <x v="0"/>
    <x v="0"/>
    <x v="4"/>
    <x v="2"/>
    <x v="25"/>
    <x v="0"/>
    <x v="4"/>
  </r>
  <r>
    <x v="101"/>
    <x v="2"/>
    <x v="2"/>
    <x v="1"/>
    <x v="0"/>
    <x v="2"/>
    <x v="2"/>
    <x v="2"/>
    <x v="2"/>
    <x v="0"/>
    <x v="1060"/>
    <x v="1102"/>
    <x v="397"/>
    <x v="24"/>
    <x v="44"/>
    <x v="849"/>
    <x v="3"/>
    <x v="3"/>
    <x v="4"/>
    <x v="3"/>
    <x v="3"/>
    <x v="26"/>
    <x v="819"/>
    <x v="0"/>
    <x v="0"/>
    <x v="3"/>
    <x v="2"/>
    <x v="0"/>
    <x v="0"/>
    <x v="0"/>
  </r>
  <r>
    <x v="101"/>
    <x v="2"/>
    <x v="3"/>
    <x v="1"/>
    <x v="0"/>
    <x v="3"/>
    <x v="3"/>
    <x v="3"/>
    <x v="3"/>
    <x v="0"/>
    <x v="1061"/>
    <x v="1103"/>
    <x v="444"/>
    <x v="31"/>
    <x v="82"/>
    <x v="900"/>
    <x v="3"/>
    <x v="3"/>
    <x v="3"/>
    <x v="3"/>
    <x v="1"/>
    <x v="47"/>
    <x v="820"/>
    <x v="0"/>
    <x v="0"/>
    <x v="12"/>
    <x v="2"/>
    <x v="0"/>
    <x v="0"/>
    <x v="0"/>
  </r>
  <r>
    <x v="101"/>
    <x v="2"/>
    <x v="4"/>
    <x v="1"/>
    <x v="0"/>
    <x v="4"/>
    <x v="4"/>
    <x v="4"/>
    <x v="4"/>
    <x v="0"/>
    <x v="690"/>
    <x v="1104"/>
    <x v="522"/>
    <x v="197"/>
    <x v="4"/>
    <x v="901"/>
    <x v="4"/>
    <x v="3"/>
    <x v="4"/>
    <x v="3"/>
    <x v="1"/>
    <x v="4"/>
    <x v="4"/>
    <x v="0"/>
    <x v="0"/>
    <x v="3"/>
    <x v="2"/>
    <x v="0"/>
    <x v="0"/>
    <x v="0"/>
  </r>
  <r>
    <x v="101"/>
    <x v="5"/>
    <x v="8"/>
    <x v="1"/>
    <x v="0"/>
    <x v="8"/>
    <x v="8"/>
    <x v="8"/>
    <x v="8"/>
    <x v="0"/>
    <x v="1062"/>
    <x v="1105"/>
    <x v="488"/>
    <x v="269"/>
    <x v="90"/>
    <x v="844"/>
    <x v="36"/>
    <x v="3"/>
    <x v="3"/>
    <x v="7"/>
    <x v="1"/>
    <x v="47"/>
    <x v="821"/>
    <x v="0"/>
    <x v="0"/>
    <x v="4"/>
    <x v="2"/>
    <x v="0"/>
    <x v="0"/>
    <x v="0"/>
  </r>
  <r>
    <x v="101"/>
    <x v="18"/>
    <x v="21"/>
    <x v="1"/>
    <x v="0"/>
    <x v="20"/>
    <x v="20"/>
    <x v="20"/>
    <x v="20"/>
    <x v="0"/>
    <x v="1063"/>
    <x v="1106"/>
    <x v="278"/>
    <x v="283"/>
    <x v="44"/>
    <x v="902"/>
    <x v="9"/>
    <x v="3"/>
    <x v="6"/>
    <x v="3"/>
    <x v="3"/>
    <x v="3"/>
    <x v="822"/>
    <x v="0"/>
    <x v="0"/>
    <x v="4"/>
    <x v="2"/>
    <x v="0"/>
    <x v="0"/>
    <x v="0"/>
  </r>
  <r>
    <x v="101"/>
    <x v="23"/>
    <x v="27"/>
    <x v="1"/>
    <x v="0"/>
    <x v="26"/>
    <x v="26"/>
    <x v="26"/>
    <x v="26"/>
    <x v="0"/>
    <x v="1064"/>
    <x v="1107"/>
    <x v="47"/>
    <x v="133"/>
    <x v="27"/>
    <x v="903"/>
    <x v="4"/>
    <x v="3"/>
    <x v="4"/>
    <x v="3"/>
    <x v="1"/>
    <x v="4"/>
    <x v="4"/>
    <x v="0"/>
    <x v="0"/>
    <x v="3"/>
    <x v="2"/>
    <x v="0"/>
    <x v="0"/>
    <x v="0"/>
  </r>
  <r>
    <x v="101"/>
    <x v="25"/>
    <x v="29"/>
    <x v="1"/>
    <x v="10"/>
    <x v="28"/>
    <x v="28"/>
    <x v="28"/>
    <x v="28"/>
    <x v="0"/>
    <x v="505"/>
    <x v="1108"/>
    <x v="396"/>
    <x v="419"/>
    <x v="4"/>
    <x v="904"/>
    <x v="4"/>
    <x v="3"/>
    <x v="4"/>
    <x v="3"/>
    <x v="1"/>
    <x v="4"/>
    <x v="4"/>
    <x v="0"/>
    <x v="0"/>
    <x v="3"/>
    <x v="2"/>
    <x v="10"/>
    <x v="0"/>
    <x v="3"/>
  </r>
  <r>
    <x v="101"/>
    <x v="25"/>
    <x v="30"/>
    <x v="1"/>
    <x v="10"/>
    <x v="29"/>
    <x v="29"/>
    <x v="29"/>
    <x v="29"/>
    <x v="0"/>
    <x v="1065"/>
    <x v="1109"/>
    <x v="155"/>
    <x v="193"/>
    <x v="57"/>
    <x v="552"/>
    <x v="4"/>
    <x v="3"/>
    <x v="4"/>
    <x v="3"/>
    <x v="1"/>
    <x v="4"/>
    <x v="4"/>
    <x v="0"/>
    <x v="0"/>
    <x v="3"/>
    <x v="5"/>
    <x v="10"/>
    <x v="0"/>
    <x v="3"/>
  </r>
  <r>
    <x v="101"/>
    <x v="26"/>
    <x v="31"/>
    <x v="1"/>
    <x v="0"/>
    <x v="30"/>
    <x v="30"/>
    <x v="30"/>
    <x v="30"/>
    <x v="0"/>
    <x v="1066"/>
    <x v="1110"/>
    <x v="635"/>
    <x v="47"/>
    <x v="103"/>
    <x v="723"/>
    <x v="9"/>
    <x v="3"/>
    <x v="3"/>
    <x v="3"/>
    <x v="1"/>
    <x v="3"/>
    <x v="823"/>
    <x v="0"/>
    <x v="0"/>
    <x v="3"/>
    <x v="2"/>
    <x v="0"/>
    <x v="0"/>
    <x v="0"/>
  </r>
  <r>
    <x v="101"/>
    <x v="31"/>
    <x v="37"/>
    <x v="0"/>
    <x v="17"/>
    <x v="36"/>
    <x v="36"/>
    <x v="36"/>
    <x v="36"/>
    <x v="0"/>
    <x v="1067"/>
    <x v="1111"/>
    <x v="25"/>
    <x v="420"/>
    <x v="13"/>
    <x v="817"/>
    <x v="36"/>
    <x v="3"/>
    <x v="6"/>
    <x v="3"/>
    <x v="1"/>
    <x v="10"/>
    <x v="824"/>
    <x v="0"/>
    <x v="0"/>
    <x v="3"/>
    <x v="2"/>
    <x v="17"/>
    <x v="0"/>
    <x v="0"/>
  </r>
  <r>
    <x v="101"/>
    <x v="34"/>
    <x v="41"/>
    <x v="1"/>
    <x v="0"/>
    <x v="40"/>
    <x v="40"/>
    <x v="40"/>
    <x v="40"/>
    <x v="0"/>
    <x v="1068"/>
    <x v="1112"/>
    <x v="249"/>
    <x v="200"/>
    <x v="103"/>
    <x v="905"/>
    <x v="9"/>
    <x v="3"/>
    <x v="4"/>
    <x v="3"/>
    <x v="1"/>
    <x v="26"/>
    <x v="825"/>
    <x v="0"/>
    <x v="0"/>
    <x v="3"/>
    <x v="2"/>
    <x v="0"/>
    <x v="0"/>
    <x v="0"/>
  </r>
  <r>
    <x v="101"/>
    <x v="39"/>
    <x v="46"/>
    <x v="0"/>
    <x v="0"/>
    <x v="45"/>
    <x v="45"/>
    <x v="45"/>
    <x v="45"/>
    <x v="0"/>
    <x v="1069"/>
    <x v="1113"/>
    <x v="636"/>
    <x v="182"/>
    <x v="44"/>
    <x v="906"/>
    <x v="33"/>
    <x v="3"/>
    <x v="14"/>
    <x v="3"/>
    <x v="1"/>
    <x v="78"/>
    <x v="826"/>
    <x v="0"/>
    <x v="0"/>
    <x v="5"/>
    <x v="5"/>
    <x v="0"/>
    <x v="0"/>
    <x v="0"/>
  </r>
  <r>
    <x v="101"/>
    <x v="41"/>
    <x v="48"/>
    <x v="0"/>
    <x v="18"/>
    <x v="47"/>
    <x v="47"/>
    <x v="47"/>
    <x v="47"/>
    <x v="0"/>
    <x v="1070"/>
    <x v="1114"/>
    <x v="637"/>
    <x v="123"/>
    <x v="63"/>
    <x v="907"/>
    <x v="83"/>
    <x v="3"/>
    <x v="77"/>
    <x v="2"/>
    <x v="3"/>
    <x v="121"/>
    <x v="827"/>
    <x v="0"/>
    <x v="0"/>
    <x v="2"/>
    <x v="2"/>
    <x v="18"/>
    <x v="0"/>
    <x v="3"/>
  </r>
  <r>
    <x v="101"/>
    <x v="42"/>
    <x v="50"/>
    <x v="0"/>
    <x v="25"/>
    <x v="49"/>
    <x v="49"/>
    <x v="49"/>
    <x v="49"/>
    <x v="0"/>
    <x v="1071"/>
    <x v="1115"/>
    <x v="492"/>
    <x v="421"/>
    <x v="67"/>
    <x v="908"/>
    <x v="9"/>
    <x v="3"/>
    <x v="15"/>
    <x v="3"/>
    <x v="1"/>
    <x v="38"/>
    <x v="141"/>
    <x v="0"/>
    <x v="0"/>
    <x v="4"/>
    <x v="2"/>
    <x v="25"/>
    <x v="0"/>
    <x v="4"/>
  </r>
  <r>
    <x v="101"/>
    <x v="43"/>
    <x v="51"/>
    <x v="0"/>
    <x v="26"/>
    <x v="50"/>
    <x v="50"/>
    <x v="50"/>
    <x v="50"/>
    <x v="0"/>
    <x v="1072"/>
    <x v="1116"/>
    <x v="90"/>
    <x v="422"/>
    <x v="85"/>
    <x v="909"/>
    <x v="36"/>
    <x v="5"/>
    <x v="6"/>
    <x v="3"/>
    <x v="1"/>
    <x v="26"/>
    <x v="828"/>
    <x v="0"/>
    <x v="0"/>
    <x v="3"/>
    <x v="5"/>
    <x v="26"/>
    <x v="0"/>
    <x v="1"/>
  </r>
  <r>
    <x v="101"/>
    <x v="44"/>
    <x v="52"/>
    <x v="0"/>
    <x v="27"/>
    <x v="51"/>
    <x v="51"/>
    <x v="51"/>
    <x v="51"/>
    <x v="0"/>
    <x v="1073"/>
    <x v="1117"/>
    <x v="283"/>
    <x v="286"/>
    <x v="13"/>
    <x v="910"/>
    <x v="4"/>
    <x v="3"/>
    <x v="15"/>
    <x v="3"/>
    <x v="1"/>
    <x v="26"/>
    <x v="724"/>
    <x v="0"/>
    <x v="0"/>
    <x v="3"/>
    <x v="2"/>
    <x v="27"/>
    <x v="1"/>
    <x v="1"/>
  </r>
  <r>
    <x v="101"/>
    <x v="44"/>
    <x v="53"/>
    <x v="0"/>
    <x v="28"/>
    <x v="52"/>
    <x v="52"/>
    <x v="52"/>
    <x v="52"/>
    <x v="0"/>
    <x v="1074"/>
    <x v="1118"/>
    <x v="638"/>
    <x v="141"/>
    <x v="84"/>
    <x v="57"/>
    <x v="4"/>
    <x v="3"/>
    <x v="4"/>
    <x v="3"/>
    <x v="1"/>
    <x v="4"/>
    <x v="4"/>
    <x v="0"/>
    <x v="0"/>
    <x v="3"/>
    <x v="2"/>
    <x v="28"/>
    <x v="1"/>
    <x v="1"/>
  </r>
  <r>
    <x v="102"/>
    <x v="2"/>
    <x v="2"/>
    <x v="1"/>
    <x v="0"/>
    <x v="2"/>
    <x v="2"/>
    <x v="2"/>
    <x v="2"/>
    <x v="0"/>
    <x v="1075"/>
    <x v="1034"/>
    <x v="639"/>
    <x v="387"/>
    <x v="44"/>
    <x v="911"/>
    <x v="3"/>
    <x v="3"/>
    <x v="6"/>
    <x v="3"/>
    <x v="1"/>
    <x v="26"/>
    <x v="829"/>
    <x v="0"/>
    <x v="0"/>
    <x v="4"/>
    <x v="2"/>
    <x v="0"/>
    <x v="0"/>
    <x v="0"/>
  </r>
  <r>
    <x v="102"/>
    <x v="2"/>
    <x v="3"/>
    <x v="1"/>
    <x v="0"/>
    <x v="3"/>
    <x v="3"/>
    <x v="3"/>
    <x v="3"/>
    <x v="0"/>
    <x v="1076"/>
    <x v="1119"/>
    <x v="587"/>
    <x v="143"/>
    <x v="82"/>
    <x v="912"/>
    <x v="9"/>
    <x v="3"/>
    <x v="3"/>
    <x v="3"/>
    <x v="1"/>
    <x v="3"/>
    <x v="602"/>
    <x v="0"/>
    <x v="0"/>
    <x v="12"/>
    <x v="5"/>
    <x v="0"/>
    <x v="0"/>
    <x v="0"/>
  </r>
  <r>
    <x v="102"/>
    <x v="2"/>
    <x v="4"/>
    <x v="1"/>
    <x v="0"/>
    <x v="4"/>
    <x v="4"/>
    <x v="4"/>
    <x v="4"/>
    <x v="0"/>
    <x v="271"/>
    <x v="1120"/>
    <x v="123"/>
    <x v="308"/>
    <x v="4"/>
    <x v="267"/>
    <x v="4"/>
    <x v="3"/>
    <x v="4"/>
    <x v="3"/>
    <x v="1"/>
    <x v="4"/>
    <x v="4"/>
    <x v="0"/>
    <x v="0"/>
    <x v="3"/>
    <x v="2"/>
    <x v="0"/>
    <x v="0"/>
    <x v="0"/>
  </r>
  <r>
    <x v="102"/>
    <x v="5"/>
    <x v="8"/>
    <x v="1"/>
    <x v="0"/>
    <x v="8"/>
    <x v="8"/>
    <x v="8"/>
    <x v="8"/>
    <x v="0"/>
    <x v="1077"/>
    <x v="1121"/>
    <x v="395"/>
    <x v="91"/>
    <x v="90"/>
    <x v="890"/>
    <x v="4"/>
    <x v="3"/>
    <x v="6"/>
    <x v="3"/>
    <x v="1"/>
    <x v="6"/>
    <x v="830"/>
    <x v="0"/>
    <x v="0"/>
    <x v="3"/>
    <x v="2"/>
    <x v="0"/>
    <x v="0"/>
    <x v="0"/>
  </r>
  <r>
    <x v="102"/>
    <x v="18"/>
    <x v="21"/>
    <x v="1"/>
    <x v="0"/>
    <x v="20"/>
    <x v="20"/>
    <x v="20"/>
    <x v="20"/>
    <x v="0"/>
    <x v="1078"/>
    <x v="1122"/>
    <x v="414"/>
    <x v="220"/>
    <x v="35"/>
    <x v="913"/>
    <x v="15"/>
    <x v="5"/>
    <x v="15"/>
    <x v="3"/>
    <x v="1"/>
    <x v="21"/>
    <x v="831"/>
    <x v="0"/>
    <x v="0"/>
    <x v="13"/>
    <x v="2"/>
    <x v="0"/>
    <x v="0"/>
    <x v="0"/>
  </r>
  <r>
    <x v="102"/>
    <x v="23"/>
    <x v="27"/>
    <x v="1"/>
    <x v="0"/>
    <x v="26"/>
    <x v="26"/>
    <x v="26"/>
    <x v="26"/>
    <x v="0"/>
    <x v="1079"/>
    <x v="1123"/>
    <x v="410"/>
    <x v="96"/>
    <x v="27"/>
    <x v="670"/>
    <x v="4"/>
    <x v="3"/>
    <x v="4"/>
    <x v="3"/>
    <x v="1"/>
    <x v="4"/>
    <x v="4"/>
    <x v="0"/>
    <x v="0"/>
    <x v="3"/>
    <x v="2"/>
    <x v="0"/>
    <x v="0"/>
    <x v="0"/>
  </r>
  <r>
    <x v="102"/>
    <x v="25"/>
    <x v="29"/>
    <x v="1"/>
    <x v="10"/>
    <x v="28"/>
    <x v="28"/>
    <x v="28"/>
    <x v="28"/>
    <x v="0"/>
    <x v="1080"/>
    <x v="1124"/>
    <x v="140"/>
    <x v="423"/>
    <x v="4"/>
    <x v="857"/>
    <x v="4"/>
    <x v="3"/>
    <x v="4"/>
    <x v="3"/>
    <x v="1"/>
    <x v="4"/>
    <x v="4"/>
    <x v="0"/>
    <x v="0"/>
    <x v="3"/>
    <x v="2"/>
    <x v="10"/>
    <x v="0"/>
    <x v="3"/>
  </r>
  <r>
    <x v="102"/>
    <x v="25"/>
    <x v="30"/>
    <x v="1"/>
    <x v="10"/>
    <x v="29"/>
    <x v="29"/>
    <x v="29"/>
    <x v="29"/>
    <x v="0"/>
    <x v="701"/>
    <x v="1125"/>
    <x v="554"/>
    <x v="214"/>
    <x v="9"/>
    <x v="873"/>
    <x v="3"/>
    <x v="3"/>
    <x v="4"/>
    <x v="3"/>
    <x v="1"/>
    <x v="10"/>
    <x v="832"/>
    <x v="0"/>
    <x v="0"/>
    <x v="3"/>
    <x v="2"/>
    <x v="10"/>
    <x v="0"/>
    <x v="3"/>
  </r>
  <r>
    <x v="102"/>
    <x v="26"/>
    <x v="31"/>
    <x v="1"/>
    <x v="0"/>
    <x v="30"/>
    <x v="30"/>
    <x v="30"/>
    <x v="30"/>
    <x v="0"/>
    <x v="1081"/>
    <x v="1126"/>
    <x v="640"/>
    <x v="65"/>
    <x v="110"/>
    <x v="854"/>
    <x v="36"/>
    <x v="3"/>
    <x v="6"/>
    <x v="3"/>
    <x v="1"/>
    <x v="10"/>
    <x v="833"/>
    <x v="0"/>
    <x v="0"/>
    <x v="3"/>
    <x v="2"/>
    <x v="0"/>
    <x v="0"/>
    <x v="0"/>
  </r>
  <r>
    <x v="102"/>
    <x v="31"/>
    <x v="37"/>
    <x v="0"/>
    <x v="17"/>
    <x v="36"/>
    <x v="36"/>
    <x v="36"/>
    <x v="36"/>
    <x v="0"/>
    <x v="1082"/>
    <x v="933"/>
    <x v="391"/>
    <x v="424"/>
    <x v="11"/>
    <x v="739"/>
    <x v="4"/>
    <x v="3"/>
    <x v="4"/>
    <x v="3"/>
    <x v="1"/>
    <x v="4"/>
    <x v="4"/>
    <x v="0"/>
    <x v="0"/>
    <x v="3"/>
    <x v="2"/>
    <x v="17"/>
    <x v="0"/>
    <x v="0"/>
  </r>
  <r>
    <x v="102"/>
    <x v="34"/>
    <x v="41"/>
    <x v="1"/>
    <x v="0"/>
    <x v="40"/>
    <x v="40"/>
    <x v="40"/>
    <x v="40"/>
    <x v="0"/>
    <x v="1083"/>
    <x v="1127"/>
    <x v="641"/>
    <x v="359"/>
    <x v="108"/>
    <x v="277"/>
    <x v="4"/>
    <x v="3"/>
    <x v="6"/>
    <x v="3"/>
    <x v="1"/>
    <x v="6"/>
    <x v="834"/>
    <x v="0"/>
    <x v="0"/>
    <x v="4"/>
    <x v="5"/>
    <x v="0"/>
    <x v="0"/>
    <x v="0"/>
  </r>
  <r>
    <x v="102"/>
    <x v="39"/>
    <x v="46"/>
    <x v="0"/>
    <x v="0"/>
    <x v="45"/>
    <x v="45"/>
    <x v="45"/>
    <x v="45"/>
    <x v="0"/>
    <x v="1084"/>
    <x v="1128"/>
    <x v="320"/>
    <x v="92"/>
    <x v="103"/>
    <x v="914"/>
    <x v="15"/>
    <x v="3"/>
    <x v="23"/>
    <x v="9"/>
    <x v="1"/>
    <x v="59"/>
    <x v="511"/>
    <x v="0"/>
    <x v="0"/>
    <x v="12"/>
    <x v="2"/>
    <x v="0"/>
    <x v="0"/>
    <x v="0"/>
  </r>
  <r>
    <x v="102"/>
    <x v="41"/>
    <x v="48"/>
    <x v="0"/>
    <x v="18"/>
    <x v="47"/>
    <x v="47"/>
    <x v="47"/>
    <x v="47"/>
    <x v="0"/>
    <x v="1085"/>
    <x v="1129"/>
    <x v="457"/>
    <x v="425"/>
    <x v="76"/>
    <x v="915"/>
    <x v="79"/>
    <x v="3"/>
    <x v="38"/>
    <x v="3"/>
    <x v="1"/>
    <x v="43"/>
    <x v="340"/>
    <x v="0"/>
    <x v="0"/>
    <x v="4"/>
    <x v="13"/>
    <x v="18"/>
    <x v="0"/>
    <x v="3"/>
  </r>
  <r>
    <x v="102"/>
    <x v="42"/>
    <x v="50"/>
    <x v="0"/>
    <x v="25"/>
    <x v="49"/>
    <x v="49"/>
    <x v="49"/>
    <x v="49"/>
    <x v="0"/>
    <x v="1086"/>
    <x v="1130"/>
    <x v="478"/>
    <x v="393"/>
    <x v="91"/>
    <x v="916"/>
    <x v="3"/>
    <x v="3"/>
    <x v="5"/>
    <x v="3"/>
    <x v="1"/>
    <x v="38"/>
    <x v="835"/>
    <x v="0"/>
    <x v="0"/>
    <x v="3"/>
    <x v="2"/>
    <x v="25"/>
    <x v="0"/>
    <x v="4"/>
  </r>
  <r>
    <x v="102"/>
    <x v="43"/>
    <x v="51"/>
    <x v="0"/>
    <x v="26"/>
    <x v="50"/>
    <x v="50"/>
    <x v="50"/>
    <x v="50"/>
    <x v="0"/>
    <x v="1087"/>
    <x v="1131"/>
    <x v="531"/>
    <x v="206"/>
    <x v="103"/>
    <x v="917"/>
    <x v="3"/>
    <x v="3"/>
    <x v="3"/>
    <x v="3"/>
    <x v="1"/>
    <x v="47"/>
    <x v="836"/>
    <x v="0"/>
    <x v="0"/>
    <x v="3"/>
    <x v="2"/>
    <x v="26"/>
    <x v="0"/>
    <x v="1"/>
  </r>
  <r>
    <x v="102"/>
    <x v="44"/>
    <x v="52"/>
    <x v="0"/>
    <x v="27"/>
    <x v="51"/>
    <x v="51"/>
    <x v="51"/>
    <x v="51"/>
    <x v="0"/>
    <x v="1088"/>
    <x v="1132"/>
    <x v="25"/>
    <x v="146"/>
    <x v="9"/>
    <x v="317"/>
    <x v="36"/>
    <x v="3"/>
    <x v="4"/>
    <x v="3"/>
    <x v="1"/>
    <x v="6"/>
    <x v="837"/>
    <x v="0"/>
    <x v="0"/>
    <x v="3"/>
    <x v="1"/>
    <x v="27"/>
    <x v="1"/>
    <x v="1"/>
  </r>
  <r>
    <x v="102"/>
    <x v="44"/>
    <x v="53"/>
    <x v="0"/>
    <x v="28"/>
    <x v="52"/>
    <x v="52"/>
    <x v="52"/>
    <x v="52"/>
    <x v="0"/>
    <x v="1089"/>
    <x v="1133"/>
    <x v="490"/>
    <x v="16"/>
    <x v="45"/>
    <x v="89"/>
    <x v="3"/>
    <x v="3"/>
    <x v="6"/>
    <x v="3"/>
    <x v="1"/>
    <x v="26"/>
    <x v="838"/>
    <x v="0"/>
    <x v="0"/>
    <x v="3"/>
    <x v="2"/>
    <x v="28"/>
    <x v="1"/>
    <x v="1"/>
  </r>
  <r>
    <x v="102"/>
    <x v="45"/>
    <x v="54"/>
    <x v="0"/>
    <x v="29"/>
    <x v="53"/>
    <x v="53"/>
    <x v="53"/>
    <x v="53"/>
    <x v="0"/>
    <x v="1090"/>
    <x v="1134"/>
    <x v="106"/>
    <x v="215"/>
    <x v="42"/>
    <x v="918"/>
    <x v="4"/>
    <x v="3"/>
    <x v="6"/>
    <x v="3"/>
    <x v="1"/>
    <x v="6"/>
    <x v="839"/>
    <x v="0"/>
    <x v="0"/>
    <x v="3"/>
    <x v="2"/>
    <x v="29"/>
    <x v="1"/>
    <x v="1"/>
  </r>
  <r>
    <x v="103"/>
    <x v="2"/>
    <x v="2"/>
    <x v="1"/>
    <x v="0"/>
    <x v="2"/>
    <x v="2"/>
    <x v="2"/>
    <x v="2"/>
    <x v="0"/>
    <x v="1091"/>
    <x v="1135"/>
    <x v="114"/>
    <x v="28"/>
    <x v="75"/>
    <x v="919"/>
    <x v="3"/>
    <x v="3"/>
    <x v="6"/>
    <x v="3"/>
    <x v="3"/>
    <x v="47"/>
    <x v="840"/>
    <x v="0"/>
    <x v="0"/>
    <x v="4"/>
    <x v="5"/>
    <x v="0"/>
    <x v="0"/>
    <x v="0"/>
  </r>
  <r>
    <x v="103"/>
    <x v="2"/>
    <x v="3"/>
    <x v="1"/>
    <x v="0"/>
    <x v="3"/>
    <x v="3"/>
    <x v="3"/>
    <x v="3"/>
    <x v="0"/>
    <x v="1092"/>
    <x v="1136"/>
    <x v="642"/>
    <x v="16"/>
    <x v="107"/>
    <x v="920"/>
    <x v="3"/>
    <x v="5"/>
    <x v="6"/>
    <x v="7"/>
    <x v="1"/>
    <x v="3"/>
    <x v="841"/>
    <x v="0"/>
    <x v="0"/>
    <x v="4"/>
    <x v="2"/>
    <x v="0"/>
    <x v="0"/>
    <x v="0"/>
  </r>
  <r>
    <x v="103"/>
    <x v="2"/>
    <x v="4"/>
    <x v="1"/>
    <x v="0"/>
    <x v="4"/>
    <x v="4"/>
    <x v="4"/>
    <x v="4"/>
    <x v="0"/>
    <x v="517"/>
    <x v="1137"/>
    <x v="82"/>
    <x v="426"/>
    <x v="4"/>
    <x v="921"/>
    <x v="4"/>
    <x v="3"/>
    <x v="4"/>
    <x v="3"/>
    <x v="1"/>
    <x v="4"/>
    <x v="4"/>
    <x v="0"/>
    <x v="0"/>
    <x v="3"/>
    <x v="2"/>
    <x v="0"/>
    <x v="0"/>
    <x v="0"/>
  </r>
  <r>
    <x v="103"/>
    <x v="5"/>
    <x v="8"/>
    <x v="1"/>
    <x v="0"/>
    <x v="8"/>
    <x v="8"/>
    <x v="8"/>
    <x v="8"/>
    <x v="0"/>
    <x v="1093"/>
    <x v="1138"/>
    <x v="375"/>
    <x v="53"/>
    <x v="20"/>
    <x v="88"/>
    <x v="3"/>
    <x v="3"/>
    <x v="4"/>
    <x v="3"/>
    <x v="1"/>
    <x v="10"/>
    <x v="842"/>
    <x v="0"/>
    <x v="0"/>
    <x v="3"/>
    <x v="2"/>
    <x v="0"/>
    <x v="0"/>
    <x v="0"/>
  </r>
  <r>
    <x v="103"/>
    <x v="18"/>
    <x v="21"/>
    <x v="1"/>
    <x v="0"/>
    <x v="20"/>
    <x v="20"/>
    <x v="20"/>
    <x v="20"/>
    <x v="0"/>
    <x v="1094"/>
    <x v="1139"/>
    <x v="397"/>
    <x v="283"/>
    <x v="35"/>
    <x v="922"/>
    <x v="15"/>
    <x v="3"/>
    <x v="3"/>
    <x v="3"/>
    <x v="3"/>
    <x v="22"/>
    <x v="843"/>
    <x v="0"/>
    <x v="0"/>
    <x v="4"/>
    <x v="2"/>
    <x v="0"/>
    <x v="0"/>
    <x v="0"/>
  </r>
  <r>
    <x v="103"/>
    <x v="23"/>
    <x v="27"/>
    <x v="1"/>
    <x v="0"/>
    <x v="26"/>
    <x v="26"/>
    <x v="26"/>
    <x v="26"/>
    <x v="0"/>
    <x v="1095"/>
    <x v="1140"/>
    <x v="140"/>
    <x v="202"/>
    <x v="18"/>
    <x v="335"/>
    <x v="36"/>
    <x v="3"/>
    <x v="4"/>
    <x v="3"/>
    <x v="1"/>
    <x v="6"/>
    <x v="844"/>
    <x v="0"/>
    <x v="0"/>
    <x v="3"/>
    <x v="2"/>
    <x v="0"/>
    <x v="0"/>
    <x v="0"/>
  </r>
  <r>
    <x v="103"/>
    <x v="25"/>
    <x v="29"/>
    <x v="1"/>
    <x v="10"/>
    <x v="28"/>
    <x v="28"/>
    <x v="28"/>
    <x v="28"/>
    <x v="0"/>
    <x v="259"/>
    <x v="1141"/>
    <x v="232"/>
    <x v="185"/>
    <x v="4"/>
    <x v="923"/>
    <x v="4"/>
    <x v="3"/>
    <x v="4"/>
    <x v="3"/>
    <x v="1"/>
    <x v="4"/>
    <x v="4"/>
    <x v="0"/>
    <x v="0"/>
    <x v="3"/>
    <x v="2"/>
    <x v="10"/>
    <x v="0"/>
    <x v="3"/>
  </r>
  <r>
    <x v="103"/>
    <x v="25"/>
    <x v="30"/>
    <x v="1"/>
    <x v="10"/>
    <x v="29"/>
    <x v="29"/>
    <x v="29"/>
    <x v="29"/>
    <x v="0"/>
    <x v="1096"/>
    <x v="1142"/>
    <x v="643"/>
    <x v="234"/>
    <x v="46"/>
    <x v="924"/>
    <x v="36"/>
    <x v="3"/>
    <x v="3"/>
    <x v="3"/>
    <x v="1"/>
    <x v="26"/>
    <x v="845"/>
    <x v="0"/>
    <x v="0"/>
    <x v="4"/>
    <x v="1"/>
    <x v="10"/>
    <x v="0"/>
    <x v="3"/>
  </r>
  <r>
    <x v="103"/>
    <x v="26"/>
    <x v="31"/>
    <x v="1"/>
    <x v="0"/>
    <x v="30"/>
    <x v="30"/>
    <x v="30"/>
    <x v="30"/>
    <x v="0"/>
    <x v="1097"/>
    <x v="1143"/>
    <x v="275"/>
    <x v="256"/>
    <x v="67"/>
    <x v="925"/>
    <x v="36"/>
    <x v="3"/>
    <x v="4"/>
    <x v="3"/>
    <x v="1"/>
    <x v="6"/>
    <x v="846"/>
    <x v="0"/>
    <x v="0"/>
    <x v="3"/>
    <x v="2"/>
    <x v="0"/>
    <x v="0"/>
    <x v="0"/>
  </r>
  <r>
    <x v="103"/>
    <x v="31"/>
    <x v="37"/>
    <x v="0"/>
    <x v="17"/>
    <x v="36"/>
    <x v="36"/>
    <x v="36"/>
    <x v="36"/>
    <x v="0"/>
    <x v="1098"/>
    <x v="798"/>
    <x v="6"/>
    <x v="427"/>
    <x v="65"/>
    <x v="926"/>
    <x v="4"/>
    <x v="3"/>
    <x v="4"/>
    <x v="3"/>
    <x v="1"/>
    <x v="4"/>
    <x v="4"/>
    <x v="0"/>
    <x v="0"/>
    <x v="3"/>
    <x v="2"/>
    <x v="17"/>
    <x v="0"/>
    <x v="0"/>
  </r>
  <r>
    <x v="103"/>
    <x v="34"/>
    <x v="41"/>
    <x v="1"/>
    <x v="0"/>
    <x v="40"/>
    <x v="40"/>
    <x v="40"/>
    <x v="40"/>
    <x v="0"/>
    <x v="1099"/>
    <x v="1144"/>
    <x v="340"/>
    <x v="112"/>
    <x v="109"/>
    <x v="704"/>
    <x v="3"/>
    <x v="3"/>
    <x v="4"/>
    <x v="3"/>
    <x v="1"/>
    <x v="10"/>
    <x v="847"/>
    <x v="0"/>
    <x v="0"/>
    <x v="3"/>
    <x v="2"/>
    <x v="0"/>
    <x v="0"/>
    <x v="0"/>
  </r>
  <r>
    <x v="103"/>
    <x v="39"/>
    <x v="46"/>
    <x v="0"/>
    <x v="0"/>
    <x v="45"/>
    <x v="45"/>
    <x v="45"/>
    <x v="45"/>
    <x v="0"/>
    <x v="1100"/>
    <x v="1145"/>
    <x v="384"/>
    <x v="121"/>
    <x v="110"/>
    <x v="927"/>
    <x v="30"/>
    <x v="3"/>
    <x v="31"/>
    <x v="3"/>
    <x v="3"/>
    <x v="54"/>
    <x v="848"/>
    <x v="0"/>
    <x v="0"/>
    <x v="12"/>
    <x v="13"/>
    <x v="0"/>
    <x v="0"/>
    <x v="0"/>
  </r>
  <r>
    <x v="103"/>
    <x v="41"/>
    <x v="48"/>
    <x v="0"/>
    <x v="18"/>
    <x v="47"/>
    <x v="47"/>
    <x v="47"/>
    <x v="47"/>
    <x v="0"/>
    <x v="1101"/>
    <x v="1146"/>
    <x v="644"/>
    <x v="425"/>
    <x v="63"/>
    <x v="928"/>
    <x v="20"/>
    <x v="3"/>
    <x v="36"/>
    <x v="3"/>
    <x v="3"/>
    <x v="37"/>
    <x v="371"/>
    <x v="0"/>
    <x v="0"/>
    <x v="13"/>
    <x v="1"/>
    <x v="18"/>
    <x v="0"/>
    <x v="3"/>
  </r>
  <r>
    <x v="103"/>
    <x v="42"/>
    <x v="50"/>
    <x v="0"/>
    <x v="25"/>
    <x v="49"/>
    <x v="49"/>
    <x v="49"/>
    <x v="49"/>
    <x v="0"/>
    <x v="1102"/>
    <x v="1147"/>
    <x v="645"/>
    <x v="428"/>
    <x v="85"/>
    <x v="929"/>
    <x v="3"/>
    <x v="5"/>
    <x v="28"/>
    <x v="3"/>
    <x v="1"/>
    <x v="21"/>
    <x v="849"/>
    <x v="0"/>
    <x v="0"/>
    <x v="3"/>
    <x v="2"/>
    <x v="25"/>
    <x v="0"/>
    <x v="4"/>
  </r>
  <r>
    <x v="103"/>
    <x v="43"/>
    <x v="51"/>
    <x v="0"/>
    <x v="26"/>
    <x v="50"/>
    <x v="50"/>
    <x v="50"/>
    <x v="50"/>
    <x v="0"/>
    <x v="1103"/>
    <x v="1148"/>
    <x v="129"/>
    <x v="248"/>
    <x v="53"/>
    <x v="930"/>
    <x v="4"/>
    <x v="3"/>
    <x v="6"/>
    <x v="3"/>
    <x v="1"/>
    <x v="6"/>
    <x v="850"/>
    <x v="0"/>
    <x v="0"/>
    <x v="3"/>
    <x v="2"/>
    <x v="26"/>
    <x v="0"/>
    <x v="1"/>
  </r>
  <r>
    <x v="103"/>
    <x v="44"/>
    <x v="52"/>
    <x v="0"/>
    <x v="27"/>
    <x v="51"/>
    <x v="51"/>
    <x v="51"/>
    <x v="51"/>
    <x v="0"/>
    <x v="1104"/>
    <x v="1149"/>
    <x v="452"/>
    <x v="66"/>
    <x v="7"/>
    <x v="618"/>
    <x v="30"/>
    <x v="3"/>
    <x v="5"/>
    <x v="3"/>
    <x v="3"/>
    <x v="36"/>
    <x v="170"/>
    <x v="0"/>
    <x v="0"/>
    <x v="12"/>
    <x v="8"/>
    <x v="27"/>
    <x v="1"/>
    <x v="1"/>
  </r>
  <r>
    <x v="103"/>
    <x v="44"/>
    <x v="53"/>
    <x v="0"/>
    <x v="28"/>
    <x v="52"/>
    <x v="52"/>
    <x v="52"/>
    <x v="52"/>
    <x v="0"/>
    <x v="1105"/>
    <x v="1150"/>
    <x v="183"/>
    <x v="403"/>
    <x v="24"/>
    <x v="353"/>
    <x v="4"/>
    <x v="2"/>
    <x v="4"/>
    <x v="3"/>
    <x v="3"/>
    <x v="26"/>
    <x v="851"/>
    <x v="0"/>
    <x v="0"/>
    <x v="3"/>
    <x v="2"/>
    <x v="28"/>
    <x v="1"/>
    <x v="1"/>
  </r>
  <r>
    <x v="103"/>
    <x v="45"/>
    <x v="54"/>
    <x v="0"/>
    <x v="29"/>
    <x v="53"/>
    <x v="53"/>
    <x v="53"/>
    <x v="53"/>
    <x v="0"/>
    <x v="1106"/>
    <x v="1151"/>
    <x v="492"/>
    <x v="2"/>
    <x v="108"/>
    <x v="931"/>
    <x v="36"/>
    <x v="3"/>
    <x v="15"/>
    <x v="2"/>
    <x v="1"/>
    <x v="38"/>
    <x v="505"/>
    <x v="0"/>
    <x v="0"/>
    <x v="3"/>
    <x v="5"/>
    <x v="29"/>
    <x v="1"/>
    <x v="1"/>
  </r>
  <r>
    <x v="104"/>
    <x v="2"/>
    <x v="2"/>
    <x v="1"/>
    <x v="0"/>
    <x v="2"/>
    <x v="2"/>
    <x v="2"/>
    <x v="2"/>
    <x v="0"/>
    <x v="1107"/>
    <x v="1152"/>
    <x v="590"/>
    <x v="38"/>
    <x v="44"/>
    <x v="932"/>
    <x v="36"/>
    <x v="3"/>
    <x v="4"/>
    <x v="3"/>
    <x v="1"/>
    <x v="6"/>
    <x v="852"/>
    <x v="0"/>
    <x v="0"/>
    <x v="4"/>
    <x v="2"/>
    <x v="0"/>
    <x v="0"/>
    <x v="0"/>
  </r>
  <r>
    <x v="104"/>
    <x v="2"/>
    <x v="3"/>
    <x v="1"/>
    <x v="0"/>
    <x v="3"/>
    <x v="3"/>
    <x v="3"/>
    <x v="3"/>
    <x v="0"/>
    <x v="1108"/>
    <x v="1153"/>
    <x v="646"/>
    <x v="293"/>
    <x v="107"/>
    <x v="933"/>
    <x v="21"/>
    <x v="3"/>
    <x v="4"/>
    <x v="7"/>
    <x v="1"/>
    <x v="38"/>
    <x v="615"/>
    <x v="0"/>
    <x v="0"/>
    <x v="3"/>
    <x v="5"/>
    <x v="0"/>
    <x v="0"/>
    <x v="0"/>
  </r>
  <r>
    <x v="104"/>
    <x v="2"/>
    <x v="4"/>
    <x v="1"/>
    <x v="0"/>
    <x v="4"/>
    <x v="4"/>
    <x v="4"/>
    <x v="4"/>
    <x v="0"/>
    <x v="690"/>
    <x v="887"/>
    <x v="522"/>
    <x v="53"/>
    <x v="4"/>
    <x v="934"/>
    <x v="4"/>
    <x v="3"/>
    <x v="4"/>
    <x v="3"/>
    <x v="1"/>
    <x v="4"/>
    <x v="4"/>
    <x v="0"/>
    <x v="0"/>
    <x v="3"/>
    <x v="2"/>
    <x v="0"/>
    <x v="0"/>
    <x v="0"/>
  </r>
  <r>
    <x v="104"/>
    <x v="5"/>
    <x v="8"/>
    <x v="1"/>
    <x v="0"/>
    <x v="8"/>
    <x v="8"/>
    <x v="8"/>
    <x v="8"/>
    <x v="0"/>
    <x v="1109"/>
    <x v="1154"/>
    <x v="647"/>
    <x v="91"/>
    <x v="20"/>
    <x v="279"/>
    <x v="36"/>
    <x v="3"/>
    <x v="6"/>
    <x v="3"/>
    <x v="1"/>
    <x v="10"/>
    <x v="853"/>
    <x v="0"/>
    <x v="0"/>
    <x v="12"/>
    <x v="2"/>
    <x v="0"/>
    <x v="0"/>
    <x v="0"/>
  </r>
  <r>
    <x v="104"/>
    <x v="18"/>
    <x v="21"/>
    <x v="1"/>
    <x v="0"/>
    <x v="20"/>
    <x v="20"/>
    <x v="20"/>
    <x v="20"/>
    <x v="0"/>
    <x v="1110"/>
    <x v="1155"/>
    <x v="64"/>
    <x v="155"/>
    <x v="44"/>
    <x v="935"/>
    <x v="15"/>
    <x v="3"/>
    <x v="4"/>
    <x v="7"/>
    <x v="1"/>
    <x v="3"/>
    <x v="854"/>
    <x v="0"/>
    <x v="0"/>
    <x v="4"/>
    <x v="2"/>
    <x v="0"/>
    <x v="0"/>
    <x v="0"/>
  </r>
  <r>
    <x v="104"/>
    <x v="23"/>
    <x v="27"/>
    <x v="1"/>
    <x v="0"/>
    <x v="26"/>
    <x v="26"/>
    <x v="26"/>
    <x v="26"/>
    <x v="0"/>
    <x v="1111"/>
    <x v="1156"/>
    <x v="4"/>
    <x v="37"/>
    <x v="18"/>
    <x v="936"/>
    <x v="36"/>
    <x v="3"/>
    <x v="4"/>
    <x v="3"/>
    <x v="1"/>
    <x v="6"/>
    <x v="855"/>
    <x v="0"/>
    <x v="0"/>
    <x v="3"/>
    <x v="2"/>
    <x v="0"/>
    <x v="0"/>
    <x v="0"/>
  </r>
  <r>
    <x v="104"/>
    <x v="25"/>
    <x v="29"/>
    <x v="1"/>
    <x v="10"/>
    <x v="28"/>
    <x v="28"/>
    <x v="28"/>
    <x v="28"/>
    <x v="0"/>
    <x v="457"/>
    <x v="903"/>
    <x v="385"/>
    <x v="103"/>
    <x v="4"/>
    <x v="1"/>
    <x v="4"/>
    <x v="3"/>
    <x v="4"/>
    <x v="3"/>
    <x v="1"/>
    <x v="4"/>
    <x v="4"/>
    <x v="0"/>
    <x v="0"/>
    <x v="3"/>
    <x v="2"/>
    <x v="10"/>
    <x v="0"/>
    <x v="3"/>
  </r>
  <r>
    <x v="104"/>
    <x v="25"/>
    <x v="30"/>
    <x v="1"/>
    <x v="10"/>
    <x v="29"/>
    <x v="29"/>
    <x v="29"/>
    <x v="29"/>
    <x v="0"/>
    <x v="1112"/>
    <x v="200"/>
    <x v="595"/>
    <x v="249"/>
    <x v="46"/>
    <x v="937"/>
    <x v="3"/>
    <x v="3"/>
    <x v="4"/>
    <x v="3"/>
    <x v="1"/>
    <x v="10"/>
    <x v="856"/>
    <x v="0"/>
    <x v="0"/>
    <x v="3"/>
    <x v="2"/>
    <x v="10"/>
    <x v="0"/>
    <x v="3"/>
  </r>
  <r>
    <x v="104"/>
    <x v="26"/>
    <x v="31"/>
    <x v="1"/>
    <x v="0"/>
    <x v="30"/>
    <x v="30"/>
    <x v="30"/>
    <x v="30"/>
    <x v="0"/>
    <x v="1113"/>
    <x v="880"/>
    <x v="347"/>
    <x v="358"/>
    <x v="67"/>
    <x v="938"/>
    <x v="3"/>
    <x v="3"/>
    <x v="6"/>
    <x v="3"/>
    <x v="1"/>
    <x v="26"/>
    <x v="857"/>
    <x v="0"/>
    <x v="0"/>
    <x v="4"/>
    <x v="5"/>
    <x v="0"/>
    <x v="0"/>
    <x v="0"/>
  </r>
  <r>
    <x v="104"/>
    <x v="31"/>
    <x v="37"/>
    <x v="0"/>
    <x v="17"/>
    <x v="36"/>
    <x v="36"/>
    <x v="36"/>
    <x v="36"/>
    <x v="0"/>
    <x v="1114"/>
    <x v="1157"/>
    <x v="31"/>
    <x v="412"/>
    <x v="15"/>
    <x v="939"/>
    <x v="36"/>
    <x v="3"/>
    <x v="4"/>
    <x v="3"/>
    <x v="1"/>
    <x v="6"/>
    <x v="858"/>
    <x v="0"/>
    <x v="0"/>
    <x v="3"/>
    <x v="2"/>
    <x v="17"/>
    <x v="0"/>
    <x v="0"/>
  </r>
  <r>
    <x v="104"/>
    <x v="34"/>
    <x v="41"/>
    <x v="1"/>
    <x v="0"/>
    <x v="40"/>
    <x v="40"/>
    <x v="40"/>
    <x v="40"/>
    <x v="0"/>
    <x v="1115"/>
    <x v="671"/>
    <x v="648"/>
    <x v="293"/>
    <x v="103"/>
    <x v="940"/>
    <x v="36"/>
    <x v="3"/>
    <x v="4"/>
    <x v="3"/>
    <x v="1"/>
    <x v="6"/>
    <x v="859"/>
    <x v="0"/>
    <x v="0"/>
    <x v="4"/>
    <x v="2"/>
    <x v="0"/>
    <x v="0"/>
    <x v="0"/>
  </r>
  <r>
    <x v="104"/>
    <x v="39"/>
    <x v="46"/>
    <x v="0"/>
    <x v="0"/>
    <x v="45"/>
    <x v="45"/>
    <x v="45"/>
    <x v="45"/>
    <x v="0"/>
    <x v="1116"/>
    <x v="1158"/>
    <x v="649"/>
    <x v="98"/>
    <x v="53"/>
    <x v="941"/>
    <x v="28"/>
    <x v="3"/>
    <x v="10"/>
    <x v="3"/>
    <x v="1"/>
    <x v="50"/>
    <x v="860"/>
    <x v="0"/>
    <x v="0"/>
    <x v="3"/>
    <x v="1"/>
    <x v="0"/>
    <x v="0"/>
    <x v="0"/>
  </r>
  <r>
    <x v="104"/>
    <x v="41"/>
    <x v="48"/>
    <x v="0"/>
    <x v="18"/>
    <x v="47"/>
    <x v="47"/>
    <x v="47"/>
    <x v="47"/>
    <x v="0"/>
    <x v="1117"/>
    <x v="1159"/>
    <x v="650"/>
    <x v="429"/>
    <x v="63"/>
    <x v="942"/>
    <x v="38"/>
    <x v="3"/>
    <x v="70"/>
    <x v="7"/>
    <x v="1"/>
    <x v="83"/>
    <x v="861"/>
    <x v="0"/>
    <x v="0"/>
    <x v="5"/>
    <x v="7"/>
    <x v="18"/>
    <x v="0"/>
    <x v="3"/>
  </r>
  <r>
    <x v="104"/>
    <x v="42"/>
    <x v="50"/>
    <x v="0"/>
    <x v="25"/>
    <x v="49"/>
    <x v="49"/>
    <x v="49"/>
    <x v="49"/>
    <x v="0"/>
    <x v="1118"/>
    <x v="1160"/>
    <x v="174"/>
    <x v="106"/>
    <x v="42"/>
    <x v="171"/>
    <x v="21"/>
    <x v="5"/>
    <x v="28"/>
    <x v="7"/>
    <x v="3"/>
    <x v="33"/>
    <x v="158"/>
    <x v="0"/>
    <x v="0"/>
    <x v="4"/>
    <x v="2"/>
    <x v="25"/>
    <x v="0"/>
    <x v="4"/>
  </r>
  <r>
    <x v="104"/>
    <x v="43"/>
    <x v="51"/>
    <x v="0"/>
    <x v="26"/>
    <x v="50"/>
    <x v="50"/>
    <x v="50"/>
    <x v="50"/>
    <x v="0"/>
    <x v="1119"/>
    <x v="1161"/>
    <x v="492"/>
    <x v="150"/>
    <x v="83"/>
    <x v="943"/>
    <x v="21"/>
    <x v="3"/>
    <x v="3"/>
    <x v="3"/>
    <x v="1"/>
    <x v="22"/>
    <x v="862"/>
    <x v="0"/>
    <x v="0"/>
    <x v="3"/>
    <x v="13"/>
    <x v="26"/>
    <x v="0"/>
    <x v="1"/>
  </r>
  <r>
    <x v="104"/>
    <x v="44"/>
    <x v="52"/>
    <x v="0"/>
    <x v="27"/>
    <x v="51"/>
    <x v="51"/>
    <x v="51"/>
    <x v="51"/>
    <x v="0"/>
    <x v="1120"/>
    <x v="1162"/>
    <x v="299"/>
    <x v="186"/>
    <x v="51"/>
    <x v="944"/>
    <x v="10"/>
    <x v="3"/>
    <x v="10"/>
    <x v="3"/>
    <x v="5"/>
    <x v="11"/>
    <x v="863"/>
    <x v="0"/>
    <x v="0"/>
    <x v="13"/>
    <x v="4"/>
    <x v="27"/>
    <x v="1"/>
    <x v="1"/>
  </r>
  <r>
    <x v="104"/>
    <x v="44"/>
    <x v="53"/>
    <x v="0"/>
    <x v="28"/>
    <x v="52"/>
    <x v="52"/>
    <x v="52"/>
    <x v="52"/>
    <x v="0"/>
    <x v="1121"/>
    <x v="1163"/>
    <x v="443"/>
    <x v="273"/>
    <x v="7"/>
    <x v="945"/>
    <x v="15"/>
    <x v="5"/>
    <x v="28"/>
    <x v="7"/>
    <x v="1"/>
    <x v="36"/>
    <x v="95"/>
    <x v="0"/>
    <x v="0"/>
    <x v="3"/>
    <x v="5"/>
    <x v="28"/>
    <x v="1"/>
    <x v="1"/>
  </r>
  <r>
    <x v="104"/>
    <x v="45"/>
    <x v="54"/>
    <x v="0"/>
    <x v="29"/>
    <x v="53"/>
    <x v="53"/>
    <x v="53"/>
    <x v="53"/>
    <x v="0"/>
    <x v="1122"/>
    <x v="1164"/>
    <x v="507"/>
    <x v="144"/>
    <x v="15"/>
    <x v="946"/>
    <x v="26"/>
    <x v="3"/>
    <x v="19"/>
    <x v="3"/>
    <x v="1"/>
    <x v="61"/>
    <x v="864"/>
    <x v="0"/>
    <x v="0"/>
    <x v="12"/>
    <x v="2"/>
    <x v="29"/>
    <x v="1"/>
    <x v="1"/>
  </r>
  <r>
    <x v="105"/>
    <x v="2"/>
    <x v="2"/>
    <x v="1"/>
    <x v="0"/>
    <x v="2"/>
    <x v="2"/>
    <x v="2"/>
    <x v="2"/>
    <x v="0"/>
    <x v="1123"/>
    <x v="1165"/>
    <x v="216"/>
    <x v="28"/>
    <x v="75"/>
    <x v="919"/>
    <x v="36"/>
    <x v="3"/>
    <x v="22"/>
    <x v="3"/>
    <x v="2"/>
    <x v="10"/>
    <x v="865"/>
    <x v="0"/>
    <x v="0"/>
    <x v="12"/>
    <x v="5"/>
    <x v="0"/>
    <x v="0"/>
    <x v="0"/>
  </r>
  <r>
    <x v="105"/>
    <x v="2"/>
    <x v="3"/>
    <x v="1"/>
    <x v="0"/>
    <x v="3"/>
    <x v="3"/>
    <x v="3"/>
    <x v="3"/>
    <x v="0"/>
    <x v="1124"/>
    <x v="1166"/>
    <x v="651"/>
    <x v="151"/>
    <x v="107"/>
    <x v="947"/>
    <x v="3"/>
    <x v="3"/>
    <x v="4"/>
    <x v="3"/>
    <x v="3"/>
    <x v="26"/>
    <x v="866"/>
    <x v="0"/>
    <x v="0"/>
    <x v="4"/>
    <x v="5"/>
    <x v="0"/>
    <x v="0"/>
    <x v="0"/>
  </r>
  <r>
    <x v="105"/>
    <x v="2"/>
    <x v="4"/>
    <x v="1"/>
    <x v="0"/>
    <x v="4"/>
    <x v="4"/>
    <x v="4"/>
    <x v="4"/>
    <x v="0"/>
    <x v="414"/>
    <x v="1167"/>
    <x v="47"/>
    <x v="430"/>
    <x v="4"/>
    <x v="948"/>
    <x v="4"/>
    <x v="3"/>
    <x v="4"/>
    <x v="3"/>
    <x v="1"/>
    <x v="4"/>
    <x v="4"/>
    <x v="0"/>
    <x v="0"/>
    <x v="3"/>
    <x v="2"/>
    <x v="0"/>
    <x v="0"/>
    <x v="0"/>
  </r>
  <r>
    <x v="105"/>
    <x v="5"/>
    <x v="8"/>
    <x v="1"/>
    <x v="0"/>
    <x v="8"/>
    <x v="8"/>
    <x v="8"/>
    <x v="8"/>
    <x v="0"/>
    <x v="1125"/>
    <x v="1168"/>
    <x v="652"/>
    <x v="210"/>
    <x v="90"/>
    <x v="949"/>
    <x v="4"/>
    <x v="3"/>
    <x v="6"/>
    <x v="3"/>
    <x v="1"/>
    <x v="6"/>
    <x v="867"/>
    <x v="0"/>
    <x v="0"/>
    <x v="12"/>
    <x v="2"/>
    <x v="0"/>
    <x v="0"/>
    <x v="0"/>
  </r>
  <r>
    <x v="105"/>
    <x v="18"/>
    <x v="21"/>
    <x v="1"/>
    <x v="0"/>
    <x v="20"/>
    <x v="20"/>
    <x v="20"/>
    <x v="20"/>
    <x v="0"/>
    <x v="1126"/>
    <x v="1169"/>
    <x v="216"/>
    <x v="269"/>
    <x v="44"/>
    <x v="704"/>
    <x v="9"/>
    <x v="3"/>
    <x v="15"/>
    <x v="3"/>
    <x v="3"/>
    <x v="22"/>
    <x v="868"/>
    <x v="0"/>
    <x v="0"/>
    <x v="12"/>
    <x v="2"/>
    <x v="0"/>
    <x v="0"/>
    <x v="0"/>
  </r>
  <r>
    <x v="105"/>
    <x v="23"/>
    <x v="27"/>
    <x v="1"/>
    <x v="0"/>
    <x v="26"/>
    <x v="26"/>
    <x v="26"/>
    <x v="26"/>
    <x v="0"/>
    <x v="1127"/>
    <x v="1170"/>
    <x v="113"/>
    <x v="49"/>
    <x v="18"/>
    <x v="950"/>
    <x v="4"/>
    <x v="3"/>
    <x v="4"/>
    <x v="3"/>
    <x v="1"/>
    <x v="4"/>
    <x v="4"/>
    <x v="0"/>
    <x v="0"/>
    <x v="3"/>
    <x v="2"/>
    <x v="0"/>
    <x v="0"/>
    <x v="0"/>
  </r>
  <r>
    <x v="105"/>
    <x v="25"/>
    <x v="29"/>
    <x v="1"/>
    <x v="10"/>
    <x v="28"/>
    <x v="28"/>
    <x v="28"/>
    <x v="28"/>
    <x v="0"/>
    <x v="1128"/>
    <x v="764"/>
    <x v="410"/>
    <x v="93"/>
    <x v="4"/>
    <x v="951"/>
    <x v="4"/>
    <x v="3"/>
    <x v="4"/>
    <x v="3"/>
    <x v="1"/>
    <x v="4"/>
    <x v="4"/>
    <x v="0"/>
    <x v="0"/>
    <x v="3"/>
    <x v="2"/>
    <x v="10"/>
    <x v="0"/>
    <x v="3"/>
  </r>
  <r>
    <x v="105"/>
    <x v="25"/>
    <x v="30"/>
    <x v="1"/>
    <x v="10"/>
    <x v="29"/>
    <x v="29"/>
    <x v="29"/>
    <x v="29"/>
    <x v="0"/>
    <x v="1129"/>
    <x v="1171"/>
    <x v="562"/>
    <x v="57"/>
    <x v="57"/>
    <x v="952"/>
    <x v="36"/>
    <x v="3"/>
    <x v="4"/>
    <x v="3"/>
    <x v="1"/>
    <x v="6"/>
    <x v="167"/>
    <x v="0"/>
    <x v="0"/>
    <x v="3"/>
    <x v="2"/>
    <x v="10"/>
    <x v="0"/>
    <x v="3"/>
  </r>
  <r>
    <x v="105"/>
    <x v="26"/>
    <x v="31"/>
    <x v="1"/>
    <x v="0"/>
    <x v="30"/>
    <x v="30"/>
    <x v="30"/>
    <x v="30"/>
    <x v="0"/>
    <x v="1130"/>
    <x v="1172"/>
    <x v="413"/>
    <x v="127"/>
    <x v="67"/>
    <x v="953"/>
    <x v="36"/>
    <x v="3"/>
    <x v="4"/>
    <x v="3"/>
    <x v="1"/>
    <x v="6"/>
    <x v="869"/>
    <x v="0"/>
    <x v="0"/>
    <x v="3"/>
    <x v="2"/>
    <x v="0"/>
    <x v="0"/>
    <x v="0"/>
  </r>
  <r>
    <x v="105"/>
    <x v="31"/>
    <x v="37"/>
    <x v="0"/>
    <x v="17"/>
    <x v="36"/>
    <x v="36"/>
    <x v="36"/>
    <x v="36"/>
    <x v="0"/>
    <x v="1131"/>
    <x v="1173"/>
    <x v="496"/>
    <x v="431"/>
    <x v="65"/>
    <x v="954"/>
    <x v="36"/>
    <x v="3"/>
    <x v="6"/>
    <x v="3"/>
    <x v="1"/>
    <x v="10"/>
    <x v="870"/>
    <x v="0"/>
    <x v="0"/>
    <x v="3"/>
    <x v="2"/>
    <x v="17"/>
    <x v="0"/>
    <x v="0"/>
  </r>
  <r>
    <x v="105"/>
    <x v="34"/>
    <x v="41"/>
    <x v="1"/>
    <x v="0"/>
    <x v="40"/>
    <x v="40"/>
    <x v="40"/>
    <x v="40"/>
    <x v="0"/>
    <x v="1132"/>
    <x v="1174"/>
    <x v="329"/>
    <x v="286"/>
    <x v="108"/>
    <x v="955"/>
    <x v="4"/>
    <x v="3"/>
    <x v="4"/>
    <x v="3"/>
    <x v="1"/>
    <x v="4"/>
    <x v="4"/>
    <x v="0"/>
    <x v="0"/>
    <x v="12"/>
    <x v="2"/>
    <x v="0"/>
    <x v="0"/>
    <x v="0"/>
  </r>
  <r>
    <x v="105"/>
    <x v="39"/>
    <x v="46"/>
    <x v="0"/>
    <x v="0"/>
    <x v="45"/>
    <x v="45"/>
    <x v="45"/>
    <x v="45"/>
    <x v="0"/>
    <x v="1133"/>
    <x v="1175"/>
    <x v="653"/>
    <x v="379"/>
    <x v="108"/>
    <x v="956"/>
    <x v="33"/>
    <x v="3"/>
    <x v="15"/>
    <x v="3"/>
    <x v="3"/>
    <x v="36"/>
    <x v="871"/>
    <x v="0"/>
    <x v="0"/>
    <x v="4"/>
    <x v="13"/>
    <x v="0"/>
    <x v="0"/>
    <x v="0"/>
  </r>
  <r>
    <x v="105"/>
    <x v="41"/>
    <x v="48"/>
    <x v="0"/>
    <x v="18"/>
    <x v="47"/>
    <x v="47"/>
    <x v="47"/>
    <x v="47"/>
    <x v="0"/>
    <x v="1134"/>
    <x v="1176"/>
    <x v="213"/>
    <x v="432"/>
    <x v="47"/>
    <x v="957"/>
    <x v="54"/>
    <x v="5"/>
    <x v="78"/>
    <x v="7"/>
    <x v="1"/>
    <x v="110"/>
    <x v="872"/>
    <x v="0"/>
    <x v="0"/>
    <x v="13"/>
    <x v="13"/>
    <x v="18"/>
    <x v="0"/>
    <x v="3"/>
  </r>
  <r>
    <x v="105"/>
    <x v="42"/>
    <x v="50"/>
    <x v="0"/>
    <x v="25"/>
    <x v="49"/>
    <x v="49"/>
    <x v="49"/>
    <x v="49"/>
    <x v="0"/>
    <x v="1135"/>
    <x v="1177"/>
    <x v="27"/>
    <x v="6"/>
    <x v="35"/>
    <x v="673"/>
    <x v="35"/>
    <x v="3"/>
    <x v="16"/>
    <x v="7"/>
    <x v="1"/>
    <x v="61"/>
    <x v="265"/>
    <x v="0"/>
    <x v="0"/>
    <x v="4"/>
    <x v="13"/>
    <x v="25"/>
    <x v="0"/>
    <x v="4"/>
  </r>
  <r>
    <x v="105"/>
    <x v="43"/>
    <x v="51"/>
    <x v="0"/>
    <x v="26"/>
    <x v="50"/>
    <x v="50"/>
    <x v="50"/>
    <x v="50"/>
    <x v="0"/>
    <x v="1136"/>
    <x v="1178"/>
    <x v="93"/>
    <x v="291"/>
    <x v="82"/>
    <x v="958"/>
    <x v="3"/>
    <x v="3"/>
    <x v="3"/>
    <x v="3"/>
    <x v="1"/>
    <x v="47"/>
    <x v="873"/>
    <x v="0"/>
    <x v="0"/>
    <x v="13"/>
    <x v="5"/>
    <x v="26"/>
    <x v="0"/>
    <x v="1"/>
  </r>
  <r>
    <x v="105"/>
    <x v="44"/>
    <x v="52"/>
    <x v="0"/>
    <x v="27"/>
    <x v="51"/>
    <x v="51"/>
    <x v="51"/>
    <x v="51"/>
    <x v="0"/>
    <x v="1137"/>
    <x v="1179"/>
    <x v="394"/>
    <x v="76"/>
    <x v="57"/>
    <x v="669"/>
    <x v="17"/>
    <x v="3"/>
    <x v="24"/>
    <x v="7"/>
    <x v="5"/>
    <x v="46"/>
    <x v="518"/>
    <x v="0"/>
    <x v="0"/>
    <x v="1"/>
    <x v="7"/>
    <x v="27"/>
    <x v="1"/>
    <x v="1"/>
  </r>
  <r>
    <x v="105"/>
    <x v="44"/>
    <x v="53"/>
    <x v="0"/>
    <x v="28"/>
    <x v="52"/>
    <x v="52"/>
    <x v="52"/>
    <x v="52"/>
    <x v="0"/>
    <x v="1138"/>
    <x v="93"/>
    <x v="42"/>
    <x v="59"/>
    <x v="45"/>
    <x v="959"/>
    <x v="9"/>
    <x v="3"/>
    <x v="3"/>
    <x v="7"/>
    <x v="1"/>
    <x v="38"/>
    <x v="874"/>
    <x v="0"/>
    <x v="0"/>
    <x v="3"/>
    <x v="2"/>
    <x v="28"/>
    <x v="1"/>
    <x v="1"/>
  </r>
  <r>
    <x v="105"/>
    <x v="45"/>
    <x v="54"/>
    <x v="0"/>
    <x v="29"/>
    <x v="53"/>
    <x v="53"/>
    <x v="53"/>
    <x v="53"/>
    <x v="0"/>
    <x v="1139"/>
    <x v="1180"/>
    <x v="654"/>
    <x v="348"/>
    <x v="2"/>
    <x v="108"/>
    <x v="28"/>
    <x v="3"/>
    <x v="31"/>
    <x v="3"/>
    <x v="1"/>
    <x v="5"/>
    <x v="875"/>
    <x v="0"/>
    <x v="0"/>
    <x v="3"/>
    <x v="13"/>
    <x v="29"/>
    <x v="1"/>
    <x v="1"/>
  </r>
  <r>
    <x v="106"/>
    <x v="2"/>
    <x v="2"/>
    <x v="1"/>
    <x v="0"/>
    <x v="2"/>
    <x v="2"/>
    <x v="2"/>
    <x v="2"/>
    <x v="0"/>
    <x v="791"/>
    <x v="1181"/>
    <x v="469"/>
    <x v="214"/>
    <x v="75"/>
    <x v="960"/>
    <x v="36"/>
    <x v="5"/>
    <x v="5"/>
    <x v="3"/>
    <x v="1"/>
    <x v="38"/>
    <x v="876"/>
    <x v="0"/>
    <x v="0"/>
    <x v="3"/>
    <x v="2"/>
    <x v="0"/>
    <x v="0"/>
    <x v="0"/>
  </r>
  <r>
    <x v="106"/>
    <x v="2"/>
    <x v="3"/>
    <x v="1"/>
    <x v="0"/>
    <x v="3"/>
    <x v="3"/>
    <x v="3"/>
    <x v="3"/>
    <x v="0"/>
    <x v="1140"/>
    <x v="1182"/>
    <x v="3"/>
    <x v="121"/>
    <x v="67"/>
    <x v="961"/>
    <x v="15"/>
    <x v="3"/>
    <x v="4"/>
    <x v="3"/>
    <x v="1"/>
    <x v="47"/>
    <x v="877"/>
    <x v="0"/>
    <x v="0"/>
    <x v="4"/>
    <x v="2"/>
    <x v="0"/>
    <x v="0"/>
    <x v="0"/>
  </r>
  <r>
    <x v="106"/>
    <x v="2"/>
    <x v="4"/>
    <x v="1"/>
    <x v="0"/>
    <x v="4"/>
    <x v="4"/>
    <x v="4"/>
    <x v="4"/>
    <x v="0"/>
    <x v="1141"/>
    <x v="1183"/>
    <x v="232"/>
    <x v="76"/>
    <x v="23"/>
    <x v="962"/>
    <x v="4"/>
    <x v="3"/>
    <x v="4"/>
    <x v="3"/>
    <x v="1"/>
    <x v="4"/>
    <x v="4"/>
    <x v="0"/>
    <x v="0"/>
    <x v="3"/>
    <x v="2"/>
    <x v="0"/>
    <x v="0"/>
    <x v="0"/>
  </r>
  <r>
    <x v="106"/>
    <x v="5"/>
    <x v="8"/>
    <x v="1"/>
    <x v="0"/>
    <x v="8"/>
    <x v="8"/>
    <x v="8"/>
    <x v="8"/>
    <x v="0"/>
    <x v="1142"/>
    <x v="1184"/>
    <x v="347"/>
    <x v="261"/>
    <x v="90"/>
    <x v="963"/>
    <x v="4"/>
    <x v="3"/>
    <x v="6"/>
    <x v="7"/>
    <x v="1"/>
    <x v="10"/>
    <x v="878"/>
    <x v="0"/>
    <x v="0"/>
    <x v="3"/>
    <x v="1"/>
    <x v="0"/>
    <x v="0"/>
    <x v="0"/>
  </r>
  <r>
    <x v="106"/>
    <x v="18"/>
    <x v="21"/>
    <x v="1"/>
    <x v="0"/>
    <x v="20"/>
    <x v="20"/>
    <x v="20"/>
    <x v="20"/>
    <x v="0"/>
    <x v="1143"/>
    <x v="1185"/>
    <x v="608"/>
    <x v="23"/>
    <x v="40"/>
    <x v="964"/>
    <x v="36"/>
    <x v="3"/>
    <x v="6"/>
    <x v="7"/>
    <x v="1"/>
    <x v="26"/>
    <x v="879"/>
    <x v="0"/>
    <x v="0"/>
    <x v="18"/>
    <x v="5"/>
    <x v="0"/>
    <x v="0"/>
    <x v="0"/>
  </r>
  <r>
    <x v="106"/>
    <x v="23"/>
    <x v="27"/>
    <x v="1"/>
    <x v="0"/>
    <x v="26"/>
    <x v="26"/>
    <x v="26"/>
    <x v="26"/>
    <x v="0"/>
    <x v="1144"/>
    <x v="1186"/>
    <x v="366"/>
    <x v="433"/>
    <x v="4"/>
    <x v="965"/>
    <x v="4"/>
    <x v="3"/>
    <x v="4"/>
    <x v="3"/>
    <x v="1"/>
    <x v="4"/>
    <x v="4"/>
    <x v="0"/>
    <x v="0"/>
    <x v="4"/>
    <x v="2"/>
    <x v="0"/>
    <x v="0"/>
    <x v="0"/>
  </r>
  <r>
    <x v="106"/>
    <x v="25"/>
    <x v="29"/>
    <x v="1"/>
    <x v="10"/>
    <x v="28"/>
    <x v="28"/>
    <x v="28"/>
    <x v="28"/>
    <x v="0"/>
    <x v="1145"/>
    <x v="1186"/>
    <x v="610"/>
    <x v="434"/>
    <x v="4"/>
    <x v="966"/>
    <x v="4"/>
    <x v="3"/>
    <x v="6"/>
    <x v="3"/>
    <x v="1"/>
    <x v="6"/>
    <x v="880"/>
    <x v="0"/>
    <x v="0"/>
    <x v="3"/>
    <x v="2"/>
    <x v="10"/>
    <x v="0"/>
    <x v="3"/>
  </r>
  <r>
    <x v="106"/>
    <x v="25"/>
    <x v="30"/>
    <x v="1"/>
    <x v="10"/>
    <x v="29"/>
    <x v="29"/>
    <x v="29"/>
    <x v="29"/>
    <x v="0"/>
    <x v="1146"/>
    <x v="1187"/>
    <x v="592"/>
    <x v="184"/>
    <x v="46"/>
    <x v="967"/>
    <x v="4"/>
    <x v="3"/>
    <x v="4"/>
    <x v="3"/>
    <x v="1"/>
    <x v="4"/>
    <x v="4"/>
    <x v="0"/>
    <x v="0"/>
    <x v="3"/>
    <x v="2"/>
    <x v="10"/>
    <x v="0"/>
    <x v="3"/>
  </r>
  <r>
    <x v="106"/>
    <x v="26"/>
    <x v="31"/>
    <x v="1"/>
    <x v="0"/>
    <x v="30"/>
    <x v="30"/>
    <x v="30"/>
    <x v="30"/>
    <x v="0"/>
    <x v="1147"/>
    <x v="1188"/>
    <x v="655"/>
    <x v="127"/>
    <x v="67"/>
    <x v="218"/>
    <x v="9"/>
    <x v="3"/>
    <x v="4"/>
    <x v="3"/>
    <x v="1"/>
    <x v="26"/>
    <x v="881"/>
    <x v="0"/>
    <x v="0"/>
    <x v="3"/>
    <x v="2"/>
    <x v="0"/>
    <x v="0"/>
    <x v="0"/>
  </r>
  <r>
    <x v="106"/>
    <x v="31"/>
    <x v="37"/>
    <x v="0"/>
    <x v="17"/>
    <x v="36"/>
    <x v="36"/>
    <x v="36"/>
    <x v="36"/>
    <x v="0"/>
    <x v="1148"/>
    <x v="1189"/>
    <x v="113"/>
    <x v="435"/>
    <x v="49"/>
    <x v="968"/>
    <x v="36"/>
    <x v="3"/>
    <x v="6"/>
    <x v="3"/>
    <x v="1"/>
    <x v="10"/>
    <x v="882"/>
    <x v="0"/>
    <x v="0"/>
    <x v="3"/>
    <x v="2"/>
    <x v="17"/>
    <x v="0"/>
    <x v="0"/>
  </r>
  <r>
    <x v="106"/>
    <x v="34"/>
    <x v="41"/>
    <x v="1"/>
    <x v="0"/>
    <x v="40"/>
    <x v="40"/>
    <x v="40"/>
    <x v="40"/>
    <x v="0"/>
    <x v="1149"/>
    <x v="1190"/>
    <x v="347"/>
    <x v="336"/>
    <x v="107"/>
    <x v="808"/>
    <x v="4"/>
    <x v="3"/>
    <x v="6"/>
    <x v="7"/>
    <x v="1"/>
    <x v="10"/>
    <x v="883"/>
    <x v="0"/>
    <x v="0"/>
    <x v="4"/>
    <x v="5"/>
    <x v="0"/>
    <x v="0"/>
    <x v="0"/>
  </r>
  <r>
    <x v="106"/>
    <x v="39"/>
    <x v="46"/>
    <x v="0"/>
    <x v="0"/>
    <x v="45"/>
    <x v="45"/>
    <x v="45"/>
    <x v="45"/>
    <x v="0"/>
    <x v="1150"/>
    <x v="1191"/>
    <x v="572"/>
    <x v="195"/>
    <x v="110"/>
    <x v="969"/>
    <x v="15"/>
    <x v="3"/>
    <x v="31"/>
    <x v="7"/>
    <x v="1"/>
    <x v="34"/>
    <x v="534"/>
    <x v="0"/>
    <x v="0"/>
    <x v="4"/>
    <x v="2"/>
    <x v="0"/>
    <x v="0"/>
    <x v="0"/>
  </r>
  <r>
    <x v="106"/>
    <x v="41"/>
    <x v="48"/>
    <x v="0"/>
    <x v="18"/>
    <x v="47"/>
    <x v="47"/>
    <x v="47"/>
    <x v="47"/>
    <x v="0"/>
    <x v="1151"/>
    <x v="1192"/>
    <x v="167"/>
    <x v="436"/>
    <x v="63"/>
    <x v="970"/>
    <x v="60"/>
    <x v="5"/>
    <x v="14"/>
    <x v="3"/>
    <x v="1"/>
    <x v="101"/>
    <x v="884"/>
    <x v="0"/>
    <x v="0"/>
    <x v="3"/>
    <x v="13"/>
    <x v="18"/>
    <x v="0"/>
    <x v="3"/>
  </r>
  <r>
    <x v="106"/>
    <x v="42"/>
    <x v="50"/>
    <x v="0"/>
    <x v="25"/>
    <x v="49"/>
    <x v="49"/>
    <x v="49"/>
    <x v="49"/>
    <x v="0"/>
    <x v="1152"/>
    <x v="1193"/>
    <x v="445"/>
    <x v="231"/>
    <x v="103"/>
    <x v="971"/>
    <x v="36"/>
    <x v="5"/>
    <x v="5"/>
    <x v="3"/>
    <x v="3"/>
    <x v="22"/>
    <x v="885"/>
    <x v="0"/>
    <x v="0"/>
    <x v="4"/>
    <x v="2"/>
    <x v="25"/>
    <x v="0"/>
    <x v="4"/>
  </r>
  <r>
    <x v="106"/>
    <x v="43"/>
    <x v="51"/>
    <x v="0"/>
    <x v="26"/>
    <x v="50"/>
    <x v="50"/>
    <x v="50"/>
    <x v="50"/>
    <x v="0"/>
    <x v="1153"/>
    <x v="1194"/>
    <x v="483"/>
    <x v="191"/>
    <x v="81"/>
    <x v="972"/>
    <x v="33"/>
    <x v="3"/>
    <x v="3"/>
    <x v="7"/>
    <x v="1"/>
    <x v="52"/>
    <x v="276"/>
    <x v="0"/>
    <x v="0"/>
    <x v="3"/>
    <x v="5"/>
    <x v="26"/>
    <x v="0"/>
    <x v="1"/>
  </r>
  <r>
    <x v="106"/>
    <x v="44"/>
    <x v="52"/>
    <x v="0"/>
    <x v="27"/>
    <x v="51"/>
    <x v="51"/>
    <x v="51"/>
    <x v="51"/>
    <x v="0"/>
    <x v="1154"/>
    <x v="1195"/>
    <x v="268"/>
    <x v="140"/>
    <x v="84"/>
    <x v="272"/>
    <x v="14"/>
    <x v="3"/>
    <x v="9"/>
    <x v="7"/>
    <x v="5"/>
    <x v="101"/>
    <x v="93"/>
    <x v="0"/>
    <x v="0"/>
    <x v="12"/>
    <x v="8"/>
    <x v="27"/>
    <x v="1"/>
    <x v="1"/>
  </r>
  <r>
    <x v="106"/>
    <x v="44"/>
    <x v="53"/>
    <x v="0"/>
    <x v="28"/>
    <x v="52"/>
    <x v="52"/>
    <x v="52"/>
    <x v="52"/>
    <x v="0"/>
    <x v="1155"/>
    <x v="1196"/>
    <x v="454"/>
    <x v="339"/>
    <x v="76"/>
    <x v="973"/>
    <x v="30"/>
    <x v="2"/>
    <x v="3"/>
    <x v="2"/>
    <x v="1"/>
    <x v="34"/>
    <x v="886"/>
    <x v="0"/>
    <x v="0"/>
    <x v="4"/>
    <x v="5"/>
    <x v="28"/>
    <x v="1"/>
    <x v="1"/>
  </r>
  <r>
    <x v="106"/>
    <x v="45"/>
    <x v="54"/>
    <x v="0"/>
    <x v="29"/>
    <x v="53"/>
    <x v="53"/>
    <x v="53"/>
    <x v="53"/>
    <x v="0"/>
    <x v="1156"/>
    <x v="1197"/>
    <x v="656"/>
    <x v="437"/>
    <x v="23"/>
    <x v="951"/>
    <x v="35"/>
    <x v="3"/>
    <x v="15"/>
    <x v="3"/>
    <x v="1"/>
    <x v="36"/>
    <x v="887"/>
    <x v="0"/>
    <x v="0"/>
    <x v="12"/>
    <x v="2"/>
    <x v="29"/>
    <x v="1"/>
    <x v="1"/>
  </r>
  <r>
    <x v="106"/>
    <x v="46"/>
    <x v="55"/>
    <x v="0"/>
    <x v="30"/>
    <x v="54"/>
    <x v="54"/>
    <x v="54"/>
    <x v="54"/>
    <x v="0"/>
    <x v="1157"/>
    <x v="1198"/>
    <x v="657"/>
    <x v="438"/>
    <x v="5"/>
    <x v="529"/>
    <x v="43"/>
    <x v="3"/>
    <x v="36"/>
    <x v="7"/>
    <x v="1"/>
    <x v="15"/>
    <x v="34"/>
    <x v="0"/>
    <x v="0"/>
    <x v="2"/>
    <x v="6"/>
    <x v="30"/>
    <x v="0"/>
    <x v="1"/>
  </r>
  <r>
    <x v="107"/>
    <x v="2"/>
    <x v="2"/>
    <x v="1"/>
    <x v="0"/>
    <x v="2"/>
    <x v="2"/>
    <x v="2"/>
    <x v="2"/>
    <x v="0"/>
    <x v="1158"/>
    <x v="1199"/>
    <x v="658"/>
    <x v="198"/>
    <x v="75"/>
    <x v="974"/>
    <x v="25"/>
    <x v="3"/>
    <x v="6"/>
    <x v="3"/>
    <x v="3"/>
    <x v="6"/>
    <x v="888"/>
    <x v="0"/>
    <x v="0"/>
    <x v="3"/>
    <x v="2"/>
    <x v="0"/>
    <x v="0"/>
    <x v="0"/>
  </r>
  <r>
    <x v="107"/>
    <x v="2"/>
    <x v="3"/>
    <x v="1"/>
    <x v="0"/>
    <x v="3"/>
    <x v="3"/>
    <x v="3"/>
    <x v="3"/>
    <x v="0"/>
    <x v="1159"/>
    <x v="1200"/>
    <x v="299"/>
    <x v="79"/>
    <x v="67"/>
    <x v="975"/>
    <x v="3"/>
    <x v="3"/>
    <x v="6"/>
    <x v="3"/>
    <x v="1"/>
    <x v="26"/>
    <x v="889"/>
    <x v="0"/>
    <x v="0"/>
    <x v="5"/>
    <x v="2"/>
    <x v="0"/>
    <x v="0"/>
    <x v="0"/>
  </r>
  <r>
    <x v="107"/>
    <x v="2"/>
    <x v="4"/>
    <x v="1"/>
    <x v="0"/>
    <x v="4"/>
    <x v="4"/>
    <x v="4"/>
    <x v="4"/>
    <x v="0"/>
    <x v="259"/>
    <x v="1201"/>
    <x v="232"/>
    <x v="439"/>
    <x v="4"/>
    <x v="51"/>
    <x v="4"/>
    <x v="3"/>
    <x v="4"/>
    <x v="3"/>
    <x v="1"/>
    <x v="4"/>
    <x v="4"/>
    <x v="0"/>
    <x v="0"/>
    <x v="3"/>
    <x v="2"/>
    <x v="0"/>
    <x v="0"/>
    <x v="0"/>
  </r>
  <r>
    <x v="107"/>
    <x v="5"/>
    <x v="8"/>
    <x v="1"/>
    <x v="0"/>
    <x v="8"/>
    <x v="8"/>
    <x v="8"/>
    <x v="8"/>
    <x v="0"/>
    <x v="1160"/>
    <x v="1202"/>
    <x v="659"/>
    <x v="277"/>
    <x v="90"/>
    <x v="976"/>
    <x v="4"/>
    <x v="3"/>
    <x v="4"/>
    <x v="3"/>
    <x v="1"/>
    <x v="4"/>
    <x v="4"/>
    <x v="0"/>
    <x v="0"/>
    <x v="3"/>
    <x v="2"/>
    <x v="0"/>
    <x v="0"/>
    <x v="0"/>
  </r>
  <r>
    <x v="107"/>
    <x v="18"/>
    <x v="21"/>
    <x v="1"/>
    <x v="0"/>
    <x v="20"/>
    <x v="20"/>
    <x v="20"/>
    <x v="20"/>
    <x v="0"/>
    <x v="1161"/>
    <x v="1203"/>
    <x v="216"/>
    <x v="107"/>
    <x v="35"/>
    <x v="977"/>
    <x v="15"/>
    <x v="3"/>
    <x v="6"/>
    <x v="7"/>
    <x v="1"/>
    <x v="38"/>
    <x v="890"/>
    <x v="0"/>
    <x v="0"/>
    <x v="12"/>
    <x v="5"/>
    <x v="0"/>
    <x v="0"/>
    <x v="0"/>
  </r>
  <r>
    <x v="107"/>
    <x v="23"/>
    <x v="27"/>
    <x v="1"/>
    <x v="0"/>
    <x v="26"/>
    <x v="26"/>
    <x v="26"/>
    <x v="26"/>
    <x v="0"/>
    <x v="1162"/>
    <x v="1204"/>
    <x v="468"/>
    <x v="207"/>
    <x v="4"/>
    <x v="396"/>
    <x v="4"/>
    <x v="3"/>
    <x v="4"/>
    <x v="3"/>
    <x v="1"/>
    <x v="4"/>
    <x v="4"/>
    <x v="0"/>
    <x v="0"/>
    <x v="3"/>
    <x v="2"/>
    <x v="0"/>
    <x v="0"/>
    <x v="0"/>
  </r>
  <r>
    <x v="107"/>
    <x v="25"/>
    <x v="29"/>
    <x v="1"/>
    <x v="10"/>
    <x v="28"/>
    <x v="28"/>
    <x v="28"/>
    <x v="28"/>
    <x v="0"/>
    <x v="1163"/>
    <x v="1205"/>
    <x v="90"/>
    <x v="440"/>
    <x v="4"/>
    <x v="978"/>
    <x v="4"/>
    <x v="3"/>
    <x v="4"/>
    <x v="3"/>
    <x v="1"/>
    <x v="4"/>
    <x v="4"/>
    <x v="0"/>
    <x v="0"/>
    <x v="12"/>
    <x v="2"/>
    <x v="10"/>
    <x v="0"/>
    <x v="3"/>
  </r>
  <r>
    <x v="107"/>
    <x v="25"/>
    <x v="30"/>
    <x v="1"/>
    <x v="10"/>
    <x v="29"/>
    <x v="29"/>
    <x v="29"/>
    <x v="29"/>
    <x v="0"/>
    <x v="1164"/>
    <x v="1206"/>
    <x v="275"/>
    <x v="117"/>
    <x v="84"/>
    <x v="979"/>
    <x v="36"/>
    <x v="3"/>
    <x v="6"/>
    <x v="3"/>
    <x v="1"/>
    <x v="10"/>
    <x v="891"/>
    <x v="0"/>
    <x v="0"/>
    <x v="3"/>
    <x v="13"/>
    <x v="10"/>
    <x v="0"/>
    <x v="3"/>
  </r>
  <r>
    <x v="107"/>
    <x v="26"/>
    <x v="31"/>
    <x v="1"/>
    <x v="0"/>
    <x v="30"/>
    <x v="30"/>
    <x v="30"/>
    <x v="30"/>
    <x v="0"/>
    <x v="1165"/>
    <x v="1207"/>
    <x v="174"/>
    <x v="271"/>
    <x v="107"/>
    <x v="980"/>
    <x v="3"/>
    <x v="3"/>
    <x v="6"/>
    <x v="3"/>
    <x v="1"/>
    <x v="26"/>
    <x v="892"/>
    <x v="0"/>
    <x v="0"/>
    <x v="4"/>
    <x v="2"/>
    <x v="0"/>
    <x v="0"/>
    <x v="0"/>
  </r>
  <r>
    <x v="107"/>
    <x v="31"/>
    <x v="37"/>
    <x v="0"/>
    <x v="17"/>
    <x v="36"/>
    <x v="36"/>
    <x v="36"/>
    <x v="36"/>
    <x v="0"/>
    <x v="1166"/>
    <x v="1208"/>
    <x v="82"/>
    <x v="441"/>
    <x v="16"/>
    <x v="981"/>
    <x v="4"/>
    <x v="3"/>
    <x v="4"/>
    <x v="3"/>
    <x v="1"/>
    <x v="4"/>
    <x v="4"/>
    <x v="0"/>
    <x v="0"/>
    <x v="3"/>
    <x v="2"/>
    <x v="17"/>
    <x v="0"/>
    <x v="0"/>
  </r>
  <r>
    <x v="107"/>
    <x v="34"/>
    <x v="41"/>
    <x v="1"/>
    <x v="0"/>
    <x v="40"/>
    <x v="40"/>
    <x v="40"/>
    <x v="40"/>
    <x v="0"/>
    <x v="1167"/>
    <x v="499"/>
    <x v="452"/>
    <x v="79"/>
    <x v="110"/>
    <x v="982"/>
    <x v="4"/>
    <x v="3"/>
    <x v="4"/>
    <x v="3"/>
    <x v="1"/>
    <x v="4"/>
    <x v="4"/>
    <x v="0"/>
    <x v="0"/>
    <x v="3"/>
    <x v="2"/>
    <x v="0"/>
    <x v="0"/>
    <x v="0"/>
  </r>
  <r>
    <x v="107"/>
    <x v="39"/>
    <x v="46"/>
    <x v="0"/>
    <x v="0"/>
    <x v="45"/>
    <x v="45"/>
    <x v="45"/>
    <x v="45"/>
    <x v="0"/>
    <x v="1168"/>
    <x v="1209"/>
    <x v="174"/>
    <x v="340"/>
    <x v="94"/>
    <x v="983"/>
    <x v="28"/>
    <x v="3"/>
    <x v="19"/>
    <x v="7"/>
    <x v="1"/>
    <x v="78"/>
    <x v="893"/>
    <x v="0"/>
    <x v="0"/>
    <x v="4"/>
    <x v="2"/>
    <x v="0"/>
    <x v="0"/>
    <x v="0"/>
  </r>
  <r>
    <x v="107"/>
    <x v="41"/>
    <x v="48"/>
    <x v="0"/>
    <x v="18"/>
    <x v="47"/>
    <x v="47"/>
    <x v="47"/>
    <x v="47"/>
    <x v="0"/>
    <x v="1169"/>
    <x v="1210"/>
    <x v="660"/>
    <x v="429"/>
    <x v="63"/>
    <x v="984"/>
    <x v="54"/>
    <x v="3"/>
    <x v="40"/>
    <x v="2"/>
    <x v="2"/>
    <x v="105"/>
    <x v="670"/>
    <x v="0"/>
    <x v="0"/>
    <x v="13"/>
    <x v="1"/>
    <x v="18"/>
    <x v="0"/>
    <x v="3"/>
  </r>
  <r>
    <x v="107"/>
    <x v="42"/>
    <x v="50"/>
    <x v="0"/>
    <x v="25"/>
    <x v="49"/>
    <x v="49"/>
    <x v="49"/>
    <x v="49"/>
    <x v="0"/>
    <x v="1170"/>
    <x v="1211"/>
    <x v="460"/>
    <x v="442"/>
    <x v="67"/>
    <x v="65"/>
    <x v="9"/>
    <x v="3"/>
    <x v="4"/>
    <x v="3"/>
    <x v="1"/>
    <x v="26"/>
    <x v="871"/>
    <x v="0"/>
    <x v="0"/>
    <x v="3"/>
    <x v="5"/>
    <x v="25"/>
    <x v="0"/>
    <x v="4"/>
  </r>
  <r>
    <x v="107"/>
    <x v="43"/>
    <x v="51"/>
    <x v="0"/>
    <x v="26"/>
    <x v="50"/>
    <x v="50"/>
    <x v="50"/>
    <x v="50"/>
    <x v="0"/>
    <x v="535"/>
    <x v="1212"/>
    <x v="395"/>
    <x v="217"/>
    <x v="40"/>
    <x v="636"/>
    <x v="35"/>
    <x v="3"/>
    <x v="10"/>
    <x v="3"/>
    <x v="3"/>
    <x v="50"/>
    <x v="894"/>
    <x v="0"/>
    <x v="0"/>
    <x v="4"/>
    <x v="2"/>
    <x v="26"/>
    <x v="0"/>
    <x v="1"/>
  </r>
  <r>
    <x v="107"/>
    <x v="44"/>
    <x v="52"/>
    <x v="0"/>
    <x v="27"/>
    <x v="51"/>
    <x v="51"/>
    <x v="51"/>
    <x v="51"/>
    <x v="0"/>
    <x v="685"/>
    <x v="1213"/>
    <x v="262"/>
    <x v="443"/>
    <x v="19"/>
    <x v="985"/>
    <x v="20"/>
    <x v="3"/>
    <x v="14"/>
    <x v="7"/>
    <x v="3"/>
    <x v="20"/>
    <x v="895"/>
    <x v="0"/>
    <x v="0"/>
    <x v="13"/>
    <x v="8"/>
    <x v="27"/>
    <x v="1"/>
    <x v="1"/>
  </r>
  <r>
    <x v="107"/>
    <x v="44"/>
    <x v="53"/>
    <x v="0"/>
    <x v="28"/>
    <x v="52"/>
    <x v="52"/>
    <x v="52"/>
    <x v="52"/>
    <x v="0"/>
    <x v="1171"/>
    <x v="1214"/>
    <x v="486"/>
    <x v="218"/>
    <x v="26"/>
    <x v="986"/>
    <x v="36"/>
    <x v="3"/>
    <x v="6"/>
    <x v="3"/>
    <x v="1"/>
    <x v="10"/>
    <x v="896"/>
    <x v="0"/>
    <x v="0"/>
    <x v="3"/>
    <x v="2"/>
    <x v="28"/>
    <x v="1"/>
    <x v="1"/>
  </r>
  <r>
    <x v="107"/>
    <x v="45"/>
    <x v="54"/>
    <x v="0"/>
    <x v="29"/>
    <x v="53"/>
    <x v="53"/>
    <x v="53"/>
    <x v="53"/>
    <x v="0"/>
    <x v="947"/>
    <x v="1215"/>
    <x v="661"/>
    <x v="227"/>
    <x v="23"/>
    <x v="987"/>
    <x v="35"/>
    <x v="3"/>
    <x v="28"/>
    <x v="3"/>
    <x v="1"/>
    <x v="33"/>
    <x v="796"/>
    <x v="0"/>
    <x v="0"/>
    <x v="4"/>
    <x v="3"/>
    <x v="29"/>
    <x v="1"/>
    <x v="1"/>
  </r>
  <r>
    <x v="107"/>
    <x v="46"/>
    <x v="55"/>
    <x v="0"/>
    <x v="30"/>
    <x v="54"/>
    <x v="54"/>
    <x v="54"/>
    <x v="54"/>
    <x v="0"/>
    <x v="947"/>
    <x v="1216"/>
    <x v="662"/>
    <x v="444"/>
    <x v="55"/>
    <x v="107"/>
    <x v="28"/>
    <x v="3"/>
    <x v="14"/>
    <x v="7"/>
    <x v="1"/>
    <x v="29"/>
    <x v="897"/>
    <x v="0"/>
    <x v="0"/>
    <x v="7"/>
    <x v="5"/>
    <x v="30"/>
    <x v="0"/>
    <x v="1"/>
  </r>
  <r>
    <x v="107"/>
    <x v="47"/>
    <x v="56"/>
    <x v="0"/>
    <x v="31"/>
    <x v="55"/>
    <x v="55"/>
    <x v="55"/>
    <x v="55"/>
    <x v="0"/>
    <x v="1172"/>
    <x v="1217"/>
    <x v="164"/>
    <x v="445"/>
    <x v="90"/>
    <x v="453"/>
    <x v="4"/>
    <x v="3"/>
    <x v="6"/>
    <x v="3"/>
    <x v="1"/>
    <x v="6"/>
    <x v="898"/>
    <x v="0"/>
    <x v="0"/>
    <x v="3"/>
    <x v="2"/>
    <x v="31"/>
    <x v="1"/>
    <x v="1"/>
  </r>
  <r>
    <x v="108"/>
    <x v="2"/>
    <x v="2"/>
    <x v="1"/>
    <x v="0"/>
    <x v="2"/>
    <x v="2"/>
    <x v="2"/>
    <x v="2"/>
    <x v="0"/>
    <x v="1173"/>
    <x v="1218"/>
    <x v="414"/>
    <x v="25"/>
    <x v="81"/>
    <x v="988"/>
    <x v="36"/>
    <x v="3"/>
    <x v="3"/>
    <x v="3"/>
    <x v="1"/>
    <x v="26"/>
    <x v="899"/>
    <x v="0"/>
    <x v="0"/>
    <x v="4"/>
    <x v="2"/>
    <x v="0"/>
    <x v="0"/>
    <x v="0"/>
  </r>
  <r>
    <x v="108"/>
    <x v="2"/>
    <x v="3"/>
    <x v="1"/>
    <x v="0"/>
    <x v="3"/>
    <x v="3"/>
    <x v="3"/>
    <x v="3"/>
    <x v="0"/>
    <x v="1174"/>
    <x v="1219"/>
    <x v="529"/>
    <x v="280"/>
    <x v="67"/>
    <x v="989"/>
    <x v="3"/>
    <x v="3"/>
    <x v="6"/>
    <x v="3"/>
    <x v="1"/>
    <x v="26"/>
    <x v="900"/>
    <x v="0"/>
    <x v="0"/>
    <x v="3"/>
    <x v="2"/>
    <x v="0"/>
    <x v="0"/>
    <x v="0"/>
  </r>
  <r>
    <x v="108"/>
    <x v="2"/>
    <x v="4"/>
    <x v="1"/>
    <x v="0"/>
    <x v="4"/>
    <x v="4"/>
    <x v="4"/>
    <x v="4"/>
    <x v="0"/>
    <x v="1175"/>
    <x v="1028"/>
    <x v="232"/>
    <x v="84"/>
    <x v="4"/>
    <x v="504"/>
    <x v="4"/>
    <x v="3"/>
    <x v="4"/>
    <x v="3"/>
    <x v="1"/>
    <x v="4"/>
    <x v="4"/>
    <x v="0"/>
    <x v="0"/>
    <x v="3"/>
    <x v="2"/>
    <x v="0"/>
    <x v="0"/>
    <x v="0"/>
  </r>
  <r>
    <x v="108"/>
    <x v="5"/>
    <x v="8"/>
    <x v="1"/>
    <x v="0"/>
    <x v="8"/>
    <x v="8"/>
    <x v="8"/>
    <x v="8"/>
    <x v="0"/>
    <x v="1176"/>
    <x v="1220"/>
    <x v="585"/>
    <x v="359"/>
    <x v="20"/>
    <x v="656"/>
    <x v="3"/>
    <x v="3"/>
    <x v="4"/>
    <x v="3"/>
    <x v="1"/>
    <x v="10"/>
    <x v="901"/>
    <x v="0"/>
    <x v="0"/>
    <x v="3"/>
    <x v="2"/>
    <x v="0"/>
    <x v="0"/>
    <x v="0"/>
  </r>
  <r>
    <x v="108"/>
    <x v="18"/>
    <x v="21"/>
    <x v="1"/>
    <x v="0"/>
    <x v="20"/>
    <x v="20"/>
    <x v="20"/>
    <x v="20"/>
    <x v="0"/>
    <x v="1177"/>
    <x v="1221"/>
    <x v="294"/>
    <x v="34"/>
    <x v="35"/>
    <x v="990"/>
    <x v="15"/>
    <x v="3"/>
    <x v="4"/>
    <x v="3"/>
    <x v="1"/>
    <x v="47"/>
    <x v="902"/>
    <x v="0"/>
    <x v="0"/>
    <x v="13"/>
    <x v="2"/>
    <x v="0"/>
    <x v="0"/>
    <x v="0"/>
  </r>
  <r>
    <x v="108"/>
    <x v="23"/>
    <x v="27"/>
    <x v="1"/>
    <x v="0"/>
    <x v="26"/>
    <x v="26"/>
    <x v="26"/>
    <x v="26"/>
    <x v="0"/>
    <x v="1178"/>
    <x v="1204"/>
    <x v="385"/>
    <x v="229"/>
    <x v="18"/>
    <x v="343"/>
    <x v="4"/>
    <x v="3"/>
    <x v="4"/>
    <x v="3"/>
    <x v="1"/>
    <x v="4"/>
    <x v="4"/>
    <x v="0"/>
    <x v="0"/>
    <x v="3"/>
    <x v="2"/>
    <x v="0"/>
    <x v="0"/>
    <x v="0"/>
  </r>
  <r>
    <x v="108"/>
    <x v="25"/>
    <x v="29"/>
    <x v="1"/>
    <x v="10"/>
    <x v="28"/>
    <x v="28"/>
    <x v="28"/>
    <x v="28"/>
    <x v="0"/>
    <x v="1179"/>
    <x v="1222"/>
    <x v="102"/>
    <x v="446"/>
    <x v="4"/>
    <x v="991"/>
    <x v="4"/>
    <x v="3"/>
    <x v="4"/>
    <x v="3"/>
    <x v="1"/>
    <x v="4"/>
    <x v="4"/>
    <x v="0"/>
    <x v="0"/>
    <x v="4"/>
    <x v="2"/>
    <x v="10"/>
    <x v="0"/>
    <x v="3"/>
  </r>
  <r>
    <x v="108"/>
    <x v="25"/>
    <x v="30"/>
    <x v="1"/>
    <x v="10"/>
    <x v="29"/>
    <x v="29"/>
    <x v="29"/>
    <x v="29"/>
    <x v="0"/>
    <x v="1180"/>
    <x v="1223"/>
    <x v="512"/>
    <x v="404"/>
    <x v="57"/>
    <x v="765"/>
    <x v="4"/>
    <x v="3"/>
    <x v="3"/>
    <x v="3"/>
    <x v="1"/>
    <x v="10"/>
    <x v="903"/>
    <x v="0"/>
    <x v="0"/>
    <x v="3"/>
    <x v="2"/>
    <x v="10"/>
    <x v="0"/>
    <x v="3"/>
  </r>
  <r>
    <x v="108"/>
    <x v="26"/>
    <x v="31"/>
    <x v="1"/>
    <x v="0"/>
    <x v="30"/>
    <x v="30"/>
    <x v="30"/>
    <x v="30"/>
    <x v="0"/>
    <x v="1181"/>
    <x v="1224"/>
    <x v="395"/>
    <x v="276"/>
    <x v="92"/>
    <x v="992"/>
    <x v="36"/>
    <x v="3"/>
    <x v="6"/>
    <x v="3"/>
    <x v="1"/>
    <x v="10"/>
    <x v="904"/>
    <x v="0"/>
    <x v="0"/>
    <x v="5"/>
    <x v="2"/>
    <x v="0"/>
    <x v="0"/>
    <x v="0"/>
  </r>
  <r>
    <x v="108"/>
    <x v="31"/>
    <x v="37"/>
    <x v="0"/>
    <x v="17"/>
    <x v="36"/>
    <x v="36"/>
    <x v="36"/>
    <x v="36"/>
    <x v="0"/>
    <x v="1182"/>
    <x v="840"/>
    <x v="366"/>
    <x v="196"/>
    <x v="9"/>
    <x v="240"/>
    <x v="4"/>
    <x v="3"/>
    <x v="4"/>
    <x v="3"/>
    <x v="1"/>
    <x v="4"/>
    <x v="4"/>
    <x v="0"/>
    <x v="0"/>
    <x v="3"/>
    <x v="2"/>
    <x v="17"/>
    <x v="0"/>
    <x v="0"/>
  </r>
  <r>
    <x v="108"/>
    <x v="34"/>
    <x v="41"/>
    <x v="1"/>
    <x v="0"/>
    <x v="40"/>
    <x v="40"/>
    <x v="40"/>
    <x v="40"/>
    <x v="0"/>
    <x v="1183"/>
    <x v="1225"/>
    <x v="635"/>
    <x v="91"/>
    <x v="103"/>
    <x v="993"/>
    <x v="4"/>
    <x v="3"/>
    <x v="4"/>
    <x v="3"/>
    <x v="1"/>
    <x v="4"/>
    <x v="4"/>
    <x v="0"/>
    <x v="0"/>
    <x v="3"/>
    <x v="2"/>
    <x v="0"/>
    <x v="0"/>
    <x v="0"/>
  </r>
  <r>
    <x v="108"/>
    <x v="39"/>
    <x v="46"/>
    <x v="0"/>
    <x v="0"/>
    <x v="45"/>
    <x v="45"/>
    <x v="45"/>
    <x v="45"/>
    <x v="0"/>
    <x v="1184"/>
    <x v="1226"/>
    <x v="663"/>
    <x v="447"/>
    <x v="92"/>
    <x v="994"/>
    <x v="21"/>
    <x v="5"/>
    <x v="5"/>
    <x v="3"/>
    <x v="1"/>
    <x v="52"/>
    <x v="905"/>
    <x v="0"/>
    <x v="0"/>
    <x v="3"/>
    <x v="2"/>
    <x v="0"/>
    <x v="0"/>
    <x v="0"/>
  </r>
  <r>
    <x v="108"/>
    <x v="41"/>
    <x v="48"/>
    <x v="0"/>
    <x v="18"/>
    <x v="47"/>
    <x v="47"/>
    <x v="47"/>
    <x v="47"/>
    <x v="0"/>
    <x v="1185"/>
    <x v="1227"/>
    <x v="664"/>
    <x v="211"/>
    <x v="63"/>
    <x v="995"/>
    <x v="72"/>
    <x v="3"/>
    <x v="57"/>
    <x v="9"/>
    <x v="2"/>
    <x v="105"/>
    <x v="906"/>
    <x v="0"/>
    <x v="0"/>
    <x v="12"/>
    <x v="1"/>
    <x v="18"/>
    <x v="0"/>
    <x v="3"/>
  </r>
  <r>
    <x v="108"/>
    <x v="42"/>
    <x v="50"/>
    <x v="0"/>
    <x v="25"/>
    <x v="49"/>
    <x v="49"/>
    <x v="49"/>
    <x v="49"/>
    <x v="0"/>
    <x v="1186"/>
    <x v="1228"/>
    <x v="453"/>
    <x v="415"/>
    <x v="107"/>
    <x v="860"/>
    <x v="30"/>
    <x v="3"/>
    <x v="15"/>
    <x v="3"/>
    <x v="1"/>
    <x v="16"/>
    <x v="540"/>
    <x v="0"/>
    <x v="0"/>
    <x v="4"/>
    <x v="2"/>
    <x v="25"/>
    <x v="0"/>
    <x v="4"/>
  </r>
  <r>
    <x v="108"/>
    <x v="43"/>
    <x v="51"/>
    <x v="0"/>
    <x v="26"/>
    <x v="50"/>
    <x v="50"/>
    <x v="50"/>
    <x v="50"/>
    <x v="0"/>
    <x v="1187"/>
    <x v="1229"/>
    <x v="665"/>
    <x v="143"/>
    <x v="54"/>
    <x v="996"/>
    <x v="21"/>
    <x v="5"/>
    <x v="15"/>
    <x v="3"/>
    <x v="1"/>
    <x v="16"/>
    <x v="907"/>
    <x v="0"/>
    <x v="0"/>
    <x v="7"/>
    <x v="14"/>
    <x v="26"/>
    <x v="0"/>
    <x v="1"/>
  </r>
  <r>
    <x v="108"/>
    <x v="44"/>
    <x v="52"/>
    <x v="0"/>
    <x v="27"/>
    <x v="51"/>
    <x v="51"/>
    <x v="51"/>
    <x v="51"/>
    <x v="0"/>
    <x v="1188"/>
    <x v="1230"/>
    <x v="194"/>
    <x v="448"/>
    <x v="32"/>
    <x v="390"/>
    <x v="43"/>
    <x v="3"/>
    <x v="10"/>
    <x v="7"/>
    <x v="3"/>
    <x v="73"/>
    <x v="183"/>
    <x v="0"/>
    <x v="0"/>
    <x v="26"/>
    <x v="18"/>
    <x v="27"/>
    <x v="1"/>
    <x v="1"/>
  </r>
  <r>
    <x v="108"/>
    <x v="45"/>
    <x v="54"/>
    <x v="0"/>
    <x v="29"/>
    <x v="53"/>
    <x v="53"/>
    <x v="53"/>
    <x v="53"/>
    <x v="0"/>
    <x v="1189"/>
    <x v="1231"/>
    <x v="666"/>
    <x v="449"/>
    <x v="55"/>
    <x v="128"/>
    <x v="33"/>
    <x v="3"/>
    <x v="15"/>
    <x v="3"/>
    <x v="1"/>
    <x v="52"/>
    <x v="908"/>
    <x v="0"/>
    <x v="0"/>
    <x v="3"/>
    <x v="1"/>
    <x v="29"/>
    <x v="1"/>
    <x v="1"/>
  </r>
  <r>
    <x v="108"/>
    <x v="46"/>
    <x v="55"/>
    <x v="0"/>
    <x v="30"/>
    <x v="54"/>
    <x v="54"/>
    <x v="54"/>
    <x v="54"/>
    <x v="0"/>
    <x v="1190"/>
    <x v="1232"/>
    <x v="656"/>
    <x v="383"/>
    <x v="23"/>
    <x v="107"/>
    <x v="17"/>
    <x v="3"/>
    <x v="24"/>
    <x v="3"/>
    <x v="1"/>
    <x v="11"/>
    <x v="909"/>
    <x v="0"/>
    <x v="0"/>
    <x v="3"/>
    <x v="2"/>
    <x v="30"/>
    <x v="0"/>
    <x v="1"/>
  </r>
  <r>
    <x v="108"/>
    <x v="47"/>
    <x v="56"/>
    <x v="0"/>
    <x v="31"/>
    <x v="55"/>
    <x v="55"/>
    <x v="55"/>
    <x v="55"/>
    <x v="0"/>
    <x v="1191"/>
    <x v="1233"/>
    <x v="446"/>
    <x v="450"/>
    <x v="26"/>
    <x v="963"/>
    <x v="36"/>
    <x v="5"/>
    <x v="4"/>
    <x v="3"/>
    <x v="1"/>
    <x v="10"/>
    <x v="910"/>
    <x v="0"/>
    <x v="0"/>
    <x v="3"/>
    <x v="2"/>
    <x v="31"/>
    <x v="1"/>
    <x v="1"/>
  </r>
  <r>
    <x v="109"/>
    <x v="2"/>
    <x v="2"/>
    <x v="1"/>
    <x v="0"/>
    <x v="2"/>
    <x v="2"/>
    <x v="2"/>
    <x v="2"/>
    <x v="0"/>
    <x v="249"/>
    <x v="1234"/>
    <x v="667"/>
    <x v="11"/>
    <x v="54"/>
    <x v="997"/>
    <x v="3"/>
    <x v="3"/>
    <x v="4"/>
    <x v="3"/>
    <x v="1"/>
    <x v="10"/>
    <x v="911"/>
    <x v="0"/>
    <x v="0"/>
    <x v="4"/>
    <x v="2"/>
    <x v="0"/>
    <x v="0"/>
    <x v="0"/>
  </r>
  <r>
    <x v="109"/>
    <x v="2"/>
    <x v="3"/>
    <x v="1"/>
    <x v="0"/>
    <x v="3"/>
    <x v="3"/>
    <x v="3"/>
    <x v="3"/>
    <x v="0"/>
    <x v="1192"/>
    <x v="1235"/>
    <x v="668"/>
    <x v="143"/>
    <x v="110"/>
    <x v="998"/>
    <x v="9"/>
    <x v="3"/>
    <x v="4"/>
    <x v="3"/>
    <x v="1"/>
    <x v="26"/>
    <x v="912"/>
    <x v="0"/>
    <x v="0"/>
    <x v="5"/>
    <x v="2"/>
    <x v="0"/>
    <x v="0"/>
    <x v="0"/>
  </r>
  <r>
    <x v="109"/>
    <x v="5"/>
    <x v="8"/>
    <x v="1"/>
    <x v="0"/>
    <x v="8"/>
    <x v="8"/>
    <x v="8"/>
    <x v="8"/>
    <x v="0"/>
    <x v="1193"/>
    <x v="1236"/>
    <x v="554"/>
    <x v="269"/>
    <x v="20"/>
    <x v="262"/>
    <x v="4"/>
    <x v="3"/>
    <x v="4"/>
    <x v="3"/>
    <x v="1"/>
    <x v="4"/>
    <x v="4"/>
    <x v="0"/>
    <x v="0"/>
    <x v="4"/>
    <x v="2"/>
    <x v="0"/>
    <x v="0"/>
    <x v="0"/>
  </r>
  <r>
    <x v="109"/>
    <x v="18"/>
    <x v="21"/>
    <x v="1"/>
    <x v="0"/>
    <x v="20"/>
    <x v="20"/>
    <x v="20"/>
    <x v="20"/>
    <x v="0"/>
    <x v="1194"/>
    <x v="1237"/>
    <x v="179"/>
    <x v="98"/>
    <x v="81"/>
    <x v="330"/>
    <x v="36"/>
    <x v="3"/>
    <x v="6"/>
    <x v="3"/>
    <x v="1"/>
    <x v="10"/>
    <x v="913"/>
    <x v="0"/>
    <x v="0"/>
    <x v="4"/>
    <x v="13"/>
    <x v="0"/>
    <x v="0"/>
    <x v="0"/>
  </r>
  <r>
    <x v="109"/>
    <x v="23"/>
    <x v="27"/>
    <x v="1"/>
    <x v="0"/>
    <x v="26"/>
    <x v="26"/>
    <x v="26"/>
    <x v="26"/>
    <x v="0"/>
    <x v="259"/>
    <x v="524"/>
    <x v="232"/>
    <x v="2"/>
    <x v="4"/>
    <x v="622"/>
    <x v="4"/>
    <x v="3"/>
    <x v="4"/>
    <x v="3"/>
    <x v="1"/>
    <x v="4"/>
    <x v="4"/>
    <x v="0"/>
    <x v="0"/>
    <x v="3"/>
    <x v="2"/>
    <x v="0"/>
    <x v="0"/>
    <x v="0"/>
  </r>
  <r>
    <x v="109"/>
    <x v="25"/>
    <x v="29"/>
    <x v="1"/>
    <x v="10"/>
    <x v="28"/>
    <x v="28"/>
    <x v="28"/>
    <x v="28"/>
    <x v="0"/>
    <x v="4"/>
    <x v="1238"/>
    <x v="4"/>
    <x v="451"/>
    <x v="4"/>
    <x v="999"/>
    <x v="4"/>
    <x v="3"/>
    <x v="4"/>
    <x v="3"/>
    <x v="1"/>
    <x v="4"/>
    <x v="4"/>
    <x v="0"/>
    <x v="0"/>
    <x v="3"/>
    <x v="2"/>
    <x v="10"/>
    <x v="0"/>
    <x v="3"/>
  </r>
  <r>
    <x v="109"/>
    <x v="25"/>
    <x v="30"/>
    <x v="1"/>
    <x v="10"/>
    <x v="29"/>
    <x v="29"/>
    <x v="29"/>
    <x v="29"/>
    <x v="0"/>
    <x v="1195"/>
    <x v="1239"/>
    <x v="565"/>
    <x v="325"/>
    <x v="57"/>
    <x v="1000"/>
    <x v="36"/>
    <x v="3"/>
    <x v="4"/>
    <x v="7"/>
    <x v="1"/>
    <x v="10"/>
    <x v="914"/>
    <x v="0"/>
    <x v="0"/>
    <x v="3"/>
    <x v="2"/>
    <x v="10"/>
    <x v="0"/>
    <x v="3"/>
  </r>
  <r>
    <x v="109"/>
    <x v="26"/>
    <x v="31"/>
    <x v="1"/>
    <x v="0"/>
    <x v="30"/>
    <x v="30"/>
    <x v="30"/>
    <x v="30"/>
    <x v="0"/>
    <x v="1196"/>
    <x v="1240"/>
    <x v="559"/>
    <x v="235"/>
    <x v="85"/>
    <x v="530"/>
    <x v="4"/>
    <x v="3"/>
    <x v="4"/>
    <x v="3"/>
    <x v="1"/>
    <x v="4"/>
    <x v="4"/>
    <x v="0"/>
    <x v="0"/>
    <x v="3"/>
    <x v="5"/>
    <x v="0"/>
    <x v="0"/>
    <x v="0"/>
  </r>
  <r>
    <x v="109"/>
    <x v="31"/>
    <x v="37"/>
    <x v="0"/>
    <x v="17"/>
    <x v="36"/>
    <x v="36"/>
    <x v="36"/>
    <x v="36"/>
    <x v="0"/>
    <x v="1197"/>
    <x v="1241"/>
    <x v="468"/>
    <x v="452"/>
    <x v="49"/>
    <x v="1001"/>
    <x v="4"/>
    <x v="3"/>
    <x v="3"/>
    <x v="3"/>
    <x v="1"/>
    <x v="10"/>
    <x v="915"/>
    <x v="0"/>
    <x v="0"/>
    <x v="3"/>
    <x v="2"/>
    <x v="17"/>
    <x v="0"/>
    <x v="0"/>
  </r>
  <r>
    <x v="109"/>
    <x v="34"/>
    <x v="41"/>
    <x v="1"/>
    <x v="0"/>
    <x v="40"/>
    <x v="40"/>
    <x v="40"/>
    <x v="40"/>
    <x v="0"/>
    <x v="1198"/>
    <x v="1242"/>
    <x v="384"/>
    <x v="37"/>
    <x v="103"/>
    <x v="1002"/>
    <x v="4"/>
    <x v="3"/>
    <x v="4"/>
    <x v="3"/>
    <x v="1"/>
    <x v="4"/>
    <x v="4"/>
    <x v="0"/>
    <x v="0"/>
    <x v="3"/>
    <x v="2"/>
    <x v="0"/>
    <x v="0"/>
    <x v="0"/>
  </r>
  <r>
    <x v="109"/>
    <x v="39"/>
    <x v="46"/>
    <x v="0"/>
    <x v="0"/>
    <x v="45"/>
    <x v="45"/>
    <x v="45"/>
    <x v="45"/>
    <x v="0"/>
    <x v="1199"/>
    <x v="1243"/>
    <x v="495"/>
    <x v="291"/>
    <x v="67"/>
    <x v="1003"/>
    <x v="30"/>
    <x v="3"/>
    <x v="28"/>
    <x v="3"/>
    <x v="1"/>
    <x v="36"/>
    <x v="880"/>
    <x v="0"/>
    <x v="0"/>
    <x v="12"/>
    <x v="13"/>
    <x v="0"/>
    <x v="0"/>
    <x v="0"/>
  </r>
  <r>
    <x v="109"/>
    <x v="41"/>
    <x v="48"/>
    <x v="0"/>
    <x v="18"/>
    <x v="47"/>
    <x v="47"/>
    <x v="47"/>
    <x v="47"/>
    <x v="0"/>
    <x v="1200"/>
    <x v="1244"/>
    <x v="321"/>
    <x v="55"/>
    <x v="26"/>
    <x v="1004"/>
    <x v="43"/>
    <x v="3"/>
    <x v="24"/>
    <x v="3"/>
    <x v="3"/>
    <x v="9"/>
    <x v="916"/>
    <x v="0"/>
    <x v="0"/>
    <x v="4"/>
    <x v="13"/>
    <x v="18"/>
    <x v="0"/>
    <x v="3"/>
  </r>
  <r>
    <x v="109"/>
    <x v="42"/>
    <x v="50"/>
    <x v="0"/>
    <x v="25"/>
    <x v="49"/>
    <x v="49"/>
    <x v="49"/>
    <x v="49"/>
    <x v="0"/>
    <x v="1201"/>
    <x v="1245"/>
    <x v="93"/>
    <x v="185"/>
    <x v="99"/>
    <x v="1005"/>
    <x v="3"/>
    <x v="3"/>
    <x v="15"/>
    <x v="3"/>
    <x v="1"/>
    <x v="3"/>
    <x v="860"/>
    <x v="0"/>
    <x v="0"/>
    <x v="3"/>
    <x v="2"/>
    <x v="25"/>
    <x v="0"/>
    <x v="4"/>
  </r>
  <r>
    <x v="109"/>
    <x v="43"/>
    <x v="51"/>
    <x v="0"/>
    <x v="26"/>
    <x v="50"/>
    <x v="50"/>
    <x v="50"/>
    <x v="50"/>
    <x v="0"/>
    <x v="1202"/>
    <x v="1246"/>
    <x v="422"/>
    <x v="81"/>
    <x v="103"/>
    <x v="991"/>
    <x v="9"/>
    <x v="5"/>
    <x v="15"/>
    <x v="7"/>
    <x v="1"/>
    <x v="21"/>
    <x v="917"/>
    <x v="0"/>
    <x v="0"/>
    <x v="5"/>
    <x v="5"/>
    <x v="26"/>
    <x v="0"/>
    <x v="1"/>
  </r>
  <r>
    <x v="109"/>
    <x v="44"/>
    <x v="52"/>
    <x v="0"/>
    <x v="27"/>
    <x v="51"/>
    <x v="51"/>
    <x v="51"/>
    <x v="51"/>
    <x v="0"/>
    <x v="1203"/>
    <x v="1247"/>
    <x v="434"/>
    <x v="116"/>
    <x v="41"/>
    <x v="1006"/>
    <x v="17"/>
    <x v="3"/>
    <x v="9"/>
    <x v="7"/>
    <x v="2"/>
    <x v="32"/>
    <x v="918"/>
    <x v="0"/>
    <x v="0"/>
    <x v="7"/>
    <x v="16"/>
    <x v="27"/>
    <x v="1"/>
    <x v="1"/>
  </r>
  <r>
    <x v="109"/>
    <x v="45"/>
    <x v="54"/>
    <x v="0"/>
    <x v="29"/>
    <x v="53"/>
    <x v="53"/>
    <x v="53"/>
    <x v="53"/>
    <x v="0"/>
    <x v="1204"/>
    <x v="1248"/>
    <x v="669"/>
    <x v="326"/>
    <x v="111"/>
    <x v="1007"/>
    <x v="28"/>
    <x v="3"/>
    <x v="3"/>
    <x v="3"/>
    <x v="1"/>
    <x v="36"/>
    <x v="919"/>
    <x v="0"/>
    <x v="0"/>
    <x v="4"/>
    <x v="13"/>
    <x v="29"/>
    <x v="1"/>
    <x v="1"/>
  </r>
  <r>
    <x v="109"/>
    <x v="46"/>
    <x v="55"/>
    <x v="0"/>
    <x v="30"/>
    <x v="54"/>
    <x v="54"/>
    <x v="54"/>
    <x v="54"/>
    <x v="0"/>
    <x v="1205"/>
    <x v="207"/>
    <x v="670"/>
    <x v="390"/>
    <x v="23"/>
    <x v="1008"/>
    <x v="20"/>
    <x v="5"/>
    <x v="14"/>
    <x v="7"/>
    <x v="1"/>
    <x v="20"/>
    <x v="920"/>
    <x v="0"/>
    <x v="0"/>
    <x v="12"/>
    <x v="7"/>
    <x v="30"/>
    <x v="0"/>
    <x v="1"/>
  </r>
  <r>
    <x v="109"/>
    <x v="47"/>
    <x v="56"/>
    <x v="0"/>
    <x v="31"/>
    <x v="55"/>
    <x v="55"/>
    <x v="55"/>
    <x v="55"/>
    <x v="0"/>
    <x v="1206"/>
    <x v="1249"/>
    <x v="565"/>
    <x v="328"/>
    <x v="72"/>
    <x v="56"/>
    <x v="36"/>
    <x v="3"/>
    <x v="4"/>
    <x v="3"/>
    <x v="1"/>
    <x v="6"/>
    <x v="921"/>
    <x v="0"/>
    <x v="0"/>
    <x v="3"/>
    <x v="2"/>
    <x v="31"/>
    <x v="1"/>
    <x v="1"/>
  </r>
  <r>
    <x v="110"/>
    <x v="2"/>
    <x v="2"/>
    <x v="1"/>
    <x v="0"/>
    <x v="2"/>
    <x v="2"/>
    <x v="2"/>
    <x v="2"/>
    <x v="0"/>
    <x v="1207"/>
    <x v="1250"/>
    <x v="671"/>
    <x v="25"/>
    <x v="81"/>
    <x v="70"/>
    <x v="15"/>
    <x v="3"/>
    <x v="4"/>
    <x v="3"/>
    <x v="1"/>
    <x v="47"/>
    <x v="922"/>
    <x v="0"/>
    <x v="0"/>
    <x v="4"/>
    <x v="13"/>
    <x v="0"/>
    <x v="0"/>
    <x v="0"/>
  </r>
  <r>
    <x v="110"/>
    <x v="2"/>
    <x v="3"/>
    <x v="1"/>
    <x v="0"/>
    <x v="3"/>
    <x v="3"/>
    <x v="3"/>
    <x v="3"/>
    <x v="0"/>
    <x v="1208"/>
    <x v="1251"/>
    <x v="552"/>
    <x v="381"/>
    <x v="107"/>
    <x v="1009"/>
    <x v="36"/>
    <x v="3"/>
    <x v="6"/>
    <x v="3"/>
    <x v="3"/>
    <x v="26"/>
    <x v="923"/>
    <x v="0"/>
    <x v="0"/>
    <x v="12"/>
    <x v="2"/>
    <x v="0"/>
    <x v="0"/>
    <x v="0"/>
  </r>
  <r>
    <x v="110"/>
    <x v="2"/>
    <x v="4"/>
    <x v="1"/>
    <x v="0"/>
    <x v="4"/>
    <x v="4"/>
    <x v="4"/>
    <x v="4"/>
    <x v="0"/>
    <x v="517"/>
    <x v="699"/>
    <x v="82"/>
    <x v="332"/>
    <x v="4"/>
    <x v="599"/>
    <x v="4"/>
    <x v="3"/>
    <x v="4"/>
    <x v="3"/>
    <x v="1"/>
    <x v="4"/>
    <x v="4"/>
    <x v="0"/>
    <x v="0"/>
    <x v="3"/>
    <x v="2"/>
    <x v="0"/>
    <x v="0"/>
    <x v="0"/>
  </r>
  <r>
    <x v="110"/>
    <x v="5"/>
    <x v="8"/>
    <x v="1"/>
    <x v="0"/>
    <x v="8"/>
    <x v="8"/>
    <x v="8"/>
    <x v="8"/>
    <x v="0"/>
    <x v="1209"/>
    <x v="1252"/>
    <x v="433"/>
    <x v="160"/>
    <x v="13"/>
    <x v="1010"/>
    <x v="36"/>
    <x v="3"/>
    <x v="6"/>
    <x v="7"/>
    <x v="1"/>
    <x v="26"/>
    <x v="924"/>
    <x v="0"/>
    <x v="0"/>
    <x v="3"/>
    <x v="5"/>
    <x v="0"/>
    <x v="0"/>
    <x v="0"/>
  </r>
  <r>
    <x v="110"/>
    <x v="18"/>
    <x v="21"/>
    <x v="1"/>
    <x v="0"/>
    <x v="20"/>
    <x v="20"/>
    <x v="20"/>
    <x v="20"/>
    <x v="0"/>
    <x v="1210"/>
    <x v="1253"/>
    <x v="672"/>
    <x v="87"/>
    <x v="40"/>
    <x v="1011"/>
    <x v="21"/>
    <x v="3"/>
    <x v="3"/>
    <x v="3"/>
    <x v="1"/>
    <x v="22"/>
    <x v="925"/>
    <x v="0"/>
    <x v="0"/>
    <x v="12"/>
    <x v="2"/>
    <x v="0"/>
    <x v="0"/>
    <x v="0"/>
  </r>
  <r>
    <x v="110"/>
    <x v="23"/>
    <x v="27"/>
    <x v="1"/>
    <x v="0"/>
    <x v="26"/>
    <x v="26"/>
    <x v="26"/>
    <x v="26"/>
    <x v="0"/>
    <x v="1178"/>
    <x v="1254"/>
    <x v="385"/>
    <x v="184"/>
    <x v="18"/>
    <x v="871"/>
    <x v="4"/>
    <x v="3"/>
    <x v="4"/>
    <x v="3"/>
    <x v="1"/>
    <x v="4"/>
    <x v="4"/>
    <x v="0"/>
    <x v="0"/>
    <x v="3"/>
    <x v="2"/>
    <x v="0"/>
    <x v="0"/>
    <x v="0"/>
  </r>
  <r>
    <x v="110"/>
    <x v="25"/>
    <x v="29"/>
    <x v="1"/>
    <x v="10"/>
    <x v="28"/>
    <x v="28"/>
    <x v="28"/>
    <x v="28"/>
    <x v="0"/>
    <x v="1211"/>
    <x v="1255"/>
    <x v="391"/>
    <x v="453"/>
    <x v="4"/>
    <x v="873"/>
    <x v="4"/>
    <x v="3"/>
    <x v="4"/>
    <x v="3"/>
    <x v="1"/>
    <x v="4"/>
    <x v="4"/>
    <x v="0"/>
    <x v="0"/>
    <x v="3"/>
    <x v="2"/>
    <x v="10"/>
    <x v="0"/>
    <x v="3"/>
  </r>
  <r>
    <x v="110"/>
    <x v="25"/>
    <x v="30"/>
    <x v="1"/>
    <x v="10"/>
    <x v="29"/>
    <x v="29"/>
    <x v="29"/>
    <x v="29"/>
    <x v="0"/>
    <x v="1212"/>
    <x v="1256"/>
    <x v="479"/>
    <x v="195"/>
    <x v="84"/>
    <x v="90"/>
    <x v="4"/>
    <x v="3"/>
    <x v="4"/>
    <x v="3"/>
    <x v="1"/>
    <x v="4"/>
    <x v="4"/>
    <x v="0"/>
    <x v="0"/>
    <x v="4"/>
    <x v="2"/>
    <x v="10"/>
    <x v="0"/>
    <x v="3"/>
  </r>
  <r>
    <x v="110"/>
    <x v="26"/>
    <x v="31"/>
    <x v="1"/>
    <x v="0"/>
    <x v="30"/>
    <x v="30"/>
    <x v="30"/>
    <x v="30"/>
    <x v="0"/>
    <x v="1213"/>
    <x v="1257"/>
    <x v="645"/>
    <x v="212"/>
    <x v="92"/>
    <x v="181"/>
    <x v="4"/>
    <x v="3"/>
    <x v="4"/>
    <x v="3"/>
    <x v="1"/>
    <x v="4"/>
    <x v="4"/>
    <x v="0"/>
    <x v="0"/>
    <x v="3"/>
    <x v="2"/>
    <x v="0"/>
    <x v="0"/>
    <x v="0"/>
  </r>
  <r>
    <x v="110"/>
    <x v="31"/>
    <x v="37"/>
    <x v="0"/>
    <x v="17"/>
    <x v="36"/>
    <x v="36"/>
    <x v="36"/>
    <x v="36"/>
    <x v="0"/>
    <x v="1214"/>
    <x v="1108"/>
    <x v="410"/>
    <x v="136"/>
    <x v="65"/>
    <x v="1012"/>
    <x v="4"/>
    <x v="3"/>
    <x v="4"/>
    <x v="3"/>
    <x v="1"/>
    <x v="4"/>
    <x v="4"/>
    <x v="0"/>
    <x v="0"/>
    <x v="3"/>
    <x v="2"/>
    <x v="17"/>
    <x v="0"/>
    <x v="0"/>
  </r>
  <r>
    <x v="110"/>
    <x v="34"/>
    <x v="41"/>
    <x v="1"/>
    <x v="0"/>
    <x v="40"/>
    <x v="40"/>
    <x v="40"/>
    <x v="40"/>
    <x v="0"/>
    <x v="1215"/>
    <x v="1258"/>
    <x v="146"/>
    <x v="47"/>
    <x v="82"/>
    <x v="1013"/>
    <x v="4"/>
    <x v="3"/>
    <x v="6"/>
    <x v="7"/>
    <x v="1"/>
    <x v="10"/>
    <x v="926"/>
    <x v="0"/>
    <x v="0"/>
    <x v="3"/>
    <x v="5"/>
    <x v="0"/>
    <x v="0"/>
    <x v="0"/>
  </r>
  <r>
    <x v="110"/>
    <x v="39"/>
    <x v="46"/>
    <x v="0"/>
    <x v="0"/>
    <x v="45"/>
    <x v="45"/>
    <x v="45"/>
    <x v="45"/>
    <x v="0"/>
    <x v="1216"/>
    <x v="1259"/>
    <x v="562"/>
    <x v="352"/>
    <x v="98"/>
    <x v="1014"/>
    <x v="21"/>
    <x v="3"/>
    <x v="3"/>
    <x v="3"/>
    <x v="3"/>
    <x v="21"/>
    <x v="927"/>
    <x v="0"/>
    <x v="0"/>
    <x v="3"/>
    <x v="1"/>
    <x v="0"/>
    <x v="0"/>
    <x v="0"/>
  </r>
  <r>
    <x v="110"/>
    <x v="41"/>
    <x v="48"/>
    <x v="0"/>
    <x v="18"/>
    <x v="47"/>
    <x v="47"/>
    <x v="47"/>
    <x v="47"/>
    <x v="0"/>
    <x v="1217"/>
    <x v="1260"/>
    <x v="397"/>
    <x v="454"/>
    <x v="77"/>
    <x v="1015"/>
    <x v="20"/>
    <x v="2"/>
    <x v="2"/>
    <x v="2"/>
    <x v="1"/>
    <x v="87"/>
    <x v="928"/>
    <x v="0"/>
    <x v="0"/>
    <x v="3"/>
    <x v="2"/>
    <x v="18"/>
    <x v="0"/>
    <x v="3"/>
  </r>
  <r>
    <x v="110"/>
    <x v="42"/>
    <x v="50"/>
    <x v="0"/>
    <x v="25"/>
    <x v="49"/>
    <x v="49"/>
    <x v="49"/>
    <x v="49"/>
    <x v="0"/>
    <x v="1218"/>
    <x v="1261"/>
    <x v="272"/>
    <x v="267"/>
    <x v="107"/>
    <x v="501"/>
    <x v="36"/>
    <x v="3"/>
    <x v="3"/>
    <x v="3"/>
    <x v="1"/>
    <x v="26"/>
    <x v="929"/>
    <x v="0"/>
    <x v="0"/>
    <x v="3"/>
    <x v="13"/>
    <x v="25"/>
    <x v="0"/>
    <x v="4"/>
  </r>
  <r>
    <x v="110"/>
    <x v="43"/>
    <x v="51"/>
    <x v="0"/>
    <x v="26"/>
    <x v="50"/>
    <x v="50"/>
    <x v="50"/>
    <x v="50"/>
    <x v="0"/>
    <x v="1219"/>
    <x v="1262"/>
    <x v="447"/>
    <x v="200"/>
    <x v="82"/>
    <x v="878"/>
    <x v="33"/>
    <x v="5"/>
    <x v="31"/>
    <x v="3"/>
    <x v="1"/>
    <x v="50"/>
    <x v="930"/>
    <x v="0"/>
    <x v="0"/>
    <x v="4"/>
    <x v="13"/>
    <x v="26"/>
    <x v="0"/>
    <x v="1"/>
  </r>
  <r>
    <x v="110"/>
    <x v="44"/>
    <x v="52"/>
    <x v="0"/>
    <x v="27"/>
    <x v="51"/>
    <x v="51"/>
    <x v="51"/>
    <x v="51"/>
    <x v="0"/>
    <x v="1220"/>
    <x v="1263"/>
    <x v="673"/>
    <x v="140"/>
    <x v="102"/>
    <x v="1016"/>
    <x v="15"/>
    <x v="3"/>
    <x v="24"/>
    <x v="3"/>
    <x v="2"/>
    <x v="61"/>
    <x v="931"/>
    <x v="0"/>
    <x v="0"/>
    <x v="7"/>
    <x v="1"/>
    <x v="27"/>
    <x v="1"/>
    <x v="1"/>
  </r>
  <r>
    <x v="110"/>
    <x v="45"/>
    <x v="54"/>
    <x v="0"/>
    <x v="29"/>
    <x v="53"/>
    <x v="53"/>
    <x v="53"/>
    <x v="53"/>
    <x v="0"/>
    <x v="1221"/>
    <x v="539"/>
    <x v="209"/>
    <x v="319"/>
    <x v="80"/>
    <x v="1017"/>
    <x v="21"/>
    <x v="3"/>
    <x v="28"/>
    <x v="3"/>
    <x v="1"/>
    <x v="52"/>
    <x v="117"/>
    <x v="0"/>
    <x v="0"/>
    <x v="12"/>
    <x v="11"/>
    <x v="29"/>
    <x v="1"/>
    <x v="1"/>
  </r>
  <r>
    <x v="110"/>
    <x v="46"/>
    <x v="55"/>
    <x v="0"/>
    <x v="30"/>
    <x v="54"/>
    <x v="54"/>
    <x v="54"/>
    <x v="54"/>
    <x v="0"/>
    <x v="1222"/>
    <x v="1264"/>
    <x v="674"/>
    <x v="455"/>
    <x v="4"/>
    <x v="28"/>
    <x v="39"/>
    <x v="2"/>
    <x v="14"/>
    <x v="9"/>
    <x v="1"/>
    <x v="25"/>
    <x v="932"/>
    <x v="0"/>
    <x v="0"/>
    <x v="4"/>
    <x v="14"/>
    <x v="30"/>
    <x v="0"/>
    <x v="1"/>
  </r>
  <r>
    <x v="110"/>
    <x v="47"/>
    <x v="56"/>
    <x v="0"/>
    <x v="31"/>
    <x v="55"/>
    <x v="55"/>
    <x v="55"/>
    <x v="55"/>
    <x v="0"/>
    <x v="1223"/>
    <x v="1265"/>
    <x v="675"/>
    <x v="121"/>
    <x v="42"/>
    <x v="1018"/>
    <x v="4"/>
    <x v="3"/>
    <x v="4"/>
    <x v="3"/>
    <x v="1"/>
    <x v="4"/>
    <x v="4"/>
    <x v="0"/>
    <x v="0"/>
    <x v="3"/>
    <x v="2"/>
    <x v="31"/>
    <x v="1"/>
    <x v="1"/>
  </r>
  <r>
    <x v="111"/>
    <x v="2"/>
    <x v="2"/>
    <x v="1"/>
    <x v="0"/>
    <x v="2"/>
    <x v="2"/>
    <x v="2"/>
    <x v="2"/>
    <x v="0"/>
    <x v="1224"/>
    <x v="1266"/>
    <x v="469"/>
    <x v="10"/>
    <x v="42"/>
    <x v="1019"/>
    <x v="3"/>
    <x v="3"/>
    <x v="4"/>
    <x v="3"/>
    <x v="1"/>
    <x v="10"/>
    <x v="933"/>
    <x v="0"/>
    <x v="0"/>
    <x v="13"/>
    <x v="13"/>
    <x v="0"/>
    <x v="0"/>
    <x v="0"/>
  </r>
  <r>
    <x v="111"/>
    <x v="2"/>
    <x v="3"/>
    <x v="1"/>
    <x v="0"/>
    <x v="3"/>
    <x v="3"/>
    <x v="3"/>
    <x v="3"/>
    <x v="0"/>
    <x v="1225"/>
    <x v="1267"/>
    <x v="676"/>
    <x v="139"/>
    <x v="110"/>
    <x v="1020"/>
    <x v="36"/>
    <x v="3"/>
    <x v="6"/>
    <x v="3"/>
    <x v="1"/>
    <x v="10"/>
    <x v="934"/>
    <x v="0"/>
    <x v="0"/>
    <x v="3"/>
    <x v="2"/>
    <x v="0"/>
    <x v="0"/>
    <x v="0"/>
  </r>
  <r>
    <x v="111"/>
    <x v="2"/>
    <x v="4"/>
    <x v="1"/>
    <x v="0"/>
    <x v="4"/>
    <x v="4"/>
    <x v="4"/>
    <x v="4"/>
    <x v="0"/>
    <x v="1226"/>
    <x v="1268"/>
    <x v="410"/>
    <x v="409"/>
    <x v="18"/>
    <x v="1021"/>
    <x v="4"/>
    <x v="3"/>
    <x v="4"/>
    <x v="3"/>
    <x v="1"/>
    <x v="4"/>
    <x v="4"/>
    <x v="0"/>
    <x v="0"/>
    <x v="3"/>
    <x v="2"/>
    <x v="0"/>
    <x v="0"/>
    <x v="0"/>
  </r>
  <r>
    <x v="111"/>
    <x v="5"/>
    <x v="8"/>
    <x v="1"/>
    <x v="0"/>
    <x v="8"/>
    <x v="8"/>
    <x v="8"/>
    <x v="8"/>
    <x v="0"/>
    <x v="1227"/>
    <x v="1269"/>
    <x v="155"/>
    <x v="155"/>
    <x v="20"/>
    <x v="405"/>
    <x v="3"/>
    <x v="3"/>
    <x v="6"/>
    <x v="3"/>
    <x v="1"/>
    <x v="26"/>
    <x v="935"/>
    <x v="0"/>
    <x v="0"/>
    <x v="3"/>
    <x v="2"/>
    <x v="0"/>
    <x v="0"/>
    <x v="0"/>
  </r>
  <r>
    <x v="111"/>
    <x v="18"/>
    <x v="21"/>
    <x v="1"/>
    <x v="0"/>
    <x v="20"/>
    <x v="20"/>
    <x v="20"/>
    <x v="20"/>
    <x v="0"/>
    <x v="1228"/>
    <x v="1270"/>
    <x v="457"/>
    <x v="221"/>
    <x v="54"/>
    <x v="1022"/>
    <x v="36"/>
    <x v="3"/>
    <x v="6"/>
    <x v="3"/>
    <x v="1"/>
    <x v="10"/>
    <x v="936"/>
    <x v="0"/>
    <x v="0"/>
    <x v="7"/>
    <x v="2"/>
    <x v="0"/>
    <x v="0"/>
    <x v="0"/>
  </r>
  <r>
    <x v="111"/>
    <x v="23"/>
    <x v="27"/>
    <x v="1"/>
    <x v="0"/>
    <x v="26"/>
    <x v="26"/>
    <x v="26"/>
    <x v="26"/>
    <x v="0"/>
    <x v="457"/>
    <x v="852"/>
    <x v="385"/>
    <x v="30"/>
    <x v="4"/>
    <x v="37"/>
    <x v="4"/>
    <x v="3"/>
    <x v="4"/>
    <x v="3"/>
    <x v="1"/>
    <x v="4"/>
    <x v="4"/>
    <x v="0"/>
    <x v="0"/>
    <x v="3"/>
    <x v="2"/>
    <x v="0"/>
    <x v="0"/>
    <x v="0"/>
  </r>
  <r>
    <x v="111"/>
    <x v="25"/>
    <x v="29"/>
    <x v="1"/>
    <x v="10"/>
    <x v="28"/>
    <x v="28"/>
    <x v="28"/>
    <x v="28"/>
    <x v="0"/>
    <x v="512"/>
    <x v="488"/>
    <x v="429"/>
    <x v="315"/>
    <x v="4"/>
    <x v="1023"/>
    <x v="4"/>
    <x v="3"/>
    <x v="4"/>
    <x v="3"/>
    <x v="1"/>
    <x v="4"/>
    <x v="4"/>
    <x v="0"/>
    <x v="0"/>
    <x v="3"/>
    <x v="2"/>
    <x v="10"/>
    <x v="0"/>
    <x v="3"/>
  </r>
  <r>
    <x v="111"/>
    <x v="25"/>
    <x v="30"/>
    <x v="1"/>
    <x v="10"/>
    <x v="29"/>
    <x v="29"/>
    <x v="29"/>
    <x v="29"/>
    <x v="0"/>
    <x v="1229"/>
    <x v="1271"/>
    <x v="98"/>
    <x v="414"/>
    <x v="46"/>
    <x v="1024"/>
    <x v="4"/>
    <x v="3"/>
    <x v="4"/>
    <x v="3"/>
    <x v="1"/>
    <x v="4"/>
    <x v="4"/>
    <x v="0"/>
    <x v="0"/>
    <x v="3"/>
    <x v="2"/>
    <x v="10"/>
    <x v="0"/>
    <x v="3"/>
  </r>
  <r>
    <x v="111"/>
    <x v="26"/>
    <x v="31"/>
    <x v="1"/>
    <x v="0"/>
    <x v="30"/>
    <x v="30"/>
    <x v="30"/>
    <x v="30"/>
    <x v="0"/>
    <x v="1230"/>
    <x v="1272"/>
    <x v="565"/>
    <x v="336"/>
    <x v="91"/>
    <x v="1025"/>
    <x v="36"/>
    <x v="3"/>
    <x v="4"/>
    <x v="3"/>
    <x v="1"/>
    <x v="6"/>
    <x v="937"/>
    <x v="0"/>
    <x v="0"/>
    <x v="3"/>
    <x v="2"/>
    <x v="0"/>
    <x v="0"/>
    <x v="0"/>
  </r>
  <r>
    <x v="111"/>
    <x v="31"/>
    <x v="37"/>
    <x v="0"/>
    <x v="17"/>
    <x v="36"/>
    <x v="36"/>
    <x v="36"/>
    <x v="36"/>
    <x v="0"/>
    <x v="114"/>
    <x v="1273"/>
    <x v="75"/>
    <x v="255"/>
    <x v="72"/>
    <x v="1026"/>
    <x v="3"/>
    <x v="3"/>
    <x v="4"/>
    <x v="3"/>
    <x v="1"/>
    <x v="10"/>
    <x v="938"/>
    <x v="0"/>
    <x v="0"/>
    <x v="4"/>
    <x v="2"/>
    <x v="17"/>
    <x v="0"/>
    <x v="0"/>
  </r>
  <r>
    <x v="111"/>
    <x v="34"/>
    <x v="41"/>
    <x v="1"/>
    <x v="0"/>
    <x v="40"/>
    <x v="40"/>
    <x v="40"/>
    <x v="40"/>
    <x v="0"/>
    <x v="1231"/>
    <x v="1274"/>
    <x v="27"/>
    <x v="46"/>
    <x v="67"/>
    <x v="957"/>
    <x v="4"/>
    <x v="3"/>
    <x v="4"/>
    <x v="3"/>
    <x v="1"/>
    <x v="4"/>
    <x v="4"/>
    <x v="0"/>
    <x v="0"/>
    <x v="3"/>
    <x v="2"/>
    <x v="0"/>
    <x v="0"/>
    <x v="0"/>
  </r>
  <r>
    <x v="111"/>
    <x v="39"/>
    <x v="46"/>
    <x v="0"/>
    <x v="0"/>
    <x v="45"/>
    <x v="45"/>
    <x v="45"/>
    <x v="45"/>
    <x v="0"/>
    <x v="1232"/>
    <x v="1275"/>
    <x v="146"/>
    <x v="48"/>
    <x v="100"/>
    <x v="1027"/>
    <x v="15"/>
    <x v="3"/>
    <x v="5"/>
    <x v="3"/>
    <x v="1"/>
    <x v="21"/>
    <x v="356"/>
    <x v="0"/>
    <x v="0"/>
    <x v="5"/>
    <x v="2"/>
    <x v="0"/>
    <x v="0"/>
    <x v="0"/>
  </r>
  <r>
    <x v="111"/>
    <x v="41"/>
    <x v="48"/>
    <x v="0"/>
    <x v="18"/>
    <x v="47"/>
    <x v="47"/>
    <x v="47"/>
    <x v="47"/>
    <x v="0"/>
    <x v="1233"/>
    <x v="1276"/>
    <x v="534"/>
    <x v="385"/>
    <x v="29"/>
    <x v="1028"/>
    <x v="28"/>
    <x v="3"/>
    <x v="25"/>
    <x v="3"/>
    <x v="1"/>
    <x v="59"/>
    <x v="939"/>
    <x v="0"/>
    <x v="0"/>
    <x v="4"/>
    <x v="2"/>
    <x v="18"/>
    <x v="0"/>
    <x v="3"/>
  </r>
  <r>
    <x v="111"/>
    <x v="42"/>
    <x v="50"/>
    <x v="0"/>
    <x v="25"/>
    <x v="49"/>
    <x v="49"/>
    <x v="49"/>
    <x v="49"/>
    <x v="0"/>
    <x v="1234"/>
    <x v="1277"/>
    <x v="98"/>
    <x v="297"/>
    <x v="82"/>
    <x v="1029"/>
    <x v="9"/>
    <x v="3"/>
    <x v="5"/>
    <x v="3"/>
    <x v="1"/>
    <x v="22"/>
    <x v="940"/>
    <x v="0"/>
    <x v="0"/>
    <x v="3"/>
    <x v="2"/>
    <x v="25"/>
    <x v="0"/>
    <x v="4"/>
  </r>
  <r>
    <x v="111"/>
    <x v="43"/>
    <x v="51"/>
    <x v="0"/>
    <x v="26"/>
    <x v="50"/>
    <x v="50"/>
    <x v="50"/>
    <x v="50"/>
    <x v="0"/>
    <x v="1235"/>
    <x v="1278"/>
    <x v="463"/>
    <x v="357"/>
    <x v="110"/>
    <x v="1030"/>
    <x v="9"/>
    <x v="3"/>
    <x v="15"/>
    <x v="3"/>
    <x v="1"/>
    <x v="38"/>
    <x v="534"/>
    <x v="0"/>
    <x v="0"/>
    <x v="3"/>
    <x v="2"/>
    <x v="26"/>
    <x v="0"/>
    <x v="1"/>
  </r>
  <r>
    <x v="111"/>
    <x v="44"/>
    <x v="52"/>
    <x v="0"/>
    <x v="27"/>
    <x v="51"/>
    <x v="51"/>
    <x v="51"/>
    <x v="51"/>
    <x v="0"/>
    <x v="1236"/>
    <x v="1279"/>
    <x v="538"/>
    <x v="274"/>
    <x v="57"/>
    <x v="1031"/>
    <x v="29"/>
    <x v="3"/>
    <x v="23"/>
    <x v="7"/>
    <x v="3"/>
    <x v="9"/>
    <x v="941"/>
    <x v="0"/>
    <x v="0"/>
    <x v="5"/>
    <x v="20"/>
    <x v="27"/>
    <x v="1"/>
    <x v="1"/>
  </r>
  <r>
    <x v="111"/>
    <x v="45"/>
    <x v="54"/>
    <x v="0"/>
    <x v="29"/>
    <x v="53"/>
    <x v="53"/>
    <x v="53"/>
    <x v="53"/>
    <x v="0"/>
    <x v="1237"/>
    <x v="1280"/>
    <x v="677"/>
    <x v="374"/>
    <x v="80"/>
    <x v="1032"/>
    <x v="9"/>
    <x v="3"/>
    <x v="4"/>
    <x v="3"/>
    <x v="1"/>
    <x v="26"/>
    <x v="942"/>
    <x v="0"/>
    <x v="0"/>
    <x v="4"/>
    <x v="2"/>
    <x v="29"/>
    <x v="1"/>
    <x v="1"/>
  </r>
  <r>
    <x v="111"/>
    <x v="46"/>
    <x v="55"/>
    <x v="0"/>
    <x v="30"/>
    <x v="54"/>
    <x v="54"/>
    <x v="54"/>
    <x v="54"/>
    <x v="0"/>
    <x v="1238"/>
    <x v="1281"/>
    <x v="678"/>
    <x v="456"/>
    <x v="41"/>
    <x v="14"/>
    <x v="8"/>
    <x v="3"/>
    <x v="28"/>
    <x v="2"/>
    <x v="1"/>
    <x v="73"/>
    <x v="943"/>
    <x v="0"/>
    <x v="0"/>
    <x v="4"/>
    <x v="11"/>
    <x v="30"/>
    <x v="0"/>
    <x v="1"/>
  </r>
  <r>
    <x v="111"/>
    <x v="47"/>
    <x v="56"/>
    <x v="0"/>
    <x v="31"/>
    <x v="55"/>
    <x v="55"/>
    <x v="55"/>
    <x v="55"/>
    <x v="0"/>
    <x v="398"/>
    <x v="1282"/>
    <x v="645"/>
    <x v="151"/>
    <x v="47"/>
    <x v="1033"/>
    <x v="4"/>
    <x v="3"/>
    <x v="6"/>
    <x v="3"/>
    <x v="1"/>
    <x v="6"/>
    <x v="343"/>
    <x v="0"/>
    <x v="0"/>
    <x v="3"/>
    <x v="2"/>
    <x v="31"/>
    <x v="1"/>
    <x v="1"/>
  </r>
  <r>
    <x v="112"/>
    <x v="2"/>
    <x v="2"/>
    <x v="1"/>
    <x v="0"/>
    <x v="2"/>
    <x v="2"/>
    <x v="2"/>
    <x v="2"/>
    <x v="0"/>
    <x v="1239"/>
    <x v="1283"/>
    <x v="619"/>
    <x v="198"/>
    <x v="35"/>
    <x v="610"/>
    <x v="9"/>
    <x v="5"/>
    <x v="6"/>
    <x v="3"/>
    <x v="3"/>
    <x v="38"/>
    <x v="944"/>
    <x v="0"/>
    <x v="0"/>
    <x v="3"/>
    <x v="2"/>
    <x v="0"/>
    <x v="0"/>
    <x v="0"/>
  </r>
  <r>
    <x v="112"/>
    <x v="2"/>
    <x v="3"/>
    <x v="1"/>
    <x v="0"/>
    <x v="3"/>
    <x v="3"/>
    <x v="3"/>
    <x v="3"/>
    <x v="0"/>
    <x v="1240"/>
    <x v="1284"/>
    <x v="451"/>
    <x v="214"/>
    <x v="107"/>
    <x v="1034"/>
    <x v="3"/>
    <x v="3"/>
    <x v="4"/>
    <x v="3"/>
    <x v="1"/>
    <x v="10"/>
    <x v="945"/>
    <x v="0"/>
    <x v="0"/>
    <x v="4"/>
    <x v="2"/>
    <x v="0"/>
    <x v="0"/>
    <x v="0"/>
  </r>
  <r>
    <x v="112"/>
    <x v="2"/>
    <x v="4"/>
    <x v="1"/>
    <x v="0"/>
    <x v="4"/>
    <x v="4"/>
    <x v="4"/>
    <x v="4"/>
    <x v="0"/>
    <x v="517"/>
    <x v="1285"/>
    <x v="82"/>
    <x v="457"/>
    <x v="4"/>
    <x v="1035"/>
    <x v="4"/>
    <x v="3"/>
    <x v="4"/>
    <x v="3"/>
    <x v="1"/>
    <x v="4"/>
    <x v="4"/>
    <x v="0"/>
    <x v="0"/>
    <x v="3"/>
    <x v="2"/>
    <x v="0"/>
    <x v="0"/>
    <x v="0"/>
  </r>
  <r>
    <x v="112"/>
    <x v="5"/>
    <x v="8"/>
    <x v="1"/>
    <x v="0"/>
    <x v="8"/>
    <x v="8"/>
    <x v="8"/>
    <x v="8"/>
    <x v="0"/>
    <x v="1241"/>
    <x v="1286"/>
    <x v="174"/>
    <x v="132"/>
    <x v="20"/>
    <x v="271"/>
    <x v="4"/>
    <x v="3"/>
    <x v="4"/>
    <x v="3"/>
    <x v="1"/>
    <x v="4"/>
    <x v="4"/>
    <x v="0"/>
    <x v="0"/>
    <x v="4"/>
    <x v="2"/>
    <x v="0"/>
    <x v="0"/>
    <x v="0"/>
  </r>
  <r>
    <x v="112"/>
    <x v="18"/>
    <x v="21"/>
    <x v="1"/>
    <x v="0"/>
    <x v="20"/>
    <x v="20"/>
    <x v="20"/>
    <x v="20"/>
    <x v="0"/>
    <x v="1242"/>
    <x v="1287"/>
    <x v="37"/>
    <x v="269"/>
    <x v="54"/>
    <x v="1036"/>
    <x v="36"/>
    <x v="5"/>
    <x v="3"/>
    <x v="3"/>
    <x v="3"/>
    <x v="3"/>
    <x v="946"/>
    <x v="0"/>
    <x v="0"/>
    <x v="12"/>
    <x v="5"/>
    <x v="0"/>
    <x v="0"/>
    <x v="0"/>
  </r>
  <r>
    <x v="112"/>
    <x v="23"/>
    <x v="27"/>
    <x v="1"/>
    <x v="0"/>
    <x v="26"/>
    <x v="26"/>
    <x v="26"/>
    <x v="26"/>
    <x v="0"/>
    <x v="1243"/>
    <x v="1288"/>
    <x v="232"/>
    <x v="215"/>
    <x v="4"/>
    <x v="1037"/>
    <x v="4"/>
    <x v="3"/>
    <x v="4"/>
    <x v="3"/>
    <x v="1"/>
    <x v="4"/>
    <x v="4"/>
    <x v="0"/>
    <x v="0"/>
    <x v="3"/>
    <x v="2"/>
    <x v="0"/>
    <x v="0"/>
    <x v="0"/>
  </r>
  <r>
    <x v="112"/>
    <x v="25"/>
    <x v="29"/>
    <x v="1"/>
    <x v="10"/>
    <x v="28"/>
    <x v="28"/>
    <x v="28"/>
    <x v="28"/>
    <x v="0"/>
    <x v="278"/>
    <x v="1289"/>
    <x v="65"/>
    <x v="257"/>
    <x v="4"/>
    <x v="233"/>
    <x v="4"/>
    <x v="3"/>
    <x v="4"/>
    <x v="3"/>
    <x v="1"/>
    <x v="4"/>
    <x v="4"/>
    <x v="0"/>
    <x v="0"/>
    <x v="3"/>
    <x v="2"/>
    <x v="10"/>
    <x v="0"/>
    <x v="3"/>
  </r>
  <r>
    <x v="112"/>
    <x v="25"/>
    <x v="30"/>
    <x v="1"/>
    <x v="10"/>
    <x v="29"/>
    <x v="29"/>
    <x v="29"/>
    <x v="29"/>
    <x v="0"/>
    <x v="1244"/>
    <x v="1290"/>
    <x v="98"/>
    <x v="32"/>
    <x v="84"/>
    <x v="1038"/>
    <x v="4"/>
    <x v="3"/>
    <x v="4"/>
    <x v="3"/>
    <x v="1"/>
    <x v="4"/>
    <x v="4"/>
    <x v="0"/>
    <x v="0"/>
    <x v="3"/>
    <x v="2"/>
    <x v="10"/>
    <x v="0"/>
    <x v="3"/>
  </r>
  <r>
    <x v="112"/>
    <x v="26"/>
    <x v="31"/>
    <x v="1"/>
    <x v="0"/>
    <x v="30"/>
    <x v="30"/>
    <x v="30"/>
    <x v="30"/>
    <x v="0"/>
    <x v="1245"/>
    <x v="1147"/>
    <x v="500"/>
    <x v="234"/>
    <x v="85"/>
    <x v="458"/>
    <x v="4"/>
    <x v="3"/>
    <x v="4"/>
    <x v="3"/>
    <x v="1"/>
    <x v="4"/>
    <x v="4"/>
    <x v="0"/>
    <x v="0"/>
    <x v="3"/>
    <x v="2"/>
    <x v="0"/>
    <x v="0"/>
    <x v="0"/>
  </r>
  <r>
    <x v="112"/>
    <x v="31"/>
    <x v="37"/>
    <x v="0"/>
    <x v="17"/>
    <x v="36"/>
    <x v="36"/>
    <x v="36"/>
    <x v="36"/>
    <x v="0"/>
    <x v="1246"/>
    <x v="67"/>
    <x v="47"/>
    <x v="26"/>
    <x v="65"/>
    <x v="1039"/>
    <x v="36"/>
    <x v="3"/>
    <x v="3"/>
    <x v="3"/>
    <x v="1"/>
    <x v="26"/>
    <x v="160"/>
    <x v="0"/>
    <x v="0"/>
    <x v="3"/>
    <x v="2"/>
    <x v="17"/>
    <x v="0"/>
    <x v="0"/>
  </r>
  <r>
    <x v="112"/>
    <x v="34"/>
    <x v="41"/>
    <x v="1"/>
    <x v="0"/>
    <x v="40"/>
    <x v="40"/>
    <x v="40"/>
    <x v="40"/>
    <x v="0"/>
    <x v="1247"/>
    <x v="1291"/>
    <x v="356"/>
    <x v="289"/>
    <x v="107"/>
    <x v="1040"/>
    <x v="9"/>
    <x v="3"/>
    <x v="4"/>
    <x v="3"/>
    <x v="1"/>
    <x v="26"/>
    <x v="947"/>
    <x v="0"/>
    <x v="0"/>
    <x v="3"/>
    <x v="2"/>
    <x v="0"/>
    <x v="0"/>
    <x v="0"/>
  </r>
  <r>
    <x v="112"/>
    <x v="39"/>
    <x v="46"/>
    <x v="0"/>
    <x v="0"/>
    <x v="45"/>
    <x v="45"/>
    <x v="45"/>
    <x v="45"/>
    <x v="0"/>
    <x v="1248"/>
    <x v="1292"/>
    <x v="495"/>
    <x v="139"/>
    <x v="62"/>
    <x v="124"/>
    <x v="17"/>
    <x v="3"/>
    <x v="25"/>
    <x v="7"/>
    <x v="3"/>
    <x v="61"/>
    <x v="402"/>
    <x v="0"/>
    <x v="0"/>
    <x v="4"/>
    <x v="5"/>
    <x v="0"/>
    <x v="0"/>
    <x v="0"/>
  </r>
  <r>
    <x v="112"/>
    <x v="41"/>
    <x v="48"/>
    <x v="0"/>
    <x v="18"/>
    <x v="47"/>
    <x v="47"/>
    <x v="47"/>
    <x v="47"/>
    <x v="0"/>
    <x v="1249"/>
    <x v="1293"/>
    <x v="485"/>
    <x v="454"/>
    <x v="29"/>
    <x v="1041"/>
    <x v="10"/>
    <x v="3"/>
    <x v="14"/>
    <x v="7"/>
    <x v="1"/>
    <x v="28"/>
    <x v="948"/>
    <x v="0"/>
    <x v="0"/>
    <x v="13"/>
    <x v="1"/>
    <x v="18"/>
    <x v="0"/>
    <x v="3"/>
  </r>
  <r>
    <x v="112"/>
    <x v="42"/>
    <x v="50"/>
    <x v="0"/>
    <x v="25"/>
    <x v="49"/>
    <x v="49"/>
    <x v="49"/>
    <x v="49"/>
    <x v="0"/>
    <x v="1250"/>
    <x v="1294"/>
    <x v="112"/>
    <x v="215"/>
    <x v="98"/>
    <x v="1042"/>
    <x v="3"/>
    <x v="3"/>
    <x v="15"/>
    <x v="2"/>
    <x v="1"/>
    <x v="22"/>
    <x v="949"/>
    <x v="0"/>
    <x v="0"/>
    <x v="3"/>
    <x v="5"/>
    <x v="25"/>
    <x v="0"/>
    <x v="4"/>
  </r>
  <r>
    <x v="112"/>
    <x v="43"/>
    <x v="51"/>
    <x v="0"/>
    <x v="26"/>
    <x v="50"/>
    <x v="50"/>
    <x v="50"/>
    <x v="50"/>
    <x v="0"/>
    <x v="1251"/>
    <x v="1295"/>
    <x v="99"/>
    <x v="346"/>
    <x v="92"/>
    <x v="1043"/>
    <x v="15"/>
    <x v="3"/>
    <x v="31"/>
    <x v="3"/>
    <x v="1"/>
    <x v="36"/>
    <x v="14"/>
    <x v="0"/>
    <x v="0"/>
    <x v="12"/>
    <x v="2"/>
    <x v="26"/>
    <x v="0"/>
    <x v="1"/>
  </r>
  <r>
    <x v="112"/>
    <x v="44"/>
    <x v="52"/>
    <x v="0"/>
    <x v="27"/>
    <x v="51"/>
    <x v="51"/>
    <x v="51"/>
    <x v="51"/>
    <x v="0"/>
    <x v="1252"/>
    <x v="1296"/>
    <x v="308"/>
    <x v="285"/>
    <x v="20"/>
    <x v="1044"/>
    <x v="28"/>
    <x v="3"/>
    <x v="36"/>
    <x v="3"/>
    <x v="1"/>
    <x v="18"/>
    <x v="950"/>
    <x v="0"/>
    <x v="0"/>
    <x v="4"/>
    <x v="6"/>
    <x v="27"/>
    <x v="1"/>
    <x v="1"/>
  </r>
  <r>
    <x v="112"/>
    <x v="45"/>
    <x v="54"/>
    <x v="0"/>
    <x v="29"/>
    <x v="53"/>
    <x v="53"/>
    <x v="53"/>
    <x v="53"/>
    <x v="0"/>
    <x v="1253"/>
    <x v="1297"/>
    <x v="679"/>
    <x v="458"/>
    <x v="80"/>
    <x v="587"/>
    <x v="33"/>
    <x v="5"/>
    <x v="3"/>
    <x v="3"/>
    <x v="1"/>
    <x v="52"/>
    <x v="951"/>
    <x v="0"/>
    <x v="0"/>
    <x v="1"/>
    <x v="14"/>
    <x v="29"/>
    <x v="1"/>
    <x v="1"/>
  </r>
  <r>
    <x v="112"/>
    <x v="46"/>
    <x v="55"/>
    <x v="0"/>
    <x v="30"/>
    <x v="54"/>
    <x v="54"/>
    <x v="54"/>
    <x v="54"/>
    <x v="0"/>
    <x v="1238"/>
    <x v="1165"/>
    <x v="159"/>
    <x v="459"/>
    <x v="102"/>
    <x v="1045"/>
    <x v="20"/>
    <x v="3"/>
    <x v="9"/>
    <x v="2"/>
    <x v="1"/>
    <x v="15"/>
    <x v="952"/>
    <x v="0"/>
    <x v="0"/>
    <x v="5"/>
    <x v="1"/>
    <x v="30"/>
    <x v="0"/>
    <x v="1"/>
  </r>
  <r>
    <x v="112"/>
    <x v="47"/>
    <x v="56"/>
    <x v="0"/>
    <x v="31"/>
    <x v="55"/>
    <x v="55"/>
    <x v="55"/>
    <x v="55"/>
    <x v="0"/>
    <x v="1254"/>
    <x v="1298"/>
    <x v="536"/>
    <x v="250"/>
    <x v="0"/>
    <x v="663"/>
    <x v="36"/>
    <x v="3"/>
    <x v="4"/>
    <x v="3"/>
    <x v="1"/>
    <x v="6"/>
    <x v="953"/>
    <x v="0"/>
    <x v="0"/>
    <x v="3"/>
    <x v="2"/>
    <x v="31"/>
    <x v="1"/>
    <x v="1"/>
  </r>
  <r>
    <x v="113"/>
    <x v="2"/>
    <x v="2"/>
    <x v="1"/>
    <x v="0"/>
    <x v="2"/>
    <x v="2"/>
    <x v="2"/>
    <x v="2"/>
    <x v="0"/>
    <x v="1255"/>
    <x v="1299"/>
    <x v="399"/>
    <x v="195"/>
    <x v="44"/>
    <x v="1046"/>
    <x v="3"/>
    <x v="3"/>
    <x v="6"/>
    <x v="3"/>
    <x v="1"/>
    <x v="26"/>
    <x v="954"/>
    <x v="0"/>
    <x v="0"/>
    <x v="4"/>
    <x v="5"/>
    <x v="0"/>
    <x v="0"/>
    <x v="0"/>
  </r>
  <r>
    <x v="113"/>
    <x v="2"/>
    <x v="3"/>
    <x v="1"/>
    <x v="0"/>
    <x v="3"/>
    <x v="3"/>
    <x v="3"/>
    <x v="3"/>
    <x v="0"/>
    <x v="1256"/>
    <x v="1300"/>
    <x v="680"/>
    <x v="280"/>
    <x v="67"/>
    <x v="1047"/>
    <x v="4"/>
    <x v="3"/>
    <x v="6"/>
    <x v="3"/>
    <x v="1"/>
    <x v="6"/>
    <x v="955"/>
    <x v="0"/>
    <x v="0"/>
    <x v="4"/>
    <x v="2"/>
    <x v="0"/>
    <x v="0"/>
    <x v="0"/>
  </r>
  <r>
    <x v="113"/>
    <x v="2"/>
    <x v="4"/>
    <x v="1"/>
    <x v="0"/>
    <x v="4"/>
    <x v="4"/>
    <x v="4"/>
    <x v="4"/>
    <x v="0"/>
    <x v="1257"/>
    <x v="1301"/>
    <x v="522"/>
    <x v="235"/>
    <x v="111"/>
    <x v="633"/>
    <x v="4"/>
    <x v="3"/>
    <x v="4"/>
    <x v="3"/>
    <x v="1"/>
    <x v="4"/>
    <x v="4"/>
    <x v="0"/>
    <x v="0"/>
    <x v="3"/>
    <x v="2"/>
    <x v="0"/>
    <x v="0"/>
    <x v="0"/>
  </r>
  <r>
    <x v="113"/>
    <x v="5"/>
    <x v="8"/>
    <x v="1"/>
    <x v="0"/>
    <x v="8"/>
    <x v="8"/>
    <x v="8"/>
    <x v="8"/>
    <x v="0"/>
    <x v="1258"/>
    <x v="1302"/>
    <x v="577"/>
    <x v="280"/>
    <x v="20"/>
    <x v="639"/>
    <x v="4"/>
    <x v="3"/>
    <x v="6"/>
    <x v="3"/>
    <x v="1"/>
    <x v="6"/>
    <x v="956"/>
    <x v="0"/>
    <x v="0"/>
    <x v="4"/>
    <x v="2"/>
    <x v="0"/>
    <x v="0"/>
    <x v="0"/>
  </r>
  <r>
    <x v="113"/>
    <x v="18"/>
    <x v="21"/>
    <x v="1"/>
    <x v="0"/>
    <x v="20"/>
    <x v="20"/>
    <x v="20"/>
    <x v="20"/>
    <x v="0"/>
    <x v="1259"/>
    <x v="1303"/>
    <x v="10"/>
    <x v="9"/>
    <x v="40"/>
    <x v="1048"/>
    <x v="15"/>
    <x v="3"/>
    <x v="3"/>
    <x v="3"/>
    <x v="1"/>
    <x v="38"/>
    <x v="957"/>
    <x v="0"/>
    <x v="0"/>
    <x v="3"/>
    <x v="2"/>
    <x v="0"/>
    <x v="0"/>
    <x v="0"/>
  </r>
  <r>
    <x v="113"/>
    <x v="23"/>
    <x v="27"/>
    <x v="1"/>
    <x v="0"/>
    <x v="26"/>
    <x v="26"/>
    <x v="26"/>
    <x v="26"/>
    <x v="0"/>
    <x v="1260"/>
    <x v="1304"/>
    <x v="410"/>
    <x v="460"/>
    <x v="18"/>
    <x v="1049"/>
    <x v="4"/>
    <x v="3"/>
    <x v="4"/>
    <x v="3"/>
    <x v="1"/>
    <x v="4"/>
    <x v="4"/>
    <x v="0"/>
    <x v="0"/>
    <x v="3"/>
    <x v="2"/>
    <x v="0"/>
    <x v="0"/>
    <x v="0"/>
  </r>
  <r>
    <x v="113"/>
    <x v="25"/>
    <x v="29"/>
    <x v="1"/>
    <x v="10"/>
    <x v="28"/>
    <x v="28"/>
    <x v="28"/>
    <x v="28"/>
    <x v="0"/>
    <x v="1261"/>
    <x v="1305"/>
    <x v="106"/>
    <x v="461"/>
    <x v="4"/>
    <x v="1050"/>
    <x v="4"/>
    <x v="3"/>
    <x v="6"/>
    <x v="3"/>
    <x v="1"/>
    <x v="6"/>
    <x v="79"/>
    <x v="0"/>
    <x v="0"/>
    <x v="3"/>
    <x v="8"/>
    <x v="10"/>
    <x v="0"/>
    <x v="3"/>
  </r>
  <r>
    <x v="113"/>
    <x v="25"/>
    <x v="30"/>
    <x v="1"/>
    <x v="10"/>
    <x v="29"/>
    <x v="29"/>
    <x v="29"/>
    <x v="29"/>
    <x v="0"/>
    <x v="1262"/>
    <x v="1306"/>
    <x v="272"/>
    <x v="0"/>
    <x v="87"/>
    <x v="142"/>
    <x v="4"/>
    <x v="3"/>
    <x v="4"/>
    <x v="3"/>
    <x v="1"/>
    <x v="4"/>
    <x v="4"/>
    <x v="0"/>
    <x v="0"/>
    <x v="3"/>
    <x v="2"/>
    <x v="10"/>
    <x v="0"/>
    <x v="3"/>
  </r>
  <r>
    <x v="113"/>
    <x v="26"/>
    <x v="31"/>
    <x v="1"/>
    <x v="0"/>
    <x v="30"/>
    <x v="30"/>
    <x v="30"/>
    <x v="30"/>
    <x v="0"/>
    <x v="1263"/>
    <x v="1307"/>
    <x v="156"/>
    <x v="133"/>
    <x v="62"/>
    <x v="1051"/>
    <x v="4"/>
    <x v="3"/>
    <x v="6"/>
    <x v="3"/>
    <x v="1"/>
    <x v="6"/>
    <x v="958"/>
    <x v="0"/>
    <x v="0"/>
    <x v="3"/>
    <x v="2"/>
    <x v="0"/>
    <x v="0"/>
    <x v="0"/>
  </r>
  <r>
    <x v="113"/>
    <x v="31"/>
    <x v="37"/>
    <x v="0"/>
    <x v="17"/>
    <x v="36"/>
    <x v="36"/>
    <x v="36"/>
    <x v="36"/>
    <x v="0"/>
    <x v="247"/>
    <x v="1308"/>
    <x v="410"/>
    <x v="131"/>
    <x v="63"/>
    <x v="1052"/>
    <x v="36"/>
    <x v="3"/>
    <x v="4"/>
    <x v="3"/>
    <x v="1"/>
    <x v="6"/>
    <x v="265"/>
    <x v="0"/>
    <x v="0"/>
    <x v="3"/>
    <x v="2"/>
    <x v="17"/>
    <x v="0"/>
    <x v="0"/>
  </r>
  <r>
    <x v="113"/>
    <x v="34"/>
    <x v="41"/>
    <x v="1"/>
    <x v="0"/>
    <x v="40"/>
    <x v="40"/>
    <x v="40"/>
    <x v="40"/>
    <x v="0"/>
    <x v="1264"/>
    <x v="1309"/>
    <x v="489"/>
    <x v="303"/>
    <x v="67"/>
    <x v="1053"/>
    <x v="9"/>
    <x v="3"/>
    <x v="4"/>
    <x v="3"/>
    <x v="1"/>
    <x v="26"/>
    <x v="959"/>
    <x v="0"/>
    <x v="0"/>
    <x v="3"/>
    <x v="5"/>
    <x v="0"/>
    <x v="0"/>
    <x v="0"/>
  </r>
  <r>
    <x v="113"/>
    <x v="39"/>
    <x v="46"/>
    <x v="0"/>
    <x v="0"/>
    <x v="45"/>
    <x v="45"/>
    <x v="45"/>
    <x v="45"/>
    <x v="0"/>
    <x v="1265"/>
    <x v="1310"/>
    <x v="231"/>
    <x v="68"/>
    <x v="104"/>
    <x v="1054"/>
    <x v="35"/>
    <x v="3"/>
    <x v="31"/>
    <x v="3"/>
    <x v="3"/>
    <x v="5"/>
    <x v="960"/>
    <x v="0"/>
    <x v="0"/>
    <x v="3"/>
    <x v="2"/>
    <x v="0"/>
    <x v="0"/>
    <x v="0"/>
  </r>
  <r>
    <x v="113"/>
    <x v="41"/>
    <x v="48"/>
    <x v="0"/>
    <x v="18"/>
    <x v="47"/>
    <x v="47"/>
    <x v="47"/>
    <x v="47"/>
    <x v="0"/>
    <x v="1266"/>
    <x v="1311"/>
    <x v="553"/>
    <x v="162"/>
    <x v="3"/>
    <x v="1055"/>
    <x v="52"/>
    <x v="3"/>
    <x v="9"/>
    <x v="3"/>
    <x v="1"/>
    <x v="32"/>
    <x v="872"/>
    <x v="0"/>
    <x v="0"/>
    <x v="3"/>
    <x v="13"/>
    <x v="18"/>
    <x v="0"/>
    <x v="3"/>
  </r>
  <r>
    <x v="113"/>
    <x v="42"/>
    <x v="50"/>
    <x v="0"/>
    <x v="25"/>
    <x v="49"/>
    <x v="49"/>
    <x v="49"/>
    <x v="49"/>
    <x v="0"/>
    <x v="1267"/>
    <x v="1312"/>
    <x v="31"/>
    <x v="462"/>
    <x v="96"/>
    <x v="1056"/>
    <x v="3"/>
    <x v="3"/>
    <x v="3"/>
    <x v="3"/>
    <x v="1"/>
    <x v="47"/>
    <x v="86"/>
    <x v="0"/>
    <x v="0"/>
    <x v="3"/>
    <x v="13"/>
    <x v="25"/>
    <x v="0"/>
    <x v="4"/>
  </r>
  <r>
    <x v="113"/>
    <x v="43"/>
    <x v="51"/>
    <x v="0"/>
    <x v="26"/>
    <x v="50"/>
    <x v="50"/>
    <x v="50"/>
    <x v="50"/>
    <x v="0"/>
    <x v="1268"/>
    <x v="849"/>
    <x v="112"/>
    <x v="447"/>
    <x v="85"/>
    <x v="1057"/>
    <x v="3"/>
    <x v="5"/>
    <x v="10"/>
    <x v="3"/>
    <x v="3"/>
    <x v="52"/>
    <x v="827"/>
    <x v="0"/>
    <x v="0"/>
    <x v="4"/>
    <x v="5"/>
    <x v="26"/>
    <x v="0"/>
    <x v="1"/>
  </r>
  <r>
    <x v="113"/>
    <x v="44"/>
    <x v="52"/>
    <x v="0"/>
    <x v="27"/>
    <x v="51"/>
    <x v="51"/>
    <x v="51"/>
    <x v="51"/>
    <x v="0"/>
    <x v="1269"/>
    <x v="1313"/>
    <x v="372"/>
    <x v="181"/>
    <x v="22"/>
    <x v="1058"/>
    <x v="43"/>
    <x v="3"/>
    <x v="25"/>
    <x v="3"/>
    <x v="6"/>
    <x v="32"/>
    <x v="961"/>
    <x v="0"/>
    <x v="0"/>
    <x v="5"/>
    <x v="1"/>
    <x v="27"/>
    <x v="1"/>
    <x v="1"/>
  </r>
  <r>
    <x v="113"/>
    <x v="45"/>
    <x v="54"/>
    <x v="0"/>
    <x v="29"/>
    <x v="53"/>
    <x v="53"/>
    <x v="53"/>
    <x v="53"/>
    <x v="0"/>
    <x v="1270"/>
    <x v="1314"/>
    <x v="681"/>
    <x v="448"/>
    <x v="55"/>
    <x v="1059"/>
    <x v="15"/>
    <x v="3"/>
    <x v="3"/>
    <x v="3"/>
    <x v="3"/>
    <x v="22"/>
    <x v="962"/>
    <x v="0"/>
    <x v="0"/>
    <x v="13"/>
    <x v="5"/>
    <x v="29"/>
    <x v="1"/>
    <x v="1"/>
  </r>
  <r>
    <x v="113"/>
    <x v="46"/>
    <x v="55"/>
    <x v="0"/>
    <x v="30"/>
    <x v="54"/>
    <x v="54"/>
    <x v="54"/>
    <x v="54"/>
    <x v="0"/>
    <x v="1271"/>
    <x v="1315"/>
    <x v="80"/>
    <x v="275"/>
    <x v="19"/>
    <x v="1060"/>
    <x v="8"/>
    <x v="3"/>
    <x v="69"/>
    <x v="7"/>
    <x v="1"/>
    <x v="37"/>
    <x v="963"/>
    <x v="0"/>
    <x v="0"/>
    <x v="4"/>
    <x v="13"/>
    <x v="30"/>
    <x v="0"/>
    <x v="1"/>
  </r>
  <r>
    <x v="113"/>
    <x v="47"/>
    <x v="56"/>
    <x v="0"/>
    <x v="31"/>
    <x v="55"/>
    <x v="55"/>
    <x v="55"/>
    <x v="55"/>
    <x v="0"/>
    <x v="1272"/>
    <x v="1316"/>
    <x v="86"/>
    <x v="463"/>
    <x v="40"/>
    <x v="1061"/>
    <x v="4"/>
    <x v="3"/>
    <x v="4"/>
    <x v="3"/>
    <x v="1"/>
    <x v="4"/>
    <x v="4"/>
    <x v="0"/>
    <x v="0"/>
    <x v="3"/>
    <x v="13"/>
    <x v="31"/>
    <x v="1"/>
    <x v="1"/>
  </r>
  <r>
    <x v="114"/>
    <x v="2"/>
    <x v="2"/>
    <x v="1"/>
    <x v="0"/>
    <x v="2"/>
    <x v="2"/>
    <x v="2"/>
    <x v="2"/>
    <x v="0"/>
    <x v="1273"/>
    <x v="1317"/>
    <x v="682"/>
    <x v="352"/>
    <x v="40"/>
    <x v="1062"/>
    <x v="21"/>
    <x v="3"/>
    <x v="6"/>
    <x v="3"/>
    <x v="1"/>
    <x v="38"/>
    <x v="964"/>
    <x v="0"/>
    <x v="0"/>
    <x v="4"/>
    <x v="13"/>
    <x v="0"/>
    <x v="0"/>
    <x v="0"/>
  </r>
  <r>
    <x v="114"/>
    <x v="2"/>
    <x v="3"/>
    <x v="1"/>
    <x v="0"/>
    <x v="3"/>
    <x v="3"/>
    <x v="3"/>
    <x v="3"/>
    <x v="0"/>
    <x v="1274"/>
    <x v="1318"/>
    <x v="475"/>
    <x v="329"/>
    <x v="67"/>
    <x v="969"/>
    <x v="4"/>
    <x v="3"/>
    <x v="4"/>
    <x v="3"/>
    <x v="3"/>
    <x v="6"/>
    <x v="965"/>
    <x v="0"/>
    <x v="0"/>
    <x v="4"/>
    <x v="2"/>
    <x v="0"/>
    <x v="0"/>
    <x v="0"/>
  </r>
  <r>
    <x v="114"/>
    <x v="2"/>
    <x v="4"/>
    <x v="1"/>
    <x v="0"/>
    <x v="4"/>
    <x v="4"/>
    <x v="4"/>
    <x v="4"/>
    <x v="0"/>
    <x v="690"/>
    <x v="1319"/>
    <x v="522"/>
    <x v="375"/>
    <x v="4"/>
    <x v="1063"/>
    <x v="4"/>
    <x v="3"/>
    <x v="4"/>
    <x v="3"/>
    <x v="1"/>
    <x v="4"/>
    <x v="4"/>
    <x v="0"/>
    <x v="0"/>
    <x v="3"/>
    <x v="2"/>
    <x v="0"/>
    <x v="0"/>
    <x v="0"/>
  </r>
  <r>
    <x v="114"/>
    <x v="5"/>
    <x v="8"/>
    <x v="1"/>
    <x v="0"/>
    <x v="8"/>
    <x v="8"/>
    <x v="8"/>
    <x v="8"/>
    <x v="0"/>
    <x v="1275"/>
    <x v="1320"/>
    <x v="536"/>
    <x v="46"/>
    <x v="13"/>
    <x v="1064"/>
    <x v="4"/>
    <x v="3"/>
    <x v="6"/>
    <x v="3"/>
    <x v="2"/>
    <x v="26"/>
    <x v="966"/>
    <x v="0"/>
    <x v="0"/>
    <x v="3"/>
    <x v="2"/>
    <x v="0"/>
    <x v="0"/>
    <x v="0"/>
  </r>
  <r>
    <x v="114"/>
    <x v="18"/>
    <x v="21"/>
    <x v="1"/>
    <x v="0"/>
    <x v="20"/>
    <x v="20"/>
    <x v="20"/>
    <x v="20"/>
    <x v="0"/>
    <x v="1276"/>
    <x v="1321"/>
    <x v="683"/>
    <x v="303"/>
    <x v="54"/>
    <x v="1065"/>
    <x v="3"/>
    <x v="3"/>
    <x v="15"/>
    <x v="3"/>
    <x v="1"/>
    <x v="3"/>
    <x v="967"/>
    <x v="0"/>
    <x v="0"/>
    <x v="3"/>
    <x v="2"/>
    <x v="0"/>
    <x v="0"/>
    <x v="0"/>
  </r>
  <r>
    <x v="114"/>
    <x v="23"/>
    <x v="27"/>
    <x v="1"/>
    <x v="0"/>
    <x v="26"/>
    <x v="26"/>
    <x v="26"/>
    <x v="26"/>
    <x v="0"/>
    <x v="1277"/>
    <x v="1255"/>
    <x v="232"/>
    <x v="368"/>
    <x v="18"/>
    <x v="1066"/>
    <x v="4"/>
    <x v="3"/>
    <x v="4"/>
    <x v="3"/>
    <x v="1"/>
    <x v="4"/>
    <x v="4"/>
    <x v="0"/>
    <x v="0"/>
    <x v="3"/>
    <x v="2"/>
    <x v="0"/>
    <x v="0"/>
    <x v="0"/>
  </r>
  <r>
    <x v="114"/>
    <x v="25"/>
    <x v="29"/>
    <x v="1"/>
    <x v="10"/>
    <x v="28"/>
    <x v="28"/>
    <x v="28"/>
    <x v="28"/>
    <x v="0"/>
    <x v="1278"/>
    <x v="398"/>
    <x v="545"/>
    <x v="464"/>
    <x v="18"/>
    <x v="1067"/>
    <x v="4"/>
    <x v="3"/>
    <x v="4"/>
    <x v="3"/>
    <x v="1"/>
    <x v="4"/>
    <x v="4"/>
    <x v="0"/>
    <x v="0"/>
    <x v="3"/>
    <x v="2"/>
    <x v="10"/>
    <x v="0"/>
    <x v="3"/>
  </r>
  <r>
    <x v="114"/>
    <x v="25"/>
    <x v="30"/>
    <x v="1"/>
    <x v="10"/>
    <x v="29"/>
    <x v="29"/>
    <x v="29"/>
    <x v="29"/>
    <x v="0"/>
    <x v="1279"/>
    <x v="1322"/>
    <x v="463"/>
    <x v="255"/>
    <x v="84"/>
    <x v="873"/>
    <x v="4"/>
    <x v="3"/>
    <x v="4"/>
    <x v="3"/>
    <x v="1"/>
    <x v="4"/>
    <x v="4"/>
    <x v="0"/>
    <x v="0"/>
    <x v="4"/>
    <x v="2"/>
    <x v="10"/>
    <x v="0"/>
    <x v="3"/>
  </r>
  <r>
    <x v="114"/>
    <x v="26"/>
    <x v="31"/>
    <x v="1"/>
    <x v="0"/>
    <x v="30"/>
    <x v="30"/>
    <x v="30"/>
    <x v="30"/>
    <x v="0"/>
    <x v="1280"/>
    <x v="275"/>
    <x v="312"/>
    <x v="218"/>
    <x v="52"/>
    <x v="1011"/>
    <x v="4"/>
    <x v="3"/>
    <x v="4"/>
    <x v="3"/>
    <x v="1"/>
    <x v="4"/>
    <x v="4"/>
    <x v="0"/>
    <x v="0"/>
    <x v="3"/>
    <x v="2"/>
    <x v="0"/>
    <x v="0"/>
    <x v="0"/>
  </r>
  <r>
    <x v="114"/>
    <x v="31"/>
    <x v="37"/>
    <x v="0"/>
    <x v="17"/>
    <x v="36"/>
    <x v="36"/>
    <x v="36"/>
    <x v="36"/>
    <x v="0"/>
    <x v="1281"/>
    <x v="1323"/>
    <x v="429"/>
    <x v="460"/>
    <x v="0"/>
    <x v="1041"/>
    <x v="36"/>
    <x v="3"/>
    <x v="4"/>
    <x v="3"/>
    <x v="1"/>
    <x v="6"/>
    <x v="968"/>
    <x v="0"/>
    <x v="0"/>
    <x v="3"/>
    <x v="2"/>
    <x v="17"/>
    <x v="0"/>
    <x v="0"/>
  </r>
  <r>
    <x v="114"/>
    <x v="34"/>
    <x v="41"/>
    <x v="1"/>
    <x v="0"/>
    <x v="40"/>
    <x v="40"/>
    <x v="40"/>
    <x v="40"/>
    <x v="0"/>
    <x v="1282"/>
    <x v="1324"/>
    <x v="304"/>
    <x v="137"/>
    <x v="110"/>
    <x v="1068"/>
    <x v="9"/>
    <x v="3"/>
    <x v="6"/>
    <x v="3"/>
    <x v="1"/>
    <x v="47"/>
    <x v="969"/>
    <x v="0"/>
    <x v="0"/>
    <x v="3"/>
    <x v="2"/>
    <x v="0"/>
    <x v="0"/>
    <x v="0"/>
  </r>
  <r>
    <x v="114"/>
    <x v="39"/>
    <x v="46"/>
    <x v="0"/>
    <x v="0"/>
    <x v="45"/>
    <x v="45"/>
    <x v="45"/>
    <x v="45"/>
    <x v="0"/>
    <x v="1283"/>
    <x v="1325"/>
    <x v="164"/>
    <x v="217"/>
    <x v="99"/>
    <x v="1069"/>
    <x v="15"/>
    <x v="3"/>
    <x v="5"/>
    <x v="3"/>
    <x v="1"/>
    <x v="21"/>
    <x v="970"/>
    <x v="0"/>
    <x v="0"/>
    <x v="4"/>
    <x v="2"/>
    <x v="0"/>
    <x v="0"/>
    <x v="0"/>
  </r>
  <r>
    <x v="114"/>
    <x v="41"/>
    <x v="48"/>
    <x v="0"/>
    <x v="18"/>
    <x v="47"/>
    <x v="47"/>
    <x v="47"/>
    <x v="47"/>
    <x v="0"/>
    <x v="1284"/>
    <x v="1326"/>
    <x v="619"/>
    <x v="5"/>
    <x v="79"/>
    <x v="276"/>
    <x v="43"/>
    <x v="5"/>
    <x v="14"/>
    <x v="7"/>
    <x v="3"/>
    <x v="9"/>
    <x v="971"/>
    <x v="0"/>
    <x v="0"/>
    <x v="4"/>
    <x v="13"/>
    <x v="18"/>
    <x v="0"/>
    <x v="3"/>
  </r>
  <r>
    <x v="114"/>
    <x v="42"/>
    <x v="50"/>
    <x v="0"/>
    <x v="25"/>
    <x v="49"/>
    <x v="49"/>
    <x v="49"/>
    <x v="49"/>
    <x v="0"/>
    <x v="1285"/>
    <x v="1327"/>
    <x v="463"/>
    <x v="358"/>
    <x v="107"/>
    <x v="1070"/>
    <x v="36"/>
    <x v="3"/>
    <x v="5"/>
    <x v="7"/>
    <x v="1"/>
    <x v="38"/>
    <x v="743"/>
    <x v="0"/>
    <x v="0"/>
    <x v="3"/>
    <x v="5"/>
    <x v="25"/>
    <x v="0"/>
    <x v="4"/>
  </r>
  <r>
    <x v="114"/>
    <x v="43"/>
    <x v="51"/>
    <x v="0"/>
    <x v="26"/>
    <x v="50"/>
    <x v="50"/>
    <x v="50"/>
    <x v="50"/>
    <x v="0"/>
    <x v="1286"/>
    <x v="1328"/>
    <x v="445"/>
    <x v="235"/>
    <x v="91"/>
    <x v="865"/>
    <x v="9"/>
    <x v="3"/>
    <x v="28"/>
    <x v="7"/>
    <x v="1"/>
    <x v="16"/>
    <x v="690"/>
    <x v="0"/>
    <x v="0"/>
    <x v="3"/>
    <x v="13"/>
    <x v="26"/>
    <x v="0"/>
    <x v="1"/>
  </r>
  <r>
    <x v="114"/>
    <x v="44"/>
    <x v="52"/>
    <x v="0"/>
    <x v="27"/>
    <x v="51"/>
    <x v="51"/>
    <x v="51"/>
    <x v="51"/>
    <x v="0"/>
    <x v="1287"/>
    <x v="1329"/>
    <x v="393"/>
    <x v="465"/>
    <x v="57"/>
    <x v="739"/>
    <x v="21"/>
    <x v="3"/>
    <x v="2"/>
    <x v="7"/>
    <x v="6"/>
    <x v="11"/>
    <x v="848"/>
    <x v="0"/>
    <x v="0"/>
    <x v="7"/>
    <x v="9"/>
    <x v="27"/>
    <x v="1"/>
    <x v="1"/>
  </r>
  <r>
    <x v="114"/>
    <x v="45"/>
    <x v="54"/>
    <x v="0"/>
    <x v="29"/>
    <x v="53"/>
    <x v="53"/>
    <x v="53"/>
    <x v="53"/>
    <x v="0"/>
    <x v="1288"/>
    <x v="737"/>
    <x v="684"/>
    <x v="412"/>
    <x v="27"/>
    <x v="1071"/>
    <x v="33"/>
    <x v="3"/>
    <x v="19"/>
    <x v="3"/>
    <x v="1"/>
    <x v="5"/>
    <x v="907"/>
    <x v="0"/>
    <x v="0"/>
    <x v="12"/>
    <x v="5"/>
    <x v="29"/>
    <x v="1"/>
    <x v="1"/>
  </r>
  <r>
    <x v="114"/>
    <x v="46"/>
    <x v="55"/>
    <x v="0"/>
    <x v="30"/>
    <x v="54"/>
    <x v="54"/>
    <x v="54"/>
    <x v="54"/>
    <x v="0"/>
    <x v="1289"/>
    <x v="1330"/>
    <x v="195"/>
    <x v="317"/>
    <x v="2"/>
    <x v="877"/>
    <x v="17"/>
    <x v="5"/>
    <x v="16"/>
    <x v="9"/>
    <x v="1"/>
    <x v="18"/>
    <x v="511"/>
    <x v="0"/>
    <x v="0"/>
    <x v="13"/>
    <x v="13"/>
    <x v="30"/>
    <x v="0"/>
    <x v="1"/>
  </r>
  <r>
    <x v="114"/>
    <x v="47"/>
    <x v="56"/>
    <x v="0"/>
    <x v="31"/>
    <x v="55"/>
    <x v="55"/>
    <x v="55"/>
    <x v="55"/>
    <x v="0"/>
    <x v="1290"/>
    <x v="1331"/>
    <x v="645"/>
    <x v="206"/>
    <x v="44"/>
    <x v="1072"/>
    <x v="4"/>
    <x v="3"/>
    <x v="4"/>
    <x v="3"/>
    <x v="1"/>
    <x v="4"/>
    <x v="4"/>
    <x v="0"/>
    <x v="0"/>
    <x v="3"/>
    <x v="2"/>
    <x v="31"/>
    <x v="1"/>
    <x v="1"/>
  </r>
  <r>
    <x v="115"/>
    <x v="2"/>
    <x v="2"/>
    <x v="1"/>
    <x v="0"/>
    <x v="2"/>
    <x v="2"/>
    <x v="2"/>
    <x v="2"/>
    <x v="0"/>
    <x v="1291"/>
    <x v="1332"/>
    <x v="591"/>
    <x v="34"/>
    <x v="109"/>
    <x v="1073"/>
    <x v="9"/>
    <x v="3"/>
    <x v="6"/>
    <x v="3"/>
    <x v="1"/>
    <x v="47"/>
    <x v="972"/>
    <x v="0"/>
    <x v="0"/>
    <x v="4"/>
    <x v="2"/>
    <x v="0"/>
    <x v="0"/>
    <x v="0"/>
  </r>
  <r>
    <x v="115"/>
    <x v="2"/>
    <x v="3"/>
    <x v="1"/>
    <x v="0"/>
    <x v="3"/>
    <x v="3"/>
    <x v="3"/>
    <x v="3"/>
    <x v="0"/>
    <x v="1292"/>
    <x v="1333"/>
    <x v="620"/>
    <x v="91"/>
    <x v="67"/>
    <x v="1074"/>
    <x v="36"/>
    <x v="3"/>
    <x v="6"/>
    <x v="3"/>
    <x v="1"/>
    <x v="10"/>
    <x v="973"/>
    <x v="0"/>
    <x v="0"/>
    <x v="4"/>
    <x v="2"/>
    <x v="0"/>
    <x v="0"/>
    <x v="0"/>
  </r>
  <r>
    <x v="115"/>
    <x v="2"/>
    <x v="4"/>
    <x v="1"/>
    <x v="0"/>
    <x v="4"/>
    <x v="4"/>
    <x v="4"/>
    <x v="4"/>
    <x v="0"/>
    <x v="690"/>
    <x v="1334"/>
    <x v="522"/>
    <x v="312"/>
    <x v="4"/>
    <x v="541"/>
    <x v="4"/>
    <x v="3"/>
    <x v="4"/>
    <x v="3"/>
    <x v="1"/>
    <x v="4"/>
    <x v="4"/>
    <x v="0"/>
    <x v="0"/>
    <x v="3"/>
    <x v="2"/>
    <x v="0"/>
    <x v="0"/>
    <x v="0"/>
  </r>
  <r>
    <x v="115"/>
    <x v="5"/>
    <x v="8"/>
    <x v="1"/>
    <x v="0"/>
    <x v="8"/>
    <x v="8"/>
    <x v="8"/>
    <x v="8"/>
    <x v="0"/>
    <x v="430"/>
    <x v="1335"/>
    <x v="685"/>
    <x v="269"/>
    <x v="20"/>
    <x v="446"/>
    <x v="4"/>
    <x v="3"/>
    <x v="4"/>
    <x v="3"/>
    <x v="1"/>
    <x v="4"/>
    <x v="4"/>
    <x v="0"/>
    <x v="0"/>
    <x v="3"/>
    <x v="2"/>
    <x v="0"/>
    <x v="0"/>
    <x v="0"/>
  </r>
  <r>
    <x v="115"/>
    <x v="18"/>
    <x v="21"/>
    <x v="1"/>
    <x v="0"/>
    <x v="20"/>
    <x v="20"/>
    <x v="20"/>
    <x v="20"/>
    <x v="0"/>
    <x v="1293"/>
    <x v="1336"/>
    <x v="348"/>
    <x v="217"/>
    <x v="109"/>
    <x v="1075"/>
    <x v="3"/>
    <x v="3"/>
    <x v="4"/>
    <x v="3"/>
    <x v="1"/>
    <x v="10"/>
    <x v="974"/>
    <x v="0"/>
    <x v="0"/>
    <x v="3"/>
    <x v="2"/>
    <x v="0"/>
    <x v="0"/>
    <x v="0"/>
  </r>
  <r>
    <x v="115"/>
    <x v="23"/>
    <x v="27"/>
    <x v="1"/>
    <x v="0"/>
    <x v="26"/>
    <x v="26"/>
    <x v="26"/>
    <x v="26"/>
    <x v="0"/>
    <x v="624"/>
    <x v="1337"/>
    <x v="385"/>
    <x v="16"/>
    <x v="4"/>
    <x v="1076"/>
    <x v="4"/>
    <x v="3"/>
    <x v="4"/>
    <x v="3"/>
    <x v="1"/>
    <x v="4"/>
    <x v="4"/>
    <x v="0"/>
    <x v="0"/>
    <x v="3"/>
    <x v="2"/>
    <x v="0"/>
    <x v="0"/>
    <x v="0"/>
  </r>
  <r>
    <x v="115"/>
    <x v="25"/>
    <x v="29"/>
    <x v="1"/>
    <x v="10"/>
    <x v="28"/>
    <x v="28"/>
    <x v="28"/>
    <x v="28"/>
    <x v="0"/>
    <x v="77"/>
    <x v="461"/>
    <x v="75"/>
    <x v="466"/>
    <x v="4"/>
    <x v="1038"/>
    <x v="4"/>
    <x v="3"/>
    <x v="4"/>
    <x v="3"/>
    <x v="1"/>
    <x v="4"/>
    <x v="4"/>
    <x v="0"/>
    <x v="0"/>
    <x v="3"/>
    <x v="2"/>
    <x v="10"/>
    <x v="0"/>
    <x v="3"/>
  </r>
  <r>
    <x v="115"/>
    <x v="25"/>
    <x v="30"/>
    <x v="1"/>
    <x v="10"/>
    <x v="29"/>
    <x v="29"/>
    <x v="29"/>
    <x v="29"/>
    <x v="0"/>
    <x v="1294"/>
    <x v="1338"/>
    <x v="93"/>
    <x v="27"/>
    <x v="87"/>
    <x v="1077"/>
    <x v="4"/>
    <x v="3"/>
    <x v="4"/>
    <x v="3"/>
    <x v="1"/>
    <x v="4"/>
    <x v="4"/>
    <x v="0"/>
    <x v="0"/>
    <x v="3"/>
    <x v="2"/>
    <x v="10"/>
    <x v="0"/>
    <x v="3"/>
  </r>
  <r>
    <x v="115"/>
    <x v="26"/>
    <x v="31"/>
    <x v="1"/>
    <x v="0"/>
    <x v="30"/>
    <x v="30"/>
    <x v="30"/>
    <x v="30"/>
    <x v="0"/>
    <x v="1295"/>
    <x v="1339"/>
    <x v="236"/>
    <x v="73"/>
    <x v="110"/>
    <x v="1078"/>
    <x v="4"/>
    <x v="3"/>
    <x v="6"/>
    <x v="3"/>
    <x v="1"/>
    <x v="6"/>
    <x v="975"/>
    <x v="0"/>
    <x v="0"/>
    <x v="3"/>
    <x v="2"/>
    <x v="0"/>
    <x v="0"/>
    <x v="0"/>
  </r>
  <r>
    <x v="115"/>
    <x v="31"/>
    <x v="37"/>
    <x v="0"/>
    <x v="17"/>
    <x v="36"/>
    <x v="36"/>
    <x v="36"/>
    <x v="36"/>
    <x v="0"/>
    <x v="1296"/>
    <x v="782"/>
    <x v="468"/>
    <x v="157"/>
    <x v="11"/>
    <x v="1079"/>
    <x v="4"/>
    <x v="3"/>
    <x v="4"/>
    <x v="3"/>
    <x v="1"/>
    <x v="4"/>
    <x v="4"/>
    <x v="0"/>
    <x v="0"/>
    <x v="3"/>
    <x v="2"/>
    <x v="17"/>
    <x v="0"/>
    <x v="0"/>
  </r>
  <r>
    <x v="115"/>
    <x v="34"/>
    <x v="41"/>
    <x v="1"/>
    <x v="0"/>
    <x v="40"/>
    <x v="40"/>
    <x v="40"/>
    <x v="40"/>
    <x v="0"/>
    <x v="1297"/>
    <x v="1340"/>
    <x v="304"/>
    <x v="210"/>
    <x v="107"/>
    <x v="1080"/>
    <x v="36"/>
    <x v="3"/>
    <x v="4"/>
    <x v="3"/>
    <x v="1"/>
    <x v="6"/>
    <x v="976"/>
    <x v="0"/>
    <x v="0"/>
    <x v="3"/>
    <x v="2"/>
    <x v="0"/>
    <x v="0"/>
    <x v="0"/>
  </r>
  <r>
    <x v="115"/>
    <x v="39"/>
    <x v="46"/>
    <x v="0"/>
    <x v="0"/>
    <x v="45"/>
    <x v="45"/>
    <x v="45"/>
    <x v="45"/>
    <x v="0"/>
    <x v="1298"/>
    <x v="1341"/>
    <x v="489"/>
    <x v="27"/>
    <x v="94"/>
    <x v="838"/>
    <x v="15"/>
    <x v="3"/>
    <x v="5"/>
    <x v="7"/>
    <x v="1"/>
    <x v="16"/>
    <x v="977"/>
    <x v="0"/>
    <x v="0"/>
    <x v="3"/>
    <x v="2"/>
    <x v="0"/>
    <x v="0"/>
    <x v="0"/>
  </r>
  <r>
    <x v="115"/>
    <x v="41"/>
    <x v="48"/>
    <x v="0"/>
    <x v="18"/>
    <x v="47"/>
    <x v="47"/>
    <x v="47"/>
    <x v="47"/>
    <x v="0"/>
    <x v="1299"/>
    <x v="719"/>
    <x v="227"/>
    <x v="163"/>
    <x v="73"/>
    <x v="1081"/>
    <x v="39"/>
    <x v="3"/>
    <x v="34"/>
    <x v="3"/>
    <x v="3"/>
    <x v="69"/>
    <x v="978"/>
    <x v="0"/>
    <x v="0"/>
    <x v="12"/>
    <x v="2"/>
    <x v="18"/>
    <x v="0"/>
    <x v="3"/>
  </r>
  <r>
    <x v="115"/>
    <x v="42"/>
    <x v="50"/>
    <x v="0"/>
    <x v="25"/>
    <x v="49"/>
    <x v="49"/>
    <x v="49"/>
    <x v="49"/>
    <x v="0"/>
    <x v="1300"/>
    <x v="1342"/>
    <x v="479"/>
    <x v="222"/>
    <x v="85"/>
    <x v="1082"/>
    <x v="3"/>
    <x v="5"/>
    <x v="15"/>
    <x v="3"/>
    <x v="1"/>
    <x v="38"/>
    <x v="616"/>
    <x v="0"/>
    <x v="0"/>
    <x v="3"/>
    <x v="2"/>
    <x v="25"/>
    <x v="0"/>
    <x v="4"/>
  </r>
  <r>
    <x v="115"/>
    <x v="43"/>
    <x v="51"/>
    <x v="0"/>
    <x v="26"/>
    <x v="50"/>
    <x v="50"/>
    <x v="50"/>
    <x v="50"/>
    <x v="0"/>
    <x v="1301"/>
    <x v="1343"/>
    <x v="93"/>
    <x v="103"/>
    <x v="94"/>
    <x v="1048"/>
    <x v="21"/>
    <x v="3"/>
    <x v="15"/>
    <x v="3"/>
    <x v="3"/>
    <x v="16"/>
    <x v="777"/>
    <x v="0"/>
    <x v="0"/>
    <x v="4"/>
    <x v="5"/>
    <x v="26"/>
    <x v="0"/>
    <x v="1"/>
  </r>
  <r>
    <x v="115"/>
    <x v="44"/>
    <x v="52"/>
    <x v="0"/>
    <x v="27"/>
    <x v="51"/>
    <x v="51"/>
    <x v="51"/>
    <x v="51"/>
    <x v="0"/>
    <x v="1302"/>
    <x v="1344"/>
    <x v="686"/>
    <x v="467"/>
    <x v="28"/>
    <x v="1083"/>
    <x v="28"/>
    <x v="3"/>
    <x v="23"/>
    <x v="3"/>
    <x v="1"/>
    <x v="78"/>
    <x v="979"/>
    <x v="0"/>
    <x v="0"/>
    <x v="5"/>
    <x v="11"/>
    <x v="27"/>
    <x v="1"/>
    <x v="1"/>
  </r>
  <r>
    <x v="115"/>
    <x v="45"/>
    <x v="54"/>
    <x v="0"/>
    <x v="29"/>
    <x v="53"/>
    <x v="53"/>
    <x v="53"/>
    <x v="53"/>
    <x v="0"/>
    <x v="1303"/>
    <x v="1345"/>
    <x v="687"/>
    <x v="468"/>
    <x v="23"/>
    <x v="749"/>
    <x v="21"/>
    <x v="3"/>
    <x v="28"/>
    <x v="3"/>
    <x v="1"/>
    <x v="52"/>
    <x v="157"/>
    <x v="0"/>
    <x v="0"/>
    <x v="3"/>
    <x v="13"/>
    <x v="29"/>
    <x v="1"/>
    <x v="1"/>
  </r>
  <r>
    <x v="115"/>
    <x v="46"/>
    <x v="55"/>
    <x v="0"/>
    <x v="30"/>
    <x v="54"/>
    <x v="54"/>
    <x v="54"/>
    <x v="54"/>
    <x v="0"/>
    <x v="1304"/>
    <x v="1346"/>
    <x v="220"/>
    <x v="62"/>
    <x v="32"/>
    <x v="1084"/>
    <x v="26"/>
    <x v="3"/>
    <x v="24"/>
    <x v="7"/>
    <x v="3"/>
    <x v="28"/>
    <x v="862"/>
    <x v="0"/>
    <x v="0"/>
    <x v="7"/>
    <x v="13"/>
    <x v="30"/>
    <x v="0"/>
    <x v="1"/>
  </r>
  <r>
    <x v="115"/>
    <x v="47"/>
    <x v="56"/>
    <x v="0"/>
    <x v="31"/>
    <x v="55"/>
    <x v="55"/>
    <x v="55"/>
    <x v="55"/>
    <x v="0"/>
    <x v="1305"/>
    <x v="1347"/>
    <x v="243"/>
    <x v="9"/>
    <x v="29"/>
    <x v="1085"/>
    <x v="4"/>
    <x v="3"/>
    <x v="4"/>
    <x v="7"/>
    <x v="1"/>
    <x v="6"/>
    <x v="980"/>
    <x v="0"/>
    <x v="0"/>
    <x v="3"/>
    <x v="2"/>
    <x v="31"/>
    <x v="1"/>
    <x v="1"/>
  </r>
  <r>
    <x v="116"/>
    <x v="2"/>
    <x v="2"/>
    <x v="1"/>
    <x v="0"/>
    <x v="2"/>
    <x v="2"/>
    <x v="2"/>
    <x v="2"/>
    <x v="0"/>
    <x v="1306"/>
    <x v="1348"/>
    <x v="539"/>
    <x v="72"/>
    <x v="81"/>
    <x v="152"/>
    <x v="36"/>
    <x v="3"/>
    <x v="6"/>
    <x v="3"/>
    <x v="1"/>
    <x v="10"/>
    <x v="981"/>
    <x v="0"/>
    <x v="0"/>
    <x v="4"/>
    <x v="5"/>
    <x v="0"/>
    <x v="0"/>
    <x v="0"/>
  </r>
  <r>
    <x v="116"/>
    <x v="2"/>
    <x v="3"/>
    <x v="1"/>
    <x v="0"/>
    <x v="3"/>
    <x v="3"/>
    <x v="3"/>
    <x v="3"/>
    <x v="0"/>
    <x v="1307"/>
    <x v="1349"/>
    <x v="676"/>
    <x v="46"/>
    <x v="67"/>
    <x v="1086"/>
    <x v="3"/>
    <x v="3"/>
    <x v="6"/>
    <x v="3"/>
    <x v="1"/>
    <x v="26"/>
    <x v="982"/>
    <x v="0"/>
    <x v="0"/>
    <x v="12"/>
    <x v="2"/>
    <x v="0"/>
    <x v="0"/>
    <x v="0"/>
  </r>
  <r>
    <x v="116"/>
    <x v="2"/>
    <x v="4"/>
    <x v="1"/>
    <x v="0"/>
    <x v="4"/>
    <x v="4"/>
    <x v="4"/>
    <x v="4"/>
    <x v="0"/>
    <x v="690"/>
    <x v="1350"/>
    <x v="522"/>
    <x v="50"/>
    <x v="4"/>
    <x v="797"/>
    <x v="4"/>
    <x v="3"/>
    <x v="4"/>
    <x v="3"/>
    <x v="1"/>
    <x v="4"/>
    <x v="4"/>
    <x v="0"/>
    <x v="0"/>
    <x v="3"/>
    <x v="2"/>
    <x v="0"/>
    <x v="0"/>
    <x v="0"/>
  </r>
  <r>
    <x v="116"/>
    <x v="5"/>
    <x v="8"/>
    <x v="1"/>
    <x v="0"/>
    <x v="8"/>
    <x v="8"/>
    <x v="8"/>
    <x v="8"/>
    <x v="0"/>
    <x v="1308"/>
    <x v="1351"/>
    <x v="236"/>
    <x v="327"/>
    <x v="20"/>
    <x v="498"/>
    <x v="36"/>
    <x v="3"/>
    <x v="4"/>
    <x v="3"/>
    <x v="1"/>
    <x v="6"/>
    <x v="263"/>
    <x v="0"/>
    <x v="0"/>
    <x v="3"/>
    <x v="5"/>
    <x v="0"/>
    <x v="0"/>
    <x v="0"/>
  </r>
  <r>
    <x v="116"/>
    <x v="18"/>
    <x v="21"/>
    <x v="1"/>
    <x v="0"/>
    <x v="20"/>
    <x v="20"/>
    <x v="20"/>
    <x v="20"/>
    <x v="0"/>
    <x v="1309"/>
    <x v="1352"/>
    <x v="470"/>
    <x v="200"/>
    <x v="40"/>
    <x v="1087"/>
    <x v="3"/>
    <x v="3"/>
    <x v="4"/>
    <x v="3"/>
    <x v="1"/>
    <x v="10"/>
    <x v="983"/>
    <x v="0"/>
    <x v="0"/>
    <x v="3"/>
    <x v="2"/>
    <x v="0"/>
    <x v="0"/>
    <x v="0"/>
  </r>
  <r>
    <x v="116"/>
    <x v="23"/>
    <x v="27"/>
    <x v="1"/>
    <x v="0"/>
    <x v="26"/>
    <x v="26"/>
    <x v="26"/>
    <x v="26"/>
    <x v="0"/>
    <x v="1310"/>
    <x v="624"/>
    <x v="396"/>
    <x v="196"/>
    <x v="18"/>
    <x v="1088"/>
    <x v="4"/>
    <x v="3"/>
    <x v="4"/>
    <x v="3"/>
    <x v="1"/>
    <x v="4"/>
    <x v="4"/>
    <x v="0"/>
    <x v="0"/>
    <x v="3"/>
    <x v="2"/>
    <x v="0"/>
    <x v="0"/>
    <x v="0"/>
  </r>
  <r>
    <x v="116"/>
    <x v="25"/>
    <x v="29"/>
    <x v="1"/>
    <x v="10"/>
    <x v="28"/>
    <x v="28"/>
    <x v="28"/>
    <x v="28"/>
    <x v="0"/>
    <x v="595"/>
    <x v="1353"/>
    <x v="468"/>
    <x v="82"/>
    <x v="4"/>
    <x v="949"/>
    <x v="4"/>
    <x v="3"/>
    <x v="4"/>
    <x v="3"/>
    <x v="1"/>
    <x v="4"/>
    <x v="4"/>
    <x v="0"/>
    <x v="0"/>
    <x v="3"/>
    <x v="5"/>
    <x v="10"/>
    <x v="0"/>
    <x v="3"/>
  </r>
  <r>
    <x v="116"/>
    <x v="25"/>
    <x v="30"/>
    <x v="1"/>
    <x v="10"/>
    <x v="29"/>
    <x v="29"/>
    <x v="29"/>
    <x v="29"/>
    <x v="0"/>
    <x v="1311"/>
    <x v="1354"/>
    <x v="473"/>
    <x v="95"/>
    <x v="57"/>
    <x v="1089"/>
    <x v="36"/>
    <x v="3"/>
    <x v="4"/>
    <x v="3"/>
    <x v="1"/>
    <x v="6"/>
    <x v="984"/>
    <x v="0"/>
    <x v="0"/>
    <x v="4"/>
    <x v="2"/>
    <x v="10"/>
    <x v="0"/>
    <x v="3"/>
  </r>
  <r>
    <x v="116"/>
    <x v="26"/>
    <x v="31"/>
    <x v="1"/>
    <x v="0"/>
    <x v="30"/>
    <x v="30"/>
    <x v="30"/>
    <x v="30"/>
    <x v="0"/>
    <x v="1312"/>
    <x v="1355"/>
    <x v="236"/>
    <x v="256"/>
    <x v="92"/>
    <x v="1090"/>
    <x v="4"/>
    <x v="3"/>
    <x v="6"/>
    <x v="3"/>
    <x v="1"/>
    <x v="6"/>
    <x v="985"/>
    <x v="0"/>
    <x v="0"/>
    <x v="3"/>
    <x v="2"/>
    <x v="0"/>
    <x v="0"/>
    <x v="0"/>
  </r>
  <r>
    <x v="116"/>
    <x v="31"/>
    <x v="37"/>
    <x v="0"/>
    <x v="17"/>
    <x v="36"/>
    <x v="36"/>
    <x v="36"/>
    <x v="36"/>
    <x v="0"/>
    <x v="1313"/>
    <x v="1356"/>
    <x v="468"/>
    <x v="265"/>
    <x v="13"/>
    <x v="1091"/>
    <x v="4"/>
    <x v="3"/>
    <x v="4"/>
    <x v="3"/>
    <x v="1"/>
    <x v="4"/>
    <x v="4"/>
    <x v="0"/>
    <x v="0"/>
    <x v="3"/>
    <x v="2"/>
    <x v="17"/>
    <x v="0"/>
    <x v="0"/>
  </r>
  <r>
    <x v="116"/>
    <x v="34"/>
    <x v="41"/>
    <x v="1"/>
    <x v="0"/>
    <x v="40"/>
    <x v="40"/>
    <x v="40"/>
    <x v="40"/>
    <x v="0"/>
    <x v="1314"/>
    <x v="1357"/>
    <x v="688"/>
    <x v="200"/>
    <x v="82"/>
    <x v="1092"/>
    <x v="3"/>
    <x v="3"/>
    <x v="6"/>
    <x v="3"/>
    <x v="1"/>
    <x v="26"/>
    <x v="986"/>
    <x v="0"/>
    <x v="0"/>
    <x v="4"/>
    <x v="5"/>
    <x v="0"/>
    <x v="0"/>
    <x v="0"/>
  </r>
  <r>
    <x v="116"/>
    <x v="39"/>
    <x v="46"/>
    <x v="0"/>
    <x v="0"/>
    <x v="45"/>
    <x v="45"/>
    <x v="45"/>
    <x v="45"/>
    <x v="0"/>
    <x v="1315"/>
    <x v="1358"/>
    <x v="312"/>
    <x v="17"/>
    <x v="105"/>
    <x v="1093"/>
    <x v="17"/>
    <x v="5"/>
    <x v="28"/>
    <x v="3"/>
    <x v="1"/>
    <x v="5"/>
    <x v="987"/>
    <x v="0"/>
    <x v="0"/>
    <x v="3"/>
    <x v="2"/>
    <x v="0"/>
    <x v="0"/>
    <x v="0"/>
  </r>
  <r>
    <x v="116"/>
    <x v="41"/>
    <x v="48"/>
    <x v="0"/>
    <x v="18"/>
    <x v="47"/>
    <x v="47"/>
    <x v="47"/>
    <x v="47"/>
    <x v="0"/>
    <x v="1316"/>
    <x v="1359"/>
    <x v="611"/>
    <x v="469"/>
    <x v="48"/>
    <x v="1094"/>
    <x v="43"/>
    <x v="5"/>
    <x v="51"/>
    <x v="3"/>
    <x v="1"/>
    <x v="87"/>
    <x v="664"/>
    <x v="0"/>
    <x v="0"/>
    <x v="3"/>
    <x v="2"/>
    <x v="18"/>
    <x v="0"/>
    <x v="3"/>
  </r>
  <r>
    <x v="116"/>
    <x v="42"/>
    <x v="50"/>
    <x v="0"/>
    <x v="25"/>
    <x v="49"/>
    <x v="49"/>
    <x v="49"/>
    <x v="49"/>
    <x v="0"/>
    <x v="1317"/>
    <x v="1360"/>
    <x v="243"/>
    <x v="289"/>
    <x v="52"/>
    <x v="353"/>
    <x v="9"/>
    <x v="3"/>
    <x v="15"/>
    <x v="3"/>
    <x v="1"/>
    <x v="38"/>
    <x v="988"/>
    <x v="0"/>
    <x v="0"/>
    <x v="3"/>
    <x v="2"/>
    <x v="25"/>
    <x v="0"/>
    <x v="4"/>
  </r>
  <r>
    <x v="116"/>
    <x v="43"/>
    <x v="51"/>
    <x v="0"/>
    <x v="26"/>
    <x v="50"/>
    <x v="50"/>
    <x v="50"/>
    <x v="50"/>
    <x v="0"/>
    <x v="1318"/>
    <x v="1361"/>
    <x v="99"/>
    <x v="137"/>
    <x v="107"/>
    <x v="1095"/>
    <x v="15"/>
    <x v="3"/>
    <x v="4"/>
    <x v="3"/>
    <x v="1"/>
    <x v="47"/>
    <x v="989"/>
    <x v="0"/>
    <x v="0"/>
    <x v="12"/>
    <x v="2"/>
    <x v="26"/>
    <x v="0"/>
    <x v="1"/>
  </r>
  <r>
    <x v="116"/>
    <x v="44"/>
    <x v="52"/>
    <x v="0"/>
    <x v="27"/>
    <x v="51"/>
    <x v="51"/>
    <x v="51"/>
    <x v="51"/>
    <x v="0"/>
    <x v="1319"/>
    <x v="1362"/>
    <x v="88"/>
    <x v="470"/>
    <x v="2"/>
    <x v="1096"/>
    <x v="30"/>
    <x v="3"/>
    <x v="23"/>
    <x v="7"/>
    <x v="2"/>
    <x v="78"/>
    <x v="990"/>
    <x v="0"/>
    <x v="0"/>
    <x v="5"/>
    <x v="13"/>
    <x v="27"/>
    <x v="1"/>
    <x v="1"/>
  </r>
  <r>
    <x v="116"/>
    <x v="45"/>
    <x v="54"/>
    <x v="0"/>
    <x v="29"/>
    <x v="53"/>
    <x v="53"/>
    <x v="53"/>
    <x v="53"/>
    <x v="0"/>
    <x v="1303"/>
    <x v="1363"/>
    <x v="599"/>
    <x v="471"/>
    <x v="55"/>
    <x v="741"/>
    <x v="26"/>
    <x v="3"/>
    <x v="10"/>
    <x v="7"/>
    <x v="3"/>
    <x v="78"/>
    <x v="991"/>
    <x v="0"/>
    <x v="0"/>
    <x v="12"/>
    <x v="5"/>
    <x v="29"/>
    <x v="1"/>
    <x v="1"/>
  </r>
  <r>
    <x v="116"/>
    <x v="46"/>
    <x v="55"/>
    <x v="0"/>
    <x v="30"/>
    <x v="54"/>
    <x v="54"/>
    <x v="54"/>
    <x v="54"/>
    <x v="0"/>
    <x v="1320"/>
    <x v="1364"/>
    <x v="689"/>
    <x v="334"/>
    <x v="33"/>
    <x v="74"/>
    <x v="10"/>
    <x v="6"/>
    <x v="9"/>
    <x v="9"/>
    <x v="3"/>
    <x v="37"/>
    <x v="992"/>
    <x v="0"/>
    <x v="0"/>
    <x v="13"/>
    <x v="2"/>
    <x v="30"/>
    <x v="0"/>
    <x v="1"/>
  </r>
  <r>
    <x v="116"/>
    <x v="47"/>
    <x v="56"/>
    <x v="0"/>
    <x v="31"/>
    <x v="55"/>
    <x v="55"/>
    <x v="55"/>
    <x v="55"/>
    <x v="0"/>
    <x v="1321"/>
    <x v="1365"/>
    <x v="690"/>
    <x v="359"/>
    <x v="79"/>
    <x v="1097"/>
    <x v="4"/>
    <x v="3"/>
    <x v="4"/>
    <x v="3"/>
    <x v="1"/>
    <x v="4"/>
    <x v="4"/>
    <x v="0"/>
    <x v="0"/>
    <x v="3"/>
    <x v="2"/>
    <x v="31"/>
    <x v="1"/>
    <x v="1"/>
  </r>
  <r>
    <x v="117"/>
    <x v="2"/>
    <x v="2"/>
    <x v="1"/>
    <x v="0"/>
    <x v="2"/>
    <x v="2"/>
    <x v="2"/>
    <x v="2"/>
    <x v="0"/>
    <x v="1322"/>
    <x v="1366"/>
    <x v="69"/>
    <x v="10"/>
    <x v="53"/>
    <x v="1098"/>
    <x v="25"/>
    <x v="3"/>
    <x v="3"/>
    <x v="3"/>
    <x v="3"/>
    <x v="10"/>
    <x v="993"/>
    <x v="0"/>
    <x v="0"/>
    <x v="4"/>
    <x v="5"/>
    <x v="0"/>
    <x v="0"/>
    <x v="0"/>
  </r>
  <r>
    <x v="117"/>
    <x v="2"/>
    <x v="3"/>
    <x v="1"/>
    <x v="0"/>
    <x v="3"/>
    <x v="3"/>
    <x v="3"/>
    <x v="3"/>
    <x v="0"/>
    <x v="1323"/>
    <x v="1367"/>
    <x v="611"/>
    <x v="85"/>
    <x v="107"/>
    <x v="1099"/>
    <x v="9"/>
    <x v="3"/>
    <x v="3"/>
    <x v="3"/>
    <x v="1"/>
    <x v="3"/>
    <x v="994"/>
    <x v="0"/>
    <x v="0"/>
    <x v="2"/>
    <x v="2"/>
    <x v="0"/>
    <x v="0"/>
    <x v="0"/>
  </r>
  <r>
    <x v="117"/>
    <x v="2"/>
    <x v="4"/>
    <x v="1"/>
    <x v="0"/>
    <x v="4"/>
    <x v="4"/>
    <x v="4"/>
    <x v="4"/>
    <x v="0"/>
    <x v="690"/>
    <x v="1368"/>
    <x v="522"/>
    <x v="329"/>
    <x v="4"/>
    <x v="406"/>
    <x v="4"/>
    <x v="3"/>
    <x v="4"/>
    <x v="3"/>
    <x v="1"/>
    <x v="4"/>
    <x v="4"/>
    <x v="0"/>
    <x v="0"/>
    <x v="3"/>
    <x v="2"/>
    <x v="0"/>
    <x v="0"/>
    <x v="0"/>
  </r>
  <r>
    <x v="117"/>
    <x v="5"/>
    <x v="8"/>
    <x v="1"/>
    <x v="0"/>
    <x v="8"/>
    <x v="8"/>
    <x v="8"/>
    <x v="8"/>
    <x v="0"/>
    <x v="1324"/>
    <x v="1369"/>
    <x v="398"/>
    <x v="244"/>
    <x v="90"/>
    <x v="1100"/>
    <x v="9"/>
    <x v="3"/>
    <x v="4"/>
    <x v="3"/>
    <x v="1"/>
    <x v="26"/>
    <x v="995"/>
    <x v="0"/>
    <x v="0"/>
    <x v="4"/>
    <x v="2"/>
    <x v="0"/>
    <x v="0"/>
    <x v="0"/>
  </r>
  <r>
    <x v="117"/>
    <x v="18"/>
    <x v="21"/>
    <x v="1"/>
    <x v="0"/>
    <x v="20"/>
    <x v="20"/>
    <x v="20"/>
    <x v="20"/>
    <x v="0"/>
    <x v="1325"/>
    <x v="1370"/>
    <x v="435"/>
    <x v="37"/>
    <x v="54"/>
    <x v="1101"/>
    <x v="15"/>
    <x v="3"/>
    <x v="3"/>
    <x v="3"/>
    <x v="1"/>
    <x v="38"/>
    <x v="996"/>
    <x v="0"/>
    <x v="0"/>
    <x v="3"/>
    <x v="2"/>
    <x v="0"/>
    <x v="0"/>
    <x v="0"/>
  </r>
  <r>
    <x v="117"/>
    <x v="23"/>
    <x v="27"/>
    <x v="1"/>
    <x v="0"/>
    <x v="26"/>
    <x v="26"/>
    <x v="26"/>
    <x v="26"/>
    <x v="0"/>
    <x v="1326"/>
    <x v="1371"/>
    <x v="366"/>
    <x v="364"/>
    <x v="27"/>
    <x v="1102"/>
    <x v="4"/>
    <x v="3"/>
    <x v="4"/>
    <x v="3"/>
    <x v="1"/>
    <x v="4"/>
    <x v="4"/>
    <x v="0"/>
    <x v="0"/>
    <x v="3"/>
    <x v="2"/>
    <x v="0"/>
    <x v="0"/>
    <x v="0"/>
  </r>
  <r>
    <x v="117"/>
    <x v="25"/>
    <x v="29"/>
    <x v="1"/>
    <x v="10"/>
    <x v="28"/>
    <x v="28"/>
    <x v="28"/>
    <x v="28"/>
    <x v="0"/>
    <x v="505"/>
    <x v="330"/>
    <x v="396"/>
    <x v="27"/>
    <x v="4"/>
    <x v="1103"/>
    <x v="4"/>
    <x v="3"/>
    <x v="4"/>
    <x v="3"/>
    <x v="1"/>
    <x v="4"/>
    <x v="4"/>
    <x v="0"/>
    <x v="0"/>
    <x v="4"/>
    <x v="2"/>
    <x v="10"/>
    <x v="0"/>
    <x v="3"/>
  </r>
  <r>
    <x v="117"/>
    <x v="25"/>
    <x v="30"/>
    <x v="1"/>
    <x v="10"/>
    <x v="29"/>
    <x v="29"/>
    <x v="29"/>
    <x v="29"/>
    <x v="0"/>
    <x v="1327"/>
    <x v="1372"/>
    <x v="473"/>
    <x v="92"/>
    <x v="46"/>
    <x v="56"/>
    <x v="4"/>
    <x v="3"/>
    <x v="4"/>
    <x v="3"/>
    <x v="1"/>
    <x v="4"/>
    <x v="4"/>
    <x v="0"/>
    <x v="0"/>
    <x v="3"/>
    <x v="2"/>
    <x v="10"/>
    <x v="0"/>
    <x v="3"/>
  </r>
  <r>
    <x v="117"/>
    <x v="26"/>
    <x v="31"/>
    <x v="1"/>
    <x v="0"/>
    <x v="30"/>
    <x v="30"/>
    <x v="30"/>
    <x v="30"/>
    <x v="0"/>
    <x v="1328"/>
    <x v="260"/>
    <x v="567"/>
    <x v="276"/>
    <x v="67"/>
    <x v="628"/>
    <x v="4"/>
    <x v="3"/>
    <x v="4"/>
    <x v="3"/>
    <x v="1"/>
    <x v="4"/>
    <x v="4"/>
    <x v="0"/>
    <x v="0"/>
    <x v="3"/>
    <x v="2"/>
    <x v="0"/>
    <x v="0"/>
    <x v="0"/>
  </r>
  <r>
    <x v="117"/>
    <x v="31"/>
    <x v="37"/>
    <x v="0"/>
    <x v="17"/>
    <x v="36"/>
    <x v="36"/>
    <x v="36"/>
    <x v="36"/>
    <x v="0"/>
    <x v="1329"/>
    <x v="1373"/>
    <x v="545"/>
    <x v="472"/>
    <x v="47"/>
    <x v="1104"/>
    <x v="4"/>
    <x v="3"/>
    <x v="4"/>
    <x v="3"/>
    <x v="1"/>
    <x v="4"/>
    <x v="4"/>
    <x v="0"/>
    <x v="0"/>
    <x v="3"/>
    <x v="2"/>
    <x v="17"/>
    <x v="0"/>
    <x v="0"/>
  </r>
  <r>
    <x v="117"/>
    <x v="34"/>
    <x v="41"/>
    <x v="1"/>
    <x v="0"/>
    <x v="40"/>
    <x v="40"/>
    <x v="40"/>
    <x v="40"/>
    <x v="0"/>
    <x v="1330"/>
    <x v="1374"/>
    <x v="495"/>
    <x v="106"/>
    <x v="83"/>
    <x v="667"/>
    <x v="3"/>
    <x v="5"/>
    <x v="4"/>
    <x v="3"/>
    <x v="1"/>
    <x v="26"/>
    <x v="997"/>
    <x v="0"/>
    <x v="0"/>
    <x v="3"/>
    <x v="2"/>
    <x v="0"/>
    <x v="0"/>
    <x v="0"/>
  </r>
  <r>
    <x v="117"/>
    <x v="39"/>
    <x v="46"/>
    <x v="0"/>
    <x v="0"/>
    <x v="45"/>
    <x v="45"/>
    <x v="45"/>
    <x v="45"/>
    <x v="0"/>
    <x v="1331"/>
    <x v="1375"/>
    <x v="312"/>
    <x v="12"/>
    <x v="61"/>
    <x v="1105"/>
    <x v="9"/>
    <x v="2"/>
    <x v="10"/>
    <x v="3"/>
    <x v="1"/>
    <x v="36"/>
    <x v="998"/>
    <x v="0"/>
    <x v="0"/>
    <x v="4"/>
    <x v="2"/>
    <x v="0"/>
    <x v="0"/>
    <x v="0"/>
  </r>
  <r>
    <x v="117"/>
    <x v="41"/>
    <x v="48"/>
    <x v="0"/>
    <x v="18"/>
    <x v="47"/>
    <x v="47"/>
    <x v="47"/>
    <x v="47"/>
    <x v="0"/>
    <x v="1332"/>
    <x v="1376"/>
    <x v="691"/>
    <x v="348"/>
    <x v="73"/>
    <x v="1106"/>
    <x v="11"/>
    <x v="2"/>
    <x v="69"/>
    <x v="3"/>
    <x v="1"/>
    <x v="77"/>
    <x v="766"/>
    <x v="0"/>
    <x v="0"/>
    <x v="13"/>
    <x v="6"/>
    <x v="18"/>
    <x v="0"/>
    <x v="3"/>
  </r>
  <r>
    <x v="117"/>
    <x v="42"/>
    <x v="50"/>
    <x v="0"/>
    <x v="25"/>
    <x v="49"/>
    <x v="49"/>
    <x v="49"/>
    <x v="49"/>
    <x v="0"/>
    <x v="1333"/>
    <x v="634"/>
    <x v="543"/>
    <x v="289"/>
    <x v="99"/>
    <x v="1107"/>
    <x v="4"/>
    <x v="3"/>
    <x v="15"/>
    <x v="3"/>
    <x v="3"/>
    <x v="47"/>
    <x v="999"/>
    <x v="0"/>
    <x v="0"/>
    <x v="3"/>
    <x v="2"/>
    <x v="25"/>
    <x v="0"/>
    <x v="4"/>
  </r>
  <r>
    <x v="117"/>
    <x v="43"/>
    <x v="51"/>
    <x v="0"/>
    <x v="26"/>
    <x v="50"/>
    <x v="50"/>
    <x v="50"/>
    <x v="50"/>
    <x v="0"/>
    <x v="1334"/>
    <x v="1377"/>
    <x v="551"/>
    <x v="56"/>
    <x v="67"/>
    <x v="1108"/>
    <x v="21"/>
    <x v="3"/>
    <x v="6"/>
    <x v="3"/>
    <x v="1"/>
    <x v="38"/>
    <x v="1000"/>
    <x v="0"/>
    <x v="0"/>
    <x v="12"/>
    <x v="2"/>
    <x v="26"/>
    <x v="0"/>
    <x v="1"/>
  </r>
  <r>
    <x v="117"/>
    <x v="44"/>
    <x v="52"/>
    <x v="0"/>
    <x v="27"/>
    <x v="51"/>
    <x v="51"/>
    <x v="51"/>
    <x v="51"/>
    <x v="0"/>
    <x v="1015"/>
    <x v="1378"/>
    <x v="532"/>
    <x v="430"/>
    <x v="84"/>
    <x v="1109"/>
    <x v="43"/>
    <x v="3"/>
    <x v="9"/>
    <x v="7"/>
    <x v="3"/>
    <x v="9"/>
    <x v="787"/>
    <x v="0"/>
    <x v="0"/>
    <x v="5"/>
    <x v="13"/>
    <x v="27"/>
    <x v="1"/>
    <x v="1"/>
  </r>
  <r>
    <x v="117"/>
    <x v="45"/>
    <x v="54"/>
    <x v="0"/>
    <x v="29"/>
    <x v="53"/>
    <x v="53"/>
    <x v="53"/>
    <x v="53"/>
    <x v="0"/>
    <x v="1335"/>
    <x v="1379"/>
    <x v="692"/>
    <x v="473"/>
    <x v="23"/>
    <x v="240"/>
    <x v="28"/>
    <x v="3"/>
    <x v="10"/>
    <x v="3"/>
    <x v="3"/>
    <x v="5"/>
    <x v="1001"/>
    <x v="0"/>
    <x v="0"/>
    <x v="9"/>
    <x v="13"/>
    <x v="29"/>
    <x v="1"/>
    <x v="1"/>
  </r>
  <r>
    <x v="117"/>
    <x v="46"/>
    <x v="55"/>
    <x v="0"/>
    <x v="30"/>
    <x v="54"/>
    <x v="54"/>
    <x v="54"/>
    <x v="54"/>
    <x v="0"/>
    <x v="1336"/>
    <x v="1380"/>
    <x v="95"/>
    <x v="474"/>
    <x v="5"/>
    <x v="1110"/>
    <x v="52"/>
    <x v="3"/>
    <x v="9"/>
    <x v="3"/>
    <x v="1"/>
    <x v="32"/>
    <x v="741"/>
    <x v="0"/>
    <x v="0"/>
    <x v="13"/>
    <x v="2"/>
    <x v="30"/>
    <x v="0"/>
    <x v="1"/>
  </r>
  <r>
    <x v="117"/>
    <x v="47"/>
    <x v="56"/>
    <x v="0"/>
    <x v="31"/>
    <x v="55"/>
    <x v="55"/>
    <x v="55"/>
    <x v="55"/>
    <x v="0"/>
    <x v="1337"/>
    <x v="1381"/>
    <x v="543"/>
    <x v="276"/>
    <x v="75"/>
    <x v="268"/>
    <x v="4"/>
    <x v="3"/>
    <x v="4"/>
    <x v="13"/>
    <x v="1"/>
    <x v="27"/>
    <x v="4"/>
    <x v="0"/>
    <x v="0"/>
    <x v="3"/>
    <x v="2"/>
    <x v="31"/>
    <x v="1"/>
    <x v="1"/>
  </r>
  <r>
    <x v="118"/>
    <x v="2"/>
    <x v="2"/>
    <x v="1"/>
    <x v="0"/>
    <x v="2"/>
    <x v="2"/>
    <x v="2"/>
    <x v="2"/>
    <x v="0"/>
    <x v="1338"/>
    <x v="1382"/>
    <x v="469"/>
    <x v="89"/>
    <x v="81"/>
    <x v="1111"/>
    <x v="9"/>
    <x v="3"/>
    <x v="6"/>
    <x v="7"/>
    <x v="1"/>
    <x v="3"/>
    <x v="1002"/>
    <x v="0"/>
    <x v="0"/>
    <x v="12"/>
    <x v="2"/>
    <x v="0"/>
    <x v="0"/>
    <x v="0"/>
  </r>
  <r>
    <x v="118"/>
    <x v="2"/>
    <x v="3"/>
    <x v="1"/>
    <x v="0"/>
    <x v="3"/>
    <x v="3"/>
    <x v="3"/>
    <x v="3"/>
    <x v="0"/>
    <x v="1339"/>
    <x v="1383"/>
    <x v="508"/>
    <x v="273"/>
    <x v="110"/>
    <x v="1112"/>
    <x v="3"/>
    <x v="3"/>
    <x v="6"/>
    <x v="3"/>
    <x v="1"/>
    <x v="26"/>
    <x v="1003"/>
    <x v="0"/>
    <x v="0"/>
    <x v="3"/>
    <x v="2"/>
    <x v="0"/>
    <x v="0"/>
    <x v="0"/>
  </r>
  <r>
    <x v="118"/>
    <x v="2"/>
    <x v="4"/>
    <x v="1"/>
    <x v="0"/>
    <x v="4"/>
    <x v="4"/>
    <x v="4"/>
    <x v="4"/>
    <x v="0"/>
    <x v="271"/>
    <x v="1368"/>
    <x v="123"/>
    <x v="245"/>
    <x v="4"/>
    <x v="1113"/>
    <x v="4"/>
    <x v="3"/>
    <x v="4"/>
    <x v="3"/>
    <x v="1"/>
    <x v="4"/>
    <x v="4"/>
    <x v="0"/>
    <x v="0"/>
    <x v="3"/>
    <x v="2"/>
    <x v="0"/>
    <x v="0"/>
    <x v="0"/>
  </r>
  <r>
    <x v="118"/>
    <x v="5"/>
    <x v="8"/>
    <x v="1"/>
    <x v="0"/>
    <x v="8"/>
    <x v="8"/>
    <x v="8"/>
    <x v="8"/>
    <x v="0"/>
    <x v="1340"/>
    <x v="1149"/>
    <x v="693"/>
    <x v="14"/>
    <x v="13"/>
    <x v="1114"/>
    <x v="4"/>
    <x v="3"/>
    <x v="3"/>
    <x v="3"/>
    <x v="1"/>
    <x v="10"/>
    <x v="1004"/>
    <x v="0"/>
    <x v="0"/>
    <x v="3"/>
    <x v="2"/>
    <x v="0"/>
    <x v="0"/>
    <x v="0"/>
  </r>
  <r>
    <x v="118"/>
    <x v="18"/>
    <x v="21"/>
    <x v="1"/>
    <x v="0"/>
    <x v="20"/>
    <x v="20"/>
    <x v="20"/>
    <x v="20"/>
    <x v="0"/>
    <x v="1341"/>
    <x v="1384"/>
    <x v="508"/>
    <x v="293"/>
    <x v="40"/>
    <x v="222"/>
    <x v="3"/>
    <x v="3"/>
    <x v="3"/>
    <x v="3"/>
    <x v="1"/>
    <x v="47"/>
    <x v="1005"/>
    <x v="0"/>
    <x v="0"/>
    <x v="4"/>
    <x v="2"/>
    <x v="0"/>
    <x v="0"/>
    <x v="0"/>
  </r>
  <r>
    <x v="118"/>
    <x v="23"/>
    <x v="27"/>
    <x v="1"/>
    <x v="0"/>
    <x v="26"/>
    <x v="26"/>
    <x v="26"/>
    <x v="26"/>
    <x v="0"/>
    <x v="1342"/>
    <x v="4"/>
    <x v="522"/>
    <x v="328"/>
    <x v="27"/>
    <x v="757"/>
    <x v="4"/>
    <x v="3"/>
    <x v="4"/>
    <x v="3"/>
    <x v="1"/>
    <x v="4"/>
    <x v="4"/>
    <x v="0"/>
    <x v="0"/>
    <x v="3"/>
    <x v="2"/>
    <x v="0"/>
    <x v="0"/>
    <x v="0"/>
  </r>
  <r>
    <x v="118"/>
    <x v="25"/>
    <x v="29"/>
    <x v="1"/>
    <x v="10"/>
    <x v="28"/>
    <x v="28"/>
    <x v="28"/>
    <x v="28"/>
    <x v="0"/>
    <x v="271"/>
    <x v="1385"/>
    <x v="123"/>
    <x v="296"/>
    <x v="4"/>
    <x v="1115"/>
    <x v="4"/>
    <x v="3"/>
    <x v="4"/>
    <x v="3"/>
    <x v="1"/>
    <x v="4"/>
    <x v="4"/>
    <x v="0"/>
    <x v="0"/>
    <x v="3"/>
    <x v="2"/>
    <x v="10"/>
    <x v="0"/>
    <x v="3"/>
  </r>
  <r>
    <x v="118"/>
    <x v="25"/>
    <x v="30"/>
    <x v="1"/>
    <x v="10"/>
    <x v="29"/>
    <x v="29"/>
    <x v="29"/>
    <x v="29"/>
    <x v="0"/>
    <x v="1343"/>
    <x v="1386"/>
    <x v="453"/>
    <x v="48"/>
    <x v="9"/>
    <x v="1017"/>
    <x v="36"/>
    <x v="3"/>
    <x v="4"/>
    <x v="3"/>
    <x v="1"/>
    <x v="6"/>
    <x v="1006"/>
    <x v="0"/>
    <x v="0"/>
    <x v="3"/>
    <x v="2"/>
    <x v="10"/>
    <x v="0"/>
    <x v="3"/>
  </r>
  <r>
    <x v="118"/>
    <x v="26"/>
    <x v="31"/>
    <x v="1"/>
    <x v="0"/>
    <x v="30"/>
    <x v="30"/>
    <x v="30"/>
    <x v="30"/>
    <x v="0"/>
    <x v="1344"/>
    <x v="1387"/>
    <x v="242"/>
    <x v="155"/>
    <x v="92"/>
    <x v="1116"/>
    <x v="4"/>
    <x v="3"/>
    <x v="6"/>
    <x v="3"/>
    <x v="1"/>
    <x v="6"/>
    <x v="854"/>
    <x v="0"/>
    <x v="0"/>
    <x v="3"/>
    <x v="2"/>
    <x v="0"/>
    <x v="0"/>
    <x v="0"/>
  </r>
  <r>
    <x v="118"/>
    <x v="31"/>
    <x v="37"/>
    <x v="0"/>
    <x v="17"/>
    <x v="36"/>
    <x v="36"/>
    <x v="36"/>
    <x v="36"/>
    <x v="0"/>
    <x v="1345"/>
    <x v="629"/>
    <x v="106"/>
    <x v="475"/>
    <x v="47"/>
    <x v="1117"/>
    <x v="4"/>
    <x v="3"/>
    <x v="6"/>
    <x v="3"/>
    <x v="1"/>
    <x v="6"/>
    <x v="1007"/>
    <x v="0"/>
    <x v="0"/>
    <x v="3"/>
    <x v="2"/>
    <x v="17"/>
    <x v="0"/>
    <x v="0"/>
  </r>
  <r>
    <x v="118"/>
    <x v="34"/>
    <x v="41"/>
    <x v="1"/>
    <x v="0"/>
    <x v="40"/>
    <x v="40"/>
    <x v="40"/>
    <x v="40"/>
    <x v="0"/>
    <x v="1346"/>
    <x v="1388"/>
    <x v="312"/>
    <x v="293"/>
    <x v="110"/>
    <x v="996"/>
    <x v="4"/>
    <x v="3"/>
    <x v="6"/>
    <x v="3"/>
    <x v="3"/>
    <x v="10"/>
    <x v="1008"/>
    <x v="0"/>
    <x v="0"/>
    <x v="4"/>
    <x v="2"/>
    <x v="0"/>
    <x v="0"/>
    <x v="0"/>
  </r>
  <r>
    <x v="118"/>
    <x v="39"/>
    <x v="46"/>
    <x v="0"/>
    <x v="0"/>
    <x v="45"/>
    <x v="45"/>
    <x v="45"/>
    <x v="45"/>
    <x v="0"/>
    <x v="1347"/>
    <x v="1389"/>
    <x v="536"/>
    <x v="363"/>
    <x v="104"/>
    <x v="1118"/>
    <x v="9"/>
    <x v="3"/>
    <x v="25"/>
    <x v="3"/>
    <x v="3"/>
    <x v="34"/>
    <x v="726"/>
    <x v="0"/>
    <x v="0"/>
    <x v="5"/>
    <x v="2"/>
    <x v="0"/>
    <x v="0"/>
    <x v="0"/>
  </r>
  <r>
    <x v="118"/>
    <x v="41"/>
    <x v="48"/>
    <x v="0"/>
    <x v="18"/>
    <x v="47"/>
    <x v="47"/>
    <x v="47"/>
    <x v="47"/>
    <x v="0"/>
    <x v="1348"/>
    <x v="1390"/>
    <x v="459"/>
    <x v="476"/>
    <x v="76"/>
    <x v="1119"/>
    <x v="2"/>
    <x v="3"/>
    <x v="14"/>
    <x v="3"/>
    <x v="1"/>
    <x v="41"/>
    <x v="43"/>
    <x v="0"/>
    <x v="0"/>
    <x v="4"/>
    <x v="5"/>
    <x v="18"/>
    <x v="0"/>
    <x v="3"/>
  </r>
  <r>
    <x v="118"/>
    <x v="42"/>
    <x v="50"/>
    <x v="0"/>
    <x v="25"/>
    <x v="49"/>
    <x v="49"/>
    <x v="49"/>
    <x v="49"/>
    <x v="0"/>
    <x v="1349"/>
    <x v="1391"/>
    <x v="694"/>
    <x v="112"/>
    <x v="85"/>
    <x v="1120"/>
    <x v="9"/>
    <x v="5"/>
    <x v="3"/>
    <x v="3"/>
    <x v="1"/>
    <x v="38"/>
    <x v="50"/>
    <x v="0"/>
    <x v="0"/>
    <x v="3"/>
    <x v="13"/>
    <x v="25"/>
    <x v="0"/>
    <x v="4"/>
  </r>
  <r>
    <x v="118"/>
    <x v="43"/>
    <x v="51"/>
    <x v="0"/>
    <x v="26"/>
    <x v="50"/>
    <x v="50"/>
    <x v="50"/>
    <x v="50"/>
    <x v="0"/>
    <x v="1350"/>
    <x v="1392"/>
    <x v="694"/>
    <x v="371"/>
    <x v="92"/>
    <x v="1121"/>
    <x v="9"/>
    <x v="3"/>
    <x v="15"/>
    <x v="3"/>
    <x v="1"/>
    <x v="38"/>
    <x v="1009"/>
    <x v="0"/>
    <x v="0"/>
    <x v="3"/>
    <x v="2"/>
    <x v="26"/>
    <x v="0"/>
    <x v="1"/>
  </r>
  <r>
    <x v="118"/>
    <x v="44"/>
    <x v="52"/>
    <x v="0"/>
    <x v="27"/>
    <x v="51"/>
    <x v="51"/>
    <x v="51"/>
    <x v="51"/>
    <x v="0"/>
    <x v="1351"/>
    <x v="1393"/>
    <x v="695"/>
    <x v="477"/>
    <x v="102"/>
    <x v="1122"/>
    <x v="5"/>
    <x v="3"/>
    <x v="28"/>
    <x v="3"/>
    <x v="3"/>
    <x v="53"/>
    <x v="1010"/>
    <x v="0"/>
    <x v="0"/>
    <x v="8"/>
    <x v="20"/>
    <x v="27"/>
    <x v="1"/>
    <x v="1"/>
  </r>
  <r>
    <x v="118"/>
    <x v="45"/>
    <x v="54"/>
    <x v="0"/>
    <x v="29"/>
    <x v="53"/>
    <x v="53"/>
    <x v="53"/>
    <x v="53"/>
    <x v="0"/>
    <x v="1352"/>
    <x v="1394"/>
    <x v="696"/>
    <x v="478"/>
    <x v="80"/>
    <x v="308"/>
    <x v="33"/>
    <x v="3"/>
    <x v="6"/>
    <x v="3"/>
    <x v="1"/>
    <x v="21"/>
    <x v="566"/>
    <x v="0"/>
    <x v="0"/>
    <x v="4"/>
    <x v="1"/>
    <x v="29"/>
    <x v="1"/>
    <x v="1"/>
  </r>
  <r>
    <x v="118"/>
    <x v="46"/>
    <x v="55"/>
    <x v="0"/>
    <x v="30"/>
    <x v="54"/>
    <x v="54"/>
    <x v="54"/>
    <x v="54"/>
    <x v="0"/>
    <x v="1353"/>
    <x v="1395"/>
    <x v="697"/>
    <x v="479"/>
    <x v="18"/>
    <x v="215"/>
    <x v="26"/>
    <x v="3"/>
    <x v="14"/>
    <x v="9"/>
    <x v="1"/>
    <x v="32"/>
    <x v="1011"/>
    <x v="0"/>
    <x v="0"/>
    <x v="12"/>
    <x v="13"/>
    <x v="30"/>
    <x v="0"/>
    <x v="1"/>
  </r>
  <r>
    <x v="118"/>
    <x v="47"/>
    <x v="56"/>
    <x v="0"/>
    <x v="31"/>
    <x v="55"/>
    <x v="55"/>
    <x v="55"/>
    <x v="55"/>
    <x v="0"/>
    <x v="1354"/>
    <x v="1396"/>
    <x v="275"/>
    <x v="107"/>
    <x v="76"/>
    <x v="350"/>
    <x v="4"/>
    <x v="2"/>
    <x v="4"/>
    <x v="7"/>
    <x v="1"/>
    <x v="26"/>
    <x v="1012"/>
    <x v="0"/>
    <x v="0"/>
    <x v="3"/>
    <x v="2"/>
    <x v="31"/>
    <x v="1"/>
    <x v="1"/>
  </r>
  <r>
    <x v="119"/>
    <x v="2"/>
    <x v="2"/>
    <x v="1"/>
    <x v="0"/>
    <x v="2"/>
    <x v="2"/>
    <x v="2"/>
    <x v="2"/>
    <x v="0"/>
    <x v="1355"/>
    <x v="1397"/>
    <x v="591"/>
    <x v="329"/>
    <x v="35"/>
    <x v="1123"/>
    <x v="36"/>
    <x v="3"/>
    <x v="4"/>
    <x v="3"/>
    <x v="1"/>
    <x v="6"/>
    <x v="1013"/>
    <x v="0"/>
    <x v="0"/>
    <x v="4"/>
    <x v="2"/>
    <x v="0"/>
    <x v="0"/>
    <x v="0"/>
  </r>
  <r>
    <x v="119"/>
    <x v="2"/>
    <x v="3"/>
    <x v="1"/>
    <x v="0"/>
    <x v="3"/>
    <x v="3"/>
    <x v="3"/>
    <x v="3"/>
    <x v="0"/>
    <x v="1356"/>
    <x v="1398"/>
    <x v="682"/>
    <x v="132"/>
    <x v="110"/>
    <x v="1124"/>
    <x v="9"/>
    <x v="3"/>
    <x v="4"/>
    <x v="7"/>
    <x v="1"/>
    <x v="47"/>
    <x v="1014"/>
    <x v="0"/>
    <x v="0"/>
    <x v="3"/>
    <x v="2"/>
    <x v="0"/>
    <x v="0"/>
    <x v="0"/>
  </r>
  <r>
    <x v="119"/>
    <x v="2"/>
    <x v="4"/>
    <x v="1"/>
    <x v="0"/>
    <x v="4"/>
    <x v="4"/>
    <x v="4"/>
    <x v="4"/>
    <x v="0"/>
    <x v="517"/>
    <x v="1399"/>
    <x v="82"/>
    <x v="480"/>
    <x v="4"/>
    <x v="1125"/>
    <x v="4"/>
    <x v="3"/>
    <x v="4"/>
    <x v="3"/>
    <x v="1"/>
    <x v="4"/>
    <x v="4"/>
    <x v="0"/>
    <x v="0"/>
    <x v="3"/>
    <x v="2"/>
    <x v="0"/>
    <x v="0"/>
    <x v="0"/>
  </r>
  <r>
    <x v="119"/>
    <x v="5"/>
    <x v="8"/>
    <x v="1"/>
    <x v="0"/>
    <x v="8"/>
    <x v="8"/>
    <x v="8"/>
    <x v="8"/>
    <x v="0"/>
    <x v="1357"/>
    <x v="1400"/>
    <x v="375"/>
    <x v="177"/>
    <x v="13"/>
    <x v="959"/>
    <x v="4"/>
    <x v="3"/>
    <x v="4"/>
    <x v="3"/>
    <x v="1"/>
    <x v="4"/>
    <x v="4"/>
    <x v="0"/>
    <x v="0"/>
    <x v="3"/>
    <x v="5"/>
    <x v="0"/>
    <x v="0"/>
    <x v="0"/>
  </r>
  <r>
    <x v="119"/>
    <x v="18"/>
    <x v="21"/>
    <x v="1"/>
    <x v="0"/>
    <x v="20"/>
    <x v="20"/>
    <x v="20"/>
    <x v="20"/>
    <x v="0"/>
    <x v="1358"/>
    <x v="1401"/>
    <x v="683"/>
    <x v="31"/>
    <x v="42"/>
    <x v="1126"/>
    <x v="3"/>
    <x v="3"/>
    <x v="6"/>
    <x v="3"/>
    <x v="1"/>
    <x v="26"/>
    <x v="1015"/>
    <x v="0"/>
    <x v="0"/>
    <x v="3"/>
    <x v="2"/>
    <x v="0"/>
    <x v="0"/>
    <x v="0"/>
  </r>
  <r>
    <x v="119"/>
    <x v="25"/>
    <x v="29"/>
    <x v="1"/>
    <x v="10"/>
    <x v="28"/>
    <x v="28"/>
    <x v="28"/>
    <x v="28"/>
    <x v="0"/>
    <x v="1359"/>
    <x v="798"/>
    <x v="366"/>
    <x v="87"/>
    <x v="18"/>
    <x v="1127"/>
    <x v="4"/>
    <x v="3"/>
    <x v="4"/>
    <x v="3"/>
    <x v="1"/>
    <x v="4"/>
    <x v="4"/>
    <x v="0"/>
    <x v="0"/>
    <x v="3"/>
    <x v="2"/>
    <x v="10"/>
    <x v="0"/>
    <x v="3"/>
  </r>
  <r>
    <x v="119"/>
    <x v="25"/>
    <x v="30"/>
    <x v="1"/>
    <x v="10"/>
    <x v="29"/>
    <x v="29"/>
    <x v="29"/>
    <x v="29"/>
    <x v="0"/>
    <x v="1360"/>
    <x v="1402"/>
    <x v="659"/>
    <x v="129"/>
    <x v="46"/>
    <x v="244"/>
    <x v="4"/>
    <x v="3"/>
    <x v="6"/>
    <x v="3"/>
    <x v="1"/>
    <x v="6"/>
    <x v="1016"/>
    <x v="0"/>
    <x v="0"/>
    <x v="3"/>
    <x v="2"/>
    <x v="10"/>
    <x v="0"/>
    <x v="3"/>
  </r>
  <r>
    <x v="119"/>
    <x v="26"/>
    <x v="31"/>
    <x v="1"/>
    <x v="0"/>
    <x v="30"/>
    <x v="30"/>
    <x v="30"/>
    <x v="30"/>
    <x v="0"/>
    <x v="1361"/>
    <x v="1403"/>
    <x v="694"/>
    <x v="91"/>
    <x v="83"/>
    <x v="889"/>
    <x v="4"/>
    <x v="3"/>
    <x v="4"/>
    <x v="3"/>
    <x v="1"/>
    <x v="4"/>
    <x v="4"/>
    <x v="0"/>
    <x v="0"/>
    <x v="3"/>
    <x v="2"/>
    <x v="0"/>
    <x v="0"/>
    <x v="0"/>
  </r>
  <r>
    <x v="119"/>
    <x v="31"/>
    <x v="37"/>
    <x v="0"/>
    <x v="17"/>
    <x v="36"/>
    <x v="36"/>
    <x v="36"/>
    <x v="36"/>
    <x v="0"/>
    <x v="1362"/>
    <x v="1404"/>
    <x v="396"/>
    <x v="12"/>
    <x v="11"/>
    <x v="1128"/>
    <x v="4"/>
    <x v="3"/>
    <x v="4"/>
    <x v="3"/>
    <x v="1"/>
    <x v="4"/>
    <x v="4"/>
    <x v="0"/>
    <x v="0"/>
    <x v="3"/>
    <x v="2"/>
    <x v="17"/>
    <x v="0"/>
    <x v="0"/>
  </r>
  <r>
    <x v="119"/>
    <x v="34"/>
    <x v="41"/>
    <x v="1"/>
    <x v="0"/>
    <x v="40"/>
    <x v="40"/>
    <x v="40"/>
    <x v="40"/>
    <x v="0"/>
    <x v="1363"/>
    <x v="1405"/>
    <x v="258"/>
    <x v="48"/>
    <x v="82"/>
    <x v="480"/>
    <x v="4"/>
    <x v="3"/>
    <x v="4"/>
    <x v="3"/>
    <x v="2"/>
    <x v="10"/>
    <x v="1017"/>
    <x v="0"/>
    <x v="0"/>
    <x v="4"/>
    <x v="5"/>
    <x v="0"/>
    <x v="0"/>
    <x v="0"/>
  </r>
  <r>
    <x v="119"/>
    <x v="39"/>
    <x v="46"/>
    <x v="0"/>
    <x v="0"/>
    <x v="45"/>
    <x v="45"/>
    <x v="45"/>
    <x v="45"/>
    <x v="0"/>
    <x v="1364"/>
    <x v="1406"/>
    <x v="565"/>
    <x v="248"/>
    <x v="61"/>
    <x v="603"/>
    <x v="30"/>
    <x v="3"/>
    <x v="31"/>
    <x v="3"/>
    <x v="1"/>
    <x v="33"/>
    <x v="1018"/>
    <x v="0"/>
    <x v="0"/>
    <x v="12"/>
    <x v="2"/>
    <x v="0"/>
    <x v="0"/>
    <x v="0"/>
  </r>
  <r>
    <x v="119"/>
    <x v="41"/>
    <x v="48"/>
    <x v="0"/>
    <x v="18"/>
    <x v="47"/>
    <x v="47"/>
    <x v="47"/>
    <x v="47"/>
    <x v="0"/>
    <x v="1365"/>
    <x v="1407"/>
    <x v="698"/>
    <x v="82"/>
    <x v="76"/>
    <x v="815"/>
    <x v="60"/>
    <x v="3"/>
    <x v="39"/>
    <x v="2"/>
    <x v="2"/>
    <x v="96"/>
    <x v="334"/>
    <x v="0"/>
    <x v="0"/>
    <x v="5"/>
    <x v="5"/>
    <x v="18"/>
    <x v="0"/>
    <x v="3"/>
  </r>
  <r>
    <x v="119"/>
    <x v="42"/>
    <x v="50"/>
    <x v="0"/>
    <x v="25"/>
    <x v="49"/>
    <x v="49"/>
    <x v="49"/>
    <x v="49"/>
    <x v="0"/>
    <x v="1366"/>
    <x v="1408"/>
    <x v="543"/>
    <x v="143"/>
    <x v="99"/>
    <x v="1129"/>
    <x v="15"/>
    <x v="3"/>
    <x v="3"/>
    <x v="7"/>
    <x v="1"/>
    <x v="22"/>
    <x v="920"/>
    <x v="0"/>
    <x v="0"/>
    <x v="4"/>
    <x v="2"/>
    <x v="25"/>
    <x v="0"/>
    <x v="4"/>
  </r>
  <r>
    <x v="119"/>
    <x v="43"/>
    <x v="51"/>
    <x v="0"/>
    <x v="26"/>
    <x v="50"/>
    <x v="50"/>
    <x v="50"/>
    <x v="50"/>
    <x v="0"/>
    <x v="795"/>
    <x v="1409"/>
    <x v="242"/>
    <x v="176"/>
    <x v="67"/>
    <x v="1130"/>
    <x v="3"/>
    <x v="3"/>
    <x v="31"/>
    <x v="7"/>
    <x v="1"/>
    <x v="52"/>
    <x v="1019"/>
    <x v="0"/>
    <x v="0"/>
    <x v="3"/>
    <x v="2"/>
    <x v="26"/>
    <x v="0"/>
    <x v="1"/>
  </r>
  <r>
    <x v="119"/>
    <x v="44"/>
    <x v="52"/>
    <x v="0"/>
    <x v="27"/>
    <x v="51"/>
    <x v="51"/>
    <x v="51"/>
    <x v="51"/>
    <x v="0"/>
    <x v="1367"/>
    <x v="1410"/>
    <x v="699"/>
    <x v="465"/>
    <x v="28"/>
    <x v="1131"/>
    <x v="35"/>
    <x v="3"/>
    <x v="9"/>
    <x v="3"/>
    <x v="3"/>
    <x v="29"/>
    <x v="1020"/>
    <x v="0"/>
    <x v="0"/>
    <x v="13"/>
    <x v="4"/>
    <x v="27"/>
    <x v="1"/>
    <x v="1"/>
  </r>
  <r>
    <x v="119"/>
    <x v="45"/>
    <x v="54"/>
    <x v="0"/>
    <x v="29"/>
    <x v="53"/>
    <x v="53"/>
    <x v="53"/>
    <x v="53"/>
    <x v="0"/>
    <x v="1368"/>
    <x v="1411"/>
    <x v="213"/>
    <x v="481"/>
    <x v="111"/>
    <x v="1132"/>
    <x v="21"/>
    <x v="3"/>
    <x v="15"/>
    <x v="3"/>
    <x v="1"/>
    <x v="21"/>
    <x v="111"/>
    <x v="0"/>
    <x v="0"/>
    <x v="4"/>
    <x v="13"/>
    <x v="29"/>
    <x v="1"/>
    <x v="1"/>
  </r>
  <r>
    <x v="119"/>
    <x v="46"/>
    <x v="55"/>
    <x v="0"/>
    <x v="30"/>
    <x v="54"/>
    <x v="54"/>
    <x v="54"/>
    <x v="54"/>
    <x v="0"/>
    <x v="1369"/>
    <x v="1412"/>
    <x v="598"/>
    <x v="482"/>
    <x v="95"/>
    <x v="34"/>
    <x v="17"/>
    <x v="3"/>
    <x v="10"/>
    <x v="7"/>
    <x v="1"/>
    <x v="59"/>
    <x v="977"/>
    <x v="0"/>
    <x v="0"/>
    <x v="12"/>
    <x v="5"/>
    <x v="30"/>
    <x v="0"/>
    <x v="1"/>
  </r>
  <r>
    <x v="119"/>
    <x v="47"/>
    <x v="56"/>
    <x v="0"/>
    <x v="31"/>
    <x v="55"/>
    <x v="55"/>
    <x v="55"/>
    <x v="55"/>
    <x v="0"/>
    <x v="1370"/>
    <x v="1413"/>
    <x v="536"/>
    <x v="208"/>
    <x v="51"/>
    <x v="592"/>
    <x v="4"/>
    <x v="5"/>
    <x v="3"/>
    <x v="3"/>
    <x v="1"/>
    <x v="26"/>
    <x v="662"/>
    <x v="0"/>
    <x v="0"/>
    <x v="3"/>
    <x v="2"/>
    <x v="31"/>
    <x v="1"/>
    <x v="1"/>
  </r>
  <r>
    <x v="120"/>
    <x v="2"/>
    <x v="2"/>
    <x v="1"/>
    <x v="0"/>
    <x v="2"/>
    <x v="2"/>
    <x v="2"/>
    <x v="2"/>
    <x v="0"/>
    <x v="1371"/>
    <x v="1414"/>
    <x v="700"/>
    <x v="389"/>
    <x v="53"/>
    <x v="1133"/>
    <x v="4"/>
    <x v="3"/>
    <x v="3"/>
    <x v="3"/>
    <x v="1"/>
    <x v="10"/>
    <x v="1021"/>
    <x v="0"/>
    <x v="0"/>
    <x v="3"/>
    <x v="2"/>
    <x v="0"/>
    <x v="0"/>
    <x v="0"/>
  </r>
  <r>
    <x v="120"/>
    <x v="2"/>
    <x v="3"/>
    <x v="1"/>
    <x v="0"/>
    <x v="3"/>
    <x v="3"/>
    <x v="3"/>
    <x v="3"/>
    <x v="0"/>
    <x v="1372"/>
    <x v="1415"/>
    <x v="701"/>
    <x v="143"/>
    <x v="67"/>
    <x v="975"/>
    <x v="15"/>
    <x v="3"/>
    <x v="3"/>
    <x v="3"/>
    <x v="1"/>
    <x v="38"/>
    <x v="1022"/>
    <x v="0"/>
    <x v="0"/>
    <x v="4"/>
    <x v="2"/>
    <x v="0"/>
    <x v="0"/>
    <x v="0"/>
  </r>
  <r>
    <x v="120"/>
    <x v="2"/>
    <x v="4"/>
    <x v="1"/>
    <x v="0"/>
    <x v="4"/>
    <x v="4"/>
    <x v="4"/>
    <x v="4"/>
    <x v="0"/>
    <x v="546"/>
    <x v="1268"/>
    <x v="123"/>
    <x v="281"/>
    <x v="18"/>
    <x v="1134"/>
    <x v="4"/>
    <x v="3"/>
    <x v="4"/>
    <x v="3"/>
    <x v="1"/>
    <x v="4"/>
    <x v="4"/>
    <x v="0"/>
    <x v="0"/>
    <x v="3"/>
    <x v="2"/>
    <x v="0"/>
    <x v="0"/>
    <x v="0"/>
  </r>
  <r>
    <x v="120"/>
    <x v="5"/>
    <x v="8"/>
    <x v="1"/>
    <x v="0"/>
    <x v="8"/>
    <x v="8"/>
    <x v="8"/>
    <x v="8"/>
    <x v="0"/>
    <x v="1357"/>
    <x v="1416"/>
    <x v="365"/>
    <x v="72"/>
    <x v="90"/>
    <x v="255"/>
    <x v="36"/>
    <x v="3"/>
    <x v="4"/>
    <x v="3"/>
    <x v="3"/>
    <x v="10"/>
    <x v="1023"/>
    <x v="0"/>
    <x v="0"/>
    <x v="3"/>
    <x v="2"/>
    <x v="0"/>
    <x v="0"/>
    <x v="0"/>
  </r>
  <r>
    <x v="120"/>
    <x v="18"/>
    <x v="21"/>
    <x v="1"/>
    <x v="0"/>
    <x v="20"/>
    <x v="20"/>
    <x v="20"/>
    <x v="20"/>
    <x v="0"/>
    <x v="1373"/>
    <x v="1417"/>
    <x v="128"/>
    <x v="3"/>
    <x v="81"/>
    <x v="1135"/>
    <x v="15"/>
    <x v="3"/>
    <x v="6"/>
    <x v="7"/>
    <x v="1"/>
    <x v="38"/>
    <x v="1024"/>
    <x v="0"/>
    <x v="0"/>
    <x v="3"/>
    <x v="2"/>
    <x v="0"/>
    <x v="0"/>
    <x v="0"/>
  </r>
  <r>
    <x v="120"/>
    <x v="23"/>
    <x v="27"/>
    <x v="1"/>
    <x v="0"/>
    <x v="26"/>
    <x v="26"/>
    <x v="26"/>
    <x v="26"/>
    <x v="0"/>
    <x v="259"/>
    <x v="1201"/>
    <x v="232"/>
    <x v="439"/>
    <x v="4"/>
    <x v="51"/>
    <x v="4"/>
    <x v="3"/>
    <x v="4"/>
    <x v="3"/>
    <x v="1"/>
    <x v="4"/>
    <x v="4"/>
    <x v="0"/>
    <x v="0"/>
    <x v="3"/>
    <x v="2"/>
    <x v="0"/>
    <x v="0"/>
    <x v="0"/>
  </r>
  <r>
    <x v="120"/>
    <x v="25"/>
    <x v="29"/>
    <x v="1"/>
    <x v="10"/>
    <x v="28"/>
    <x v="28"/>
    <x v="28"/>
    <x v="28"/>
    <x v="0"/>
    <x v="595"/>
    <x v="933"/>
    <x v="468"/>
    <x v="0"/>
    <x v="4"/>
    <x v="323"/>
    <x v="4"/>
    <x v="3"/>
    <x v="4"/>
    <x v="3"/>
    <x v="1"/>
    <x v="4"/>
    <x v="4"/>
    <x v="0"/>
    <x v="0"/>
    <x v="3"/>
    <x v="2"/>
    <x v="10"/>
    <x v="0"/>
    <x v="3"/>
  </r>
  <r>
    <x v="120"/>
    <x v="25"/>
    <x v="30"/>
    <x v="1"/>
    <x v="10"/>
    <x v="29"/>
    <x v="29"/>
    <x v="29"/>
    <x v="29"/>
    <x v="0"/>
    <x v="1374"/>
    <x v="1418"/>
    <x v="347"/>
    <x v="205"/>
    <x v="57"/>
    <x v="1136"/>
    <x v="36"/>
    <x v="3"/>
    <x v="6"/>
    <x v="3"/>
    <x v="1"/>
    <x v="10"/>
    <x v="39"/>
    <x v="0"/>
    <x v="0"/>
    <x v="3"/>
    <x v="2"/>
    <x v="10"/>
    <x v="0"/>
    <x v="3"/>
  </r>
  <r>
    <x v="120"/>
    <x v="26"/>
    <x v="31"/>
    <x v="1"/>
    <x v="0"/>
    <x v="30"/>
    <x v="30"/>
    <x v="30"/>
    <x v="30"/>
    <x v="0"/>
    <x v="1375"/>
    <x v="1419"/>
    <x v="156"/>
    <x v="3"/>
    <x v="83"/>
    <x v="1137"/>
    <x v="4"/>
    <x v="3"/>
    <x v="4"/>
    <x v="3"/>
    <x v="1"/>
    <x v="4"/>
    <x v="4"/>
    <x v="0"/>
    <x v="0"/>
    <x v="4"/>
    <x v="2"/>
    <x v="0"/>
    <x v="0"/>
    <x v="0"/>
  </r>
  <r>
    <x v="120"/>
    <x v="31"/>
    <x v="37"/>
    <x v="0"/>
    <x v="17"/>
    <x v="36"/>
    <x v="36"/>
    <x v="36"/>
    <x v="36"/>
    <x v="0"/>
    <x v="1376"/>
    <x v="1420"/>
    <x v="65"/>
    <x v="483"/>
    <x v="11"/>
    <x v="1138"/>
    <x v="4"/>
    <x v="3"/>
    <x v="4"/>
    <x v="3"/>
    <x v="1"/>
    <x v="4"/>
    <x v="4"/>
    <x v="0"/>
    <x v="0"/>
    <x v="3"/>
    <x v="2"/>
    <x v="17"/>
    <x v="0"/>
    <x v="0"/>
  </r>
  <r>
    <x v="120"/>
    <x v="34"/>
    <x v="41"/>
    <x v="1"/>
    <x v="0"/>
    <x v="40"/>
    <x v="40"/>
    <x v="40"/>
    <x v="40"/>
    <x v="0"/>
    <x v="1377"/>
    <x v="1421"/>
    <x v="641"/>
    <x v="221"/>
    <x v="83"/>
    <x v="1139"/>
    <x v="36"/>
    <x v="3"/>
    <x v="4"/>
    <x v="3"/>
    <x v="1"/>
    <x v="6"/>
    <x v="1025"/>
    <x v="0"/>
    <x v="0"/>
    <x v="3"/>
    <x v="2"/>
    <x v="0"/>
    <x v="0"/>
    <x v="0"/>
  </r>
  <r>
    <x v="120"/>
    <x v="39"/>
    <x v="46"/>
    <x v="0"/>
    <x v="0"/>
    <x v="45"/>
    <x v="45"/>
    <x v="45"/>
    <x v="45"/>
    <x v="0"/>
    <x v="1378"/>
    <x v="1422"/>
    <x v="236"/>
    <x v="197"/>
    <x v="60"/>
    <x v="1140"/>
    <x v="17"/>
    <x v="3"/>
    <x v="6"/>
    <x v="3"/>
    <x v="1"/>
    <x v="36"/>
    <x v="1026"/>
    <x v="0"/>
    <x v="0"/>
    <x v="4"/>
    <x v="2"/>
    <x v="0"/>
    <x v="0"/>
    <x v="0"/>
  </r>
  <r>
    <x v="120"/>
    <x v="41"/>
    <x v="48"/>
    <x v="0"/>
    <x v="18"/>
    <x v="47"/>
    <x v="47"/>
    <x v="47"/>
    <x v="47"/>
    <x v="0"/>
    <x v="1379"/>
    <x v="1423"/>
    <x v="508"/>
    <x v="265"/>
    <x v="51"/>
    <x v="1141"/>
    <x v="43"/>
    <x v="3"/>
    <x v="36"/>
    <x v="3"/>
    <x v="3"/>
    <x v="15"/>
    <x v="861"/>
    <x v="0"/>
    <x v="0"/>
    <x v="4"/>
    <x v="2"/>
    <x v="18"/>
    <x v="0"/>
    <x v="3"/>
  </r>
  <r>
    <x v="120"/>
    <x v="42"/>
    <x v="50"/>
    <x v="0"/>
    <x v="25"/>
    <x v="49"/>
    <x v="49"/>
    <x v="49"/>
    <x v="49"/>
    <x v="0"/>
    <x v="1380"/>
    <x v="1424"/>
    <x v="462"/>
    <x v="484"/>
    <x v="99"/>
    <x v="1142"/>
    <x v="33"/>
    <x v="3"/>
    <x v="3"/>
    <x v="7"/>
    <x v="1"/>
    <x v="52"/>
    <x v="1027"/>
    <x v="0"/>
    <x v="0"/>
    <x v="3"/>
    <x v="2"/>
    <x v="25"/>
    <x v="0"/>
    <x v="4"/>
  </r>
  <r>
    <x v="120"/>
    <x v="43"/>
    <x v="51"/>
    <x v="0"/>
    <x v="26"/>
    <x v="50"/>
    <x v="50"/>
    <x v="50"/>
    <x v="50"/>
    <x v="0"/>
    <x v="722"/>
    <x v="1425"/>
    <x v="702"/>
    <x v="284"/>
    <x v="108"/>
    <x v="1143"/>
    <x v="3"/>
    <x v="3"/>
    <x v="5"/>
    <x v="3"/>
    <x v="1"/>
    <x v="38"/>
    <x v="1028"/>
    <x v="0"/>
    <x v="0"/>
    <x v="12"/>
    <x v="2"/>
    <x v="26"/>
    <x v="0"/>
    <x v="1"/>
  </r>
  <r>
    <x v="120"/>
    <x v="44"/>
    <x v="52"/>
    <x v="0"/>
    <x v="27"/>
    <x v="51"/>
    <x v="51"/>
    <x v="51"/>
    <x v="51"/>
    <x v="0"/>
    <x v="1381"/>
    <x v="1426"/>
    <x v="97"/>
    <x v="247"/>
    <x v="4"/>
    <x v="1144"/>
    <x v="15"/>
    <x v="3"/>
    <x v="36"/>
    <x v="2"/>
    <x v="1"/>
    <x v="29"/>
    <x v="162"/>
    <x v="0"/>
    <x v="0"/>
    <x v="13"/>
    <x v="13"/>
    <x v="27"/>
    <x v="1"/>
    <x v="1"/>
  </r>
  <r>
    <x v="120"/>
    <x v="45"/>
    <x v="54"/>
    <x v="0"/>
    <x v="29"/>
    <x v="53"/>
    <x v="53"/>
    <x v="53"/>
    <x v="53"/>
    <x v="0"/>
    <x v="1382"/>
    <x v="1427"/>
    <x v="703"/>
    <x v="485"/>
    <x v="95"/>
    <x v="1145"/>
    <x v="21"/>
    <x v="3"/>
    <x v="15"/>
    <x v="3"/>
    <x v="1"/>
    <x v="21"/>
    <x v="1029"/>
    <x v="0"/>
    <x v="0"/>
    <x v="4"/>
    <x v="13"/>
    <x v="29"/>
    <x v="1"/>
    <x v="1"/>
  </r>
  <r>
    <x v="120"/>
    <x v="46"/>
    <x v="55"/>
    <x v="0"/>
    <x v="30"/>
    <x v="54"/>
    <x v="54"/>
    <x v="54"/>
    <x v="54"/>
    <x v="0"/>
    <x v="1303"/>
    <x v="1428"/>
    <x v="704"/>
    <x v="486"/>
    <x v="18"/>
    <x v="436"/>
    <x v="8"/>
    <x v="2"/>
    <x v="14"/>
    <x v="1"/>
    <x v="1"/>
    <x v="37"/>
    <x v="992"/>
    <x v="0"/>
    <x v="0"/>
    <x v="13"/>
    <x v="5"/>
    <x v="30"/>
    <x v="0"/>
    <x v="1"/>
  </r>
  <r>
    <x v="120"/>
    <x v="47"/>
    <x v="56"/>
    <x v="0"/>
    <x v="31"/>
    <x v="55"/>
    <x v="55"/>
    <x v="55"/>
    <x v="55"/>
    <x v="0"/>
    <x v="1383"/>
    <x v="1429"/>
    <x v="592"/>
    <x v="269"/>
    <x v="72"/>
    <x v="879"/>
    <x v="36"/>
    <x v="3"/>
    <x v="4"/>
    <x v="7"/>
    <x v="1"/>
    <x v="10"/>
    <x v="1030"/>
    <x v="0"/>
    <x v="0"/>
    <x v="3"/>
    <x v="2"/>
    <x v="31"/>
    <x v="1"/>
    <x v="1"/>
  </r>
  <r>
    <x v="120"/>
    <x v="48"/>
    <x v="57"/>
    <x v="0"/>
    <x v="32"/>
    <x v="56"/>
    <x v="56"/>
    <x v="56"/>
    <x v="56"/>
    <x v="0"/>
    <x v="1384"/>
    <x v="227"/>
    <x v="232"/>
    <x v="487"/>
    <x v="77"/>
    <x v="1146"/>
    <x v="36"/>
    <x v="3"/>
    <x v="6"/>
    <x v="7"/>
    <x v="1"/>
    <x v="26"/>
    <x v="1031"/>
    <x v="0"/>
    <x v="0"/>
    <x v="3"/>
    <x v="2"/>
    <x v="32"/>
    <x v="1"/>
    <x v="1"/>
  </r>
  <r>
    <x v="121"/>
    <x v="2"/>
    <x v="2"/>
    <x v="1"/>
    <x v="0"/>
    <x v="2"/>
    <x v="2"/>
    <x v="2"/>
    <x v="2"/>
    <x v="0"/>
    <x v="1385"/>
    <x v="1430"/>
    <x v="553"/>
    <x v="46"/>
    <x v="35"/>
    <x v="1147"/>
    <x v="9"/>
    <x v="3"/>
    <x v="6"/>
    <x v="3"/>
    <x v="1"/>
    <x v="47"/>
    <x v="1032"/>
    <x v="0"/>
    <x v="0"/>
    <x v="3"/>
    <x v="2"/>
    <x v="0"/>
    <x v="0"/>
    <x v="0"/>
  </r>
  <r>
    <x v="121"/>
    <x v="2"/>
    <x v="3"/>
    <x v="1"/>
    <x v="0"/>
    <x v="3"/>
    <x v="3"/>
    <x v="3"/>
    <x v="3"/>
    <x v="0"/>
    <x v="1386"/>
    <x v="1431"/>
    <x v="620"/>
    <x v="48"/>
    <x v="83"/>
    <x v="1148"/>
    <x v="4"/>
    <x v="3"/>
    <x v="4"/>
    <x v="3"/>
    <x v="1"/>
    <x v="4"/>
    <x v="4"/>
    <x v="0"/>
    <x v="0"/>
    <x v="12"/>
    <x v="2"/>
    <x v="0"/>
    <x v="0"/>
    <x v="0"/>
  </r>
  <r>
    <x v="121"/>
    <x v="2"/>
    <x v="4"/>
    <x v="1"/>
    <x v="0"/>
    <x v="4"/>
    <x v="4"/>
    <x v="4"/>
    <x v="4"/>
    <x v="0"/>
    <x v="259"/>
    <x v="1028"/>
    <x v="232"/>
    <x v="84"/>
    <x v="4"/>
    <x v="1149"/>
    <x v="4"/>
    <x v="3"/>
    <x v="4"/>
    <x v="3"/>
    <x v="1"/>
    <x v="4"/>
    <x v="4"/>
    <x v="0"/>
    <x v="0"/>
    <x v="3"/>
    <x v="2"/>
    <x v="0"/>
    <x v="0"/>
    <x v="0"/>
  </r>
  <r>
    <x v="121"/>
    <x v="5"/>
    <x v="8"/>
    <x v="1"/>
    <x v="0"/>
    <x v="8"/>
    <x v="8"/>
    <x v="8"/>
    <x v="8"/>
    <x v="0"/>
    <x v="1387"/>
    <x v="1432"/>
    <x v="340"/>
    <x v="182"/>
    <x v="90"/>
    <x v="611"/>
    <x v="4"/>
    <x v="3"/>
    <x v="4"/>
    <x v="3"/>
    <x v="1"/>
    <x v="4"/>
    <x v="4"/>
    <x v="0"/>
    <x v="0"/>
    <x v="3"/>
    <x v="2"/>
    <x v="0"/>
    <x v="0"/>
    <x v="0"/>
  </r>
  <r>
    <x v="121"/>
    <x v="18"/>
    <x v="21"/>
    <x v="1"/>
    <x v="0"/>
    <x v="20"/>
    <x v="20"/>
    <x v="20"/>
    <x v="20"/>
    <x v="0"/>
    <x v="1388"/>
    <x v="1433"/>
    <x v="208"/>
    <x v="106"/>
    <x v="81"/>
    <x v="741"/>
    <x v="9"/>
    <x v="3"/>
    <x v="4"/>
    <x v="3"/>
    <x v="1"/>
    <x v="26"/>
    <x v="1033"/>
    <x v="0"/>
    <x v="0"/>
    <x v="12"/>
    <x v="2"/>
    <x v="0"/>
    <x v="0"/>
    <x v="0"/>
  </r>
  <r>
    <x v="121"/>
    <x v="23"/>
    <x v="27"/>
    <x v="1"/>
    <x v="0"/>
    <x v="26"/>
    <x v="26"/>
    <x v="26"/>
    <x v="26"/>
    <x v="0"/>
    <x v="690"/>
    <x v="1434"/>
    <x v="522"/>
    <x v="363"/>
    <x v="4"/>
    <x v="624"/>
    <x v="4"/>
    <x v="3"/>
    <x v="6"/>
    <x v="3"/>
    <x v="1"/>
    <x v="6"/>
    <x v="627"/>
    <x v="0"/>
    <x v="0"/>
    <x v="3"/>
    <x v="2"/>
    <x v="0"/>
    <x v="0"/>
    <x v="0"/>
  </r>
  <r>
    <x v="121"/>
    <x v="25"/>
    <x v="29"/>
    <x v="1"/>
    <x v="10"/>
    <x v="28"/>
    <x v="28"/>
    <x v="28"/>
    <x v="28"/>
    <x v="0"/>
    <x v="1389"/>
    <x v="1337"/>
    <x v="396"/>
    <x v="488"/>
    <x v="4"/>
    <x v="93"/>
    <x v="4"/>
    <x v="3"/>
    <x v="4"/>
    <x v="3"/>
    <x v="1"/>
    <x v="4"/>
    <x v="4"/>
    <x v="0"/>
    <x v="0"/>
    <x v="3"/>
    <x v="2"/>
    <x v="10"/>
    <x v="0"/>
    <x v="3"/>
  </r>
  <r>
    <x v="121"/>
    <x v="25"/>
    <x v="30"/>
    <x v="1"/>
    <x v="10"/>
    <x v="29"/>
    <x v="29"/>
    <x v="29"/>
    <x v="29"/>
    <x v="0"/>
    <x v="1390"/>
    <x v="1435"/>
    <x v="705"/>
    <x v="82"/>
    <x v="57"/>
    <x v="158"/>
    <x v="4"/>
    <x v="3"/>
    <x v="4"/>
    <x v="3"/>
    <x v="1"/>
    <x v="4"/>
    <x v="4"/>
    <x v="0"/>
    <x v="0"/>
    <x v="4"/>
    <x v="2"/>
    <x v="10"/>
    <x v="0"/>
    <x v="3"/>
  </r>
  <r>
    <x v="121"/>
    <x v="26"/>
    <x v="31"/>
    <x v="1"/>
    <x v="0"/>
    <x v="30"/>
    <x v="30"/>
    <x v="30"/>
    <x v="30"/>
    <x v="0"/>
    <x v="1391"/>
    <x v="1436"/>
    <x v="473"/>
    <x v="106"/>
    <x v="85"/>
    <x v="920"/>
    <x v="36"/>
    <x v="3"/>
    <x v="6"/>
    <x v="3"/>
    <x v="1"/>
    <x v="10"/>
    <x v="1034"/>
    <x v="0"/>
    <x v="0"/>
    <x v="4"/>
    <x v="2"/>
    <x v="0"/>
    <x v="0"/>
    <x v="0"/>
  </r>
  <r>
    <x v="121"/>
    <x v="31"/>
    <x v="37"/>
    <x v="0"/>
    <x v="17"/>
    <x v="36"/>
    <x v="36"/>
    <x v="36"/>
    <x v="36"/>
    <x v="0"/>
    <x v="1392"/>
    <x v="1437"/>
    <x v="283"/>
    <x v="489"/>
    <x v="0"/>
    <x v="1150"/>
    <x v="4"/>
    <x v="3"/>
    <x v="6"/>
    <x v="3"/>
    <x v="1"/>
    <x v="6"/>
    <x v="1035"/>
    <x v="0"/>
    <x v="0"/>
    <x v="3"/>
    <x v="2"/>
    <x v="17"/>
    <x v="0"/>
    <x v="0"/>
  </r>
  <r>
    <x v="121"/>
    <x v="34"/>
    <x v="41"/>
    <x v="1"/>
    <x v="0"/>
    <x v="40"/>
    <x v="40"/>
    <x v="40"/>
    <x v="40"/>
    <x v="0"/>
    <x v="1393"/>
    <x v="1438"/>
    <x v="562"/>
    <x v="126"/>
    <x v="110"/>
    <x v="1151"/>
    <x v="3"/>
    <x v="3"/>
    <x v="6"/>
    <x v="3"/>
    <x v="3"/>
    <x v="47"/>
    <x v="273"/>
    <x v="0"/>
    <x v="0"/>
    <x v="3"/>
    <x v="2"/>
    <x v="0"/>
    <x v="0"/>
    <x v="0"/>
  </r>
  <r>
    <x v="121"/>
    <x v="39"/>
    <x v="46"/>
    <x v="0"/>
    <x v="0"/>
    <x v="45"/>
    <x v="45"/>
    <x v="45"/>
    <x v="45"/>
    <x v="0"/>
    <x v="975"/>
    <x v="1439"/>
    <x v="340"/>
    <x v="214"/>
    <x v="112"/>
    <x v="1152"/>
    <x v="35"/>
    <x v="3"/>
    <x v="19"/>
    <x v="3"/>
    <x v="1"/>
    <x v="59"/>
    <x v="895"/>
    <x v="0"/>
    <x v="0"/>
    <x v="3"/>
    <x v="11"/>
    <x v="0"/>
    <x v="0"/>
    <x v="0"/>
  </r>
  <r>
    <x v="121"/>
    <x v="41"/>
    <x v="48"/>
    <x v="0"/>
    <x v="18"/>
    <x v="47"/>
    <x v="47"/>
    <x v="47"/>
    <x v="47"/>
    <x v="0"/>
    <x v="1394"/>
    <x v="1440"/>
    <x v="436"/>
    <x v="135"/>
    <x v="73"/>
    <x v="1153"/>
    <x v="22"/>
    <x v="3"/>
    <x v="28"/>
    <x v="7"/>
    <x v="1"/>
    <x v="15"/>
    <x v="1036"/>
    <x v="0"/>
    <x v="0"/>
    <x v="3"/>
    <x v="1"/>
    <x v="18"/>
    <x v="0"/>
    <x v="3"/>
  </r>
  <r>
    <x v="121"/>
    <x v="42"/>
    <x v="50"/>
    <x v="0"/>
    <x v="25"/>
    <x v="49"/>
    <x v="49"/>
    <x v="49"/>
    <x v="49"/>
    <x v="0"/>
    <x v="1395"/>
    <x v="1441"/>
    <x v="592"/>
    <x v="23"/>
    <x v="110"/>
    <x v="1154"/>
    <x v="21"/>
    <x v="3"/>
    <x v="10"/>
    <x v="3"/>
    <x v="1"/>
    <x v="36"/>
    <x v="1037"/>
    <x v="0"/>
    <x v="0"/>
    <x v="3"/>
    <x v="2"/>
    <x v="25"/>
    <x v="0"/>
    <x v="4"/>
  </r>
  <r>
    <x v="121"/>
    <x v="43"/>
    <x v="51"/>
    <x v="0"/>
    <x v="26"/>
    <x v="50"/>
    <x v="50"/>
    <x v="50"/>
    <x v="50"/>
    <x v="0"/>
    <x v="1396"/>
    <x v="1442"/>
    <x v="554"/>
    <x v="19"/>
    <x v="54"/>
    <x v="1155"/>
    <x v="33"/>
    <x v="3"/>
    <x v="15"/>
    <x v="7"/>
    <x v="3"/>
    <x v="34"/>
    <x v="817"/>
    <x v="0"/>
    <x v="0"/>
    <x v="4"/>
    <x v="2"/>
    <x v="26"/>
    <x v="0"/>
    <x v="1"/>
  </r>
  <r>
    <x v="121"/>
    <x v="44"/>
    <x v="52"/>
    <x v="0"/>
    <x v="27"/>
    <x v="51"/>
    <x v="51"/>
    <x v="51"/>
    <x v="51"/>
    <x v="0"/>
    <x v="1204"/>
    <x v="1443"/>
    <x v="596"/>
    <x v="369"/>
    <x v="36"/>
    <x v="1156"/>
    <x v="29"/>
    <x v="3"/>
    <x v="38"/>
    <x v="3"/>
    <x v="1"/>
    <x v="51"/>
    <x v="324"/>
    <x v="0"/>
    <x v="0"/>
    <x v="7"/>
    <x v="9"/>
    <x v="27"/>
    <x v="1"/>
    <x v="1"/>
  </r>
  <r>
    <x v="121"/>
    <x v="45"/>
    <x v="54"/>
    <x v="0"/>
    <x v="29"/>
    <x v="53"/>
    <x v="53"/>
    <x v="53"/>
    <x v="53"/>
    <x v="0"/>
    <x v="1397"/>
    <x v="1444"/>
    <x v="706"/>
    <x v="458"/>
    <x v="23"/>
    <x v="1157"/>
    <x v="30"/>
    <x v="3"/>
    <x v="25"/>
    <x v="3"/>
    <x v="1"/>
    <x v="54"/>
    <x v="1038"/>
    <x v="0"/>
    <x v="0"/>
    <x v="3"/>
    <x v="5"/>
    <x v="29"/>
    <x v="1"/>
    <x v="1"/>
  </r>
  <r>
    <x v="121"/>
    <x v="46"/>
    <x v="55"/>
    <x v="0"/>
    <x v="30"/>
    <x v="54"/>
    <x v="54"/>
    <x v="54"/>
    <x v="54"/>
    <x v="0"/>
    <x v="1238"/>
    <x v="1445"/>
    <x v="707"/>
    <x v="406"/>
    <x v="80"/>
    <x v="333"/>
    <x v="10"/>
    <x v="5"/>
    <x v="19"/>
    <x v="7"/>
    <x v="1"/>
    <x v="18"/>
    <x v="1039"/>
    <x v="0"/>
    <x v="0"/>
    <x v="12"/>
    <x v="14"/>
    <x v="30"/>
    <x v="0"/>
    <x v="1"/>
  </r>
  <r>
    <x v="121"/>
    <x v="47"/>
    <x v="56"/>
    <x v="0"/>
    <x v="31"/>
    <x v="55"/>
    <x v="55"/>
    <x v="55"/>
    <x v="55"/>
    <x v="0"/>
    <x v="1398"/>
    <x v="1142"/>
    <x v="463"/>
    <x v="220"/>
    <x v="29"/>
    <x v="1158"/>
    <x v="4"/>
    <x v="3"/>
    <x v="3"/>
    <x v="3"/>
    <x v="1"/>
    <x v="10"/>
    <x v="1040"/>
    <x v="0"/>
    <x v="0"/>
    <x v="3"/>
    <x v="5"/>
    <x v="31"/>
    <x v="1"/>
    <x v="1"/>
  </r>
  <r>
    <x v="121"/>
    <x v="48"/>
    <x v="57"/>
    <x v="0"/>
    <x v="32"/>
    <x v="56"/>
    <x v="56"/>
    <x v="56"/>
    <x v="56"/>
    <x v="0"/>
    <x v="627"/>
    <x v="1446"/>
    <x v="56"/>
    <x v="490"/>
    <x v="65"/>
    <x v="1159"/>
    <x v="15"/>
    <x v="3"/>
    <x v="4"/>
    <x v="3"/>
    <x v="3"/>
    <x v="3"/>
    <x v="1041"/>
    <x v="0"/>
    <x v="0"/>
    <x v="3"/>
    <x v="2"/>
    <x v="32"/>
    <x v="1"/>
    <x v="1"/>
  </r>
  <r>
    <x v="122"/>
    <x v="2"/>
    <x v="2"/>
    <x v="1"/>
    <x v="0"/>
    <x v="2"/>
    <x v="2"/>
    <x v="2"/>
    <x v="2"/>
    <x v="0"/>
    <x v="1399"/>
    <x v="1447"/>
    <x v="680"/>
    <x v="107"/>
    <x v="53"/>
    <x v="1160"/>
    <x v="4"/>
    <x v="3"/>
    <x v="4"/>
    <x v="3"/>
    <x v="1"/>
    <x v="4"/>
    <x v="4"/>
    <x v="0"/>
    <x v="0"/>
    <x v="3"/>
    <x v="2"/>
    <x v="0"/>
    <x v="0"/>
    <x v="0"/>
  </r>
  <r>
    <x v="122"/>
    <x v="2"/>
    <x v="3"/>
    <x v="1"/>
    <x v="0"/>
    <x v="3"/>
    <x v="3"/>
    <x v="3"/>
    <x v="3"/>
    <x v="0"/>
    <x v="1400"/>
    <x v="1448"/>
    <x v="547"/>
    <x v="3"/>
    <x v="110"/>
    <x v="1161"/>
    <x v="21"/>
    <x v="3"/>
    <x v="5"/>
    <x v="3"/>
    <x v="1"/>
    <x v="16"/>
    <x v="1042"/>
    <x v="0"/>
    <x v="0"/>
    <x v="12"/>
    <x v="2"/>
    <x v="0"/>
    <x v="0"/>
    <x v="0"/>
  </r>
  <r>
    <x v="122"/>
    <x v="2"/>
    <x v="4"/>
    <x v="1"/>
    <x v="0"/>
    <x v="4"/>
    <x v="4"/>
    <x v="4"/>
    <x v="4"/>
    <x v="0"/>
    <x v="1401"/>
    <x v="1449"/>
    <x v="522"/>
    <x v="389"/>
    <x v="27"/>
    <x v="1162"/>
    <x v="4"/>
    <x v="3"/>
    <x v="4"/>
    <x v="3"/>
    <x v="1"/>
    <x v="4"/>
    <x v="4"/>
    <x v="0"/>
    <x v="0"/>
    <x v="3"/>
    <x v="2"/>
    <x v="0"/>
    <x v="0"/>
    <x v="0"/>
  </r>
  <r>
    <x v="122"/>
    <x v="5"/>
    <x v="8"/>
    <x v="1"/>
    <x v="0"/>
    <x v="8"/>
    <x v="8"/>
    <x v="8"/>
    <x v="8"/>
    <x v="0"/>
    <x v="1402"/>
    <x v="1450"/>
    <x v="655"/>
    <x v="280"/>
    <x v="90"/>
    <x v="1017"/>
    <x v="4"/>
    <x v="3"/>
    <x v="4"/>
    <x v="3"/>
    <x v="1"/>
    <x v="4"/>
    <x v="4"/>
    <x v="0"/>
    <x v="0"/>
    <x v="3"/>
    <x v="2"/>
    <x v="0"/>
    <x v="0"/>
    <x v="0"/>
  </r>
  <r>
    <x v="122"/>
    <x v="18"/>
    <x v="21"/>
    <x v="1"/>
    <x v="0"/>
    <x v="20"/>
    <x v="20"/>
    <x v="20"/>
    <x v="20"/>
    <x v="0"/>
    <x v="1403"/>
    <x v="1451"/>
    <x v="708"/>
    <x v="286"/>
    <x v="54"/>
    <x v="228"/>
    <x v="36"/>
    <x v="5"/>
    <x v="6"/>
    <x v="2"/>
    <x v="1"/>
    <x v="3"/>
    <x v="1043"/>
    <x v="0"/>
    <x v="0"/>
    <x v="4"/>
    <x v="2"/>
    <x v="0"/>
    <x v="0"/>
    <x v="0"/>
  </r>
  <r>
    <x v="122"/>
    <x v="23"/>
    <x v="27"/>
    <x v="1"/>
    <x v="0"/>
    <x v="26"/>
    <x v="26"/>
    <x v="26"/>
    <x v="26"/>
    <x v="0"/>
    <x v="259"/>
    <x v="1452"/>
    <x v="232"/>
    <x v="220"/>
    <x v="4"/>
    <x v="1163"/>
    <x v="36"/>
    <x v="3"/>
    <x v="4"/>
    <x v="7"/>
    <x v="1"/>
    <x v="10"/>
    <x v="1044"/>
    <x v="0"/>
    <x v="0"/>
    <x v="3"/>
    <x v="2"/>
    <x v="0"/>
    <x v="0"/>
    <x v="0"/>
  </r>
  <r>
    <x v="122"/>
    <x v="25"/>
    <x v="29"/>
    <x v="1"/>
    <x v="10"/>
    <x v="28"/>
    <x v="28"/>
    <x v="28"/>
    <x v="28"/>
    <x v="0"/>
    <x v="1404"/>
    <x v="1204"/>
    <x v="366"/>
    <x v="10"/>
    <x v="23"/>
    <x v="745"/>
    <x v="4"/>
    <x v="3"/>
    <x v="4"/>
    <x v="3"/>
    <x v="1"/>
    <x v="4"/>
    <x v="4"/>
    <x v="0"/>
    <x v="0"/>
    <x v="3"/>
    <x v="2"/>
    <x v="10"/>
    <x v="0"/>
    <x v="3"/>
  </r>
  <r>
    <x v="122"/>
    <x v="25"/>
    <x v="30"/>
    <x v="1"/>
    <x v="10"/>
    <x v="29"/>
    <x v="29"/>
    <x v="29"/>
    <x v="29"/>
    <x v="0"/>
    <x v="1405"/>
    <x v="1453"/>
    <x v="500"/>
    <x v="66"/>
    <x v="46"/>
    <x v="1164"/>
    <x v="4"/>
    <x v="3"/>
    <x v="3"/>
    <x v="3"/>
    <x v="1"/>
    <x v="10"/>
    <x v="1045"/>
    <x v="0"/>
    <x v="0"/>
    <x v="12"/>
    <x v="5"/>
    <x v="10"/>
    <x v="0"/>
    <x v="3"/>
  </r>
  <r>
    <x v="122"/>
    <x v="26"/>
    <x v="31"/>
    <x v="1"/>
    <x v="0"/>
    <x v="30"/>
    <x v="30"/>
    <x v="30"/>
    <x v="30"/>
    <x v="0"/>
    <x v="1406"/>
    <x v="1454"/>
    <x v="568"/>
    <x v="143"/>
    <x v="92"/>
    <x v="875"/>
    <x v="3"/>
    <x v="3"/>
    <x v="6"/>
    <x v="3"/>
    <x v="1"/>
    <x v="26"/>
    <x v="1046"/>
    <x v="0"/>
    <x v="0"/>
    <x v="4"/>
    <x v="2"/>
    <x v="0"/>
    <x v="0"/>
    <x v="0"/>
  </r>
  <r>
    <x v="122"/>
    <x v="31"/>
    <x v="37"/>
    <x v="0"/>
    <x v="17"/>
    <x v="36"/>
    <x v="36"/>
    <x v="36"/>
    <x v="36"/>
    <x v="0"/>
    <x v="1407"/>
    <x v="417"/>
    <x v="610"/>
    <x v="491"/>
    <x v="65"/>
    <x v="1165"/>
    <x v="4"/>
    <x v="3"/>
    <x v="4"/>
    <x v="3"/>
    <x v="1"/>
    <x v="4"/>
    <x v="4"/>
    <x v="0"/>
    <x v="0"/>
    <x v="3"/>
    <x v="2"/>
    <x v="17"/>
    <x v="0"/>
    <x v="0"/>
  </r>
  <r>
    <x v="122"/>
    <x v="34"/>
    <x v="41"/>
    <x v="1"/>
    <x v="0"/>
    <x v="40"/>
    <x v="40"/>
    <x v="40"/>
    <x v="40"/>
    <x v="0"/>
    <x v="1408"/>
    <x v="1455"/>
    <x v="433"/>
    <x v="291"/>
    <x v="110"/>
    <x v="1166"/>
    <x v="3"/>
    <x v="3"/>
    <x v="4"/>
    <x v="3"/>
    <x v="1"/>
    <x v="10"/>
    <x v="1047"/>
    <x v="0"/>
    <x v="0"/>
    <x v="3"/>
    <x v="2"/>
    <x v="0"/>
    <x v="0"/>
    <x v="0"/>
  </r>
  <r>
    <x v="122"/>
    <x v="39"/>
    <x v="46"/>
    <x v="0"/>
    <x v="0"/>
    <x v="45"/>
    <x v="45"/>
    <x v="45"/>
    <x v="45"/>
    <x v="0"/>
    <x v="1409"/>
    <x v="1456"/>
    <x v="347"/>
    <x v="9"/>
    <x v="91"/>
    <x v="1167"/>
    <x v="15"/>
    <x v="3"/>
    <x v="28"/>
    <x v="7"/>
    <x v="7"/>
    <x v="5"/>
    <x v="21"/>
    <x v="0"/>
    <x v="0"/>
    <x v="4"/>
    <x v="2"/>
    <x v="0"/>
    <x v="0"/>
    <x v="0"/>
  </r>
  <r>
    <x v="122"/>
    <x v="41"/>
    <x v="48"/>
    <x v="0"/>
    <x v="18"/>
    <x v="47"/>
    <x v="47"/>
    <x v="47"/>
    <x v="47"/>
    <x v="0"/>
    <x v="1410"/>
    <x v="1457"/>
    <x v="205"/>
    <x v="492"/>
    <x v="72"/>
    <x v="985"/>
    <x v="66"/>
    <x v="3"/>
    <x v="36"/>
    <x v="3"/>
    <x v="1"/>
    <x v="69"/>
    <x v="1048"/>
    <x v="0"/>
    <x v="0"/>
    <x v="3"/>
    <x v="2"/>
    <x v="18"/>
    <x v="0"/>
    <x v="3"/>
  </r>
  <r>
    <x v="122"/>
    <x v="42"/>
    <x v="50"/>
    <x v="0"/>
    <x v="25"/>
    <x v="49"/>
    <x v="49"/>
    <x v="49"/>
    <x v="49"/>
    <x v="0"/>
    <x v="1411"/>
    <x v="1458"/>
    <x v="473"/>
    <x v="31"/>
    <x v="108"/>
    <x v="207"/>
    <x v="30"/>
    <x v="3"/>
    <x v="3"/>
    <x v="3"/>
    <x v="1"/>
    <x v="21"/>
    <x v="1049"/>
    <x v="0"/>
    <x v="0"/>
    <x v="3"/>
    <x v="2"/>
    <x v="25"/>
    <x v="0"/>
    <x v="4"/>
  </r>
  <r>
    <x v="122"/>
    <x v="43"/>
    <x v="51"/>
    <x v="0"/>
    <x v="26"/>
    <x v="50"/>
    <x v="50"/>
    <x v="50"/>
    <x v="50"/>
    <x v="0"/>
    <x v="1412"/>
    <x v="1459"/>
    <x v="579"/>
    <x v="123"/>
    <x v="35"/>
    <x v="1168"/>
    <x v="21"/>
    <x v="5"/>
    <x v="10"/>
    <x v="3"/>
    <x v="1"/>
    <x v="34"/>
    <x v="1050"/>
    <x v="0"/>
    <x v="0"/>
    <x v="3"/>
    <x v="5"/>
    <x v="26"/>
    <x v="0"/>
    <x v="1"/>
  </r>
  <r>
    <x v="122"/>
    <x v="44"/>
    <x v="52"/>
    <x v="0"/>
    <x v="27"/>
    <x v="51"/>
    <x v="51"/>
    <x v="51"/>
    <x v="51"/>
    <x v="0"/>
    <x v="1413"/>
    <x v="1460"/>
    <x v="142"/>
    <x v="493"/>
    <x v="28"/>
    <x v="741"/>
    <x v="26"/>
    <x v="3"/>
    <x v="9"/>
    <x v="3"/>
    <x v="1"/>
    <x v="11"/>
    <x v="863"/>
    <x v="0"/>
    <x v="0"/>
    <x v="3"/>
    <x v="12"/>
    <x v="27"/>
    <x v="1"/>
    <x v="1"/>
  </r>
  <r>
    <x v="122"/>
    <x v="45"/>
    <x v="54"/>
    <x v="0"/>
    <x v="29"/>
    <x v="53"/>
    <x v="53"/>
    <x v="53"/>
    <x v="53"/>
    <x v="0"/>
    <x v="1414"/>
    <x v="1461"/>
    <x v="709"/>
    <x v="494"/>
    <x v="23"/>
    <x v="537"/>
    <x v="30"/>
    <x v="3"/>
    <x v="19"/>
    <x v="3"/>
    <x v="1"/>
    <x v="50"/>
    <x v="1051"/>
    <x v="0"/>
    <x v="0"/>
    <x v="12"/>
    <x v="14"/>
    <x v="29"/>
    <x v="1"/>
    <x v="1"/>
  </r>
  <r>
    <x v="122"/>
    <x v="46"/>
    <x v="55"/>
    <x v="0"/>
    <x v="30"/>
    <x v="54"/>
    <x v="54"/>
    <x v="54"/>
    <x v="54"/>
    <x v="0"/>
    <x v="1415"/>
    <x v="1462"/>
    <x v="697"/>
    <x v="495"/>
    <x v="18"/>
    <x v="749"/>
    <x v="43"/>
    <x v="2"/>
    <x v="14"/>
    <x v="2"/>
    <x v="1"/>
    <x v="20"/>
    <x v="920"/>
    <x v="0"/>
    <x v="0"/>
    <x v="12"/>
    <x v="1"/>
    <x v="30"/>
    <x v="0"/>
    <x v="1"/>
  </r>
  <r>
    <x v="122"/>
    <x v="47"/>
    <x v="56"/>
    <x v="0"/>
    <x v="31"/>
    <x v="55"/>
    <x v="55"/>
    <x v="55"/>
    <x v="55"/>
    <x v="0"/>
    <x v="1416"/>
    <x v="1463"/>
    <x v="31"/>
    <x v="496"/>
    <x v="53"/>
    <x v="671"/>
    <x v="3"/>
    <x v="3"/>
    <x v="4"/>
    <x v="3"/>
    <x v="1"/>
    <x v="10"/>
    <x v="114"/>
    <x v="0"/>
    <x v="0"/>
    <x v="3"/>
    <x v="2"/>
    <x v="31"/>
    <x v="1"/>
    <x v="1"/>
  </r>
  <r>
    <x v="122"/>
    <x v="48"/>
    <x v="57"/>
    <x v="0"/>
    <x v="32"/>
    <x v="56"/>
    <x v="56"/>
    <x v="56"/>
    <x v="56"/>
    <x v="0"/>
    <x v="1417"/>
    <x v="1464"/>
    <x v="65"/>
    <x v="267"/>
    <x v="65"/>
    <x v="25"/>
    <x v="36"/>
    <x v="3"/>
    <x v="3"/>
    <x v="3"/>
    <x v="1"/>
    <x v="26"/>
    <x v="548"/>
    <x v="0"/>
    <x v="0"/>
    <x v="3"/>
    <x v="2"/>
    <x v="32"/>
    <x v="1"/>
    <x v="1"/>
  </r>
  <r>
    <x v="123"/>
    <x v="2"/>
    <x v="2"/>
    <x v="1"/>
    <x v="0"/>
    <x v="2"/>
    <x v="2"/>
    <x v="2"/>
    <x v="2"/>
    <x v="0"/>
    <x v="1418"/>
    <x v="1465"/>
    <x v="544"/>
    <x v="75"/>
    <x v="54"/>
    <x v="1095"/>
    <x v="3"/>
    <x v="3"/>
    <x v="6"/>
    <x v="3"/>
    <x v="1"/>
    <x v="26"/>
    <x v="1052"/>
    <x v="0"/>
    <x v="0"/>
    <x v="3"/>
    <x v="2"/>
    <x v="0"/>
    <x v="0"/>
    <x v="0"/>
  </r>
  <r>
    <x v="123"/>
    <x v="2"/>
    <x v="3"/>
    <x v="1"/>
    <x v="0"/>
    <x v="3"/>
    <x v="3"/>
    <x v="3"/>
    <x v="3"/>
    <x v="0"/>
    <x v="1419"/>
    <x v="1466"/>
    <x v="461"/>
    <x v="325"/>
    <x v="83"/>
    <x v="1169"/>
    <x v="3"/>
    <x v="3"/>
    <x v="6"/>
    <x v="3"/>
    <x v="1"/>
    <x v="26"/>
    <x v="1053"/>
    <x v="0"/>
    <x v="0"/>
    <x v="4"/>
    <x v="2"/>
    <x v="0"/>
    <x v="0"/>
    <x v="0"/>
  </r>
  <r>
    <x v="123"/>
    <x v="2"/>
    <x v="4"/>
    <x v="1"/>
    <x v="0"/>
    <x v="4"/>
    <x v="4"/>
    <x v="4"/>
    <x v="4"/>
    <x v="0"/>
    <x v="517"/>
    <x v="1467"/>
    <x v="82"/>
    <x v="497"/>
    <x v="4"/>
    <x v="1170"/>
    <x v="4"/>
    <x v="3"/>
    <x v="4"/>
    <x v="3"/>
    <x v="1"/>
    <x v="4"/>
    <x v="4"/>
    <x v="0"/>
    <x v="0"/>
    <x v="3"/>
    <x v="2"/>
    <x v="0"/>
    <x v="0"/>
    <x v="0"/>
  </r>
  <r>
    <x v="123"/>
    <x v="5"/>
    <x v="8"/>
    <x v="1"/>
    <x v="0"/>
    <x v="8"/>
    <x v="8"/>
    <x v="8"/>
    <x v="8"/>
    <x v="0"/>
    <x v="1420"/>
    <x v="1468"/>
    <x v="603"/>
    <x v="184"/>
    <x v="20"/>
    <x v="1171"/>
    <x v="36"/>
    <x v="5"/>
    <x v="6"/>
    <x v="3"/>
    <x v="1"/>
    <x v="26"/>
    <x v="1054"/>
    <x v="0"/>
    <x v="0"/>
    <x v="3"/>
    <x v="2"/>
    <x v="0"/>
    <x v="0"/>
    <x v="0"/>
  </r>
  <r>
    <x v="123"/>
    <x v="18"/>
    <x v="21"/>
    <x v="1"/>
    <x v="0"/>
    <x v="20"/>
    <x v="20"/>
    <x v="20"/>
    <x v="20"/>
    <x v="0"/>
    <x v="1421"/>
    <x v="1469"/>
    <x v="55"/>
    <x v="139"/>
    <x v="44"/>
    <x v="1172"/>
    <x v="9"/>
    <x v="3"/>
    <x v="4"/>
    <x v="3"/>
    <x v="1"/>
    <x v="26"/>
    <x v="1055"/>
    <x v="0"/>
    <x v="0"/>
    <x v="13"/>
    <x v="2"/>
    <x v="0"/>
    <x v="0"/>
    <x v="0"/>
  </r>
  <r>
    <x v="123"/>
    <x v="23"/>
    <x v="27"/>
    <x v="1"/>
    <x v="0"/>
    <x v="26"/>
    <x v="26"/>
    <x v="26"/>
    <x v="26"/>
    <x v="0"/>
    <x v="690"/>
    <x v="652"/>
    <x v="522"/>
    <x v="428"/>
    <x v="4"/>
    <x v="20"/>
    <x v="4"/>
    <x v="3"/>
    <x v="4"/>
    <x v="3"/>
    <x v="1"/>
    <x v="4"/>
    <x v="4"/>
    <x v="0"/>
    <x v="0"/>
    <x v="3"/>
    <x v="2"/>
    <x v="0"/>
    <x v="0"/>
    <x v="0"/>
  </r>
  <r>
    <x v="123"/>
    <x v="25"/>
    <x v="29"/>
    <x v="1"/>
    <x v="10"/>
    <x v="28"/>
    <x v="28"/>
    <x v="28"/>
    <x v="28"/>
    <x v="0"/>
    <x v="1422"/>
    <x v="1353"/>
    <x v="4"/>
    <x v="498"/>
    <x v="18"/>
    <x v="1173"/>
    <x v="4"/>
    <x v="3"/>
    <x v="4"/>
    <x v="3"/>
    <x v="1"/>
    <x v="4"/>
    <x v="4"/>
    <x v="0"/>
    <x v="0"/>
    <x v="4"/>
    <x v="2"/>
    <x v="10"/>
    <x v="0"/>
    <x v="3"/>
  </r>
  <r>
    <x v="123"/>
    <x v="25"/>
    <x v="30"/>
    <x v="1"/>
    <x v="10"/>
    <x v="29"/>
    <x v="29"/>
    <x v="29"/>
    <x v="29"/>
    <x v="0"/>
    <x v="1423"/>
    <x v="1470"/>
    <x v="551"/>
    <x v="68"/>
    <x v="87"/>
    <x v="9"/>
    <x v="4"/>
    <x v="3"/>
    <x v="3"/>
    <x v="3"/>
    <x v="1"/>
    <x v="10"/>
    <x v="1056"/>
    <x v="0"/>
    <x v="0"/>
    <x v="3"/>
    <x v="2"/>
    <x v="10"/>
    <x v="0"/>
    <x v="3"/>
  </r>
  <r>
    <x v="123"/>
    <x v="26"/>
    <x v="31"/>
    <x v="1"/>
    <x v="0"/>
    <x v="30"/>
    <x v="30"/>
    <x v="30"/>
    <x v="30"/>
    <x v="0"/>
    <x v="1424"/>
    <x v="1471"/>
    <x v="551"/>
    <x v="229"/>
    <x v="52"/>
    <x v="1174"/>
    <x v="3"/>
    <x v="3"/>
    <x v="4"/>
    <x v="3"/>
    <x v="1"/>
    <x v="10"/>
    <x v="857"/>
    <x v="0"/>
    <x v="0"/>
    <x v="3"/>
    <x v="2"/>
    <x v="0"/>
    <x v="0"/>
    <x v="0"/>
  </r>
  <r>
    <x v="123"/>
    <x v="31"/>
    <x v="37"/>
    <x v="0"/>
    <x v="17"/>
    <x v="36"/>
    <x v="36"/>
    <x v="36"/>
    <x v="36"/>
    <x v="0"/>
    <x v="1425"/>
    <x v="1254"/>
    <x v="4"/>
    <x v="499"/>
    <x v="7"/>
    <x v="1175"/>
    <x v="36"/>
    <x v="3"/>
    <x v="4"/>
    <x v="3"/>
    <x v="1"/>
    <x v="6"/>
    <x v="1057"/>
    <x v="0"/>
    <x v="0"/>
    <x v="3"/>
    <x v="2"/>
    <x v="17"/>
    <x v="0"/>
    <x v="0"/>
  </r>
  <r>
    <x v="123"/>
    <x v="34"/>
    <x v="41"/>
    <x v="1"/>
    <x v="0"/>
    <x v="40"/>
    <x v="40"/>
    <x v="40"/>
    <x v="40"/>
    <x v="0"/>
    <x v="1426"/>
    <x v="1147"/>
    <x v="500"/>
    <x v="234"/>
    <x v="67"/>
    <x v="1003"/>
    <x v="15"/>
    <x v="3"/>
    <x v="3"/>
    <x v="7"/>
    <x v="1"/>
    <x v="22"/>
    <x v="1058"/>
    <x v="0"/>
    <x v="0"/>
    <x v="4"/>
    <x v="2"/>
    <x v="0"/>
    <x v="0"/>
    <x v="0"/>
  </r>
  <r>
    <x v="123"/>
    <x v="39"/>
    <x v="46"/>
    <x v="0"/>
    <x v="0"/>
    <x v="45"/>
    <x v="45"/>
    <x v="45"/>
    <x v="45"/>
    <x v="0"/>
    <x v="1427"/>
    <x v="1472"/>
    <x v="231"/>
    <x v="11"/>
    <x v="101"/>
    <x v="1176"/>
    <x v="3"/>
    <x v="3"/>
    <x v="25"/>
    <x v="3"/>
    <x v="1"/>
    <x v="52"/>
    <x v="1059"/>
    <x v="0"/>
    <x v="0"/>
    <x v="12"/>
    <x v="2"/>
    <x v="0"/>
    <x v="0"/>
    <x v="0"/>
  </r>
  <r>
    <x v="123"/>
    <x v="41"/>
    <x v="48"/>
    <x v="0"/>
    <x v="18"/>
    <x v="47"/>
    <x v="47"/>
    <x v="47"/>
    <x v="47"/>
    <x v="0"/>
    <x v="1428"/>
    <x v="1473"/>
    <x v="502"/>
    <x v="131"/>
    <x v="48"/>
    <x v="1177"/>
    <x v="52"/>
    <x v="3"/>
    <x v="14"/>
    <x v="2"/>
    <x v="1"/>
    <x v="28"/>
    <x v="1060"/>
    <x v="0"/>
    <x v="0"/>
    <x v="13"/>
    <x v="13"/>
    <x v="18"/>
    <x v="0"/>
    <x v="3"/>
  </r>
  <r>
    <x v="123"/>
    <x v="42"/>
    <x v="50"/>
    <x v="0"/>
    <x v="25"/>
    <x v="49"/>
    <x v="49"/>
    <x v="49"/>
    <x v="49"/>
    <x v="0"/>
    <x v="1429"/>
    <x v="1474"/>
    <x v="460"/>
    <x v="222"/>
    <x v="98"/>
    <x v="1178"/>
    <x v="21"/>
    <x v="5"/>
    <x v="28"/>
    <x v="3"/>
    <x v="1"/>
    <x v="36"/>
    <x v="1061"/>
    <x v="0"/>
    <x v="0"/>
    <x v="3"/>
    <x v="2"/>
    <x v="25"/>
    <x v="0"/>
    <x v="4"/>
  </r>
  <r>
    <x v="123"/>
    <x v="43"/>
    <x v="51"/>
    <x v="0"/>
    <x v="26"/>
    <x v="50"/>
    <x v="50"/>
    <x v="50"/>
    <x v="50"/>
    <x v="0"/>
    <x v="1202"/>
    <x v="1475"/>
    <x v="568"/>
    <x v="488"/>
    <x v="54"/>
    <x v="1179"/>
    <x v="9"/>
    <x v="5"/>
    <x v="28"/>
    <x v="3"/>
    <x v="3"/>
    <x v="52"/>
    <x v="1062"/>
    <x v="0"/>
    <x v="0"/>
    <x v="4"/>
    <x v="13"/>
    <x v="26"/>
    <x v="0"/>
    <x v="1"/>
  </r>
  <r>
    <x v="123"/>
    <x v="44"/>
    <x v="52"/>
    <x v="0"/>
    <x v="27"/>
    <x v="51"/>
    <x v="51"/>
    <x v="51"/>
    <x v="51"/>
    <x v="0"/>
    <x v="1430"/>
    <x v="1476"/>
    <x v="246"/>
    <x v="157"/>
    <x v="57"/>
    <x v="1080"/>
    <x v="43"/>
    <x v="3"/>
    <x v="24"/>
    <x v="3"/>
    <x v="1"/>
    <x v="46"/>
    <x v="988"/>
    <x v="0"/>
    <x v="0"/>
    <x v="2"/>
    <x v="5"/>
    <x v="27"/>
    <x v="1"/>
    <x v="1"/>
  </r>
  <r>
    <x v="123"/>
    <x v="45"/>
    <x v="54"/>
    <x v="0"/>
    <x v="29"/>
    <x v="53"/>
    <x v="53"/>
    <x v="53"/>
    <x v="53"/>
    <x v="0"/>
    <x v="1431"/>
    <x v="394"/>
    <x v="710"/>
    <x v="500"/>
    <x v="111"/>
    <x v="916"/>
    <x v="35"/>
    <x v="3"/>
    <x v="15"/>
    <x v="3"/>
    <x v="1"/>
    <x v="36"/>
    <x v="214"/>
    <x v="0"/>
    <x v="0"/>
    <x v="12"/>
    <x v="5"/>
    <x v="29"/>
    <x v="1"/>
    <x v="1"/>
  </r>
  <r>
    <x v="123"/>
    <x v="46"/>
    <x v="55"/>
    <x v="0"/>
    <x v="30"/>
    <x v="54"/>
    <x v="54"/>
    <x v="54"/>
    <x v="54"/>
    <x v="0"/>
    <x v="1432"/>
    <x v="1477"/>
    <x v="225"/>
    <x v="501"/>
    <x v="36"/>
    <x v="1180"/>
    <x v="29"/>
    <x v="3"/>
    <x v="51"/>
    <x v="8"/>
    <x v="1"/>
    <x v="69"/>
    <x v="1063"/>
    <x v="0"/>
    <x v="0"/>
    <x v="12"/>
    <x v="2"/>
    <x v="30"/>
    <x v="0"/>
    <x v="1"/>
  </r>
  <r>
    <x v="123"/>
    <x v="48"/>
    <x v="57"/>
    <x v="0"/>
    <x v="32"/>
    <x v="56"/>
    <x v="56"/>
    <x v="56"/>
    <x v="56"/>
    <x v="0"/>
    <x v="1433"/>
    <x v="816"/>
    <x v="522"/>
    <x v="295"/>
    <x v="48"/>
    <x v="1181"/>
    <x v="36"/>
    <x v="3"/>
    <x v="6"/>
    <x v="3"/>
    <x v="1"/>
    <x v="10"/>
    <x v="1064"/>
    <x v="0"/>
    <x v="0"/>
    <x v="3"/>
    <x v="2"/>
    <x v="32"/>
    <x v="1"/>
    <x v="1"/>
  </r>
  <r>
    <x v="124"/>
    <x v="2"/>
    <x v="2"/>
    <x v="1"/>
    <x v="0"/>
    <x v="2"/>
    <x v="2"/>
    <x v="2"/>
    <x v="2"/>
    <x v="0"/>
    <x v="1434"/>
    <x v="1478"/>
    <x v="620"/>
    <x v="11"/>
    <x v="40"/>
    <x v="1182"/>
    <x v="36"/>
    <x v="3"/>
    <x v="6"/>
    <x v="3"/>
    <x v="1"/>
    <x v="10"/>
    <x v="1065"/>
    <x v="0"/>
    <x v="0"/>
    <x v="3"/>
    <x v="5"/>
    <x v="0"/>
    <x v="0"/>
    <x v="0"/>
  </r>
  <r>
    <x v="124"/>
    <x v="2"/>
    <x v="3"/>
    <x v="1"/>
    <x v="0"/>
    <x v="3"/>
    <x v="3"/>
    <x v="3"/>
    <x v="3"/>
    <x v="0"/>
    <x v="1435"/>
    <x v="1479"/>
    <x v="711"/>
    <x v="97"/>
    <x v="83"/>
    <x v="1183"/>
    <x v="3"/>
    <x v="3"/>
    <x v="6"/>
    <x v="3"/>
    <x v="1"/>
    <x v="26"/>
    <x v="1066"/>
    <x v="0"/>
    <x v="0"/>
    <x v="4"/>
    <x v="2"/>
    <x v="0"/>
    <x v="0"/>
    <x v="0"/>
  </r>
  <r>
    <x v="124"/>
    <x v="2"/>
    <x v="4"/>
    <x v="1"/>
    <x v="0"/>
    <x v="4"/>
    <x v="4"/>
    <x v="4"/>
    <x v="4"/>
    <x v="0"/>
    <x v="1359"/>
    <x v="1019"/>
    <x v="366"/>
    <x v="40"/>
    <x v="18"/>
    <x v="27"/>
    <x v="4"/>
    <x v="3"/>
    <x v="4"/>
    <x v="3"/>
    <x v="1"/>
    <x v="4"/>
    <x v="4"/>
    <x v="0"/>
    <x v="0"/>
    <x v="3"/>
    <x v="2"/>
    <x v="0"/>
    <x v="0"/>
    <x v="0"/>
  </r>
  <r>
    <x v="124"/>
    <x v="5"/>
    <x v="8"/>
    <x v="1"/>
    <x v="0"/>
    <x v="8"/>
    <x v="8"/>
    <x v="8"/>
    <x v="8"/>
    <x v="0"/>
    <x v="1436"/>
    <x v="1480"/>
    <x v="565"/>
    <x v="37"/>
    <x v="20"/>
    <x v="23"/>
    <x v="36"/>
    <x v="3"/>
    <x v="6"/>
    <x v="3"/>
    <x v="1"/>
    <x v="10"/>
    <x v="1067"/>
    <x v="0"/>
    <x v="0"/>
    <x v="3"/>
    <x v="2"/>
    <x v="0"/>
    <x v="0"/>
    <x v="0"/>
  </r>
  <r>
    <x v="124"/>
    <x v="18"/>
    <x v="21"/>
    <x v="1"/>
    <x v="0"/>
    <x v="20"/>
    <x v="20"/>
    <x v="20"/>
    <x v="20"/>
    <x v="0"/>
    <x v="1437"/>
    <x v="1481"/>
    <x v="584"/>
    <x v="289"/>
    <x v="35"/>
    <x v="240"/>
    <x v="36"/>
    <x v="3"/>
    <x v="4"/>
    <x v="3"/>
    <x v="1"/>
    <x v="6"/>
    <x v="1068"/>
    <x v="0"/>
    <x v="0"/>
    <x v="12"/>
    <x v="2"/>
    <x v="0"/>
    <x v="0"/>
    <x v="0"/>
  </r>
  <r>
    <x v="124"/>
    <x v="23"/>
    <x v="27"/>
    <x v="1"/>
    <x v="0"/>
    <x v="26"/>
    <x v="26"/>
    <x v="26"/>
    <x v="26"/>
    <x v="0"/>
    <x v="1389"/>
    <x v="1482"/>
    <x v="396"/>
    <x v="92"/>
    <x v="4"/>
    <x v="1184"/>
    <x v="4"/>
    <x v="3"/>
    <x v="4"/>
    <x v="3"/>
    <x v="1"/>
    <x v="4"/>
    <x v="4"/>
    <x v="0"/>
    <x v="0"/>
    <x v="3"/>
    <x v="2"/>
    <x v="0"/>
    <x v="0"/>
    <x v="0"/>
  </r>
  <r>
    <x v="124"/>
    <x v="25"/>
    <x v="29"/>
    <x v="1"/>
    <x v="10"/>
    <x v="28"/>
    <x v="28"/>
    <x v="28"/>
    <x v="28"/>
    <x v="0"/>
    <x v="360"/>
    <x v="911"/>
    <x v="75"/>
    <x v="345"/>
    <x v="18"/>
    <x v="1185"/>
    <x v="4"/>
    <x v="3"/>
    <x v="4"/>
    <x v="3"/>
    <x v="1"/>
    <x v="4"/>
    <x v="4"/>
    <x v="0"/>
    <x v="0"/>
    <x v="3"/>
    <x v="2"/>
    <x v="10"/>
    <x v="0"/>
    <x v="3"/>
  </r>
  <r>
    <x v="124"/>
    <x v="25"/>
    <x v="30"/>
    <x v="1"/>
    <x v="10"/>
    <x v="29"/>
    <x v="29"/>
    <x v="29"/>
    <x v="29"/>
    <x v="0"/>
    <x v="1438"/>
    <x v="1483"/>
    <x v="554"/>
    <x v="66"/>
    <x v="19"/>
    <x v="1186"/>
    <x v="3"/>
    <x v="3"/>
    <x v="3"/>
    <x v="3"/>
    <x v="1"/>
    <x v="47"/>
    <x v="1069"/>
    <x v="0"/>
    <x v="0"/>
    <x v="3"/>
    <x v="5"/>
    <x v="10"/>
    <x v="0"/>
    <x v="3"/>
  </r>
  <r>
    <x v="124"/>
    <x v="26"/>
    <x v="31"/>
    <x v="1"/>
    <x v="0"/>
    <x v="30"/>
    <x v="30"/>
    <x v="30"/>
    <x v="30"/>
    <x v="0"/>
    <x v="1439"/>
    <x v="1484"/>
    <x v="105"/>
    <x v="397"/>
    <x v="52"/>
    <x v="445"/>
    <x v="4"/>
    <x v="3"/>
    <x v="6"/>
    <x v="3"/>
    <x v="1"/>
    <x v="6"/>
    <x v="1070"/>
    <x v="0"/>
    <x v="0"/>
    <x v="3"/>
    <x v="2"/>
    <x v="0"/>
    <x v="0"/>
    <x v="0"/>
  </r>
  <r>
    <x v="124"/>
    <x v="31"/>
    <x v="37"/>
    <x v="0"/>
    <x v="17"/>
    <x v="36"/>
    <x v="36"/>
    <x v="36"/>
    <x v="36"/>
    <x v="0"/>
    <x v="1440"/>
    <x v="753"/>
    <x v="140"/>
    <x v="502"/>
    <x v="73"/>
    <x v="1187"/>
    <x v="36"/>
    <x v="3"/>
    <x v="4"/>
    <x v="3"/>
    <x v="1"/>
    <x v="6"/>
    <x v="1071"/>
    <x v="0"/>
    <x v="0"/>
    <x v="3"/>
    <x v="2"/>
    <x v="17"/>
    <x v="0"/>
    <x v="0"/>
  </r>
  <r>
    <x v="124"/>
    <x v="34"/>
    <x v="41"/>
    <x v="1"/>
    <x v="0"/>
    <x v="40"/>
    <x v="40"/>
    <x v="40"/>
    <x v="40"/>
    <x v="0"/>
    <x v="1441"/>
    <x v="1485"/>
    <x v="579"/>
    <x v="256"/>
    <x v="110"/>
    <x v="3"/>
    <x v="4"/>
    <x v="3"/>
    <x v="4"/>
    <x v="3"/>
    <x v="1"/>
    <x v="4"/>
    <x v="4"/>
    <x v="0"/>
    <x v="0"/>
    <x v="3"/>
    <x v="2"/>
    <x v="0"/>
    <x v="0"/>
    <x v="0"/>
  </r>
  <r>
    <x v="124"/>
    <x v="39"/>
    <x v="46"/>
    <x v="0"/>
    <x v="0"/>
    <x v="45"/>
    <x v="45"/>
    <x v="45"/>
    <x v="45"/>
    <x v="0"/>
    <x v="1442"/>
    <x v="1486"/>
    <x v="565"/>
    <x v="217"/>
    <x v="106"/>
    <x v="1188"/>
    <x v="33"/>
    <x v="5"/>
    <x v="28"/>
    <x v="3"/>
    <x v="2"/>
    <x v="50"/>
    <x v="1072"/>
    <x v="0"/>
    <x v="0"/>
    <x v="3"/>
    <x v="1"/>
    <x v="0"/>
    <x v="0"/>
    <x v="0"/>
  </r>
  <r>
    <x v="124"/>
    <x v="41"/>
    <x v="48"/>
    <x v="0"/>
    <x v="18"/>
    <x v="47"/>
    <x v="47"/>
    <x v="47"/>
    <x v="47"/>
    <x v="0"/>
    <x v="1443"/>
    <x v="1487"/>
    <x v="649"/>
    <x v="123"/>
    <x v="81"/>
    <x v="1189"/>
    <x v="5"/>
    <x v="3"/>
    <x v="24"/>
    <x v="3"/>
    <x v="2"/>
    <x v="67"/>
    <x v="1073"/>
    <x v="0"/>
    <x v="0"/>
    <x v="5"/>
    <x v="2"/>
    <x v="18"/>
    <x v="0"/>
    <x v="3"/>
  </r>
  <r>
    <x v="124"/>
    <x v="42"/>
    <x v="50"/>
    <x v="0"/>
    <x v="25"/>
    <x v="49"/>
    <x v="49"/>
    <x v="49"/>
    <x v="49"/>
    <x v="0"/>
    <x v="1444"/>
    <x v="646"/>
    <x v="543"/>
    <x v="336"/>
    <x v="83"/>
    <x v="636"/>
    <x v="36"/>
    <x v="3"/>
    <x v="6"/>
    <x v="3"/>
    <x v="1"/>
    <x v="10"/>
    <x v="1074"/>
    <x v="0"/>
    <x v="0"/>
    <x v="3"/>
    <x v="5"/>
    <x v="25"/>
    <x v="0"/>
    <x v="4"/>
  </r>
  <r>
    <x v="124"/>
    <x v="43"/>
    <x v="51"/>
    <x v="0"/>
    <x v="26"/>
    <x v="50"/>
    <x v="50"/>
    <x v="50"/>
    <x v="50"/>
    <x v="0"/>
    <x v="1445"/>
    <x v="1488"/>
    <x v="567"/>
    <x v="280"/>
    <x v="53"/>
    <x v="919"/>
    <x v="15"/>
    <x v="3"/>
    <x v="6"/>
    <x v="3"/>
    <x v="1"/>
    <x v="3"/>
    <x v="1075"/>
    <x v="0"/>
    <x v="0"/>
    <x v="3"/>
    <x v="5"/>
    <x v="26"/>
    <x v="0"/>
    <x v="1"/>
  </r>
  <r>
    <x v="124"/>
    <x v="44"/>
    <x v="52"/>
    <x v="0"/>
    <x v="27"/>
    <x v="51"/>
    <x v="51"/>
    <x v="51"/>
    <x v="51"/>
    <x v="0"/>
    <x v="1446"/>
    <x v="1489"/>
    <x v="428"/>
    <x v="392"/>
    <x v="20"/>
    <x v="73"/>
    <x v="5"/>
    <x v="3"/>
    <x v="14"/>
    <x v="7"/>
    <x v="1"/>
    <x v="18"/>
    <x v="1076"/>
    <x v="0"/>
    <x v="0"/>
    <x v="7"/>
    <x v="1"/>
    <x v="27"/>
    <x v="1"/>
    <x v="1"/>
  </r>
  <r>
    <x v="124"/>
    <x v="45"/>
    <x v="54"/>
    <x v="0"/>
    <x v="29"/>
    <x v="53"/>
    <x v="53"/>
    <x v="53"/>
    <x v="53"/>
    <x v="0"/>
    <x v="788"/>
    <x v="1490"/>
    <x v="712"/>
    <x v="224"/>
    <x v="111"/>
    <x v="271"/>
    <x v="26"/>
    <x v="3"/>
    <x v="3"/>
    <x v="3"/>
    <x v="1"/>
    <x v="33"/>
    <x v="1077"/>
    <x v="0"/>
    <x v="0"/>
    <x v="4"/>
    <x v="5"/>
    <x v="29"/>
    <x v="1"/>
    <x v="1"/>
  </r>
  <r>
    <x v="124"/>
    <x v="46"/>
    <x v="55"/>
    <x v="0"/>
    <x v="30"/>
    <x v="54"/>
    <x v="54"/>
    <x v="54"/>
    <x v="54"/>
    <x v="0"/>
    <x v="1447"/>
    <x v="1491"/>
    <x v="218"/>
    <x v="437"/>
    <x v="36"/>
    <x v="1190"/>
    <x v="10"/>
    <x v="3"/>
    <x v="24"/>
    <x v="7"/>
    <x v="1"/>
    <x v="46"/>
    <x v="1078"/>
    <x v="0"/>
    <x v="0"/>
    <x v="2"/>
    <x v="5"/>
    <x v="30"/>
    <x v="0"/>
    <x v="1"/>
  </r>
  <r>
    <x v="124"/>
    <x v="48"/>
    <x v="57"/>
    <x v="0"/>
    <x v="32"/>
    <x v="56"/>
    <x v="56"/>
    <x v="56"/>
    <x v="56"/>
    <x v="0"/>
    <x v="1448"/>
    <x v="1492"/>
    <x v="366"/>
    <x v="393"/>
    <x v="22"/>
    <x v="1191"/>
    <x v="4"/>
    <x v="3"/>
    <x v="4"/>
    <x v="3"/>
    <x v="1"/>
    <x v="4"/>
    <x v="4"/>
    <x v="0"/>
    <x v="0"/>
    <x v="3"/>
    <x v="2"/>
    <x v="32"/>
    <x v="1"/>
    <x v="1"/>
  </r>
  <r>
    <x v="125"/>
    <x v="2"/>
    <x v="2"/>
    <x v="1"/>
    <x v="0"/>
    <x v="2"/>
    <x v="2"/>
    <x v="2"/>
    <x v="2"/>
    <x v="0"/>
    <x v="1449"/>
    <x v="1493"/>
    <x v="399"/>
    <x v="34"/>
    <x v="81"/>
    <x v="888"/>
    <x v="36"/>
    <x v="3"/>
    <x v="4"/>
    <x v="3"/>
    <x v="1"/>
    <x v="6"/>
    <x v="1079"/>
    <x v="0"/>
    <x v="0"/>
    <x v="12"/>
    <x v="2"/>
    <x v="0"/>
    <x v="0"/>
    <x v="0"/>
  </r>
  <r>
    <x v="125"/>
    <x v="2"/>
    <x v="3"/>
    <x v="1"/>
    <x v="0"/>
    <x v="3"/>
    <x v="3"/>
    <x v="3"/>
    <x v="3"/>
    <x v="0"/>
    <x v="1450"/>
    <x v="1494"/>
    <x v="533"/>
    <x v="200"/>
    <x v="82"/>
    <x v="878"/>
    <x v="3"/>
    <x v="3"/>
    <x v="6"/>
    <x v="3"/>
    <x v="1"/>
    <x v="26"/>
    <x v="1080"/>
    <x v="0"/>
    <x v="0"/>
    <x v="3"/>
    <x v="2"/>
    <x v="0"/>
    <x v="0"/>
    <x v="0"/>
  </r>
  <r>
    <x v="125"/>
    <x v="2"/>
    <x v="4"/>
    <x v="1"/>
    <x v="0"/>
    <x v="4"/>
    <x v="4"/>
    <x v="4"/>
    <x v="4"/>
    <x v="0"/>
    <x v="259"/>
    <x v="1495"/>
    <x v="232"/>
    <x v="239"/>
    <x v="4"/>
    <x v="548"/>
    <x v="4"/>
    <x v="3"/>
    <x v="4"/>
    <x v="3"/>
    <x v="1"/>
    <x v="4"/>
    <x v="4"/>
    <x v="0"/>
    <x v="0"/>
    <x v="3"/>
    <x v="2"/>
    <x v="0"/>
    <x v="0"/>
    <x v="0"/>
  </r>
  <r>
    <x v="125"/>
    <x v="5"/>
    <x v="8"/>
    <x v="1"/>
    <x v="0"/>
    <x v="8"/>
    <x v="8"/>
    <x v="8"/>
    <x v="8"/>
    <x v="0"/>
    <x v="1451"/>
    <x v="1496"/>
    <x v="354"/>
    <x v="269"/>
    <x v="45"/>
    <x v="396"/>
    <x v="4"/>
    <x v="3"/>
    <x v="4"/>
    <x v="3"/>
    <x v="1"/>
    <x v="4"/>
    <x v="4"/>
    <x v="0"/>
    <x v="0"/>
    <x v="3"/>
    <x v="2"/>
    <x v="0"/>
    <x v="0"/>
    <x v="0"/>
  </r>
  <r>
    <x v="125"/>
    <x v="18"/>
    <x v="21"/>
    <x v="1"/>
    <x v="0"/>
    <x v="20"/>
    <x v="20"/>
    <x v="20"/>
    <x v="20"/>
    <x v="0"/>
    <x v="1452"/>
    <x v="1497"/>
    <x v="552"/>
    <x v="97"/>
    <x v="75"/>
    <x v="602"/>
    <x v="35"/>
    <x v="3"/>
    <x v="3"/>
    <x v="3"/>
    <x v="1"/>
    <x v="52"/>
    <x v="1081"/>
    <x v="0"/>
    <x v="0"/>
    <x v="12"/>
    <x v="1"/>
    <x v="0"/>
    <x v="0"/>
    <x v="0"/>
  </r>
  <r>
    <x v="125"/>
    <x v="23"/>
    <x v="27"/>
    <x v="1"/>
    <x v="0"/>
    <x v="26"/>
    <x v="26"/>
    <x v="26"/>
    <x v="26"/>
    <x v="0"/>
    <x v="1453"/>
    <x v="1498"/>
    <x v="47"/>
    <x v="66"/>
    <x v="27"/>
    <x v="1192"/>
    <x v="4"/>
    <x v="3"/>
    <x v="4"/>
    <x v="7"/>
    <x v="1"/>
    <x v="6"/>
    <x v="1082"/>
    <x v="0"/>
    <x v="0"/>
    <x v="3"/>
    <x v="2"/>
    <x v="0"/>
    <x v="0"/>
    <x v="0"/>
  </r>
  <r>
    <x v="125"/>
    <x v="25"/>
    <x v="29"/>
    <x v="1"/>
    <x v="10"/>
    <x v="28"/>
    <x v="28"/>
    <x v="28"/>
    <x v="28"/>
    <x v="0"/>
    <x v="1454"/>
    <x v="1255"/>
    <x v="4"/>
    <x v="503"/>
    <x v="27"/>
    <x v="1193"/>
    <x v="4"/>
    <x v="3"/>
    <x v="4"/>
    <x v="3"/>
    <x v="1"/>
    <x v="4"/>
    <x v="4"/>
    <x v="0"/>
    <x v="0"/>
    <x v="3"/>
    <x v="2"/>
    <x v="10"/>
    <x v="0"/>
    <x v="3"/>
  </r>
  <r>
    <x v="125"/>
    <x v="25"/>
    <x v="30"/>
    <x v="1"/>
    <x v="10"/>
    <x v="29"/>
    <x v="29"/>
    <x v="29"/>
    <x v="29"/>
    <x v="0"/>
    <x v="1455"/>
    <x v="1499"/>
    <x v="415"/>
    <x v="166"/>
    <x v="9"/>
    <x v="1194"/>
    <x v="15"/>
    <x v="3"/>
    <x v="3"/>
    <x v="3"/>
    <x v="1"/>
    <x v="38"/>
    <x v="1083"/>
    <x v="0"/>
    <x v="0"/>
    <x v="3"/>
    <x v="2"/>
    <x v="10"/>
    <x v="0"/>
    <x v="3"/>
  </r>
  <r>
    <x v="125"/>
    <x v="26"/>
    <x v="31"/>
    <x v="1"/>
    <x v="0"/>
    <x v="30"/>
    <x v="30"/>
    <x v="30"/>
    <x v="30"/>
    <x v="0"/>
    <x v="1456"/>
    <x v="1500"/>
    <x v="463"/>
    <x v="155"/>
    <x v="82"/>
    <x v="1195"/>
    <x v="3"/>
    <x v="3"/>
    <x v="6"/>
    <x v="3"/>
    <x v="1"/>
    <x v="26"/>
    <x v="1084"/>
    <x v="0"/>
    <x v="0"/>
    <x v="4"/>
    <x v="5"/>
    <x v="0"/>
    <x v="0"/>
    <x v="0"/>
  </r>
  <r>
    <x v="125"/>
    <x v="31"/>
    <x v="37"/>
    <x v="0"/>
    <x v="17"/>
    <x v="36"/>
    <x v="36"/>
    <x v="36"/>
    <x v="36"/>
    <x v="0"/>
    <x v="1457"/>
    <x v="1501"/>
    <x v="463"/>
    <x v="504"/>
    <x v="65"/>
    <x v="1196"/>
    <x v="3"/>
    <x v="3"/>
    <x v="3"/>
    <x v="3"/>
    <x v="1"/>
    <x v="47"/>
    <x v="1085"/>
    <x v="0"/>
    <x v="0"/>
    <x v="3"/>
    <x v="2"/>
    <x v="17"/>
    <x v="0"/>
    <x v="0"/>
  </r>
  <r>
    <x v="125"/>
    <x v="34"/>
    <x v="41"/>
    <x v="1"/>
    <x v="0"/>
    <x v="40"/>
    <x v="40"/>
    <x v="40"/>
    <x v="40"/>
    <x v="0"/>
    <x v="1458"/>
    <x v="1502"/>
    <x v="562"/>
    <x v="210"/>
    <x v="83"/>
    <x v="1197"/>
    <x v="3"/>
    <x v="5"/>
    <x v="6"/>
    <x v="3"/>
    <x v="1"/>
    <x v="47"/>
    <x v="751"/>
    <x v="0"/>
    <x v="0"/>
    <x v="3"/>
    <x v="2"/>
    <x v="0"/>
    <x v="0"/>
    <x v="0"/>
  </r>
  <r>
    <x v="125"/>
    <x v="39"/>
    <x v="46"/>
    <x v="0"/>
    <x v="0"/>
    <x v="45"/>
    <x v="45"/>
    <x v="45"/>
    <x v="45"/>
    <x v="0"/>
    <x v="1459"/>
    <x v="1503"/>
    <x v="495"/>
    <x v="220"/>
    <x v="43"/>
    <x v="1198"/>
    <x v="52"/>
    <x v="3"/>
    <x v="28"/>
    <x v="7"/>
    <x v="1"/>
    <x v="78"/>
    <x v="1086"/>
    <x v="0"/>
    <x v="0"/>
    <x v="5"/>
    <x v="2"/>
    <x v="0"/>
    <x v="0"/>
    <x v="0"/>
  </r>
  <r>
    <x v="125"/>
    <x v="41"/>
    <x v="48"/>
    <x v="0"/>
    <x v="18"/>
    <x v="47"/>
    <x v="47"/>
    <x v="47"/>
    <x v="47"/>
    <x v="0"/>
    <x v="1460"/>
    <x v="1504"/>
    <x v="713"/>
    <x v="313"/>
    <x v="73"/>
    <x v="174"/>
    <x v="76"/>
    <x v="3"/>
    <x v="2"/>
    <x v="3"/>
    <x v="3"/>
    <x v="79"/>
    <x v="1087"/>
    <x v="0"/>
    <x v="0"/>
    <x v="4"/>
    <x v="5"/>
    <x v="18"/>
    <x v="0"/>
    <x v="3"/>
  </r>
  <r>
    <x v="125"/>
    <x v="42"/>
    <x v="50"/>
    <x v="0"/>
    <x v="25"/>
    <x v="49"/>
    <x v="49"/>
    <x v="49"/>
    <x v="49"/>
    <x v="0"/>
    <x v="1461"/>
    <x v="1505"/>
    <x v="551"/>
    <x v="293"/>
    <x v="53"/>
    <x v="1199"/>
    <x v="9"/>
    <x v="3"/>
    <x v="31"/>
    <x v="3"/>
    <x v="1"/>
    <x v="52"/>
    <x v="277"/>
    <x v="0"/>
    <x v="0"/>
    <x v="3"/>
    <x v="2"/>
    <x v="25"/>
    <x v="0"/>
    <x v="4"/>
  </r>
  <r>
    <x v="125"/>
    <x v="43"/>
    <x v="51"/>
    <x v="0"/>
    <x v="26"/>
    <x v="50"/>
    <x v="50"/>
    <x v="50"/>
    <x v="50"/>
    <x v="0"/>
    <x v="1462"/>
    <x v="1506"/>
    <x v="231"/>
    <x v="32"/>
    <x v="44"/>
    <x v="1200"/>
    <x v="9"/>
    <x v="3"/>
    <x v="10"/>
    <x v="3"/>
    <x v="1"/>
    <x v="16"/>
    <x v="1088"/>
    <x v="0"/>
    <x v="0"/>
    <x v="12"/>
    <x v="2"/>
    <x v="26"/>
    <x v="0"/>
    <x v="1"/>
  </r>
  <r>
    <x v="125"/>
    <x v="44"/>
    <x v="52"/>
    <x v="0"/>
    <x v="27"/>
    <x v="51"/>
    <x v="51"/>
    <x v="51"/>
    <x v="51"/>
    <x v="0"/>
    <x v="1463"/>
    <x v="1507"/>
    <x v="714"/>
    <x v="287"/>
    <x v="55"/>
    <x v="1201"/>
    <x v="8"/>
    <x v="3"/>
    <x v="34"/>
    <x v="7"/>
    <x v="3"/>
    <x v="87"/>
    <x v="93"/>
    <x v="0"/>
    <x v="0"/>
    <x v="5"/>
    <x v="9"/>
    <x v="27"/>
    <x v="1"/>
    <x v="1"/>
  </r>
  <r>
    <x v="125"/>
    <x v="45"/>
    <x v="54"/>
    <x v="0"/>
    <x v="29"/>
    <x v="53"/>
    <x v="53"/>
    <x v="53"/>
    <x v="53"/>
    <x v="0"/>
    <x v="1289"/>
    <x v="1508"/>
    <x v="715"/>
    <x v="505"/>
    <x v="111"/>
    <x v="1202"/>
    <x v="33"/>
    <x v="3"/>
    <x v="15"/>
    <x v="3"/>
    <x v="1"/>
    <x v="52"/>
    <x v="1089"/>
    <x v="0"/>
    <x v="0"/>
    <x v="4"/>
    <x v="5"/>
    <x v="29"/>
    <x v="1"/>
    <x v="1"/>
  </r>
  <r>
    <x v="125"/>
    <x v="46"/>
    <x v="55"/>
    <x v="0"/>
    <x v="30"/>
    <x v="54"/>
    <x v="54"/>
    <x v="54"/>
    <x v="54"/>
    <x v="0"/>
    <x v="1430"/>
    <x v="497"/>
    <x v="716"/>
    <x v="506"/>
    <x v="89"/>
    <x v="1203"/>
    <x v="10"/>
    <x v="3"/>
    <x v="24"/>
    <x v="2"/>
    <x v="1"/>
    <x v="9"/>
    <x v="1090"/>
    <x v="0"/>
    <x v="0"/>
    <x v="12"/>
    <x v="14"/>
    <x v="30"/>
    <x v="0"/>
    <x v="1"/>
  </r>
  <r>
    <x v="125"/>
    <x v="48"/>
    <x v="57"/>
    <x v="0"/>
    <x v="32"/>
    <x v="56"/>
    <x v="56"/>
    <x v="56"/>
    <x v="56"/>
    <x v="0"/>
    <x v="1464"/>
    <x v="1509"/>
    <x v="38"/>
    <x v="433"/>
    <x v="0"/>
    <x v="1204"/>
    <x v="9"/>
    <x v="3"/>
    <x v="15"/>
    <x v="3"/>
    <x v="1"/>
    <x v="38"/>
    <x v="440"/>
    <x v="0"/>
    <x v="0"/>
    <x v="3"/>
    <x v="2"/>
    <x v="32"/>
    <x v="1"/>
    <x v="1"/>
  </r>
  <r>
    <x v="126"/>
    <x v="2"/>
    <x v="2"/>
    <x v="1"/>
    <x v="0"/>
    <x v="2"/>
    <x v="2"/>
    <x v="2"/>
    <x v="2"/>
    <x v="0"/>
    <x v="1465"/>
    <x v="1510"/>
    <x v="442"/>
    <x v="329"/>
    <x v="81"/>
    <x v="1205"/>
    <x v="9"/>
    <x v="3"/>
    <x v="4"/>
    <x v="3"/>
    <x v="3"/>
    <x v="47"/>
    <x v="1091"/>
    <x v="0"/>
    <x v="0"/>
    <x v="4"/>
    <x v="2"/>
    <x v="0"/>
    <x v="0"/>
    <x v="0"/>
  </r>
  <r>
    <x v="126"/>
    <x v="2"/>
    <x v="3"/>
    <x v="1"/>
    <x v="0"/>
    <x v="3"/>
    <x v="3"/>
    <x v="3"/>
    <x v="3"/>
    <x v="0"/>
    <x v="1466"/>
    <x v="1511"/>
    <x v="717"/>
    <x v="46"/>
    <x v="82"/>
    <x v="1206"/>
    <x v="36"/>
    <x v="5"/>
    <x v="4"/>
    <x v="3"/>
    <x v="1"/>
    <x v="10"/>
    <x v="1092"/>
    <x v="0"/>
    <x v="0"/>
    <x v="13"/>
    <x v="2"/>
    <x v="0"/>
    <x v="0"/>
    <x v="0"/>
  </r>
  <r>
    <x v="126"/>
    <x v="2"/>
    <x v="4"/>
    <x v="1"/>
    <x v="0"/>
    <x v="4"/>
    <x v="4"/>
    <x v="4"/>
    <x v="4"/>
    <x v="0"/>
    <x v="1467"/>
    <x v="4"/>
    <x v="385"/>
    <x v="447"/>
    <x v="4"/>
    <x v="323"/>
    <x v="4"/>
    <x v="3"/>
    <x v="4"/>
    <x v="3"/>
    <x v="1"/>
    <x v="4"/>
    <x v="4"/>
    <x v="0"/>
    <x v="0"/>
    <x v="3"/>
    <x v="2"/>
    <x v="0"/>
    <x v="0"/>
    <x v="0"/>
  </r>
  <r>
    <x v="126"/>
    <x v="5"/>
    <x v="8"/>
    <x v="1"/>
    <x v="0"/>
    <x v="8"/>
    <x v="8"/>
    <x v="8"/>
    <x v="8"/>
    <x v="0"/>
    <x v="542"/>
    <x v="1512"/>
    <x v="481"/>
    <x v="507"/>
    <x v="90"/>
    <x v="1207"/>
    <x v="36"/>
    <x v="3"/>
    <x v="4"/>
    <x v="3"/>
    <x v="1"/>
    <x v="6"/>
    <x v="1093"/>
    <x v="0"/>
    <x v="0"/>
    <x v="12"/>
    <x v="13"/>
    <x v="0"/>
    <x v="0"/>
    <x v="0"/>
  </r>
  <r>
    <x v="126"/>
    <x v="18"/>
    <x v="21"/>
    <x v="1"/>
    <x v="0"/>
    <x v="20"/>
    <x v="20"/>
    <x v="20"/>
    <x v="20"/>
    <x v="0"/>
    <x v="1468"/>
    <x v="1513"/>
    <x v="399"/>
    <x v="91"/>
    <x v="29"/>
    <x v="1208"/>
    <x v="3"/>
    <x v="3"/>
    <x v="4"/>
    <x v="7"/>
    <x v="1"/>
    <x v="26"/>
    <x v="1094"/>
    <x v="0"/>
    <x v="0"/>
    <x v="4"/>
    <x v="2"/>
    <x v="0"/>
    <x v="0"/>
    <x v="0"/>
  </r>
  <r>
    <x v="126"/>
    <x v="23"/>
    <x v="27"/>
    <x v="1"/>
    <x v="0"/>
    <x v="26"/>
    <x v="26"/>
    <x v="26"/>
    <x v="26"/>
    <x v="0"/>
    <x v="1469"/>
    <x v="1514"/>
    <x v="140"/>
    <x v="172"/>
    <x v="18"/>
    <x v="1008"/>
    <x v="4"/>
    <x v="3"/>
    <x v="4"/>
    <x v="3"/>
    <x v="1"/>
    <x v="4"/>
    <x v="4"/>
    <x v="0"/>
    <x v="0"/>
    <x v="3"/>
    <x v="2"/>
    <x v="0"/>
    <x v="0"/>
    <x v="0"/>
  </r>
  <r>
    <x v="126"/>
    <x v="25"/>
    <x v="29"/>
    <x v="1"/>
    <x v="10"/>
    <x v="28"/>
    <x v="28"/>
    <x v="28"/>
    <x v="28"/>
    <x v="0"/>
    <x v="1470"/>
    <x v="350"/>
    <x v="429"/>
    <x v="508"/>
    <x v="4"/>
    <x v="1209"/>
    <x v="4"/>
    <x v="3"/>
    <x v="4"/>
    <x v="3"/>
    <x v="1"/>
    <x v="4"/>
    <x v="4"/>
    <x v="0"/>
    <x v="0"/>
    <x v="3"/>
    <x v="2"/>
    <x v="10"/>
    <x v="0"/>
    <x v="3"/>
  </r>
  <r>
    <x v="126"/>
    <x v="25"/>
    <x v="30"/>
    <x v="1"/>
    <x v="10"/>
    <x v="29"/>
    <x v="29"/>
    <x v="29"/>
    <x v="29"/>
    <x v="0"/>
    <x v="1471"/>
    <x v="1515"/>
    <x v="635"/>
    <x v="405"/>
    <x v="57"/>
    <x v="1072"/>
    <x v="9"/>
    <x v="3"/>
    <x v="6"/>
    <x v="7"/>
    <x v="1"/>
    <x v="3"/>
    <x v="1095"/>
    <x v="0"/>
    <x v="0"/>
    <x v="3"/>
    <x v="2"/>
    <x v="10"/>
    <x v="0"/>
    <x v="3"/>
  </r>
  <r>
    <x v="126"/>
    <x v="26"/>
    <x v="31"/>
    <x v="1"/>
    <x v="0"/>
    <x v="30"/>
    <x v="30"/>
    <x v="30"/>
    <x v="30"/>
    <x v="0"/>
    <x v="1472"/>
    <x v="1516"/>
    <x v="551"/>
    <x v="182"/>
    <x v="103"/>
    <x v="359"/>
    <x v="4"/>
    <x v="3"/>
    <x v="4"/>
    <x v="3"/>
    <x v="1"/>
    <x v="4"/>
    <x v="4"/>
    <x v="0"/>
    <x v="0"/>
    <x v="3"/>
    <x v="2"/>
    <x v="0"/>
    <x v="0"/>
    <x v="0"/>
  </r>
  <r>
    <x v="126"/>
    <x v="31"/>
    <x v="37"/>
    <x v="0"/>
    <x v="17"/>
    <x v="36"/>
    <x v="36"/>
    <x v="36"/>
    <x v="36"/>
    <x v="0"/>
    <x v="1473"/>
    <x v="1517"/>
    <x v="11"/>
    <x v="509"/>
    <x v="49"/>
    <x v="1210"/>
    <x v="3"/>
    <x v="3"/>
    <x v="10"/>
    <x v="3"/>
    <x v="1"/>
    <x v="21"/>
    <x v="362"/>
    <x v="0"/>
    <x v="0"/>
    <x v="3"/>
    <x v="2"/>
    <x v="17"/>
    <x v="0"/>
    <x v="0"/>
  </r>
  <r>
    <x v="126"/>
    <x v="34"/>
    <x v="41"/>
    <x v="1"/>
    <x v="0"/>
    <x v="40"/>
    <x v="40"/>
    <x v="40"/>
    <x v="40"/>
    <x v="0"/>
    <x v="1474"/>
    <x v="1518"/>
    <x v="693"/>
    <x v="98"/>
    <x v="108"/>
    <x v="1211"/>
    <x v="4"/>
    <x v="3"/>
    <x v="4"/>
    <x v="3"/>
    <x v="1"/>
    <x v="4"/>
    <x v="4"/>
    <x v="0"/>
    <x v="0"/>
    <x v="3"/>
    <x v="2"/>
    <x v="0"/>
    <x v="0"/>
    <x v="0"/>
  </r>
  <r>
    <x v="126"/>
    <x v="39"/>
    <x v="46"/>
    <x v="0"/>
    <x v="0"/>
    <x v="45"/>
    <x v="45"/>
    <x v="45"/>
    <x v="45"/>
    <x v="0"/>
    <x v="1475"/>
    <x v="1519"/>
    <x v="489"/>
    <x v="135"/>
    <x v="82"/>
    <x v="1212"/>
    <x v="30"/>
    <x v="3"/>
    <x v="5"/>
    <x v="3"/>
    <x v="1"/>
    <x v="52"/>
    <x v="1096"/>
    <x v="0"/>
    <x v="0"/>
    <x v="4"/>
    <x v="5"/>
    <x v="0"/>
    <x v="0"/>
    <x v="0"/>
  </r>
  <r>
    <x v="126"/>
    <x v="41"/>
    <x v="48"/>
    <x v="0"/>
    <x v="18"/>
    <x v="47"/>
    <x v="47"/>
    <x v="47"/>
    <x v="47"/>
    <x v="0"/>
    <x v="1476"/>
    <x v="1520"/>
    <x v="718"/>
    <x v="378"/>
    <x v="76"/>
    <x v="1213"/>
    <x v="75"/>
    <x v="3"/>
    <x v="74"/>
    <x v="7"/>
    <x v="1"/>
    <x v="122"/>
    <x v="1097"/>
    <x v="0"/>
    <x v="0"/>
    <x v="2"/>
    <x v="1"/>
    <x v="18"/>
    <x v="0"/>
    <x v="3"/>
  </r>
  <r>
    <x v="126"/>
    <x v="42"/>
    <x v="50"/>
    <x v="0"/>
    <x v="25"/>
    <x v="49"/>
    <x v="49"/>
    <x v="49"/>
    <x v="49"/>
    <x v="0"/>
    <x v="1477"/>
    <x v="1521"/>
    <x v="483"/>
    <x v="134"/>
    <x v="75"/>
    <x v="1179"/>
    <x v="30"/>
    <x v="3"/>
    <x v="5"/>
    <x v="3"/>
    <x v="1"/>
    <x v="52"/>
    <x v="949"/>
    <x v="0"/>
    <x v="0"/>
    <x v="4"/>
    <x v="2"/>
    <x v="25"/>
    <x v="0"/>
    <x v="4"/>
  </r>
  <r>
    <x v="126"/>
    <x v="43"/>
    <x v="51"/>
    <x v="0"/>
    <x v="26"/>
    <x v="50"/>
    <x v="50"/>
    <x v="50"/>
    <x v="50"/>
    <x v="0"/>
    <x v="1478"/>
    <x v="1522"/>
    <x v="536"/>
    <x v="92"/>
    <x v="42"/>
    <x v="1214"/>
    <x v="17"/>
    <x v="3"/>
    <x v="25"/>
    <x v="3"/>
    <x v="1"/>
    <x v="53"/>
    <x v="176"/>
    <x v="0"/>
    <x v="0"/>
    <x v="12"/>
    <x v="5"/>
    <x v="26"/>
    <x v="0"/>
    <x v="1"/>
  </r>
  <r>
    <x v="126"/>
    <x v="44"/>
    <x v="52"/>
    <x v="0"/>
    <x v="27"/>
    <x v="51"/>
    <x v="51"/>
    <x v="51"/>
    <x v="51"/>
    <x v="0"/>
    <x v="1479"/>
    <x v="1523"/>
    <x v="151"/>
    <x v="510"/>
    <x v="88"/>
    <x v="1215"/>
    <x v="35"/>
    <x v="3"/>
    <x v="25"/>
    <x v="2"/>
    <x v="2"/>
    <x v="61"/>
    <x v="1098"/>
    <x v="0"/>
    <x v="0"/>
    <x v="2"/>
    <x v="25"/>
    <x v="27"/>
    <x v="1"/>
    <x v="1"/>
  </r>
  <r>
    <x v="126"/>
    <x v="45"/>
    <x v="54"/>
    <x v="0"/>
    <x v="29"/>
    <x v="53"/>
    <x v="53"/>
    <x v="53"/>
    <x v="53"/>
    <x v="0"/>
    <x v="1480"/>
    <x v="1524"/>
    <x v="345"/>
    <x v="349"/>
    <x v="50"/>
    <x v="641"/>
    <x v="21"/>
    <x v="3"/>
    <x v="3"/>
    <x v="3"/>
    <x v="1"/>
    <x v="22"/>
    <x v="1099"/>
    <x v="0"/>
    <x v="0"/>
    <x v="4"/>
    <x v="2"/>
    <x v="29"/>
    <x v="1"/>
    <x v="1"/>
  </r>
  <r>
    <x v="126"/>
    <x v="46"/>
    <x v="55"/>
    <x v="0"/>
    <x v="30"/>
    <x v="54"/>
    <x v="54"/>
    <x v="54"/>
    <x v="54"/>
    <x v="0"/>
    <x v="1481"/>
    <x v="1525"/>
    <x v="719"/>
    <x v="503"/>
    <x v="69"/>
    <x v="908"/>
    <x v="20"/>
    <x v="5"/>
    <x v="23"/>
    <x v="7"/>
    <x v="1"/>
    <x v="46"/>
    <x v="1100"/>
    <x v="0"/>
    <x v="0"/>
    <x v="12"/>
    <x v="13"/>
    <x v="30"/>
    <x v="0"/>
    <x v="1"/>
  </r>
  <r>
    <x v="126"/>
    <x v="48"/>
    <x v="57"/>
    <x v="0"/>
    <x v="32"/>
    <x v="56"/>
    <x v="56"/>
    <x v="56"/>
    <x v="56"/>
    <x v="0"/>
    <x v="1482"/>
    <x v="1526"/>
    <x v="123"/>
    <x v="312"/>
    <x v="57"/>
    <x v="1216"/>
    <x v="4"/>
    <x v="3"/>
    <x v="4"/>
    <x v="3"/>
    <x v="1"/>
    <x v="4"/>
    <x v="4"/>
    <x v="0"/>
    <x v="0"/>
    <x v="3"/>
    <x v="2"/>
    <x v="32"/>
    <x v="1"/>
    <x v="1"/>
  </r>
  <r>
    <x v="127"/>
    <x v="2"/>
    <x v="2"/>
    <x v="1"/>
    <x v="0"/>
    <x v="2"/>
    <x v="2"/>
    <x v="2"/>
    <x v="2"/>
    <x v="0"/>
    <x v="1483"/>
    <x v="1527"/>
    <x v="720"/>
    <x v="79"/>
    <x v="54"/>
    <x v="1217"/>
    <x v="15"/>
    <x v="3"/>
    <x v="6"/>
    <x v="3"/>
    <x v="1"/>
    <x v="3"/>
    <x v="1101"/>
    <x v="0"/>
    <x v="0"/>
    <x v="3"/>
    <x v="2"/>
    <x v="0"/>
    <x v="0"/>
    <x v="0"/>
  </r>
  <r>
    <x v="127"/>
    <x v="2"/>
    <x v="3"/>
    <x v="1"/>
    <x v="0"/>
    <x v="3"/>
    <x v="3"/>
    <x v="3"/>
    <x v="3"/>
    <x v="0"/>
    <x v="1484"/>
    <x v="1528"/>
    <x v="354"/>
    <x v="266"/>
    <x v="107"/>
    <x v="201"/>
    <x v="3"/>
    <x v="3"/>
    <x v="4"/>
    <x v="3"/>
    <x v="1"/>
    <x v="10"/>
    <x v="1102"/>
    <x v="0"/>
    <x v="0"/>
    <x v="4"/>
    <x v="2"/>
    <x v="0"/>
    <x v="0"/>
    <x v="0"/>
  </r>
  <r>
    <x v="127"/>
    <x v="2"/>
    <x v="4"/>
    <x v="1"/>
    <x v="0"/>
    <x v="4"/>
    <x v="4"/>
    <x v="4"/>
    <x v="4"/>
    <x v="0"/>
    <x v="1485"/>
    <x v="1529"/>
    <x v="410"/>
    <x v="511"/>
    <x v="18"/>
    <x v="1218"/>
    <x v="36"/>
    <x v="3"/>
    <x v="4"/>
    <x v="3"/>
    <x v="1"/>
    <x v="6"/>
    <x v="1103"/>
    <x v="0"/>
    <x v="0"/>
    <x v="3"/>
    <x v="2"/>
    <x v="0"/>
    <x v="0"/>
    <x v="0"/>
  </r>
  <r>
    <x v="127"/>
    <x v="5"/>
    <x v="8"/>
    <x v="1"/>
    <x v="0"/>
    <x v="8"/>
    <x v="8"/>
    <x v="8"/>
    <x v="8"/>
    <x v="0"/>
    <x v="1486"/>
    <x v="1530"/>
    <x v="566"/>
    <x v="352"/>
    <x v="90"/>
    <x v="229"/>
    <x v="3"/>
    <x v="3"/>
    <x v="3"/>
    <x v="3"/>
    <x v="1"/>
    <x v="47"/>
    <x v="1104"/>
    <x v="0"/>
    <x v="0"/>
    <x v="5"/>
    <x v="13"/>
    <x v="0"/>
    <x v="0"/>
    <x v="0"/>
  </r>
  <r>
    <x v="127"/>
    <x v="18"/>
    <x v="21"/>
    <x v="1"/>
    <x v="0"/>
    <x v="20"/>
    <x v="20"/>
    <x v="20"/>
    <x v="20"/>
    <x v="0"/>
    <x v="1487"/>
    <x v="1531"/>
    <x v="549"/>
    <x v="269"/>
    <x v="48"/>
    <x v="870"/>
    <x v="21"/>
    <x v="3"/>
    <x v="6"/>
    <x v="7"/>
    <x v="2"/>
    <x v="16"/>
    <x v="1105"/>
    <x v="0"/>
    <x v="0"/>
    <x v="3"/>
    <x v="13"/>
    <x v="0"/>
    <x v="0"/>
    <x v="0"/>
  </r>
  <r>
    <x v="127"/>
    <x v="23"/>
    <x v="27"/>
    <x v="1"/>
    <x v="0"/>
    <x v="26"/>
    <x v="26"/>
    <x v="26"/>
    <x v="26"/>
    <x v="0"/>
    <x v="391"/>
    <x v="1532"/>
    <x v="6"/>
    <x v="243"/>
    <x v="27"/>
    <x v="673"/>
    <x v="36"/>
    <x v="3"/>
    <x v="4"/>
    <x v="3"/>
    <x v="1"/>
    <x v="6"/>
    <x v="1106"/>
    <x v="0"/>
    <x v="0"/>
    <x v="3"/>
    <x v="2"/>
    <x v="0"/>
    <x v="0"/>
    <x v="0"/>
  </r>
  <r>
    <x v="127"/>
    <x v="25"/>
    <x v="29"/>
    <x v="1"/>
    <x v="10"/>
    <x v="28"/>
    <x v="28"/>
    <x v="28"/>
    <x v="28"/>
    <x v="0"/>
    <x v="1488"/>
    <x v="1533"/>
    <x v="47"/>
    <x v="512"/>
    <x v="18"/>
    <x v="724"/>
    <x v="4"/>
    <x v="3"/>
    <x v="4"/>
    <x v="7"/>
    <x v="1"/>
    <x v="6"/>
    <x v="1107"/>
    <x v="0"/>
    <x v="0"/>
    <x v="4"/>
    <x v="2"/>
    <x v="10"/>
    <x v="0"/>
    <x v="3"/>
  </r>
  <r>
    <x v="127"/>
    <x v="25"/>
    <x v="30"/>
    <x v="1"/>
    <x v="10"/>
    <x v="29"/>
    <x v="29"/>
    <x v="29"/>
    <x v="29"/>
    <x v="0"/>
    <x v="1489"/>
    <x v="1534"/>
    <x v="338"/>
    <x v="164"/>
    <x v="57"/>
    <x v="1219"/>
    <x v="4"/>
    <x v="3"/>
    <x v="4"/>
    <x v="3"/>
    <x v="1"/>
    <x v="4"/>
    <x v="4"/>
    <x v="0"/>
    <x v="0"/>
    <x v="4"/>
    <x v="5"/>
    <x v="10"/>
    <x v="0"/>
    <x v="3"/>
  </r>
  <r>
    <x v="127"/>
    <x v="26"/>
    <x v="31"/>
    <x v="1"/>
    <x v="0"/>
    <x v="30"/>
    <x v="30"/>
    <x v="30"/>
    <x v="30"/>
    <x v="0"/>
    <x v="1490"/>
    <x v="1535"/>
    <x v="105"/>
    <x v="277"/>
    <x v="81"/>
    <x v="14"/>
    <x v="4"/>
    <x v="3"/>
    <x v="6"/>
    <x v="3"/>
    <x v="3"/>
    <x v="10"/>
    <x v="1108"/>
    <x v="0"/>
    <x v="0"/>
    <x v="3"/>
    <x v="2"/>
    <x v="0"/>
    <x v="0"/>
    <x v="0"/>
  </r>
  <r>
    <x v="127"/>
    <x v="31"/>
    <x v="37"/>
    <x v="0"/>
    <x v="17"/>
    <x v="36"/>
    <x v="36"/>
    <x v="36"/>
    <x v="36"/>
    <x v="0"/>
    <x v="1491"/>
    <x v="1536"/>
    <x v="643"/>
    <x v="513"/>
    <x v="49"/>
    <x v="1220"/>
    <x v="9"/>
    <x v="3"/>
    <x v="28"/>
    <x v="3"/>
    <x v="1"/>
    <x v="21"/>
    <x v="436"/>
    <x v="0"/>
    <x v="0"/>
    <x v="4"/>
    <x v="2"/>
    <x v="17"/>
    <x v="0"/>
    <x v="0"/>
  </r>
  <r>
    <x v="127"/>
    <x v="34"/>
    <x v="41"/>
    <x v="1"/>
    <x v="0"/>
    <x v="40"/>
    <x v="40"/>
    <x v="40"/>
    <x v="40"/>
    <x v="0"/>
    <x v="1492"/>
    <x v="1537"/>
    <x v="424"/>
    <x v="107"/>
    <x v="109"/>
    <x v="1221"/>
    <x v="9"/>
    <x v="3"/>
    <x v="6"/>
    <x v="3"/>
    <x v="1"/>
    <x v="47"/>
    <x v="1109"/>
    <x v="0"/>
    <x v="0"/>
    <x v="4"/>
    <x v="5"/>
    <x v="0"/>
    <x v="0"/>
    <x v="0"/>
  </r>
  <r>
    <x v="127"/>
    <x v="39"/>
    <x v="46"/>
    <x v="0"/>
    <x v="0"/>
    <x v="45"/>
    <x v="45"/>
    <x v="45"/>
    <x v="45"/>
    <x v="0"/>
    <x v="1493"/>
    <x v="1472"/>
    <x v="365"/>
    <x v="40"/>
    <x v="67"/>
    <x v="1222"/>
    <x v="33"/>
    <x v="3"/>
    <x v="25"/>
    <x v="3"/>
    <x v="1"/>
    <x v="50"/>
    <x v="643"/>
    <x v="0"/>
    <x v="0"/>
    <x v="13"/>
    <x v="5"/>
    <x v="0"/>
    <x v="0"/>
    <x v="0"/>
  </r>
  <r>
    <x v="127"/>
    <x v="41"/>
    <x v="48"/>
    <x v="0"/>
    <x v="18"/>
    <x v="47"/>
    <x v="47"/>
    <x v="47"/>
    <x v="47"/>
    <x v="0"/>
    <x v="1494"/>
    <x v="1538"/>
    <x v="226"/>
    <x v="159"/>
    <x v="76"/>
    <x v="1223"/>
    <x v="84"/>
    <x v="3"/>
    <x v="79"/>
    <x v="9"/>
    <x v="6"/>
    <x v="40"/>
    <x v="1110"/>
    <x v="0"/>
    <x v="0"/>
    <x v="12"/>
    <x v="2"/>
    <x v="18"/>
    <x v="0"/>
    <x v="3"/>
  </r>
  <r>
    <x v="127"/>
    <x v="42"/>
    <x v="50"/>
    <x v="0"/>
    <x v="25"/>
    <x v="49"/>
    <x v="49"/>
    <x v="49"/>
    <x v="49"/>
    <x v="0"/>
    <x v="1495"/>
    <x v="1539"/>
    <x v="463"/>
    <x v="261"/>
    <x v="53"/>
    <x v="683"/>
    <x v="21"/>
    <x v="3"/>
    <x v="10"/>
    <x v="3"/>
    <x v="1"/>
    <x v="36"/>
    <x v="244"/>
    <x v="0"/>
    <x v="0"/>
    <x v="12"/>
    <x v="2"/>
    <x v="25"/>
    <x v="0"/>
    <x v="4"/>
  </r>
  <r>
    <x v="127"/>
    <x v="43"/>
    <x v="51"/>
    <x v="0"/>
    <x v="26"/>
    <x v="50"/>
    <x v="50"/>
    <x v="50"/>
    <x v="50"/>
    <x v="0"/>
    <x v="1496"/>
    <x v="1540"/>
    <x v="155"/>
    <x v="28"/>
    <x v="48"/>
    <x v="1224"/>
    <x v="33"/>
    <x v="3"/>
    <x v="23"/>
    <x v="7"/>
    <x v="2"/>
    <x v="61"/>
    <x v="525"/>
    <x v="0"/>
    <x v="0"/>
    <x v="3"/>
    <x v="2"/>
    <x v="26"/>
    <x v="0"/>
    <x v="1"/>
  </r>
  <r>
    <x v="127"/>
    <x v="44"/>
    <x v="52"/>
    <x v="0"/>
    <x v="27"/>
    <x v="51"/>
    <x v="51"/>
    <x v="51"/>
    <x v="51"/>
    <x v="0"/>
    <x v="1497"/>
    <x v="1541"/>
    <x v="228"/>
    <x v="93"/>
    <x v="80"/>
    <x v="1225"/>
    <x v="52"/>
    <x v="3"/>
    <x v="9"/>
    <x v="3"/>
    <x v="3"/>
    <x v="28"/>
    <x v="1111"/>
    <x v="0"/>
    <x v="0"/>
    <x v="22"/>
    <x v="4"/>
    <x v="27"/>
    <x v="1"/>
    <x v="1"/>
  </r>
  <r>
    <x v="127"/>
    <x v="45"/>
    <x v="54"/>
    <x v="0"/>
    <x v="29"/>
    <x v="53"/>
    <x v="53"/>
    <x v="53"/>
    <x v="53"/>
    <x v="0"/>
    <x v="1498"/>
    <x v="1542"/>
    <x v="133"/>
    <x v="514"/>
    <x v="95"/>
    <x v="1226"/>
    <x v="17"/>
    <x v="3"/>
    <x v="31"/>
    <x v="3"/>
    <x v="1"/>
    <x v="59"/>
    <x v="1112"/>
    <x v="0"/>
    <x v="0"/>
    <x v="4"/>
    <x v="2"/>
    <x v="29"/>
    <x v="1"/>
    <x v="1"/>
  </r>
  <r>
    <x v="127"/>
    <x v="46"/>
    <x v="55"/>
    <x v="0"/>
    <x v="30"/>
    <x v="54"/>
    <x v="54"/>
    <x v="54"/>
    <x v="54"/>
    <x v="0"/>
    <x v="1430"/>
    <x v="1543"/>
    <x v="302"/>
    <x v="515"/>
    <x v="113"/>
    <x v="1227"/>
    <x v="10"/>
    <x v="5"/>
    <x v="14"/>
    <x v="7"/>
    <x v="1"/>
    <x v="67"/>
    <x v="1036"/>
    <x v="0"/>
    <x v="0"/>
    <x v="13"/>
    <x v="2"/>
    <x v="30"/>
    <x v="0"/>
    <x v="1"/>
  </r>
  <r>
    <x v="128"/>
    <x v="2"/>
    <x v="3"/>
    <x v="1"/>
    <x v="0"/>
    <x v="3"/>
    <x v="3"/>
    <x v="3"/>
    <x v="3"/>
    <x v="0"/>
    <x v="550"/>
    <x v="1544"/>
    <x v="82"/>
    <x v="516"/>
    <x v="43"/>
    <x v="606"/>
    <x v="4"/>
    <x v="3"/>
    <x v="4"/>
    <x v="3"/>
    <x v="1"/>
    <x v="4"/>
    <x v="4"/>
    <x v="0"/>
    <x v="0"/>
    <x v="3"/>
    <x v="2"/>
    <x v="0"/>
    <x v="0"/>
    <x v="0"/>
  </r>
  <r>
    <x v="128"/>
    <x v="5"/>
    <x v="8"/>
    <x v="1"/>
    <x v="0"/>
    <x v="8"/>
    <x v="8"/>
    <x v="8"/>
    <x v="8"/>
    <x v="0"/>
    <x v="1499"/>
    <x v="1545"/>
    <x v="123"/>
    <x v="40"/>
    <x v="7"/>
    <x v="868"/>
    <x v="4"/>
    <x v="3"/>
    <x v="4"/>
    <x v="3"/>
    <x v="1"/>
    <x v="4"/>
    <x v="4"/>
    <x v="0"/>
    <x v="0"/>
    <x v="3"/>
    <x v="2"/>
    <x v="0"/>
    <x v="0"/>
    <x v="0"/>
  </r>
  <r>
    <x v="128"/>
    <x v="18"/>
    <x v="21"/>
    <x v="1"/>
    <x v="0"/>
    <x v="20"/>
    <x v="20"/>
    <x v="20"/>
    <x v="20"/>
    <x v="0"/>
    <x v="1500"/>
    <x v="1546"/>
    <x v="47"/>
    <x v="124"/>
    <x v="29"/>
    <x v="198"/>
    <x v="4"/>
    <x v="3"/>
    <x v="4"/>
    <x v="3"/>
    <x v="1"/>
    <x v="4"/>
    <x v="4"/>
    <x v="0"/>
    <x v="0"/>
    <x v="3"/>
    <x v="2"/>
    <x v="0"/>
    <x v="0"/>
    <x v="0"/>
  </r>
  <r>
    <x v="128"/>
    <x v="25"/>
    <x v="29"/>
    <x v="1"/>
    <x v="10"/>
    <x v="28"/>
    <x v="28"/>
    <x v="28"/>
    <x v="28"/>
    <x v="0"/>
    <x v="517"/>
    <x v="1547"/>
    <x v="82"/>
    <x v="517"/>
    <x v="4"/>
    <x v="1228"/>
    <x v="4"/>
    <x v="3"/>
    <x v="4"/>
    <x v="3"/>
    <x v="1"/>
    <x v="4"/>
    <x v="4"/>
    <x v="0"/>
    <x v="0"/>
    <x v="3"/>
    <x v="2"/>
    <x v="10"/>
    <x v="0"/>
    <x v="3"/>
  </r>
  <r>
    <x v="128"/>
    <x v="25"/>
    <x v="30"/>
    <x v="1"/>
    <x v="10"/>
    <x v="29"/>
    <x v="29"/>
    <x v="29"/>
    <x v="29"/>
    <x v="0"/>
    <x v="271"/>
    <x v="1548"/>
    <x v="123"/>
    <x v="518"/>
    <x v="4"/>
    <x v="1229"/>
    <x v="4"/>
    <x v="3"/>
    <x v="4"/>
    <x v="3"/>
    <x v="1"/>
    <x v="4"/>
    <x v="4"/>
    <x v="0"/>
    <x v="0"/>
    <x v="3"/>
    <x v="2"/>
    <x v="10"/>
    <x v="0"/>
    <x v="3"/>
  </r>
  <r>
    <x v="128"/>
    <x v="26"/>
    <x v="31"/>
    <x v="1"/>
    <x v="0"/>
    <x v="30"/>
    <x v="30"/>
    <x v="30"/>
    <x v="30"/>
    <x v="0"/>
    <x v="1501"/>
    <x v="1549"/>
    <x v="123"/>
    <x v="194"/>
    <x v="94"/>
    <x v="1230"/>
    <x v="4"/>
    <x v="3"/>
    <x v="4"/>
    <x v="3"/>
    <x v="1"/>
    <x v="4"/>
    <x v="4"/>
    <x v="0"/>
    <x v="0"/>
    <x v="3"/>
    <x v="2"/>
    <x v="0"/>
    <x v="0"/>
    <x v="0"/>
  </r>
  <r>
    <x v="128"/>
    <x v="39"/>
    <x v="46"/>
    <x v="0"/>
    <x v="0"/>
    <x v="45"/>
    <x v="45"/>
    <x v="45"/>
    <x v="45"/>
    <x v="0"/>
    <x v="1502"/>
    <x v="1550"/>
    <x v="522"/>
    <x v="519"/>
    <x v="100"/>
    <x v="811"/>
    <x v="4"/>
    <x v="3"/>
    <x v="4"/>
    <x v="3"/>
    <x v="1"/>
    <x v="4"/>
    <x v="4"/>
    <x v="0"/>
    <x v="0"/>
    <x v="3"/>
    <x v="2"/>
    <x v="0"/>
    <x v="0"/>
    <x v="0"/>
  </r>
  <r>
    <x v="128"/>
    <x v="41"/>
    <x v="48"/>
    <x v="0"/>
    <x v="18"/>
    <x v="47"/>
    <x v="47"/>
    <x v="47"/>
    <x v="47"/>
    <x v="0"/>
    <x v="1503"/>
    <x v="1551"/>
    <x v="90"/>
    <x v="414"/>
    <x v="15"/>
    <x v="181"/>
    <x v="36"/>
    <x v="3"/>
    <x v="4"/>
    <x v="3"/>
    <x v="1"/>
    <x v="6"/>
    <x v="1113"/>
    <x v="0"/>
    <x v="0"/>
    <x v="3"/>
    <x v="2"/>
    <x v="18"/>
    <x v="0"/>
    <x v="3"/>
  </r>
  <r>
    <x v="128"/>
    <x v="42"/>
    <x v="50"/>
    <x v="0"/>
    <x v="25"/>
    <x v="49"/>
    <x v="49"/>
    <x v="49"/>
    <x v="49"/>
    <x v="0"/>
    <x v="1504"/>
    <x v="1552"/>
    <x v="123"/>
    <x v="520"/>
    <x v="0"/>
    <x v="1231"/>
    <x v="4"/>
    <x v="3"/>
    <x v="6"/>
    <x v="3"/>
    <x v="1"/>
    <x v="6"/>
    <x v="1114"/>
    <x v="0"/>
    <x v="0"/>
    <x v="3"/>
    <x v="2"/>
    <x v="25"/>
    <x v="0"/>
    <x v="4"/>
  </r>
  <r>
    <x v="128"/>
    <x v="43"/>
    <x v="51"/>
    <x v="0"/>
    <x v="26"/>
    <x v="50"/>
    <x v="50"/>
    <x v="50"/>
    <x v="50"/>
    <x v="0"/>
    <x v="1505"/>
    <x v="1544"/>
    <x v="82"/>
    <x v="516"/>
    <x v="89"/>
    <x v="1232"/>
    <x v="4"/>
    <x v="3"/>
    <x v="4"/>
    <x v="3"/>
    <x v="1"/>
    <x v="4"/>
    <x v="4"/>
    <x v="0"/>
    <x v="0"/>
    <x v="3"/>
    <x v="2"/>
    <x v="26"/>
    <x v="0"/>
    <x v="1"/>
  </r>
  <r>
    <x v="128"/>
    <x v="44"/>
    <x v="52"/>
    <x v="0"/>
    <x v="27"/>
    <x v="51"/>
    <x v="51"/>
    <x v="51"/>
    <x v="51"/>
    <x v="0"/>
    <x v="1506"/>
    <x v="1553"/>
    <x v="31"/>
    <x v="521"/>
    <x v="28"/>
    <x v="588"/>
    <x v="4"/>
    <x v="3"/>
    <x v="6"/>
    <x v="3"/>
    <x v="1"/>
    <x v="6"/>
    <x v="1115"/>
    <x v="0"/>
    <x v="0"/>
    <x v="3"/>
    <x v="5"/>
    <x v="27"/>
    <x v="1"/>
    <x v="1"/>
  </r>
  <r>
    <x v="128"/>
    <x v="45"/>
    <x v="54"/>
    <x v="0"/>
    <x v="29"/>
    <x v="53"/>
    <x v="53"/>
    <x v="53"/>
    <x v="53"/>
    <x v="0"/>
    <x v="854"/>
    <x v="1554"/>
    <x v="471"/>
    <x v="88"/>
    <x v="80"/>
    <x v="1233"/>
    <x v="4"/>
    <x v="3"/>
    <x v="4"/>
    <x v="3"/>
    <x v="1"/>
    <x v="4"/>
    <x v="4"/>
    <x v="0"/>
    <x v="0"/>
    <x v="3"/>
    <x v="2"/>
    <x v="29"/>
    <x v="1"/>
    <x v="1"/>
  </r>
  <r>
    <x v="128"/>
    <x v="46"/>
    <x v="55"/>
    <x v="0"/>
    <x v="30"/>
    <x v="54"/>
    <x v="54"/>
    <x v="54"/>
    <x v="54"/>
    <x v="0"/>
    <x v="1507"/>
    <x v="1555"/>
    <x v="135"/>
    <x v="486"/>
    <x v="50"/>
    <x v="412"/>
    <x v="4"/>
    <x v="3"/>
    <x v="4"/>
    <x v="3"/>
    <x v="1"/>
    <x v="4"/>
    <x v="4"/>
    <x v="0"/>
    <x v="0"/>
    <x v="3"/>
    <x v="2"/>
    <x v="30"/>
    <x v="0"/>
    <x v="1"/>
  </r>
  <r>
    <x v="129"/>
    <x v="2"/>
    <x v="2"/>
    <x v="1"/>
    <x v="0"/>
    <x v="2"/>
    <x v="2"/>
    <x v="2"/>
    <x v="2"/>
    <x v="0"/>
    <x v="1508"/>
    <x v="1556"/>
    <x v="721"/>
    <x v="234"/>
    <x v="71"/>
    <x v="586"/>
    <x v="10"/>
    <x v="3"/>
    <x v="5"/>
    <x v="3"/>
    <x v="3"/>
    <x v="78"/>
    <x v="1116"/>
    <x v="0"/>
    <x v="0"/>
    <x v="5"/>
    <x v="5"/>
    <x v="0"/>
    <x v="0"/>
    <x v="0"/>
  </r>
  <r>
    <x v="129"/>
    <x v="2"/>
    <x v="3"/>
    <x v="1"/>
    <x v="0"/>
    <x v="3"/>
    <x v="3"/>
    <x v="3"/>
    <x v="3"/>
    <x v="0"/>
    <x v="1509"/>
    <x v="1557"/>
    <x v="179"/>
    <x v="363"/>
    <x v="54"/>
    <x v="1234"/>
    <x v="3"/>
    <x v="3"/>
    <x v="5"/>
    <x v="3"/>
    <x v="3"/>
    <x v="22"/>
    <x v="1117"/>
    <x v="0"/>
    <x v="0"/>
    <x v="4"/>
    <x v="5"/>
    <x v="0"/>
    <x v="0"/>
    <x v="0"/>
  </r>
  <r>
    <x v="129"/>
    <x v="2"/>
    <x v="4"/>
    <x v="1"/>
    <x v="0"/>
    <x v="4"/>
    <x v="4"/>
    <x v="4"/>
    <x v="4"/>
    <x v="0"/>
    <x v="1510"/>
    <x v="49"/>
    <x v="47"/>
    <x v="48"/>
    <x v="4"/>
    <x v="1235"/>
    <x v="4"/>
    <x v="3"/>
    <x v="4"/>
    <x v="3"/>
    <x v="1"/>
    <x v="4"/>
    <x v="4"/>
    <x v="0"/>
    <x v="0"/>
    <x v="3"/>
    <x v="2"/>
    <x v="0"/>
    <x v="0"/>
    <x v="0"/>
  </r>
  <r>
    <x v="129"/>
    <x v="5"/>
    <x v="8"/>
    <x v="1"/>
    <x v="0"/>
    <x v="8"/>
    <x v="8"/>
    <x v="8"/>
    <x v="8"/>
    <x v="0"/>
    <x v="1511"/>
    <x v="1558"/>
    <x v="142"/>
    <x v="27"/>
    <x v="57"/>
    <x v="1236"/>
    <x v="15"/>
    <x v="5"/>
    <x v="3"/>
    <x v="3"/>
    <x v="1"/>
    <x v="22"/>
    <x v="1118"/>
    <x v="0"/>
    <x v="0"/>
    <x v="4"/>
    <x v="13"/>
    <x v="0"/>
    <x v="0"/>
    <x v="0"/>
  </r>
  <r>
    <x v="129"/>
    <x v="18"/>
    <x v="21"/>
    <x v="1"/>
    <x v="0"/>
    <x v="20"/>
    <x v="20"/>
    <x v="20"/>
    <x v="20"/>
    <x v="0"/>
    <x v="1512"/>
    <x v="1559"/>
    <x v="699"/>
    <x v="327"/>
    <x v="9"/>
    <x v="1237"/>
    <x v="21"/>
    <x v="5"/>
    <x v="15"/>
    <x v="7"/>
    <x v="3"/>
    <x v="36"/>
    <x v="1119"/>
    <x v="0"/>
    <x v="0"/>
    <x v="3"/>
    <x v="2"/>
    <x v="0"/>
    <x v="0"/>
    <x v="0"/>
  </r>
  <r>
    <x v="129"/>
    <x v="23"/>
    <x v="27"/>
    <x v="1"/>
    <x v="0"/>
    <x v="26"/>
    <x v="26"/>
    <x v="26"/>
    <x v="26"/>
    <x v="0"/>
    <x v="1513"/>
    <x v="1560"/>
    <x v="675"/>
    <x v="30"/>
    <x v="4"/>
    <x v="61"/>
    <x v="4"/>
    <x v="3"/>
    <x v="4"/>
    <x v="3"/>
    <x v="1"/>
    <x v="4"/>
    <x v="4"/>
    <x v="0"/>
    <x v="0"/>
    <x v="3"/>
    <x v="2"/>
    <x v="0"/>
    <x v="0"/>
    <x v="0"/>
  </r>
  <r>
    <x v="129"/>
    <x v="25"/>
    <x v="29"/>
    <x v="1"/>
    <x v="10"/>
    <x v="28"/>
    <x v="28"/>
    <x v="28"/>
    <x v="28"/>
    <x v="0"/>
    <x v="1514"/>
    <x v="1561"/>
    <x v="605"/>
    <x v="522"/>
    <x v="4"/>
    <x v="1238"/>
    <x v="4"/>
    <x v="3"/>
    <x v="6"/>
    <x v="7"/>
    <x v="1"/>
    <x v="10"/>
    <x v="1120"/>
    <x v="0"/>
    <x v="0"/>
    <x v="4"/>
    <x v="13"/>
    <x v="10"/>
    <x v="0"/>
    <x v="3"/>
  </r>
  <r>
    <x v="129"/>
    <x v="25"/>
    <x v="30"/>
    <x v="1"/>
    <x v="10"/>
    <x v="29"/>
    <x v="29"/>
    <x v="29"/>
    <x v="29"/>
    <x v="0"/>
    <x v="1515"/>
    <x v="1562"/>
    <x v="327"/>
    <x v="155"/>
    <x v="33"/>
    <x v="1239"/>
    <x v="21"/>
    <x v="3"/>
    <x v="3"/>
    <x v="3"/>
    <x v="1"/>
    <x v="22"/>
    <x v="1121"/>
    <x v="0"/>
    <x v="0"/>
    <x v="4"/>
    <x v="11"/>
    <x v="10"/>
    <x v="0"/>
    <x v="3"/>
  </r>
  <r>
    <x v="129"/>
    <x v="26"/>
    <x v="31"/>
    <x v="1"/>
    <x v="0"/>
    <x v="30"/>
    <x v="30"/>
    <x v="30"/>
    <x v="30"/>
    <x v="0"/>
    <x v="1142"/>
    <x v="1563"/>
    <x v="559"/>
    <x v="299"/>
    <x v="7"/>
    <x v="67"/>
    <x v="3"/>
    <x v="3"/>
    <x v="4"/>
    <x v="3"/>
    <x v="3"/>
    <x v="26"/>
    <x v="1122"/>
    <x v="0"/>
    <x v="0"/>
    <x v="3"/>
    <x v="2"/>
    <x v="0"/>
    <x v="0"/>
    <x v="0"/>
  </r>
  <r>
    <x v="129"/>
    <x v="31"/>
    <x v="37"/>
    <x v="0"/>
    <x v="17"/>
    <x v="36"/>
    <x v="36"/>
    <x v="36"/>
    <x v="36"/>
    <x v="0"/>
    <x v="1516"/>
    <x v="1564"/>
    <x v="56"/>
    <x v="523"/>
    <x v="32"/>
    <x v="1240"/>
    <x v="4"/>
    <x v="3"/>
    <x v="4"/>
    <x v="3"/>
    <x v="1"/>
    <x v="4"/>
    <x v="4"/>
    <x v="0"/>
    <x v="0"/>
    <x v="3"/>
    <x v="2"/>
    <x v="17"/>
    <x v="0"/>
    <x v="0"/>
  </r>
  <r>
    <x v="129"/>
    <x v="34"/>
    <x v="41"/>
    <x v="1"/>
    <x v="0"/>
    <x v="40"/>
    <x v="40"/>
    <x v="40"/>
    <x v="40"/>
    <x v="0"/>
    <x v="1517"/>
    <x v="1565"/>
    <x v="722"/>
    <x v="177"/>
    <x v="3"/>
    <x v="1023"/>
    <x v="21"/>
    <x v="3"/>
    <x v="15"/>
    <x v="3"/>
    <x v="1"/>
    <x v="21"/>
    <x v="1123"/>
    <x v="0"/>
    <x v="0"/>
    <x v="4"/>
    <x v="2"/>
    <x v="0"/>
    <x v="0"/>
    <x v="0"/>
  </r>
  <r>
    <x v="129"/>
    <x v="39"/>
    <x v="46"/>
    <x v="0"/>
    <x v="0"/>
    <x v="45"/>
    <x v="45"/>
    <x v="45"/>
    <x v="45"/>
    <x v="0"/>
    <x v="1518"/>
    <x v="1566"/>
    <x v="547"/>
    <x v="469"/>
    <x v="51"/>
    <x v="1241"/>
    <x v="26"/>
    <x v="5"/>
    <x v="24"/>
    <x v="7"/>
    <x v="1"/>
    <x v="28"/>
    <x v="1124"/>
    <x v="0"/>
    <x v="0"/>
    <x v="3"/>
    <x v="2"/>
    <x v="0"/>
    <x v="0"/>
    <x v="0"/>
  </r>
  <r>
    <x v="130"/>
    <x v="2"/>
    <x v="3"/>
    <x v="1"/>
    <x v="0"/>
    <x v="3"/>
    <x v="3"/>
    <x v="3"/>
    <x v="3"/>
    <x v="0"/>
    <x v="1519"/>
    <x v="1567"/>
    <x v="163"/>
    <x v="21"/>
    <x v="3"/>
    <x v="314"/>
    <x v="36"/>
    <x v="3"/>
    <x v="6"/>
    <x v="3"/>
    <x v="1"/>
    <x v="10"/>
    <x v="1125"/>
    <x v="0"/>
    <x v="0"/>
    <x v="4"/>
    <x v="2"/>
    <x v="0"/>
    <x v="0"/>
    <x v="0"/>
  </r>
  <r>
    <x v="130"/>
    <x v="2"/>
    <x v="4"/>
    <x v="1"/>
    <x v="0"/>
    <x v="4"/>
    <x v="4"/>
    <x v="4"/>
    <x v="4"/>
    <x v="0"/>
    <x v="466"/>
    <x v="1568"/>
    <x v="391"/>
    <x v="18"/>
    <x v="4"/>
    <x v="1242"/>
    <x v="4"/>
    <x v="3"/>
    <x v="4"/>
    <x v="3"/>
    <x v="1"/>
    <x v="4"/>
    <x v="4"/>
    <x v="0"/>
    <x v="0"/>
    <x v="3"/>
    <x v="2"/>
    <x v="0"/>
    <x v="0"/>
    <x v="0"/>
  </r>
  <r>
    <x v="130"/>
    <x v="5"/>
    <x v="8"/>
    <x v="1"/>
    <x v="0"/>
    <x v="8"/>
    <x v="8"/>
    <x v="8"/>
    <x v="8"/>
    <x v="0"/>
    <x v="1520"/>
    <x v="1569"/>
    <x v="620"/>
    <x v="64"/>
    <x v="46"/>
    <x v="1243"/>
    <x v="9"/>
    <x v="3"/>
    <x v="15"/>
    <x v="3"/>
    <x v="3"/>
    <x v="22"/>
    <x v="1126"/>
    <x v="0"/>
    <x v="0"/>
    <x v="13"/>
    <x v="2"/>
    <x v="0"/>
    <x v="0"/>
    <x v="0"/>
  </r>
  <r>
    <x v="130"/>
    <x v="18"/>
    <x v="21"/>
    <x v="1"/>
    <x v="0"/>
    <x v="20"/>
    <x v="20"/>
    <x v="20"/>
    <x v="20"/>
    <x v="0"/>
    <x v="1521"/>
    <x v="1570"/>
    <x v="627"/>
    <x v="200"/>
    <x v="90"/>
    <x v="1244"/>
    <x v="21"/>
    <x v="3"/>
    <x v="6"/>
    <x v="3"/>
    <x v="1"/>
    <x v="38"/>
    <x v="383"/>
    <x v="0"/>
    <x v="0"/>
    <x v="12"/>
    <x v="2"/>
    <x v="0"/>
    <x v="0"/>
    <x v="0"/>
  </r>
  <r>
    <x v="130"/>
    <x v="23"/>
    <x v="27"/>
    <x v="1"/>
    <x v="0"/>
    <x v="26"/>
    <x v="26"/>
    <x v="26"/>
    <x v="26"/>
    <x v="0"/>
    <x v="391"/>
    <x v="40"/>
    <x v="140"/>
    <x v="418"/>
    <x v="4"/>
    <x v="1245"/>
    <x v="4"/>
    <x v="3"/>
    <x v="4"/>
    <x v="3"/>
    <x v="1"/>
    <x v="4"/>
    <x v="4"/>
    <x v="0"/>
    <x v="0"/>
    <x v="3"/>
    <x v="2"/>
    <x v="0"/>
    <x v="0"/>
    <x v="0"/>
  </r>
  <r>
    <x v="130"/>
    <x v="25"/>
    <x v="29"/>
    <x v="1"/>
    <x v="10"/>
    <x v="28"/>
    <x v="28"/>
    <x v="28"/>
    <x v="28"/>
    <x v="0"/>
    <x v="77"/>
    <x v="1437"/>
    <x v="75"/>
    <x v="129"/>
    <x v="4"/>
    <x v="647"/>
    <x v="4"/>
    <x v="3"/>
    <x v="4"/>
    <x v="3"/>
    <x v="1"/>
    <x v="4"/>
    <x v="4"/>
    <x v="0"/>
    <x v="0"/>
    <x v="3"/>
    <x v="2"/>
    <x v="10"/>
    <x v="0"/>
    <x v="3"/>
  </r>
  <r>
    <x v="130"/>
    <x v="25"/>
    <x v="30"/>
    <x v="1"/>
    <x v="10"/>
    <x v="29"/>
    <x v="29"/>
    <x v="29"/>
    <x v="29"/>
    <x v="0"/>
    <x v="1522"/>
    <x v="1571"/>
    <x v="705"/>
    <x v="98"/>
    <x v="4"/>
    <x v="1246"/>
    <x v="3"/>
    <x v="3"/>
    <x v="15"/>
    <x v="7"/>
    <x v="1"/>
    <x v="38"/>
    <x v="320"/>
    <x v="0"/>
    <x v="0"/>
    <x v="3"/>
    <x v="2"/>
    <x v="10"/>
    <x v="0"/>
    <x v="3"/>
  </r>
  <r>
    <x v="130"/>
    <x v="26"/>
    <x v="31"/>
    <x v="1"/>
    <x v="0"/>
    <x v="30"/>
    <x v="30"/>
    <x v="30"/>
    <x v="30"/>
    <x v="0"/>
    <x v="1523"/>
    <x v="1572"/>
    <x v="90"/>
    <x v="194"/>
    <x v="19"/>
    <x v="661"/>
    <x v="3"/>
    <x v="3"/>
    <x v="4"/>
    <x v="3"/>
    <x v="1"/>
    <x v="10"/>
    <x v="314"/>
    <x v="0"/>
    <x v="0"/>
    <x v="3"/>
    <x v="2"/>
    <x v="0"/>
    <x v="0"/>
    <x v="0"/>
  </r>
  <r>
    <x v="130"/>
    <x v="31"/>
    <x v="37"/>
    <x v="0"/>
    <x v="17"/>
    <x v="36"/>
    <x v="36"/>
    <x v="36"/>
    <x v="36"/>
    <x v="0"/>
    <x v="1524"/>
    <x v="1573"/>
    <x v="705"/>
    <x v="478"/>
    <x v="32"/>
    <x v="1247"/>
    <x v="15"/>
    <x v="3"/>
    <x v="15"/>
    <x v="3"/>
    <x v="1"/>
    <x v="22"/>
    <x v="1127"/>
    <x v="0"/>
    <x v="0"/>
    <x v="4"/>
    <x v="2"/>
    <x v="17"/>
    <x v="0"/>
    <x v="0"/>
  </r>
  <r>
    <x v="130"/>
    <x v="34"/>
    <x v="41"/>
    <x v="1"/>
    <x v="0"/>
    <x v="40"/>
    <x v="40"/>
    <x v="40"/>
    <x v="40"/>
    <x v="0"/>
    <x v="1525"/>
    <x v="1574"/>
    <x v="659"/>
    <x v="359"/>
    <x v="79"/>
    <x v="1248"/>
    <x v="36"/>
    <x v="3"/>
    <x v="4"/>
    <x v="3"/>
    <x v="1"/>
    <x v="6"/>
    <x v="1128"/>
    <x v="0"/>
    <x v="0"/>
    <x v="3"/>
    <x v="2"/>
    <x v="0"/>
    <x v="0"/>
    <x v="0"/>
  </r>
  <r>
    <x v="130"/>
    <x v="39"/>
    <x v="46"/>
    <x v="0"/>
    <x v="0"/>
    <x v="45"/>
    <x v="45"/>
    <x v="45"/>
    <x v="45"/>
    <x v="0"/>
    <x v="1526"/>
    <x v="1575"/>
    <x v="671"/>
    <x v="425"/>
    <x v="79"/>
    <x v="314"/>
    <x v="14"/>
    <x v="3"/>
    <x v="2"/>
    <x v="7"/>
    <x v="1"/>
    <x v="87"/>
    <x v="525"/>
    <x v="0"/>
    <x v="0"/>
    <x v="2"/>
    <x v="5"/>
    <x v="0"/>
    <x v="0"/>
    <x v="0"/>
  </r>
  <r>
    <x v="131"/>
    <x v="2"/>
    <x v="2"/>
    <x v="1"/>
    <x v="0"/>
    <x v="2"/>
    <x v="2"/>
    <x v="2"/>
    <x v="2"/>
    <x v="0"/>
    <x v="1527"/>
    <x v="1576"/>
    <x v="648"/>
    <x v="47"/>
    <x v="0"/>
    <x v="308"/>
    <x v="9"/>
    <x v="3"/>
    <x v="3"/>
    <x v="7"/>
    <x v="1"/>
    <x v="38"/>
    <x v="1129"/>
    <x v="0"/>
    <x v="0"/>
    <x v="3"/>
    <x v="2"/>
    <x v="0"/>
    <x v="0"/>
    <x v="0"/>
  </r>
  <r>
    <x v="131"/>
    <x v="2"/>
    <x v="3"/>
    <x v="1"/>
    <x v="0"/>
    <x v="3"/>
    <x v="3"/>
    <x v="3"/>
    <x v="3"/>
    <x v="0"/>
    <x v="1528"/>
    <x v="1577"/>
    <x v="577"/>
    <x v="30"/>
    <x v="48"/>
    <x v="149"/>
    <x v="36"/>
    <x v="3"/>
    <x v="4"/>
    <x v="3"/>
    <x v="1"/>
    <x v="6"/>
    <x v="1130"/>
    <x v="0"/>
    <x v="0"/>
    <x v="3"/>
    <x v="2"/>
    <x v="0"/>
    <x v="0"/>
    <x v="0"/>
  </r>
  <r>
    <x v="131"/>
    <x v="2"/>
    <x v="4"/>
    <x v="1"/>
    <x v="0"/>
    <x v="4"/>
    <x v="4"/>
    <x v="4"/>
    <x v="4"/>
    <x v="0"/>
    <x v="1529"/>
    <x v="1578"/>
    <x v="366"/>
    <x v="43"/>
    <x v="27"/>
    <x v="1249"/>
    <x v="4"/>
    <x v="3"/>
    <x v="4"/>
    <x v="3"/>
    <x v="1"/>
    <x v="4"/>
    <x v="4"/>
    <x v="0"/>
    <x v="0"/>
    <x v="3"/>
    <x v="2"/>
    <x v="0"/>
    <x v="0"/>
    <x v="0"/>
  </r>
  <r>
    <x v="131"/>
    <x v="5"/>
    <x v="8"/>
    <x v="1"/>
    <x v="0"/>
    <x v="8"/>
    <x v="8"/>
    <x v="8"/>
    <x v="8"/>
    <x v="0"/>
    <x v="1530"/>
    <x v="1579"/>
    <x v="723"/>
    <x v="191"/>
    <x v="46"/>
    <x v="375"/>
    <x v="4"/>
    <x v="3"/>
    <x v="6"/>
    <x v="3"/>
    <x v="1"/>
    <x v="6"/>
    <x v="1131"/>
    <x v="0"/>
    <x v="0"/>
    <x v="3"/>
    <x v="5"/>
    <x v="0"/>
    <x v="0"/>
    <x v="0"/>
  </r>
  <r>
    <x v="131"/>
    <x v="18"/>
    <x v="21"/>
    <x v="1"/>
    <x v="0"/>
    <x v="20"/>
    <x v="20"/>
    <x v="20"/>
    <x v="20"/>
    <x v="0"/>
    <x v="1531"/>
    <x v="1580"/>
    <x v="386"/>
    <x v="384"/>
    <x v="24"/>
    <x v="1250"/>
    <x v="4"/>
    <x v="3"/>
    <x v="4"/>
    <x v="3"/>
    <x v="1"/>
    <x v="4"/>
    <x v="4"/>
    <x v="0"/>
    <x v="0"/>
    <x v="3"/>
    <x v="2"/>
    <x v="0"/>
    <x v="0"/>
    <x v="0"/>
  </r>
  <r>
    <x v="131"/>
    <x v="23"/>
    <x v="27"/>
    <x v="1"/>
    <x v="0"/>
    <x v="26"/>
    <x v="26"/>
    <x v="26"/>
    <x v="26"/>
    <x v="0"/>
    <x v="1036"/>
    <x v="1581"/>
    <x v="129"/>
    <x v="221"/>
    <x v="27"/>
    <x v="728"/>
    <x v="3"/>
    <x v="3"/>
    <x v="4"/>
    <x v="3"/>
    <x v="1"/>
    <x v="10"/>
    <x v="1132"/>
    <x v="0"/>
    <x v="0"/>
    <x v="3"/>
    <x v="2"/>
    <x v="0"/>
    <x v="0"/>
    <x v="0"/>
  </r>
  <r>
    <x v="132"/>
    <x v="2"/>
    <x v="2"/>
    <x v="1"/>
    <x v="0"/>
    <x v="2"/>
    <x v="2"/>
    <x v="2"/>
    <x v="2"/>
    <x v="0"/>
    <x v="1532"/>
    <x v="226"/>
    <x v="374"/>
    <x v="7"/>
    <x v="18"/>
    <x v="44"/>
    <x v="30"/>
    <x v="3"/>
    <x v="15"/>
    <x v="3"/>
    <x v="2"/>
    <x v="36"/>
    <x v="1133"/>
    <x v="0"/>
    <x v="0"/>
    <x v="3"/>
    <x v="2"/>
    <x v="0"/>
    <x v="0"/>
    <x v="0"/>
  </r>
  <r>
    <x v="132"/>
    <x v="2"/>
    <x v="4"/>
    <x v="1"/>
    <x v="0"/>
    <x v="4"/>
    <x v="4"/>
    <x v="4"/>
    <x v="4"/>
    <x v="0"/>
    <x v="1533"/>
    <x v="1582"/>
    <x v="640"/>
    <x v="121"/>
    <x v="18"/>
    <x v="558"/>
    <x v="36"/>
    <x v="3"/>
    <x v="3"/>
    <x v="3"/>
    <x v="1"/>
    <x v="26"/>
    <x v="1134"/>
    <x v="0"/>
    <x v="0"/>
    <x v="5"/>
    <x v="2"/>
    <x v="0"/>
    <x v="0"/>
    <x v="0"/>
  </r>
  <r>
    <x v="132"/>
    <x v="18"/>
    <x v="21"/>
    <x v="1"/>
    <x v="0"/>
    <x v="20"/>
    <x v="20"/>
    <x v="20"/>
    <x v="20"/>
    <x v="0"/>
    <x v="1534"/>
    <x v="1583"/>
    <x v="246"/>
    <x v="214"/>
    <x v="18"/>
    <x v="193"/>
    <x v="30"/>
    <x v="3"/>
    <x v="3"/>
    <x v="3"/>
    <x v="1"/>
    <x v="21"/>
    <x v="181"/>
    <x v="0"/>
    <x v="0"/>
    <x v="4"/>
    <x v="2"/>
    <x v="0"/>
    <x v="0"/>
    <x v="0"/>
  </r>
  <r>
    <x v="132"/>
    <x v="23"/>
    <x v="27"/>
    <x v="1"/>
    <x v="0"/>
    <x v="26"/>
    <x v="26"/>
    <x v="26"/>
    <x v="26"/>
    <x v="0"/>
    <x v="1535"/>
    <x v="1584"/>
    <x v="506"/>
    <x v="325"/>
    <x v="18"/>
    <x v="1251"/>
    <x v="3"/>
    <x v="3"/>
    <x v="15"/>
    <x v="3"/>
    <x v="1"/>
    <x v="3"/>
    <x v="1049"/>
    <x v="0"/>
    <x v="0"/>
    <x v="4"/>
    <x v="2"/>
    <x v="0"/>
    <x v="0"/>
    <x v="0"/>
  </r>
  <r>
    <x v="133"/>
    <x v="2"/>
    <x v="2"/>
    <x v="1"/>
    <x v="0"/>
    <x v="2"/>
    <x v="2"/>
    <x v="2"/>
    <x v="2"/>
    <x v="0"/>
    <x v="1536"/>
    <x v="1585"/>
    <x v="438"/>
    <x v="524"/>
    <x v="18"/>
    <x v="419"/>
    <x v="30"/>
    <x v="3"/>
    <x v="28"/>
    <x v="3"/>
    <x v="1"/>
    <x v="36"/>
    <x v="1135"/>
    <x v="0"/>
    <x v="0"/>
    <x v="12"/>
    <x v="2"/>
    <x v="0"/>
    <x v="0"/>
    <x v="0"/>
  </r>
  <r>
    <x v="133"/>
    <x v="2"/>
    <x v="4"/>
    <x v="1"/>
    <x v="0"/>
    <x v="4"/>
    <x v="4"/>
    <x v="4"/>
    <x v="4"/>
    <x v="0"/>
    <x v="1537"/>
    <x v="1586"/>
    <x v="579"/>
    <x v="66"/>
    <x v="27"/>
    <x v="1252"/>
    <x v="36"/>
    <x v="3"/>
    <x v="3"/>
    <x v="3"/>
    <x v="1"/>
    <x v="26"/>
    <x v="1136"/>
    <x v="0"/>
    <x v="0"/>
    <x v="3"/>
    <x v="2"/>
    <x v="0"/>
    <x v="0"/>
    <x v="0"/>
  </r>
  <r>
    <x v="133"/>
    <x v="18"/>
    <x v="21"/>
    <x v="1"/>
    <x v="0"/>
    <x v="20"/>
    <x v="20"/>
    <x v="20"/>
    <x v="20"/>
    <x v="0"/>
    <x v="1150"/>
    <x v="1587"/>
    <x v="211"/>
    <x v="124"/>
    <x v="18"/>
    <x v="1253"/>
    <x v="3"/>
    <x v="3"/>
    <x v="28"/>
    <x v="3"/>
    <x v="1"/>
    <x v="22"/>
    <x v="286"/>
    <x v="0"/>
    <x v="0"/>
    <x v="13"/>
    <x v="13"/>
    <x v="0"/>
    <x v="0"/>
    <x v="0"/>
  </r>
  <r>
    <x v="133"/>
    <x v="23"/>
    <x v="27"/>
    <x v="1"/>
    <x v="0"/>
    <x v="26"/>
    <x v="26"/>
    <x v="26"/>
    <x v="26"/>
    <x v="0"/>
    <x v="1538"/>
    <x v="1588"/>
    <x v="186"/>
    <x v="241"/>
    <x v="18"/>
    <x v="554"/>
    <x v="36"/>
    <x v="3"/>
    <x v="4"/>
    <x v="3"/>
    <x v="1"/>
    <x v="6"/>
    <x v="1137"/>
    <x v="0"/>
    <x v="0"/>
    <x v="3"/>
    <x v="2"/>
    <x v="0"/>
    <x v="0"/>
    <x v="0"/>
  </r>
  <r>
    <x v="134"/>
    <x v="2"/>
    <x v="2"/>
    <x v="1"/>
    <x v="0"/>
    <x v="2"/>
    <x v="2"/>
    <x v="2"/>
    <x v="2"/>
    <x v="0"/>
    <x v="1539"/>
    <x v="1589"/>
    <x v="476"/>
    <x v="202"/>
    <x v="18"/>
    <x v="821"/>
    <x v="21"/>
    <x v="3"/>
    <x v="15"/>
    <x v="3"/>
    <x v="1"/>
    <x v="21"/>
    <x v="1138"/>
    <x v="0"/>
    <x v="0"/>
    <x v="3"/>
    <x v="2"/>
    <x v="0"/>
    <x v="0"/>
    <x v="0"/>
  </r>
  <r>
    <x v="134"/>
    <x v="2"/>
    <x v="4"/>
    <x v="1"/>
    <x v="0"/>
    <x v="4"/>
    <x v="4"/>
    <x v="4"/>
    <x v="4"/>
    <x v="0"/>
    <x v="1540"/>
    <x v="1590"/>
    <x v="489"/>
    <x v="414"/>
    <x v="18"/>
    <x v="71"/>
    <x v="4"/>
    <x v="3"/>
    <x v="4"/>
    <x v="3"/>
    <x v="3"/>
    <x v="6"/>
    <x v="462"/>
    <x v="0"/>
    <x v="0"/>
    <x v="3"/>
    <x v="5"/>
    <x v="0"/>
    <x v="0"/>
    <x v="0"/>
  </r>
  <r>
    <x v="134"/>
    <x v="18"/>
    <x v="21"/>
    <x v="1"/>
    <x v="0"/>
    <x v="20"/>
    <x v="20"/>
    <x v="20"/>
    <x v="20"/>
    <x v="0"/>
    <x v="1541"/>
    <x v="1591"/>
    <x v="724"/>
    <x v="191"/>
    <x v="18"/>
    <x v="1254"/>
    <x v="4"/>
    <x v="3"/>
    <x v="15"/>
    <x v="3"/>
    <x v="1"/>
    <x v="26"/>
    <x v="291"/>
    <x v="0"/>
    <x v="0"/>
    <x v="13"/>
    <x v="5"/>
    <x v="0"/>
    <x v="0"/>
    <x v="0"/>
  </r>
  <r>
    <x v="134"/>
    <x v="23"/>
    <x v="27"/>
    <x v="1"/>
    <x v="0"/>
    <x v="26"/>
    <x v="26"/>
    <x v="26"/>
    <x v="26"/>
    <x v="0"/>
    <x v="1542"/>
    <x v="1592"/>
    <x v="331"/>
    <x v="43"/>
    <x v="18"/>
    <x v="204"/>
    <x v="36"/>
    <x v="3"/>
    <x v="3"/>
    <x v="7"/>
    <x v="3"/>
    <x v="3"/>
    <x v="1115"/>
    <x v="0"/>
    <x v="0"/>
    <x v="3"/>
    <x v="2"/>
    <x v="0"/>
    <x v="0"/>
    <x v="0"/>
  </r>
  <r>
    <x v="135"/>
    <x v="2"/>
    <x v="2"/>
    <x v="1"/>
    <x v="0"/>
    <x v="2"/>
    <x v="2"/>
    <x v="2"/>
    <x v="2"/>
    <x v="0"/>
    <x v="1543"/>
    <x v="1593"/>
    <x v="683"/>
    <x v="7"/>
    <x v="18"/>
    <x v="109"/>
    <x v="3"/>
    <x v="3"/>
    <x v="6"/>
    <x v="3"/>
    <x v="1"/>
    <x v="26"/>
    <x v="1139"/>
    <x v="0"/>
    <x v="0"/>
    <x v="3"/>
    <x v="13"/>
    <x v="0"/>
    <x v="0"/>
    <x v="0"/>
  </r>
  <r>
    <x v="135"/>
    <x v="2"/>
    <x v="4"/>
    <x v="1"/>
    <x v="0"/>
    <x v="4"/>
    <x v="4"/>
    <x v="4"/>
    <x v="4"/>
    <x v="0"/>
    <x v="1544"/>
    <x v="1594"/>
    <x v="512"/>
    <x v="89"/>
    <x v="27"/>
    <x v="319"/>
    <x v="3"/>
    <x v="3"/>
    <x v="3"/>
    <x v="3"/>
    <x v="1"/>
    <x v="47"/>
    <x v="988"/>
    <x v="0"/>
    <x v="0"/>
    <x v="4"/>
    <x v="2"/>
    <x v="0"/>
    <x v="0"/>
    <x v="0"/>
  </r>
  <r>
    <x v="135"/>
    <x v="18"/>
    <x v="21"/>
    <x v="1"/>
    <x v="0"/>
    <x v="20"/>
    <x v="20"/>
    <x v="20"/>
    <x v="20"/>
    <x v="0"/>
    <x v="1545"/>
    <x v="1595"/>
    <x v="224"/>
    <x v="344"/>
    <x v="18"/>
    <x v="1255"/>
    <x v="33"/>
    <x v="5"/>
    <x v="15"/>
    <x v="2"/>
    <x v="1"/>
    <x v="33"/>
    <x v="1140"/>
    <x v="0"/>
    <x v="0"/>
    <x v="12"/>
    <x v="5"/>
    <x v="0"/>
    <x v="0"/>
    <x v="0"/>
  </r>
  <r>
    <x v="135"/>
    <x v="23"/>
    <x v="27"/>
    <x v="1"/>
    <x v="0"/>
    <x v="26"/>
    <x v="26"/>
    <x v="26"/>
    <x v="26"/>
    <x v="0"/>
    <x v="1546"/>
    <x v="1596"/>
    <x v="407"/>
    <x v="64"/>
    <x v="18"/>
    <x v="1256"/>
    <x v="4"/>
    <x v="3"/>
    <x v="6"/>
    <x v="3"/>
    <x v="1"/>
    <x v="6"/>
    <x v="1141"/>
    <x v="0"/>
    <x v="0"/>
    <x v="3"/>
    <x v="2"/>
    <x v="0"/>
    <x v="0"/>
    <x v="0"/>
  </r>
  <r>
    <x v="135"/>
    <x v="39"/>
    <x v="46"/>
    <x v="0"/>
    <x v="0"/>
    <x v="45"/>
    <x v="45"/>
    <x v="45"/>
    <x v="45"/>
    <x v="0"/>
    <x v="1547"/>
    <x v="1597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36"/>
    <x v="2"/>
    <x v="2"/>
    <x v="1"/>
    <x v="0"/>
    <x v="2"/>
    <x v="2"/>
    <x v="2"/>
    <x v="2"/>
    <x v="0"/>
    <x v="1548"/>
    <x v="1598"/>
    <x v="584"/>
    <x v="255"/>
    <x v="18"/>
    <x v="419"/>
    <x v="4"/>
    <x v="3"/>
    <x v="4"/>
    <x v="3"/>
    <x v="1"/>
    <x v="4"/>
    <x v="4"/>
    <x v="0"/>
    <x v="0"/>
    <x v="12"/>
    <x v="5"/>
    <x v="0"/>
    <x v="0"/>
    <x v="0"/>
  </r>
  <r>
    <x v="136"/>
    <x v="2"/>
    <x v="4"/>
    <x v="1"/>
    <x v="0"/>
    <x v="4"/>
    <x v="4"/>
    <x v="4"/>
    <x v="4"/>
    <x v="0"/>
    <x v="1549"/>
    <x v="1599"/>
    <x v="164"/>
    <x v="357"/>
    <x v="27"/>
    <x v="680"/>
    <x v="4"/>
    <x v="3"/>
    <x v="4"/>
    <x v="3"/>
    <x v="1"/>
    <x v="4"/>
    <x v="4"/>
    <x v="0"/>
    <x v="0"/>
    <x v="12"/>
    <x v="2"/>
    <x v="0"/>
    <x v="0"/>
    <x v="0"/>
  </r>
  <r>
    <x v="136"/>
    <x v="18"/>
    <x v="21"/>
    <x v="1"/>
    <x v="0"/>
    <x v="20"/>
    <x v="20"/>
    <x v="20"/>
    <x v="20"/>
    <x v="0"/>
    <x v="1550"/>
    <x v="1600"/>
    <x v="46"/>
    <x v="124"/>
    <x v="18"/>
    <x v="539"/>
    <x v="15"/>
    <x v="3"/>
    <x v="6"/>
    <x v="3"/>
    <x v="1"/>
    <x v="3"/>
    <x v="1142"/>
    <x v="0"/>
    <x v="0"/>
    <x v="3"/>
    <x v="2"/>
    <x v="0"/>
    <x v="0"/>
    <x v="0"/>
  </r>
  <r>
    <x v="136"/>
    <x v="23"/>
    <x v="27"/>
    <x v="1"/>
    <x v="0"/>
    <x v="26"/>
    <x v="26"/>
    <x v="26"/>
    <x v="26"/>
    <x v="0"/>
    <x v="1551"/>
    <x v="1601"/>
    <x v="163"/>
    <x v="252"/>
    <x v="18"/>
    <x v="1258"/>
    <x v="4"/>
    <x v="3"/>
    <x v="4"/>
    <x v="7"/>
    <x v="1"/>
    <x v="6"/>
    <x v="1143"/>
    <x v="0"/>
    <x v="0"/>
    <x v="3"/>
    <x v="2"/>
    <x v="0"/>
    <x v="0"/>
    <x v="0"/>
  </r>
  <r>
    <x v="137"/>
    <x v="2"/>
    <x v="2"/>
    <x v="1"/>
    <x v="0"/>
    <x v="2"/>
    <x v="2"/>
    <x v="2"/>
    <x v="2"/>
    <x v="0"/>
    <x v="1552"/>
    <x v="1602"/>
    <x v="693"/>
    <x v="66"/>
    <x v="18"/>
    <x v="1259"/>
    <x v="36"/>
    <x v="3"/>
    <x v="4"/>
    <x v="3"/>
    <x v="1"/>
    <x v="6"/>
    <x v="1144"/>
    <x v="0"/>
    <x v="0"/>
    <x v="3"/>
    <x v="2"/>
    <x v="0"/>
    <x v="0"/>
    <x v="0"/>
  </r>
  <r>
    <x v="137"/>
    <x v="2"/>
    <x v="3"/>
    <x v="1"/>
    <x v="0"/>
    <x v="3"/>
    <x v="3"/>
    <x v="3"/>
    <x v="3"/>
    <x v="0"/>
    <x v="1553"/>
    <x v="1603"/>
    <x v="423"/>
    <x v="124"/>
    <x v="82"/>
    <x v="1260"/>
    <x v="21"/>
    <x v="3"/>
    <x v="6"/>
    <x v="3"/>
    <x v="1"/>
    <x v="38"/>
    <x v="997"/>
    <x v="0"/>
    <x v="0"/>
    <x v="4"/>
    <x v="5"/>
    <x v="0"/>
    <x v="0"/>
    <x v="0"/>
  </r>
  <r>
    <x v="137"/>
    <x v="2"/>
    <x v="4"/>
    <x v="1"/>
    <x v="0"/>
    <x v="4"/>
    <x v="4"/>
    <x v="4"/>
    <x v="4"/>
    <x v="0"/>
    <x v="1554"/>
    <x v="1604"/>
    <x v="638"/>
    <x v="249"/>
    <x v="27"/>
    <x v="426"/>
    <x v="3"/>
    <x v="3"/>
    <x v="4"/>
    <x v="3"/>
    <x v="1"/>
    <x v="10"/>
    <x v="1145"/>
    <x v="0"/>
    <x v="0"/>
    <x v="3"/>
    <x v="2"/>
    <x v="0"/>
    <x v="0"/>
    <x v="0"/>
  </r>
  <r>
    <x v="137"/>
    <x v="5"/>
    <x v="8"/>
    <x v="1"/>
    <x v="0"/>
    <x v="8"/>
    <x v="8"/>
    <x v="8"/>
    <x v="8"/>
    <x v="0"/>
    <x v="1555"/>
    <x v="1605"/>
    <x v="652"/>
    <x v="249"/>
    <x v="90"/>
    <x v="1261"/>
    <x v="36"/>
    <x v="3"/>
    <x v="4"/>
    <x v="3"/>
    <x v="1"/>
    <x v="6"/>
    <x v="1146"/>
    <x v="0"/>
    <x v="0"/>
    <x v="3"/>
    <x v="5"/>
    <x v="0"/>
    <x v="0"/>
    <x v="0"/>
  </r>
  <r>
    <x v="137"/>
    <x v="18"/>
    <x v="21"/>
    <x v="1"/>
    <x v="0"/>
    <x v="20"/>
    <x v="20"/>
    <x v="20"/>
    <x v="20"/>
    <x v="0"/>
    <x v="1556"/>
    <x v="1606"/>
    <x v="514"/>
    <x v="381"/>
    <x v="18"/>
    <x v="1262"/>
    <x v="4"/>
    <x v="3"/>
    <x v="4"/>
    <x v="3"/>
    <x v="1"/>
    <x v="4"/>
    <x v="4"/>
    <x v="0"/>
    <x v="0"/>
    <x v="3"/>
    <x v="2"/>
    <x v="0"/>
    <x v="0"/>
    <x v="0"/>
  </r>
  <r>
    <x v="137"/>
    <x v="23"/>
    <x v="27"/>
    <x v="1"/>
    <x v="0"/>
    <x v="26"/>
    <x v="26"/>
    <x v="26"/>
    <x v="26"/>
    <x v="0"/>
    <x v="1557"/>
    <x v="1607"/>
    <x v="86"/>
    <x v="98"/>
    <x v="18"/>
    <x v="1263"/>
    <x v="36"/>
    <x v="3"/>
    <x v="4"/>
    <x v="7"/>
    <x v="1"/>
    <x v="10"/>
    <x v="161"/>
    <x v="0"/>
    <x v="0"/>
    <x v="4"/>
    <x v="2"/>
    <x v="0"/>
    <x v="0"/>
    <x v="0"/>
  </r>
  <r>
    <x v="137"/>
    <x v="49"/>
    <x v="58"/>
    <x v="1"/>
    <x v="0"/>
    <x v="57"/>
    <x v="57"/>
    <x v="57"/>
    <x v="57"/>
    <x v="0"/>
    <x v="1547"/>
    <x v="1547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38"/>
    <x v="2"/>
    <x v="2"/>
    <x v="1"/>
    <x v="0"/>
    <x v="2"/>
    <x v="2"/>
    <x v="2"/>
    <x v="2"/>
    <x v="0"/>
    <x v="1558"/>
    <x v="1608"/>
    <x v="567"/>
    <x v="141"/>
    <x v="18"/>
    <x v="535"/>
    <x v="4"/>
    <x v="3"/>
    <x v="4"/>
    <x v="3"/>
    <x v="1"/>
    <x v="4"/>
    <x v="4"/>
    <x v="0"/>
    <x v="0"/>
    <x v="4"/>
    <x v="2"/>
    <x v="0"/>
    <x v="0"/>
    <x v="0"/>
  </r>
  <r>
    <x v="138"/>
    <x v="2"/>
    <x v="3"/>
    <x v="1"/>
    <x v="0"/>
    <x v="3"/>
    <x v="3"/>
    <x v="3"/>
    <x v="3"/>
    <x v="0"/>
    <x v="1559"/>
    <x v="1609"/>
    <x v="556"/>
    <x v="50"/>
    <x v="103"/>
    <x v="1264"/>
    <x v="30"/>
    <x v="3"/>
    <x v="4"/>
    <x v="3"/>
    <x v="1"/>
    <x v="38"/>
    <x v="1147"/>
    <x v="0"/>
    <x v="0"/>
    <x v="12"/>
    <x v="5"/>
    <x v="0"/>
    <x v="0"/>
    <x v="0"/>
  </r>
  <r>
    <x v="138"/>
    <x v="2"/>
    <x v="4"/>
    <x v="1"/>
    <x v="0"/>
    <x v="4"/>
    <x v="4"/>
    <x v="4"/>
    <x v="4"/>
    <x v="0"/>
    <x v="1560"/>
    <x v="1610"/>
    <x v="391"/>
    <x v="308"/>
    <x v="18"/>
    <x v="1265"/>
    <x v="36"/>
    <x v="3"/>
    <x v="4"/>
    <x v="3"/>
    <x v="1"/>
    <x v="6"/>
    <x v="1148"/>
    <x v="0"/>
    <x v="0"/>
    <x v="3"/>
    <x v="2"/>
    <x v="0"/>
    <x v="0"/>
    <x v="0"/>
  </r>
  <r>
    <x v="138"/>
    <x v="5"/>
    <x v="8"/>
    <x v="1"/>
    <x v="0"/>
    <x v="8"/>
    <x v="8"/>
    <x v="8"/>
    <x v="8"/>
    <x v="0"/>
    <x v="1561"/>
    <x v="1611"/>
    <x v="651"/>
    <x v="357"/>
    <x v="45"/>
    <x v="1266"/>
    <x v="3"/>
    <x v="3"/>
    <x v="4"/>
    <x v="3"/>
    <x v="1"/>
    <x v="10"/>
    <x v="1149"/>
    <x v="0"/>
    <x v="0"/>
    <x v="12"/>
    <x v="2"/>
    <x v="0"/>
    <x v="0"/>
    <x v="0"/>
  </r>
  <r>
    <x v="138"/>
    <x v="18"/>
    <x v="21"/>
    <x v="1"/>
    <x v="0"/>
    <x v="20"/>
    <x v="20"/>
    <x v="20"/>
    <x v="20"/>
    <x v="0"/>
    <x v="1562"/>
    <x v="1612"/>
    <x v="407"/>
    <x v="280"/>
    <x v="18"/>
    <x v="61"/>
    <x v="36"/>
    <x v="3"/>
    <x v="6"/>
    <x v="3"/>
    <x v="1"/>
    <x v="10"/>
    <x v="1150"/>
    <x v="0"/>
    <x v="0"/>
    <x v="3"/>
    <x v="2"/>
    <x v="0"/>
    <x v="0"/>
    <x v="0"/>
  </r>
  <r>
    <x v="138"/>
    <x v="23"/>
    <x v="27"/>
    <x v="1"/>
    <x v="0"/>
    <x v="26"/>
    <x v="26"/>
    <x v="26"/>
    <x v="26"/>
    <x v="0"/>
    <x v="99"/>
    <x v="1613"/>
    <x v="135"/>
    <x v="3"/>
    <x v="18"/>
    <x v="1267"/>
    <x v="4"/>
    <x v="3"/>
    <x v="4"/>
    <x v="3"/>
    <x v="1"/>
    <x v="4"/>
    <x v="4"/>
    <x v="0"/>
    <x v="0"/>
    <x v="3"/>
    <x v="2"/>
    <x v="0"/>
    <x v="0"/>
    <x v="0"/>
  </r>
  <r>
    <x v="138"/>
    <x v="49"/>
    <x v="58"/>
    <x v="1"/>
    <x v="0"/>
    <x v="57"/>
    <x v="57"/>
    <x v="57"/>
    <x v="57"/>
    <x v="0"/>
    <x v="1547"/>
    <x v="1614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39"/>
    <x v="2"/>
    <x v="2"/>
    <x v="1"/>
    <x v="0"/>
    <x v="2"/>
    <x v="2"/>
    <x v="2"/>
    <x v="2"/>
    <x v="0"/>
    <x v="1563"/>
    <x v="1615"/>
    <x v="568"/>
    <x v="0"/>
    <x v="4"/>
    <x v="532"/>
    <x v="36"/>
    <x v="3"/>
    <x v="4"/>
    <x v="3"/>
    <x v="1"/>
    <x v="6"/>
    <x v="206"/>
    <x v="0"/>
    <x v="0"/>
    <x v="3"/>
    <x v="2"/>
    <x v="0"/>
    <x v="0"/>
    <x v="0"/>
  </r>
  <r>
    <x v="139"/>
    <x v="2"/>
    <x v="3"/>
    <x v="1"/>
    <x v="0"/>
    <x v="3"/>
    <x v="3"/>
    <x v="3"/>
    <x v="3"/>
    <x v="0"/>
    <x v="1564"/>
    <x v="1616"/>
    <x v="42"/>
    <x v="38"/>
    <x v="82"/>
    <x v="1268"/>
    <x v="9"/>
    <x v="3"/>
    <x v="6"/>
    <x v="3"/>
    <x v="1"/>
    <x v="47"/>
    <x v="1151"/>
    <x v="0"/>
    <x v="0"/>
    <x v="5"/>
    <x v="2"/>
    <x v="0"/>
    <x v="0"/>
    <x v="0"/>
  </r>
  <r>
    <x v="139"/>
    <x v="2"/>
    <x v="4"/>
    <x v="1"/>
    <x v="0"/>
    <x v="4"/>
    <x v="4"/>
    <x v="4"/>
    <x v="4"/>
    <x v="0"/>
    <x v="490"/>
    <x v="1617"/>
    <x v="410"/>
    <x v="103"/>
    <x v="4"/>
    <x v="824"/>
    <x v="4"/>
    <x v="3"/>
    <x v="4"/>
    <x v="3"/>
    <x v="1"/>
    <x v="4"/>
    <x v="4"/>
    <x v="0"/>
    <x v="0"/>
    <x v="3"/>
    <x v="2"/>
    <x v="0"/>
    <x v="0"/>
    <x v="0"/>
  </r>
  <r>
    <x v="139"/>
    <x v="5"/>
    <x v="8"/>
    <x v="1"/>
    <x v="0"/>
    <x v="8"/>
    <x v="8"/>
    <x v="8"/>
    <x v="8"/>
    <x v="0"/>
    <x v="1565"/>
    <x v="1618"/>
    <x v="301"/>
    <x v="44"/>
    <x v="45"/>
    <x v="1269"/>
    <x v="36"/>
    <x v="3"/>
    <x v="4"/>
    <x v="3"/>
    <x v="1"/>
    <x v="6"/>
    <x v="1152"/>
    <x v="0"/>
    <x v="0"/>
    <x v="3"/>
    <x v="2"/>
    <x v="0"/>
    <x v="0"/>
    <x v="0"/>
  </r>
  <r>
    <x v="139"/>
    <x v="18"/>
    <x v="21"/>
    <x v="1"/>
    <x v="0"/>
    <x v="20"/>
    <x v="20"/>
    <x v="20"/>
    <x v="20"/>
    <x v="0"/>
    <x v="1566"/>
    <x v="1619"/>
    <x v="495"/>
    <x v="10"/>
    <x v="18"/>
    <x v="11"/>
    <x v="3"/>
    <x v="3"/>
    <x v="4"/>
    <x v="3"/>
    <x v="1"/>
    <x v="10"/>
    <x v="1153"/>
    <x v="0"/>
    <x v="0"/>
    <x v="3"/>
    <x v="2"/>
    <x v="0"/>
    <x v="0"/>
    <x v="0"/>
  </r>
  <r>
    <x v="139"/>
    <x v="23"/>
    <x v="27"/>
    <x v="1"/>
    <x v="0"/>
    <x v="26"/>
    <x v="26"/>
    <x v="26"/>
    <x v="26"/>
    <x v="0"/>
    <x v="1567"/>
    <x v="730"/>
    <x v="83"/>
    <x v="194"/>
    <x v="18"/>
    <x v="1270"/>
    <x v="4"/>
    <x v="3"/>
    <x v="4"/>
    <x v="3"/>
    <x v="1"/>
    <x v="4"/>
    <x v="4"/>
    <x v="0"/>
    <x v="0"/>
    <x v="3"/>
    <x v="2"/>
    <x v="0"/>
    <x v="0"/>
    <x v="0"/>
  </r>
  <r>
    <x v="139"/>
    <x v="41"/>
    <x v="48"/>
    <x v="0"/>
    <x v="18"/>
    <x v="47"/>
    <x v="47"/>
    <x v="47"/>
    <x v="47"/>
    <x v="0"/>
    <x v="1547"/>
    <x v="1597"/>
    <x v="725"/>
    <x v="525"/>
    <x v="114"/>
    <x v="1257"/>
    <x v="4"/>
    <x v="3"/>
    <x v="4"/>
    <x v="3"/>
    <x v="1"/>
    <x v="4"/>
    <x v="4"/>
    <x v="0"/>
    <x v="0"/>
    <x v="3"/>
    <x v="2"/>
    <x v="18"/>
    <x v="0"/>
    <x v="3"/>
  </r>
  <r>
    <x v="139"/>
    <x v="49"/>
    <x v="58"/>
    <x v="1"/>
    <x v="0"/>
    <x v="57"/>
    <x v="57"/>
    <x v="57"/>
    <x v="57"/>
    <x v="0"/>
    <x v="1547"/>
    <x v="1620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0"/>
    <x v="2"/>
    <x v="2"/>
    <x v="1"/>
    <x v="0"/>
    <x v="2"/>
    <x v="2"/>
    <x v="2"/>
    <x v="2"/>
    <x v="0"/>
    <x v="1568"/>
    <x v="1621"/>
    <x v="236"/>
    <x v="72"/>
    <x v="18"/>
    <x v="1271"/>
    <x v="4"/>
    <x v="3"/>
    <x v="4"/>
    <x v="3"/>
    <x v="1"/>
    <x v="4"/>
    <x v="4"/>
    <x v="0"/>
    <x v="0"/>
    <x v="3"/>
    <x v="2"/>
    <x v="0"/>
    <x v="0"/>
    <x v="0"/>
  </r>
  <r>
    <x v="140"/>
    <x v="2"/>
    <x v="3"/>
    <x v="1"/>
    <x v="0"/>
    <x v="3"/>
    <x v="3"/>
    <x v="3"/>
    <x v="3"/>
    <x v="0"/>
    <x v="1569"/>
    <x v="1622"/>
    <x v="558"/>
    <x v="121"/>
    <x v="103"/>
    <x v="975"/>
    <x v="9"/>
    <x v="5"/>
    <x v="6"/>
    <x v="7"/>
    <x v="1"/>
    <x v="38"/>
    <x v="1154"/>
    <x v="0"/>
    <x v="0"/>
    <x v="4"/>
    <x v="2"/>
    <x v="0"/>
    <x v="0"/>
    <x v="0"/>
  </r>
  <r>
    <x v="140"/>
    <x v="2"/>
    <x v="4"/>
    <x v="1"/>
    <x v="0"/>
    <x v="4"/>
    <x v="4"/>
    <x v="4"/>
    <x v="4"/>
    <x v="0"/>
    <x v="1570"/>
    <x v="1623"/>
    <x v="65"/>
    <x v="396"/>
    <x v="4"/>
    <x v="2"/>
    <x v="4"/>
    <x v="3"/>
    <x v="4"/>
    <x v="3"/>
    <x v="1"/>
    <x v="4"/>
    <x v="4"/>
    <x v="0"/>
    <x v="0"/>
    <x v="3"/>
    <x v="2"/>
    <x v="0"/>
    <x v="0"/>
    <x v="0"/>
  </r>
  <r>
    <x v="140"/>
    <x v="5"/>
    <x v="8"/>
    <x v="1"/>
    <x v="0"/>
    <x v="8"/>
    <x v="8"/>
    <x v="8"/>
    <x v="8"/>
    <x v="0"/>
    <x v="1571"/>
    <x v="1624"/>
    <x v="344"/>
    <x v="357"/>
    <x v="90"/>
    <x v="1272"/>
    <x v="15"/>
    <x v="3"/>
    <x v="3"/>
    <x v="3"/>
    <x v="1"/>
    <x v="38"/>
    <x v="1155"/>
    <x v="0"/>
    <x v="0"/>
    <x v="4"/>
    <x v="5"/>
    <x v="0"/>
    <x v="0"/>
    <x v="0"/>
  </r>
  <r>
    <x v="140"/>
    <x v="18"/>
    <x v="21"/>
    <x v="1"/>
    <x v="0"/>
    <x v="20"/>
    <x v="20"/>
    <x v="20"/>
    <x v="20"/>
    <x v="0"/>
    <x v="1572"/>
    <x v="1625"/>
    <x v="183"/>
    <x v="269"/>
    <x v="4"/>
    <x v="1273"/>
    <x v="15"/>
    <x v="3"/>
    <x v="4"/>
    <x v="3"/>
    <x v="1"/>
    <x v="47"/>
    <x v="1156"/>
    <x v="0"/>
    <x v="0"/>
    <x v="3"/>
    <x v="2"/>
    <x v="0"/>
    <x v="0"/>
    <x v="0"/>
  </r>
  <r>
    <x v="140"/>
    <x v="23"/>
    <x v="27"/>
    <x v="1"/>
    <x v="0"/>
    <x v="26"/>
    <x v="26"/>
    <x v="26"/>
    <x v="26"/>
    <x v="0"/>
    <x v="1573"/>
    <x v="1626"/>
    <x v="83"/>
    <x v="97"/>
    <x v="4"/>
    <x v="1274"/>
    <x v="4"/>
    <x v="3"/>
    <x v="4"/>
    <x v="3"/>
    <x v="1"/>
    <x v="4"/>
    <x v="4"/>
    <x v="0"/>
    <x v="0"/>
    <x v="3"/>
    <x v="2"/>
    <x v="0"/>
    <x v="0"/>
    <x v="0"/>
  </r>
  <r>
    <x v="140"/>
    <x v="49"/>
    <x v="58"/>
    <x v="1"/>
    <x v="0"/>
    <x v="57"/>
    <x v="57"/>
    <x v="57"/>
    <x v="57"/>
    <x v="0"/>
    <x v="1574"/>
    <x v="1627"/>
    <x v="82"/>
    <x v="151"/>
    <x v="115"/>
    <x v="1275"/>
    <x v="4"/>
    <x v="3"/>
    <x v="4"/>
    <x v="3"/>
    <x v="1"/>
    <x v="4"/>
    <x v="4"/>
    <x v="0"/>
    <x v="0"/>
    <x v="3"/>
    <x v="2"/>
    <x v="0"/>
    <x v="0"/>
    <x v="0"/>
  </r>
  <r>
    <x v="141"/>
    <x v="2"/>
    <x v="2"/>
    <x v="1"/>
    <x v="0"/>
    <x v="2"/>
    <x v="2"/>
    <x v="2"/>
    <x v="2"/>
    <x v="0"/>
    <x v="1575"/>
    <x v="1628"/>
    <x v="242"/>
    <x v="197"/>
    <x v="18"/>
    <x v="685"/>
    <x v="4"/>
    <x v="3"/>
    <x v="4"/>
    <x v="3"/>
    <x v="1"/>
    <x v="4"/>
    <x v="4"/>
    <x v="0"/>
    <x v="0"/>
    <x v="3"/>
    <x v="2"/>
    <x v="0"/>
    <x v="0"/>
    <x v="0"/>
  </r>
  <r>
    <x v="141"/>
    <x v="2"/>
    <x v="3"/>
    <x v="1"/>
    <x v="0"/>
    <x v="3"/>
    <x v="3"/>
    <x v="3"/>
    <x v="3"/>
    <x v="0"/>
    <x v="1576"/>
    <x v="1629"/>
    <x v="404"/>
    <x v="81"/>
    <x v="107"/>
    <x v="124"/>
    <x v="3"/>
    <x v="3"/>
    <x v="15"/>
    <x v="3"/>
    <x v="3"/>
    <x v="38"/>
    <x v="904"/>
    <x v="0"/>
    <x v="0"/>
    <x v="12"/>
    <x v="2"/>
    <x v="0"/>
    <x v="0"/>
    <x v="0"/>
  </r>
  <r>
    <x v="141"/>
    <x v="2"/>
    <x v="4"/>
    <x v="1"/>
    <x v="0"/>
    <x v="4"/>
    <x v="4"/>
    <x v="4"/>
    <x v="4"/>
    <x v="0"/>
    <x v="396"/>
    <x v="1630"/>
    <x v="6"/>
    <x v="284"/>
    <x v="4"/>
    <x v="311"/>
    <x v="4"/>
    <x v="3"/>
    <x v="4"/>
    <x v="3"/>
    <x v="1"/>
    <x v="4"/>
    <x v="4"/>
    <x v="0"/>
    <x v="0"/>
    <x v="3"/>
    <x v="2"/>
    <x v="0"/>
    <x v="0"/>
    <x v="0"/>
  </r>
  <r>
    <x v="141"/>
    <x v="5"/>
    <x v="8"/>
    <x v="1"/>
    <x v="0"/>
    <x v="8"/>
    <x v="8"/>
    <x v="8"/>
    <x v="8"/>
    <x v="0"/>
    <x v="1577"/>
    <x v="1631"/>
    <x v="482"/>
    <x v="339"/>
    <x v="45"/>
    <x v="1201"/>
    <x v="36"/>
    <x v="3"/>
    <x v="6"/>
    <x v="7"/>
    <x v="1"/>
    <x v="26"/>
    <x v="1157"/>
    <x v="0"/>
    <x v="0"/>
    <x v="4"/>
    <x v="2"/>
    <x v="0"/>
    <x v="0"/>
    <x v="0"/>
  </r>
  <r>
    <x v="141"/>
    <x v="18"/>
    <x v="21"/>
    <x v="1"/>
    <x v="0"/>
    <x v="20"/>
    <x v="20"/>
    <x v="20"/>
    <x v="20"/>
    <x v="0"/>
    <x v="1578"/>
    <x v="1632"/>
    <x v="595"/>
    <x v="10"/>
    <x v="4"/>
    <x v="1276"/>
    <x v="36"/>
    <x v="3"/>
    <x v="4"/>
    <x v="3"/>
    <x v="1"/>
    <x v="6"/>
    <x v="1158"/>
    <x v="0"/>
    <x v="0"/>
    <x v="3"/>
    <x v="2"/>
    <x v="0"/>
    <x v="0"/>
    <x v="0"/>
  </r>
  <r>
    <x v="141"/>
    <x v="23"/>
    <x v="27"/>
    <x v="1"/>
    <x v="0"/>
    <x v="26"/>
    <x v="26"/>
    <x v="26"/>
    <x v="26"/>
    <x v="0"/>
    <x v="1579"/>
    <x v="1633"/>
    <x v="531"/>
    <x v="98"/>
    <x v="4"/>
    <x v="363"/>
    <x v="4"/>
    <x v="3"/>
    <x v="4"/>
    <x v="3"/>
    <x v="1"/>
    <x v="4"/>
    <x v="4"/>
    <x v="0"/>
    <x v="0"/>
    <x v="3"/>
    <x v="2"/>
    <x v="0"/>
    <x v="0"/>
    <x v="0"/>
  </r>
  <r>
    <x v="141"/>
    <x v="49"/>
    <x v="58"/>
    <x v="1"/>
    <x v="0"/>
    <x v="57"/>
    <x v="57"/>
    <x v="57"/>
    <x v="57"/>
    <x v="0"/>
    <x v="1547"/>
    <x v="1634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2"/>
    <x v="2"/>
    <x v="2"/>
    <x v="1"/>
    <x v="0"/>
    <x v="2"/>
    <x v="2"/>
    <x v="2"/>
    <x v="2"/>
    <x v="0"/>
    <x v="1580"/>
    <x v="1635"/>
    <x v="356"/>
    <x v="363"/>
    <x v="18"/>
    <x v="1277"/>
    <x v="36"/>
    <x v="3"/>
    <x v="4"/>
    <x v="3"/>
    <x v="1"/>
    <x v="6"/>
    <x v="1159"/>
    <x v="0"/>
    <x v="0"/>
    <x v="3"/>
    <x v="2"/>
    <x v="0"/>
    <x v="0"/>
    <x v="0"/>
  </r>
  <r>
    <x v="142"/>
    <x v="2"/>
    <x v="3"/>
    <x v="1"/>
    <x v="0"/>
    <x v="3"/>
    <x v="3"/>
    <x v="3"/>
    <x v="3"/>
    <x v="0"/>
    <x v="1581"/>
    <x v="1636"/>
    <x v="227"/>
    <x v="132"/>
    <x v="53"/>
    <x v="1278"/>
    <x v="15"/>
    <x v="2"/>
    <x v="6"/>
    <x v="3"/>
    <x v="1"/>
    <x v="22"/>
    <x v="1160"/>
    <x v="0"/>
    <x v="0"/>
    <x v="13"/>
    <x v="5"/>
    <x v="0"/>
    <x v="0"/>
    <x v="0"/>
  </r>
  <r>
    <x v="142"/>
    <x v="2"/>
    <x v="4"/>
    <x v="1"/>
    <x v="0"/>
    <x v="4"/>
    <x v="4"/>
    <x v="4"/>
    <x v="4"/>
    <x v="0"/>
    <x v="1582"/>
    <x v="1637"/>
    <x v="391"/>
    <x v="185"/>
    <x v="55"/>
    <x v="401"/>
    <x v="4"/>
    <x v="3"/>
    <x v="4"/>
    <x v="3"/>
    <x v="1"/>
    <x v="4"/>
    <x v="4"/>
    <x v="0"/>
    <x v="0"/>
    <x v="3"/>
    <x v="2"/>
    <x v="0"/>
    <x v="0"/>
    <x v="0"/>
  </r>
  <r>
    <x v="142"/>
    <x v="5"/>
    <x v="8"/>
    <x v="1"/>
    <x v="0"/>
    <x v="8"/>
    <x v="8"/>
    <x v="8"/>
    <x v="8"/>
    <x v="0"/>
    <x v="1583"/>
    <x v="1638"/>
    <x v="726"/>
    <x v="280"/>
    <x v="45"/>
    <x v="1279"/>
    <x v="36"/>
    <x v="3"/>
    <x v="6"/>
    <x v="3"/>
    <x v="1"/>
    <x v="10"/>
    <x v="1161"/>
    <x v="0"/>
    <x v="0"/>
    <x v="3"/>
    <x v="2"/>
    <x v="0"/>
    <x v="0"/>
    <x v="0"/>
  </r>
  <r>
    <x v="142"/>
    <x v="18"/>
    <x v="21"/>
    <x v="1"/>
    <x v="0"/>
    <x v="20"/>
    <x v="20"/>
    <x v="20"/>
    <x v="20"/>
    <x v="0"/>
    <x v="1584"/>
    <x v="1639"/>
    <x v="523"/>
    <x v="14"/>
    <x v="18"/>
    <x v="296"/>
    <x v="36"/>
    <x v="3"/>
    <x v="3"/>
    <x v="3"/>
    <x v="1"/>
    <x v="26"/>
    <x v="1162"/>
    <x v="0"/>
    <x v="0"/>
    <x v="2"/>
    <x v="2"/>
    <x v="0"/>
    <x v="0"/>
    <x v="0"/>
  </r>
  <r>
    <x v="142"/>
    <x v="23"/>
    <x v="27"/>
    <x v="1"/>
    <x v="0"/>
    <x v="26"/>
    <x v="26"/>
    <x v="26"/>
    <x v="26"/>
    <x v="0"/>
    <x v="1585"/>
    <x v="1640"/>
    <x v="90"/>
    <x v="47"/>
    <x v="18"/>
    <x v="1280"/>
    <x v="4"/>
    <x v="3"/>
    <x v="4"/>
    <x v="3"/>
    <x v="1"/>
    <x v="4"/>
    <x v="4"/>
    <x v="0"/>
    <x v="0"/>
    <x v="3"/>
    <x v="5"/>
    <x v="0"/>
    <x v="0"/>
    <x v="0"/>
  </r>
  <r>
    <x v="142"/>
    <x v="49"/>
    <x v="58"/>
    <x v="1"/>
    <x v="0"/>
    <x v="57"/>
    <x v="57"/>
    <x v="57"/>
    <x v="57"/>
    <x v="0"/>
    <x v="1586"/>
    <x v="1208"/>
    <x v="522"/>
    <x v="12"/>
    <x v="116"/>
    <x v="1281"/>
    <x v="4"/>
    <x v="3"/>
    <x v="4"/>
    <x v="3"/>
    <x v="1"/>
    <x v="4"/>
    <x v="4"/>
    <x v="0"/>
    <x v="0"/>
    <x v="3"/>
    <x v="2"/>
    <x v="0"/>
    <x v="0"/>
    <x v="0"/>
  </r>
  <r>
    <x v="143"/>
    <x v="2"/>
    <x v="2"/>
    <x v="1"/>
    <x v="0"/>
    <x v="2"/>
    <x v="2"/>
    <x v="2"/>
    <x v="2"/>
    <x v="0"/>
    <x v="1587"/>
    <x v="1641"/>
    <x v="40"/>
    <x v="333"/>
    <x v="18"/>
    <x v="1249"/>
    <x v="36"/>
    <x v="3"/>
    <x v="3"/>
    <x v="3"/>
    <x v="1"/>
    <x v="26"/>
    <x v="1163"/>
    <x v="0"/>
    <x v="0"/>
    <x v="3"/>
    <x v="2"/>
    <x v="0"/>
    <x v="0"/>
    <x v="0"/>
  </r>
  <r>
    <x v="143"/>
    <x v="2"/>
    <x v="3"/>
    <x v="1"/>
    <x v="0"/>
    <x v="3"/>
    <x v="3"/>
    <x v="3"/>
    <x v="3"/>
    <x v="0"/>
    <x v="1588"/>
    <x v="1642"/>
    <x v="727"/>
    <x v="269"/>
    <x v="108"/>
    <x v="318"/>
    <x v="33"/>
    <x v="3"/>
    <x v="6"/>
    <x v="3"/>
    <x v="1"/>
    <x v="21"/>
    <x v="1164"/>
    <x v="0"/>
    <x v="0"/>
    <x v="12"/>
    <x v="2"/>
    <x v="0"/>
    <x v="0"/>
    <x v="0"/>
  </r>
  <r>
    <x v="143"/>
    <x v="2"/>
    <x v="4"/>
    <x v="1"/>
    <x v="0"/>
    <x v="4"/>
    <x v="4"/>
    <x v="4"/>
    <x v="4"/>
    <x v="0"/>
    <x v="1589"/>
    <x v="1643"/>
    <x v="6"/>
    <x v="155"/>
    <x v="4"/>
    <x v="385"/>
    <x v="4"/>
    <x v="3"/>
    <x v="4"/>
    <x v="3"/>
    <x v="1"/>
    <x v="4"/>
    <x v="4"/>
    <x v="0"/>
    <x v="0"/>
    <x v="3"/>
    <x v="2"/>
    <x v="0"/>
    <x v="0"/>
    <x v="0"/>
  </r>
  <r>
    <x v="143"/>
    <x v="5"/>
    <x v="8"/>
    <x v="1"/>
    <x v="0"/>
    <x v="8"/>
    <x v="8"/>
    <x v="8"/>
    <x v="8"/>
    <x v="0"/>
    <x v="1590"/>
    <x v="1644"/>
    <x v="438"/>
    <x v="352"/>
    <x v="45"/>
    <x v="1282"/>
    <x v="36"/>
    <x v="3"/>
    <x v="3"/>
    <x v="7"/>
    <x v="1"/>
    <x v="47"/>
    <x v="1165"/>
    <x v="0"/>
    <x v="0"/>
    <x v="4"/>
    <x v="2"/>
    <x v="0"/>
    <x v="0"/>
    <x v="0"/>
  </r>
  <r>
    <x v="143"/>
    <x v="18"/>
    <x v="21"/>
    <x v="1"/>
    <x v="0"/>
    <x v="20"/>
    <x v="20"/>
    <x v="20"/>
    <x v="20"/>
    <x v="0"/>
    <x v="1591"/>
    <x v="1645"/>
    <x v="648"/>
    <x v="161"/>
    <x v="4"/>
    <x v="1283"/>
    <x v="15"/>
    <x v="3"/>
    <x v="6"/>
    <x v="3"/>
    <x v="1"/>
    <x v="3"/>
    <x v="1166"/>
    <x v="0"/>
    <x v="0"/>
    <x v="4"/>
    <x v="2"/>
    <x v="0"/>
    <x v="0"/>
    <x v="0"/>
  </r>
  <r>
    <x v="143"/>
    <x v="23"/>
    <x v="27"/>
    <x v="1"/>
    <x v="0"/>
    <x v="26"/>
    <x v="26"/>
    <x v="26"/>
    <x v="26"/>
    <x v="0"/>
    <x v="1592"/>
    <x v="1646"/>
    <x v="243"/>
    <x v="34"/>
    <x v="18"/>
    <x v="1284"/>
    <x v="4"/>
    <x v="3"/>
    <x v="6"/>
    <x v="3"/>
    <x v="1"/>
    <x v="6"/>
    <x v="1167"/>
    <x v="0"/>
    <x v="0"/>
    <x v="3"/>
    <x v="2"/>
    <x v="0"/>
    <x v="0"/>
    <x v="0"/>
  </r>
  <r>
    <x v="143"/>
    <x v="49"/>
    <x v="58"/>
    <x v="1"/>
    <x v="0"/>
    <x v="57"/>
    <x v="57"/>
    <x v="57"/>
    <x v="57"/>
    <x v="0"/>
    <x v="1214"/>
    <x v="1647"/>
    <x v="82"/>
    <x v="526"/>
    <x v="117"/>
    <x v="1285"/>
    <x v="4"/>
    <x v="3"/>
    <x v="4"/>
    <x v="3"/>
    <x v="1"/>
    <x v="4"/>
    <x v="4"/>
    <x v="0"/>
    <x v="0"/>
    <x v="3"/>
    <x v="2"/>
    <x v="0"/>
    <x v="0"/>
    <x v="0"/>
  </r>
  <r>
    <x v="144"/>
    <x v="2"/>
    <x v="2"/>
    <x v="1"/>
    <x v="0"/>
    <x v="2"/>
    <x v="2"/>
    <x v="2"/>
    <x v="2"/>
    <x v="0"/>
    <x v="1267"/>
    <x v="1648"/>
    <x v="659"/>
    <x v="11"/>
    <x v="18"/>
    <x v="1286"/>
    <x v="4"/>
    <x v="3"/>
    <x v="4"/>
    <x v="3"/>
    <x v="3"/>
    <x v="6"/>
    <x v="1168"/>
    <x v="0"/>
    <x v="0"/>
    <x v="3"/>
    <x v="2"/>
    <x v="0"/>
    <x v="0"/>
    <x v="0"/>
  </r>
  <r>
    <x v="144"/>
    <x v="2"/>
    <x v="3"/>
    <x v="1"/>
    <x v="0"/>
    <x v="3"/>
    <x v="3"/>
    <x v="3"/>
    <x v="3"/>
    <x v="0"/>
    <x v="1593"/>
    <x v="1649"/>
    <x v="428"/>
    <x v="200"/>
    <x v="103"/>
    <x v="1217"/>
    <x v="3"/>
    <x v="3"/>
    <x v="15"/>
    <x v="3"/>
    <x v="1"/>
    <x v="3"/>
    <x v="1169"/>
    <x v="0"/>
    <x v="0"/>
    <x v="12"/>
    <x v="5"/>
    <x v="0"/>
    <x v="0"/>
    <x v="0"/>
  </r>
  <r>
    <x v="144"/>
    <x v="2"/>
    <x v="4"/>
    <x v="1"/>
    <x v="0"/>
    <x v="4"/>
    <x v="4"/>
    <x v="4"/>
    <x v="4"/>
    <x v="0"/>
    <x v="1594"/>
    <x v="1650"/>
    <x v="396"/>
    <x v="522"/>
    <x v="18"/>
    <x v="1287"/>
    <x v="4"/>
    <x v="3"/>
    <x v="4"/>
    <x v="3"/>
    <x v="1"/>
    <x v="4"/>
    <x v="4"/>
    <x v="0"/>
    <x v="0"/>
    <x v="3"/>
    <x v="2"/>
    <x v="0"/>
    <x v="0"/>
    <x v="0"/>
  </r>
  <r>
    <x v="144"/>
    <x v="5"/>
    <x v="8"/>
    <x v="1"/>
    <x v="0"/>
    <x v="8"/>
    <x v="8"/>
    <x v="8"/>
    <x v="8"/>
    <x v="0"/>
    <x v="1595"/>
    <x v="1651"/>
    <x v="420"/>
    <x v="27"/>
    <x v="90"/>
    <x v="375"/>
    <x v="36"/>
    <x v="3"/>
    <x v="15"/>
    <x v="3"/>
    <x v="1"/>
    <x v="47"/>
    <x v="1170"/>
    <x v="0"/>
    <x v="0"/>
    <x v="4"/>
    <x v="2"/>
    <x v="0"/>
    <x v="0"/>
    <x v="0"/>
  </r>
  <r>
    <x v="144"/>
    <x v="18"/>
    <x v="21"/>
    <x v="1"/>
    <x v="0"/>
    <x v="20"/>
    <x v="20"/>
    <x v="20"/>
    <x v="20"/>
    <x v="0"/>
    <x v="1596"/>
    <x v="1652"/>
    <x v="407"/>
    <x v="38"/>
    <x v="18"/>
    <x v="1271"/>
    <x v="3"/>
    <x v="3"/>
    <x v="4"/>
    <x v="3"/>
    <x v="1"/>
    <x v="10"/>
    <x v="1171"/>
    <x v="0"/>
    <x v="0"/>
    <x v="3"/>
    <x v="2"/>
    <x v="0"/>
    <x v="0"/>
    <x v="0"/>
  </r>
  <r>
    <x v="144"/>
    <x v="23"/>
    <x v="27"/>
    <x v="1"/>
    <x v="0"/>
    <x v="26"/>
    <x v="26"/>
    <x v="26"/>
    <x v="26"/>
    <x v="0"/>
    <x v="1597"/>
    <x v="1653"/>
    <x v="86"/>
    <x v="34"/>
    <x v="18"/>
    <x v="385"/>
    <x v="4"/>
    <x v="3"/>
    <x v="4"/>
    <x v="3"/>
    <x v="1"/>
    <x v="4"/>
    <x v="4"/>
    <x v="0"/>
    <x v="0"/>
    <x v="3"/>
    <x v="2"/>
    <x v="0"/>
    <x v="0"/>
    <x v="0"/>
  </r>
  <r>
    <x v="144"/>
    <x v="49"/>
    <x v="58"/>
    <x v="1"/>
    <x v="0"/>
    <x v="57"/>
    <x v="57"/>
    <x v="57"/>
    <x v="57"/>
    <x v="0"/>
    <x v="1547"/>
    <x v="1634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5"/>
    <x v="2"/>
    <x v="2"/>
    <x v="1"/>
    <x v="0"/>
    <x v="2"/>
    <x v="2"/>
    <x v="2"/>
    <x v="2"/>
    <x v="0"/>
    <x v="1598"/>
    <x v="757"/>
    <x v="456"/>
    <x v="182"/>
    <x v="4"/>
    <x v="816"/>
    <x v="3"/>
    <x v="3"/>
    <x v="4"/>
    <x v="3"/>
    <x v="1"/>
    <x v="10"/>
    <x v="1172"/>
    <x v="0"/>
    <x v="0"/>
    <x v="3"/>
    <x v="2"/>
    <x v="0"/>
    <x v="0"/>
    <x v="0"/>
  </r>
  <r>
    <x v="145"/>
    <x v="2"/>
    <x v="3"/>
    <x v="1"/>
    <x v="0"/>
    <x v="3"/>
    <x v="3"/>
    <x v="3"/>
    <x v="3"/>
    <x v="0"/>
    <x v="1599"/>
    <x v="1654"/>
    <x v="185"/>
    <x v="155"/>
    <x v="108"/>
    <x v="263"/>
    <x v="21"/>
    <x v="3"/>
    <x v="6"/>
    <x v="3"/>
    <x v="1"/>
    <x v="38"/>
    <x v="1173"/>
    <x v="0"/>
    <x v="0"/>
    <x v="4"/>
    <x v="2"/>
    <x v="0"/>
    <x v="0"/>
    <x v="0"/>
  </r>
  <r>
    <x v="145"/>
    <x v="2"/>
    <x v="4"/>
    <x v="1"/>
    <x v="0"/>
    <x v="4"/>
    <x v="4"/>
    <x v="4"/>
    <x v="4"/>
    <x v="0"/>
    <x v="391"/>
    <x v="1078"/>
    <x v="140"/>
    <x v="7"/>
    <x v="4"/>
    <x v="1288"/>
    <x v="4"/>
    <x v="3"/>
    <x v="4"/>
    <x v="3"/>
    <x v="1"/>
    <x v="4"/>
    <x v="4"/>
    <x v="0"/>
    <x v="0"/>
    <x v="3"/>
    <x v="2"/>
    <x v="0"/>
    <x v="0"/>
    <x v="0"/>
  </r>
  <r>
    <x v="145"/>
    <x v="5"/>
    <x v="8"/>
    <x v="1"/>
    <x v="0"/>
    <x v="8"/>
    <x v="8"/>
    <x v="8"/>
    <x v="8"/>
    <x v="0"/>
    <x v="1600"/>
    <x v="1655"/>
    <x v="139"/>
    <x v="78"/>
    <x v="45"/>
    <x v="545"/>
    <x v="15"/>
    <x v="5"/>
    <x v="15"/>
    <x v="3"/>
    <x v="1"/>
    <x v="21"/>
    <x v="1174"/>
    <x v="0"/>
    <x v="0"/>
    <x v="3"/>
    <x v="13"/>
    <x v="0"/>
    <x v="0"/>
    <x v="0"/>
  </r>
  <r>
    <x v="145"/>
    <x v="18"/>
    <x v="21"/>
    <x v="1"/>
    <x v="0"/>
    <x v="20"/>
    <x v="20"/>
    <x v="20"/>
    <x v="20"/>
    <x v="0"/>
    <x v="1601"/>
    <x v="1656"/>
    <x v="386"/>
    <x v="3"/>
    <x v="4"/>
    <x v="483"/>
    <x v="36"/>
    <x v="3"/>
    <x v="4"/>
    <x v="3"/>
    <x v="1"/>
    <x v="6"/>
    <x v="1175"/>
    <x v="0"/>
    <x v="0"/>
    <x v="3"/>
    <x v="5"/>
    <x v="0"/>
    <x v="0"/>
    <x v="0"/>
  </r>
  <r>
    <x v="145"/>
    <x v="23"/>
    <x v="27"/>
    <x v="1"/>
    <x v="0"/>
    <x v="26"/>
    <x v="26"/>
    <x v="26"/>
    <x v="26"/>
    <x v="0"/>
    <x v="1602"/>
    <x v="1657"/>
    <x v="93"/>
    <x v="344"/>
    <x v="18"/>
    <x v="1289"/>
    <x v="4"/>
    <x v="3"/>
    <x v="4"/>
    <x v="3"/>
    <x v="1"/>
    <x v="4"/>
    <x v="4"/>
    <x v="0"/>
    <x v="0"/>
    <x v="3"/>
    <x v="2"/>
    <x v="0"/>
    <x v="0"/>
    <x v="0"/>
  </r>
  <r>
    <x v="145"/>
    <x v="49"/>
    <x v="58"/>
    <x v="1"/>
    <x v="0"/>
    <x v="57"/>
    <x v="57"/>
    <x v="57"/>
    <x v="57"/>
    <x v="0"/>
    <x v="1547"/>
    <x v="1658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6"/>
    <x v="2"/>
    <x v="2"/>
    <x v="1"/>
    <x v="0"/>
    <x v="2"/>
    <x v="2"/>
    <x v="2"/>
    <x v="2"/>
    <x v="0"/>
    <x v="1603"/>
    <x v="1659"/>
    <x v="512"/>
    <x v="58"/>
    <x v="18"/>
    <x v="1290"/>
    <x v="3"/>
    <x v="3"/>
    <x v="6"/>
    <x v="3"/>
    <x v="1"/>
    <x v="26"/>
    <x v="1176"/>
    <x v="0"/>
    <x v="0"/>
    <x v="3"/>
    <x v="2"/>
    <x v="0"/>
    <x v="0"/>
    <x v="0"/>
  </r>
  <r>
    <x v="146"/>
    <x v="2"/>
    <x v="3"/>
    <x v="1"/>
    <x v="0"/>
    <x v="3"/>
    <x v="3"/>
    <x v="3"/>
    <x v="3"/>
    <x v="0"/>
    <x v="1604"/>
    <x v="1660"/>
    <x v="428"/>
    <x v="79"/>
    <x v="103"/>
    <x v="1291"/>
    <x v="3"/>
    <x v="3"/>
    <x v="15"/>
    <x v="3"/>
    <x v="1"/>
    <x v="3"/>
    <x v="1177"/>
    <x v="0"/>
    <x v="0"/>
    <x v="4"/>
    <x v="2"/>
    <x v="0"/>
    <x v="0"/>
    <x v="0"/>
  </r>
  <r>
    <x v="146"/>
    <x v="2"/>
    <x v="4"/>
    <x v="1"/>
    <x v="0"/>
    <x v="4"/>
    <x v="4"/>
    <x v="4"/>
    <x v="4"/>
    <x v="0"/>
    <x v="1178"/>
    <x v="1661"/>
    <x v="385"/>
    <x v="527"/>
    <x v="18"/>
    <x v="655"/>
    <x v="4"/>
    <x v="3"/>
    <x v="4"/>
    <x v="3"/>
    <x v="1"/>
    <x v="4"/>
    <x v="4"/>
    <x v="0"/>
    <x v="0"/>
    <x v="3"/>
    <x v="2"/>
    <x v="0"/>
    <x v="0"/>
    <x v="0"/>
  </r>
  <r>
    <x v="146"/>
    <x v="5"/>
    <x v="8"/>
    <x v="1"/>
    <x v="0"/>
    <x v="8"/>
    <x v="8"/>
    <x v="8"/>
    <x v="8"/>
    <x v="0"/>
    <x v="1605"/>
    <x v="1662"/>
    <x v="294"/>
    <x v="72"/>
    <x v="90"/>
    <x v="65"/>
    <x v="36"/>
    <x v="3"/>
    <x v="6"/>
    <x v="3"/>
    <x v="1"/>
    <x v="10"/>
    <x v="1178"/>
    <x v="0"/>
    <x v="0"/>
    <x v="12"/>
    <x v="2"/>
    <x v="0"/>
    <x v="0"/>
    <x v="0"/>
  </r>
  <r>
    <x v="146"/>
    <x v="18"/>
    <x v="21"/>
    <x v="1"/>
    <x v="0"/>
    <x v="20"/>
    <x v="20"/>
    <x v="20"/>
    <x v="20"/>
    <x v="0"/>
    <x v="1606"/>
    <x v="1663"/>
    <x v="728"/>
    <x v="280"/>
    <x v="4"/>
    <x v="11"/>
    <x v="3"/>
    <x v="3"/>
    <x v="4"/>
    <x v="3"/>
    <x v="1"/>
    <x v="10"/>
    <x v="1179"/>
    <x v="0"/>
    <x v="0"/>
    <x v="4"/>
    <x v="2"/>
    <x v="0"/>
    <x v="0"/>
    <x v="0"/>
  </r>
  <r>
    <x v="146"/>
    <x v="23"/>
    <x v="27"/>
    <x v="1"/>
    <x v="0"/>
    <x v="26"/>
    <x v="26"/>
    <x v="26"/>
    <x v="26"/>
    <x v="0"/>
    <x v="1607"/>
    <x v="1664"/>
    <x v="492"/>
    <x v="528"/>
    <x v="18"/>
    <x v="541"/>
    <x v="3"/>
    <x v="3"/>
    <x v="4"/>
    <x v="3"/>
    <x v="1"/>
    <x v="10"/>
    <x v="863"/>
    <x v="0"/>
    <x v="0"/>
    <x v="3"/>
    <x v="2"/>
    <x v="0"/>
    <x v="0"/>
    <x v="0"/>
  </r>
  <r>
    <x v="146"/>
    <x v="49"/>
    <x v="58"/>
    <x v="1"/>
    <x v="0"/>
    <x v="57"/>
    <x v="57"/>
    <x v="57"/>
    <x v="57"/>
    <x v="0"/>
    <x v="1547"/>
    <x v="1620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7"/>
    <x v="2"/>
    <x v="2"/>
    <x v="1"/>
    <x v="0"/>
    <x v="2"/>
    <x v="2"/>
    <x v="2"/>
    <x v="2"/>
    <x v="0"/>
    <x v="1608"/>
    <x v="1665"/>
    <x v="577"/>
    <x v="141"/>
    <x v="18"/>
    <x v="162"/>
    <x v="4"/>
    <x v="3"/>
    <x v="4"/>
    <x v="3"/>
    <x v="1"/>
    <x v="4"/>
    <x v="4"/>
    <x v="0"/>
    <x v="0"/>
    <x v="3"/>
    <x v="13"/>
    <x v="0"/>
    <x v="0"/>
    <x v="0"/>
  </r>
  <r>
    <x v="147"/>
    <x v="2"/>
    <x v="3"/>
    <x v="1"/>
    <x v="0"/>
    <x v="3"/>
    <x v="3"/>
    <x v="3"/>
    <x v="3"/>
    <x v="0"/>
    <x v="1609"/>
    <x v="1666"/>
    <x v="373"/>
    <x v="79"/>
    <x v="108"/>
    <x v="1292"/>
    <x v="36"/>
    <x v="3"/>
    <x v="6"/>
    <x v="3"/>
    <x v="3"/>
    <x v="26"/>
    <x v="1180"/>
    <x v="0"/>
    <x v="0"/>
    <x v="3"/>
    <x v="2"/>
    <x v="0"/>
    <x v="0"/>
    <x v="0"/>
  </r>
  <r>
    <x v="147"/>
    <x v="2"/>
    <x v="4"/>
    <x v="1"/>
    <x v="0"/>
    <x v="4"/>
    <x v="4"/>
    <x v="4"/>
    <x v="4"/>
    <x v="0"/>
    <x v="1610"/>
    <x v="1667"/>
    <x v="385"/>
    <x v="407"/>
    <x v="18"/>
    <x v="1293"/>
    <x v="4"/>
    <x v="3"/>
    <x v="4"/>
    <x v="3"/>
    <x v="1"/>
    <x v="4"/>
    <x v="4"/>
    <x v="0"/>
    <x v="0"/>
    <x v="3"/>
    <x v="2"/>
    <x v="0"/>
    <x v="0"/>
    <x v="0"/>
  </r>
  <r>
    <x v="147"/>
    <x v="5"/>
    <x v="8"/>
    <x v="1"/>
    <x v="0"/>
    <x v="8"/>
    <x v="8"/>
    <x v="8"/>
    <x v="8"/>
    <x v="0"/>
    <x v="1611"/>
    <x v="1668"/>
    <x v="729"/>
    <x v="121"/>
    <x v="45"/>
    <x v="232"/>
    <x v="3"/>
    <x v="3"/>
    <x v="15"/>
    <x v="3"/>
    <x v="6"/>
    <x v="21"/>
    <x v="1181"/>
    <x v="0"/>
    <x v="0"/>
    <x v="13"/>
    <x v="2"/>
    <x v="0"/>
    <x v="0"/>
    <x v="0"/>
  </r>
  <r>
    <x v="147"/>
    <x v="18"/>
    <x v="21"/>
    <x v="1"/>
    <x v="0"/>
    <x v="20"/>
    <x v="20"/>
    <x v="20"/>
    <x v="20"/>
    <x v="0"/>
    <x v="1612"/>
    <x v="1669"/>
    <x v="413"/>
    <x v="44"/>
    <x v="4"/>
    <x v="447"/>
    <x v="36"/>
    <x v="3"/>
    <x v="4"/>
    <x v="3"/>
    <x v="1"/>
    <x v="6"/>
    <x v="1182"/>
    <x v="0"/>
    <x v="0"/>
    <x v="3"/>
    <x v="2"/>
    <x v="0"/>
    <x v="0"/>
    <x v="0"/>
  </r>
  <r>
    <x v="147"/>
    <x v="23"/>
    <x v="27"/>
    <x v="1"/>
    <x v="0"/>
    <x v="26"/>
    <x v="26"/>
    <x v="26"/>
    <x v="26"/>
    <x v="0"/>
    <x v="1613"/>
    <x v="955"/>
    <x v="675"/>
    <x v="404"/>
    <x v="18"/>
    <x v="1294"/>
    <x v="4"/>
    <x v="3"/>
    <x v="4"/>
    <x v="3"/>
    <x v="1"/>
    <x v="4"/>
    <x v="4"/>
    <x v="0"/>
    <x v="0"/>
    <x v="3"/>
    <x v="2"/>
    <x v="0"/>
    <x v="0"/>
    <x v="0"/>
  </r>
  <r>
    <x v="147"/>
    <x v="49"/>
    <x v="58"/>
    <x v="1"/>
    <x v="0"/>
    <x v="57"/>
    <x v="57"/>
    <x v="57"/>
    <x v="57"/>
    <x v="0"/>
    <x v="1614"/>
    <x v="1620"/>
    <x v="82"/>
    <x v="260"/>
    <x v="118"/>
    <x v="1295"/>
    <x v="4"/>
    <x v="3"/>
    <x v="4"/>
    <x v="3"/>
    <x v="1"/>
    <x v="4"/>
    <x v="4"/>
    <x v="0"/>
    <x v="0"/>
    <x v="3"/>
    <x v="2"/>
    <x v="0"/>
    <x v="0"/>
    <x v="0"/>
  </r>
  <r>
    <x v="148"/>
    <x v="50"/>
    <x v="59"/>
    <x v="2"/>
    <x v="33"/>
    <x v="58"/>
    <x v="58"/>
    <x v="58"/>
    <x v="58"/>
    <x v="1"/>
    <x v="1615"/>
    <x v="1670"/>
    <x v="730"/>
    <x v="529"/>
    <x v="119"/>
    <x v="1296"/>
    <x v="85"/>
    <x v="11"/>
    <x v="80"/>
    <x v="15"/>
    <x v="17"/>
    <x v="123"/>
    <x v="1183"/>
    <x v="7"/>
    <x v="8"/>
    <x v="27"/>
    <x v="26"/>
    <x v="33"/>
    <x v="2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0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0"/>
    <x v="1"/>
  </r>
  <r>
    <x v="0"/>
    <x v="2"/>
    <x v="2"/>
    <x v="1"/>
    <x v="0"/>
    <x v="2"/>
    <x v="2"/>
    <x v="2"/>
    <x v="2"/>
    <x v="0"/>
    <x v="2"/>
    <x v="2"/>
    <x v="2"/>
    <x v="2"/>
    <x v="2"/>
    <x v="2"/>
    <x v="2"/>
    <x v="2"/>
    <x v="2"/>
    <x v="2"/>
    <x v="2"/>
    <x v="2"/>
    <x v="2"/>
    <x v="0"/>
    <x v="0"/>
    <x v="2"/>
    <x v="1"/>
    <x v="0"/>
    <x v="0"/>
    <x v="0"/>
  </r>
  <r>
    <x v="0"/>
    <x v="2"/>
    <x v="3"/>
    <x v="1"/>
    <x v="0"/>
    <x v="3"/>
    <x v="3"/>
    <x v="3"/>
    <x v="3"/>
    <x v="0"/>
    <x v="3"/>
    <x v="3"/>
    <x v="3"/>
    <x v="3"/>
    <x v="3"/>
    <x v="3"/>
    <x v="3"/>
    <x v="3"/>
    <x v="3"/>
    <x v="3"/>
    <x v="3"/>
    <x v="3"/>
    <x v="3"/>
    <x v="0"/>
    <x v="0"/>
    <x v="3"/>
    <x v="2"/>
    <x v="0"/>
    <x v="0"/>
    <x v="0"/>
  </r>
  <r>
    <x v="0"/>
    <x v="2"/>
    <x v="4"/>
    <x v="1"/>
    <x v="0"/>
    <x v="4"/>
    <x v="4"/>
    <x v="4"/>
    <x v="4"/>
    <x v="0"/>
    <x v="4"/>
    <x v="4"/>
    <x v="4"/>
    <x v="4"/>
    <x v="4"/>
    <x v="4"/>
    <x v="4"/>
    <x v="3"/>
    <x v="4"/>
    <x v="3"/>
    <x v="1"/>
    <x v="4"/>
    <x v="4"/>
    <x v="0"/>
    <x v="0"/>
    <x v="4"/>
    <x v="2"/>
    <x v="0"/>
    <x v="0"/>
    <x v="0"/>
  </r>
  <r>
    <x v="0"/>
    <x v="3"/>
    <x v="5"/>
    <x v="1"/>
    <x v="1"/>
    <x v="5"/>
    <x v="5"/>
    <x v="5"/>
    <x v="5"/>
    <x v="0"/>
    <x v="5"/>
    <x v="5"/>
    <x v="5"/>
    <x v="5"/>
    <x v="5"/>
    <x v="5"/>
    <x v="5"/>
    <x v="3"/>
    <x v="5"/>
    <x v="3"/>
    <x v="1"/>
    <x v="5"/>
    <x v="5"/>
    <x v="0"/>
    <x v="0"/>
    <x v="5"/>
    <x v="2"/>
    <x v="1"/>
    <x v="0"/>
    <x v="1"/>
  </r>
  <r>
    <x v="0"/>
    <x v="3"/>
    <x v="6"/>
    <x v="0"/>
    <x v="2"/>
    <x v="6"/>
    <x v="6"/>
    <x v="6"/>
    <x v="6"/>
    <x v="0"/>
    <x v="6"/>
    <x v="6"/>
    <x v="6"/>
    <x v="6"/>
    <x v="6"/>
    <x v="6"/>
    <x v="4"/>
    <x v="3"/>
    <x v="6"/>
    <x v="3"/>
    <x v="1"/>
    <x v="6"/>
    <x v="6"/>
    <x v="0"/>
    <x v="0"/>
    <x v="3"/>
    <x v="2"/>
    <x v="2"/>
    <x v="0"/>
    <x v="0"/>
  </r>
  <r>
    <x v="1"/>
    <x v="0"/>
    <x v="0"/>
    <x v="0"/>
    <x v="0"/>
    <x v="0"/>
    <x v="0"/>
    <x v="0"/>
    <x v="0"/>
    <x v="0"/>
    <x v="7"/>
    <x v="7"/>
    <x v="7"/>
    <x v="7"/>
    <x v="7"/>
    <x v="7"/>
    <x v="6"/>
    <x v="4"/>
    <x v="7"/>
    <x v="4"/>
    <x v="4"/>
    <x v="7"/>
    <x v="7"/>
    <x v="0"/>
    <x v="0"/>
    <x v="6"/>
    <x v="3"/>
    <x v="0"/>
    <x v="0"/>
    <x v="0"/>
  </r>
  <r>
    <x v="1"/>
    <x v="1"/>
    <x v="1"/>
    <x v="0"/>
    <x v="1"/>
    <x v="1"/>
    <x v="1"/>
    <x v="1"/>
    <x v="1"/>
    <x v="0"/>
    <x v="8"/>
    <x v="8"/>
    <x v="8"/>
    <x v="8"/>
    <x v="8"/>
    <x v="8"/>
    <x v="7"/>
    <x v="4"/>
    <x v="8"/>
    <x v="5"/>
    <x v="4"/>
    <x v="8"/>
    <x v="8"/>
    <x v="0"/>
    <x v="0"/>
    <x v="7"/>
    <x v="4"/>
    <x v="1"/>
    <x v="0"/>
    <x v="1"/>
  </r>
  <r>
    <x v="1"/>
    <x v="2"/>
    <x v="2"/>
    <x v="1"/>
    <x v="0"/>
    <x v="2"/>
    <x v="2"/>
    <x v="2"/>
    <x v="2"/>
    <x v="0"/>
    <x v="9"/>
    <x v="9"/>
    <x v="9"/>
    <x v="9"/>
    <x v="9"/>
    <x v="9"/>
    <x v="8"/>
    <x v="5"/>
    <x v="9"/>
    <x v="3"/>
    <x v="1"/>
    <x v="9"/>
    <x v="9"/>
    <x v="0"/>
    <x v="0"/>
    <x v="8"/>
    <x v="1"/>
    <x v="0"/>
    <x v="0"/>
    <x v="0"/>
  </r>
  <r>
    <x v="1"/>
    <x v="2"/>
    <x v="3"/>
    <x v="1"/>
    <x v="0"/>
    <x v="3"/>
    <x v="3"/>
    <x v="3"/>
    <x v="3"/>
    <x v="0"/>
    <x v="10"/>
    <x v="10"/>
    <x v="10"/>
    <x v="10"/>
    <x v="10"/>
    <x v="10"/>
    <x v="9"/>
    <x v="3"/>
    <x v="6"/>
    <x v="3"/>
    <x v="3"/>
    <x v="3"/>
    <x v="10"/>
    <x v="0"/>
    <x v="0"/>
    <x v="3"/>
    <x v="1"/>
    <x v="0"/>
    <x v="0"/>
    <x v="0"/>
  </r>
  <r>
    <x v="1"/>
    <x v="2"/>
    <x v="4"/>
    <x v="1"/>
    <x v="0"/>
    <x v="4"/>
    <x v="4"/>
    <x v="4"/>
    <x v="4"/>
    <x v="0"/>
    <x v="11"/>
    <x v="11"/>
    <x v="11"/>
    <x v="11"/>
    <x v="4"/>
    <x v="11"/>
    <x v="3"/>
    <x v="3"/>
    <x v="4"/>
    <x v="3"/>
    <x v="1"/>
    <x v="10"/>
    <x v="11"/>
    <x v="0"/>
    <x v="0"/>
    <x v="3"/>
    <x v="5"/>
    <x v="0"/>
    <x v="0"/>
    <x v="0"/>
  </r>
  <r>
    <x v="1"/>
    <x v="3"/>
    <x v="5"/>
    <x v="1"/>
    <x v="1"/>
    <x v="5"/>
    <x v="5"/>
    <x v="5"/>
    <x v="5"/>
    <x v="0"/>
    <x v="12"/>
    <x v="12"/>
    <x v="12"/>
    <x v="12"/>
    <x v="5"/>
    <x v="12"/>
    <x v="10"/>
    <x v="3"/>
    <x v="10"/>
    <x v="2"/>
    <x v="2"/>
    <x v="11"/>
    <x v="12"/>
    <x v="0"/>
    <x v="0"/>
    <x v="4"/>
    <x v="2"/>
    <x v="1"/>
    <x v="0"/>
    <x v="1"/>
  </r>
  <r>
    <x v="1"/>
    <x v="3"/>
    <x v="6"/>
    <x v="0"/>
    <x v="2"/>
    <x v="6"/>
    <x v="6"/>
    <x v="6"/>
    <x v="6"/>
    <x v="0"/>
    <x v="13"/>
    <x v="13"/>
    <x v="13"/>
    <x v="13"/>
    <x v="4"/>
    <x v="13"/>
    <x v="11"/>
    <x v="5"/>
    <x v="11"/>
    <x v="3"/>
    <x v="2"/>
    <x v="12"/>
    <x v="13"/>
    <x v="0"/>
    <x v="0"/>
    <x v="5"/>
    <x v="6"/>
    <x v="2"/>
    <x v="0"/>
    <x v="0"/>
  </r>
  <r>
    <x v="2"/>
    <x v="0"/>
    <x v="0"/>
    <x v="0"/>
    <x v="0"/>
    <x v="0"/>
    <x v="0"/>
    <x v="0"/>
    <x v="0"/>
    <x v="0"/>
    <x v="14"/>
    <x v="14"/>
    <x v="14"/>
    <x v="14"/>
    <x v="11"/>
    <x v="14"/>
    <x v="12"/>
    <x v="5"/>
    <x v="12"/>
    <x v="1"/>
    <x v="1"/>
    <x v="13"/>
    <x v="14"/>
    <x v="0"/>
    <x v="0"/>
    <x v="9"/>
    <x v="7"/>
    <x v="0"/>
    <x v="0"/>
    <x v="0"/>
  </r>
  <r>
    <x v="2"/>
    <x v="1"/>
    <x v="1"/>
    <x v="0"/>
    <x v="1"/>
    <x v="1"/>
    <x v="1"/>
    <x v="1"/>
    <x v="1"/>
    <x v="0"/>
    <x v="15"/>
    <x v="15"/>
    <x v="15"/>
    <x v="15"/>
    <x v="12"/>
    <x v="15"/>
    <x v="13"/>
    <x v="5"/>
    <x v="13"/>
    <x v="6"/>
    <x v="5"/>
    <x v="14"/>
    <x v="15"/>
    <x v="0"/>
    <x v="0"/>
    <x v="8"/>
    <x v="8"/>
    <x v="1"/>
    <x v="0"/>
    <x v="1"/>
  </r>
  <r>
    <x v="2"/>
    <x v="2"/>
    <x v="2"/>
    <x v="1"/>
    <x v="0"/>
    <x v="2"/>
    <x v="2"/>
    <x v="2"/>
    <x v="2"/>
    <x v="0"/>
    <x v="16"/>
    <x v="16"/>
    <x v="16"/>
    <x v="16"/>
    <x v="13"/>
    <x v="16"/>
    <x v="14"/>
    <x v="3"/>
    <x v="14"/>
    <x v="3"/>
    <x v="1"/>
    <x v="15"/>
    <x v="16"/>
    <x v="0"/>
    <x v="0"/>
    <x v="10"/>
    <x v="9"/>
    <x v="0"/>
    <x v="0"/>
    <x v="0"/>
  </r>
  <r>
    <x v="2"/>
    <x v="2"/>
    <x v="3"/>
    <x v="1"/>
    <x v="0"/>
    <x v="3"/>
    <x v="3"/>
    <x v="3"/>
    <x v="3"/>
    <x v="0"/>
    <x v="17"/>
    <x v="17"/>
    <x v="17"/>
    <x v="17"/>
    <x v="14"/>
    <x v="17"/>
    <x v="15"/>
    <x v="3"/>
    <x v="15"/>
    <x v="3"/>
    <x v="2"/>
    <x v="16"/>
    <x v="17"/>
    <x v="0"/>
    <x v="0"/>
    <x v="4"/>
    <x v="5"/>
    <x v="0"/>
    <x v="0"/>
    <x v="0"/>
  </r>
  <r>
    <x v="2"/>
    <x v="2"/>
    <x v="4"/>
    <x v="1"/>
    <x v="0"/>
    <x v="4"/>
    <x v="4"/>
    <x v="4"/>
    <x v="4"/>
    <x v="0"/>
    <x v="18"/>
    <x v="18"/>
    <x v="18"/>
    <x v="18"/>
    <x v="4"/>
    <x v="18"/>
    <x v="4"/>
    <x v="3"/>
    <x v="6"/>
    <x v="3"/>
    <x v="1"/>
    <x v="6"/>
    <x v="18"/>
    <x v="0"/>
    <x v="0"/>
    <x v="4"/>
    <x v="2"/>
    <x v="0"/>
    <x v="0"/>
    <x v="0"/>
  </r>
  <r>
    <x v="2"/>
    <x v="3"/>
    <x v="5"/>
    <x v="1"/>
    <x v="1"/>
    <x v="5"/>
    <x v="5"/>
    <x v="5"/>
    <x v="5"/>
    <x v="0"/>
    <x v="19"/>
    <x v="19"/>
    <x v="19"/>
    <x v="19"/>
    <x v="5"/>
    <x v="19"/>
    <x v="16"/>
    <x v="3"/>
    <x v="2"/>
    <x v="3"/>
    <x v="2"/>
    <x v="17"/>
    <x v="19"/>
    <x v="0"/>
    <x v="0"/>
    <x v="2"/>
    <x v="5"/>
    <x v="1"/>
    <x v="0"/>
    <x v="1"/>
  </r>
  <r>
    <x v="2"/>
    <x v="3"/>
    <x v="6"/>
    <x v="0"/>
    <x v="2"/>
    <x v="6"/>
    <x v="6"/>
    <x v="6"/>
    <x v="6"/>
    <x v="0"/>
    <x v="20"/>
    <x v="20"/>
    <x v="20"/>
    <x v="20"/>
    <x v="5"/>
    <x v="20"/>
    <x v="17"/>
    <x v="3"/>
    <x v="16"/>
    <x v="7"/>
    <x v="6"/>
    <x v="18"/>
    <x v="20"/>
    <x v="0"/>
    <x v="0"/>
    <x v="7"/>
    <x v="2"/>
    <x v="2"/>
    <x v="0"/>
    <x v="0"/>
  </r>
  <r>
    <x v="3"/>
    <x v="0"/>
    <x v="0"/>
    <x v="0"/>
    <x v="0"/>
    <x v="0"/>
    <x v="0"/>
    <x v="0"/>
    <x v="0"/>
    <x v="0"/>
    <x v="21"/>
    <x v="21"/>
    <x v="21"/>
    <x v="21"/>
    <x v="15"/>
    <x v="21"/>
    <x v="18"/>
    <x v="2"/>
    <x v="17"/>
    <x v="2"/>
    <x v="2"/>
    <x v="19"/>
    <x v="21"/>
    <x v="0"/>
    <x v="0"/>
    <x v="11"/>
    <x v="10"/>
    <x v="0"/>
    <x v="0"/>
    <x v="0"/>
  </r>
  <r>
    <x v="3"/>
    <x v="1"/>
    <x v="1"/>
    <x v="0"/>
    <x v="1"/>
    <x v="1"/>
    <x v="1"/>
    <x v="1"/>
    <x v="1"/>
    <x v="0"/>
    <x v="22"/>
    <x v="22"/>
    <x v="22"/>
    <x v="22"/>
    <x v="16"/>
    <x v="22"/>
    <x v="19"/>
    <x v="5"/>
    <x v="18"/>
    <x v="8"/>
    <x v="3"/>
    <x v="8"/>
    <x v="22"/>
    <x v="0"/>
    <x v="0"/>
    <x v="12"/>
    <x v="11"/>
    <x v="1"/>
    <x v="0"/>
    <x v="1"/>
  </r>
  <r>
    <x v="3"/>
    <x v="2"/>
    <x v="2"/>
    <x v="1"/>
    <x v="0"/>
    <x v="2"/>
    <x v="2"/>
    <x v="2"/>
    <x v="2"/>
    <x v="0"/>
    <x v="23"/>
    <x v="23"/>
    <x v="23"/>
    <x v="23"/>
    <x v="13"/>
    <x v="23"/>
    <x v="20"/>
    <x v="5"/>
    <x v="19"/>
    <x v="3"/>
    <x v="5"/>
    <x v="20"/>
    <x v="23"/>
    <x v="0"/>
    <x v="0"/>
    <x v="2"/>
    <x v="1"/>
    <x v="0"/>
    <x v="0"/>
    <x v="0"/>
  </r>
  <r>
    <x v="3"/>
    <x v="2"/>
    <x v="3"/>
    <x v="1"/>
    <x v="0"/>
    <x v="3"/>
    <x v="3"/>
    <x v="3"/>
    <x v="3"/>
    <x v="0"/>
    <x v="24"/>
    <x v="24"/>
    <x v="24"/>
    <x v="24"/>
    <x v="17"/>
    <x v="24"/>
    <x v="21"/>
    <x v="3"/>
    <x v="15"/>
    <x v="3"/>
    <x v="1"/>
    <x v="21"/>
    <x v="24"/>
    <x v="0"/>
    <x v="0"/>
    <x v="4"/>
    <x v="5"/>
    <x v="0"/>
    <x v="0"/>
    <x v="0"/>
  </r>
  <r>
    <x v="3"/>
    <x v="2"/>
    <x v="4"/>
    <x v="1"/>
    <x v="0"/>
    <x v="4"/>
    <x v="4"/>
    <x v="4"/>
    <x v="4"/>
    <x v="0"/>
    <x v="25"/>
    <x v="25"/>
    <x v="25"/>
    <x v="25"/>
    <x v="18"/>
    <x v="25"/>
    <x v="4"/>
    <x v="3"/>
    <x v="4"/>
    <x v="3"/>
    <x v="1"/>
    <x v="4"/>
    <x v="4"/>
    <x v="0"/>
    <x v="0"/>
    <x v="3"/>
    <x v="2"/>
    <x v="0"/>
    <x v="0"/>
    <x v="0"/>
  </r>
  <r>
    <x v="3"/>
    <x v="3"/>
    <x v="5"/>
    <x v="1"/>
    <x v="1"/>
    <x v="5"/>
    <x v="5"/>
    <x v="5"/>
    <x v="5"/>
    <x v="0"/>
    <x v="26"/>
    <x v="26"/>
    <x v="26"/>
    <x v="26"/>
    <x v="5"/>
    <x v="26"/>
    <x v="22"/>
    <x v="5"/>
    <x v="2"/>
    <x v="2"/>
    <x v="3"/>
    <x v="17"/>
    <x v="25"/>
    <x v="0"/>
    <x v="0"/>
    <x v="13"/>
    <x v="5"/>
    <x v="1"/>
    <x v="0"/>
    <x v="1"/>
  </r>
  <r>
    <x v="3"/>
    <x v="3"/>
    <x v="6"/>
    <x v="0"/>
    <x v="2"/>
    <x v="6"/>
    <x v="6"/>
    <x v="6"/>
    <x v="6"/>
    <x v="0"/>
    <x v="27"/>
    <x v="27"/>
    <x v="27"/>
    <x v="27"/>
    <x v="19"/>
    <x v="27"/>
    <x v="21"/>
    <x v="3"/>
    <x v="3"/>
    <x v="3"/>
    <x v="1"/>
    <x v="22"/>
    <x v="26"/>
    <x v="0"/>
    <x v="0"/>
    <x v="13"/>
    <x v="2"/>
    <x v="2"/>
    <x v="0"/>
    <x v="0"/>
  </r>
  <r>
    <x v="4"/>
    <x v="0"/>
    <x v="0"/>
    <x v="0"/>
    <x v="0"/>
    <x v="0"/>
    <x v="0"/>
    <x v="0"/>
    <x v="0"/>
    <x v="0"/>
    <x v="28"/>
    <x v="28"/>
    <x v="28"/>
    <x v="28"/>
    <x v="7"/>
    <x v="28"/>
    <x v="23"/>
    <x v="5"/>
    <x v="20"/>
    <x v="2"/>
    <x v="5"/>
    <x v="23"/>
    <x v="27"/>
    <x v="0"/>
    <x v="0"/>
    <x v="11"/>
    <x v="3"/>
    <x v="0"/>
    <x v="0"/>
    <x v="0"/>
  </r>
  <r>
    <x v="4"/>
    <x v="1"/>
    <x v="1"/>
    <x v="0"/>
    <x v="1"/>
    <x v="1"/>
    <x v="1"/>
    <x v="1"/>
    <x v="1"/>
    <x v="0"/>
    <x v="29"/>
    <x v="29"/>
    <x v="29"/>
    <x v="29"/>
    <x v="6"/>
    <x v="29"/>
    <x v="24"/>
    <x v="2"/>
    <x v="21"/>
    <x v="9"/>
    <x v="5"/>
    <x v="24"/>
    <x v="28"/>
    <x v="0"/>
    <x v="0"/>
    <x v="5"/>
    <x v="12"/>
    <x v="1"/>
    <x v="0"/>
    <x v="1"/>
  </r>
  <r>
    <x v="4"/>
    <x v="2"/>
    <x v="2"/>
    <x v="1"/>
    <x v="0"/>
    <x v="2"/>
    <x v="2"/>
    <x v="2"/>
    <x v="2"/>
    <x v="0"/>
    <x v="30"/>
    <x v="30"/>
    <x v="30"/>
    <x v="30"/>
    <x v="20"/>
    <x v="30"/>
    <x v="22"/>
    <x v="5"/>
    <x v="14"/>
    <x v="3"/>
    <x v="2"/>
    <x v="25"/>
    <x v="29"/>
    <x v="0"/>
    <x v="0"/>
    <x v="13"/>
    <x v="1"/>
    <x v="0"/>
    <x v="0"/>
    <x v="0"/>
  </r>
  <r>
    <x v="4"/>
    <x v="2"/>
    <x v="3"/>
    <x v="1"/>
    <x v="0"/>
    <x v="3"/>
    <x v="3"/>
    <x v="3"/>
    <x v="3"/>
    <x v="0"/>
    <x v="31"/>
    <x v="31"/>
    <x v="17"/>
    <x v="31"/>
    <x v="21"/>
    <x v="31"/>
    <x v="9"/>
    <x v="3"/>
    <x v="4"/>
    <x v="3"/>
    <x v="1"/>
    <x v="26"/>
    <x v="30"/>
    <x v="0"/>
    <x v="0"/>
    <x v="3"/>
    <x v="5"/>
    <x v="0"/>
    <x v="0"/>
    <x v="0"/>
  </r>
  <r>
    <x v="4"/>
    <x v="2"/>
    <x v="4"/>
    <x v="1"/>
    <x v="0"/>
    <x v="4"/>
    <x v="4"/>
    <x v="4"/>
    <x v="4"/>
    <x v="0"/>
    <x v="32"/>
    <x v="32"/>
    <x v="31"/>
    <x v="32"/>
    <x v="18"/>
    <x v="32"/>
    <x v="25"/>
    <x v="3"/>
    <x v="22"/>
    <x v="3"/>
    <x v="3"/>
    <x v="27"/>
    <x v="4"/>
    <x v="0"/>
    <x v="0"/>
    <x v="12"/>
    <x v="13"/>
    <x v="0"/>
    <x v="0"/>
    <x v="0"/>
  </r>
  <r>
    <x v="4"/>
    <x v="3"/>
    <x v="5"/>
    <x v="1"/>
    <x v="1"/>
    <x v="5"/>
    <x v="5"/>
    <x v="5"/>
    <x v="5"/>
    <x v="0"/>
    <x v="33"/>
    <x v="33"/>
    <x v="32"/>
    <x v="33"/>
    <x v="5"/>
    <x v="33"/>
    <x v="14"/>
    <x v="3"/>
    <x v="23"/>
    <x v="3"/>
    <x v="3"/>
    <x v="20"/>
    <x v="31"/>
    <x v="0"/>
    <x v="0"/>
    <x v="2"/>
    <x v="5"/>
    <x v="1"/>
    <x v="0"/>
    <x v="1"/>
  </r>
  <r>
    <x v="4"/>
    <x v="3"/>
    <x v="6"/>
    <x v="0"/>
    <x v="2"/>
    <x v="6"/>
    <x v="6"/>
    <x v="6"/>
    <x v="6"/>
    <x v="0"/>
    <x v="34"/>
    <x v="34"/>
    <x v="3"/>
    <x v="34"/>
    <x v="22"/>
    <x v="34"/>
    <x v="26"/>
    <x v="2"/>
    <x v="24"/>
    <x v="3"/>
    <x v="1"/>
    <x v="28"/>
    <x v="32"/>
    <x v="0"/>
    <x v="0"/>
    <x v="12"/>
    <x v="9"/>
    <x v="2"/>
    <x v="0"/>
    <x v="0"/>
  </r>
  <r>
    <x v="4"/>
    <x v="4"/>
    <x v="7"/>
    <x v="1"/>
    <x v="1"/>
    <x v="7"/>
    <x v="7"/>
    <x v="7"/>
    <x v="7"/>
    <x v="0"/>
    <x v="35"/>
    <x v="35"/>
    <x v="33"/>
    <x v="35"/>
    <x v="23"/>
    <x v="35"/>
    <x v="26"/>
    <x v="5"/>
    <x v="25"/>
    <x v="7"/>
    <x v="3"/>
    <x v="29"/>
    <x v="33"/>
    <x v="0"/>
    <x v="0"/>
    <x v="3"/>
    <x v="2"/>
    <x v="1"/>
    <x v="0"/>
    <x v="1"/>
  </r>
  <r>
    <x v="5"/>
    <x v="0"/>
    <x v="0"/>
    <x v="0"/>
    <x v="0"/>
    <x v="0"/>
    <x v="0"/>
    <x v="0"/>
    <x v="0"/>
    <x v="0"/>
    <x v="36"/>
    <x v="36"/>
    <x v="34"/>
    <x v="14"/>
    <x v="24"/>
    <x v="36"/>
    <x v="27"/>
    <x v="5"/>
    <x v="26"/>
    <x v="10"/>
    <x v="4"/>
    <x v="30"/>
    <x v="34"/>
    <x v="0"/>
    <x v="0"/>
    <x v="14"/>
    <x v="6"/>
    <x v="0"/>
    <x v="0"/>
    <x v="0"/>
  </r>
  <r>
    <x v="5"/>
    <x v="1"/>
    <x v="1"/>
    <x v="0"/>
    <x v="1"/>
    <x v="1"/>
    <x v="1"/>
    <x v="1"/>
    <x v="1"/>
    <x v="0"/>
    <x v="37"/>
    <x v="37"/>
    <x v="35"/>
    <x v="36"/>
    <x v="12"/>
    <x v="37"/>
    <x v="19"/>
    <x v="6"/>
    <x v="27"/>
    <x v="4"/>
    <x v="7"/>
    <x v="31"/>
    <x v="35"/>
    <x v="0"/>
    <x v="0"/>
    <x v="5"/>
    <x v="14"/>
    <x v="1"/>
    <x v="0"/>
    <x v="1"/>
  </r>
  <r>
    <x v="5"/>
    <x v="2"/>
    <x v="2"/>
    <x v="1"/>
    <x v="0"/>
    <x v="2"/>
    <x v="2"/>
    <x v="2"/>
    <x v="2"/>
    <x v="0"/>
    <x v="38"/>
    <x v="38"/>
    <x v="36"/>
    <x v="37"/>
    <x v="13"/>
    <x v="38"/>
    <x v="5"/>
    <x v="3"/>
    <x v="9"/>
    <x v="3"/>
    <x v="1"/>
    <x v="18"/>
    <x v="36"/>
    <x v="0"/>
    <x v="0"/>
    <x v="7"/>
    <x v="7"/>
    <x v="0"/>
    <x v="0"/>
    <x v="0"/>
  </r>
  <r>
    <x v="5"/>
    <x v="2"/>
    <x v="3"/>
    <x v="1"/>
    <x v="0"/>
    <x v="3"/>
    <x v="3"/>
    <x v="3"/>
    <x v="3"/>
    <x v="0"/>
    <x v="39"/>
    <x v="39"/>
    <x v="37"/>
    <x v="38"/>
    <x v="25"/>
    <x v="39"/>
    <x v="21"/>
    <x v="3"/>
    <x v="3"/>
    <x v="3"/>
    <x v="1"/>
    <x v="22"/>
    <x v="37"/>
    <x v="0"/>
    <x v="0"/>
    <x v="3"/>
    <x v="5"/>
    <x v="0"/>
    <x v="0"/>
    <x v="0"/>
  </r>
  <r>
    <x v="5"/>
    <x v="2"/>
    <x v="4"/>
    <x v="1"/>
    <x v="0"/>
    <x v="4"/>
    <x v="4"/>
    <x v="4"/>
    <x v="4"/>
    <x v="0"/>
    <x v="40"/>
    <x v="40"/>
    <x v="38"/>
    <x v="39"/>
    <x v="4"/>
    <x v="40"/>
    <x v="4"/>
    <x v="2"/>
    <x v="4"/>
    <x v="3"/>
    <x v="1"/>
    <x v="10"/>
    <x v="38"/>
    <x v="0"/>
    <x v="0"/>
    <x v="3"/>
    <x v="2"/>
    <x v="0"/>
    <x v="0"/>
    <x v="0"/>
  </r>
  <r>
    <x v="5"/>
    <x v="3"/>
    <x v="5"/>
    <x v="1"/>
    <x v="1"/>
    <x v="5"/>
    <x v="5"/>
    <x v="5"/>
    <x v="5"/>
    <x v="0"/>
    <x v="41"/>
    <x v="41"/>
    <x v="39"/>
    <x v="40"/>
    <x v="5"/>
    <x v="41"/>
    <x v="20"/>
    <x v="3"/>
    <x v="28"/>
    <x v="2"/>
    <x v="2"/>
    <x v="32"/>
    <x v="39"/>
    <x v="0"/>
    <x v="0"/>
    <x v="2"/>
    <x v="5"/>
    <x v="1"/>
    <x v="0"/>
    <x v="1"/>
  </r>
  <r>
    <x v="5"/>
    <x v="3"/>
    <x v="6"/>
    <x v="0"/>
    <x v="2"/>
    <x v="6"/>
    <x v="6"/>
    <x v="6"/>
    <x v="6"/>
    <x v="0"/>
    <x v="42"/>
    <x v="42"/>
    <x v="40"/>
    <x v="41"/>
    <x v="26"/>
    <x v="42"/>
    <x v="28"/>
    <x v="3"/>
    <x v="5"/>
    <x v="3"/>
    <x v="1"/>
    <x v="33"/>
    <x v="40"/>
    <x v="0"/>
    <x v="0"/>
    <x v="3"/>
    <x v="5"/>
    <x v="2"/>
    <x v="0"/>
    <x v="0"/>
  </r>
  <r>
    <x v="5"/>
    <x v="4"/>
    <x v="7"/>
    <x v="1"/>
    <x v="1"/>
    <x v="7"/>
    <x v="7"/>
    <x v="7"/>
    <x v="7"/>
    <x v="0"/>
    <x v="43"/>
    <x v="43"/>
    <x v="41"/>
    <x v="42"/>
    <x v="27"/>
    <x v="43"/>
    <x v="29"/>
    <x v="3"/>
    <x v="25"/>
    <x v="2"/>
    <x v="2"/>
    <x v="9"/>
    <x v="41"/>
    <x v="0"/>
    <x v="0"/>
    <x v="12"/>
    <x v="5"/>
    <x v="1"/>
    <x v="0"/>
    <x v="1"/>
  </r>
  <r>
    <x v="5"/>
    <x v="5"/>
    <x v="8"/>
    <x v="1"/>
    <x v="0"/>
    <x v="8"/>
    <x v="8"/>
    <x v="8"/>
    <x v="8"/>
    <x v="0"/>
    <x v="44"/>
    <x v="44"/>
    <x v="42"/>
    <x v="43"/>
    <x v="28"/>
    <x v="44"/>
    <x v="30"/>
    <x v="3"/>
    <x v="10"/>
    <x v="3"/>
    <x v="1"/>
    <x v="34"/>
    <x v="42"/>
    <x v="0"/>
    <x v="0"/>
    <x v="13"/>
    <x v="11"/>
    <x v="0"/>
    <x v="0"/>
    <x v="0"/>
  </r>
  <r>
    <x v="6"/>
    <x v="0"/>
    <x v="0"/>
    <x v="0"/>
    <x v="0"/>
    <x v="0"/>
    <x v="0"/>
    <x v="0"/>
    <x v="0"/>
    <x v="0"/>
    <x v="45"/>
    <x v="45"/>
    <x v="43"/>
    <x v="44"/>
    <x v="29"/>
    <x v="45"/>
    <x v="31"/>
    <x v="5"/>
    <x v="29"/>
    <x v="2"/>
    <x v="6"/>
    <x v="35"/>
    <x v="43"/>
    <x v="0"/>
    <x v="0"/>
    <x v="15"/>
    <x v="3"/>
    <x v="0"/>
    <x v="0"/>
    <x v="0"/>
  </r>
  <r>
    <x v="6"/>
    <x v="1"/>
    <x v="1"/>
    <x v="0"/>
    <x v="1"/>
    <x v="1"/>
    <x v="1"/>
    <x v="1"/>
    <x v="1"/>
    <x v="0"/>
    <x v="46"/>
    <x v="46"/>
    <x v="44"/>
    <x v="45"/>
    <x v="30"/>
    <x v="46"/>
    <x v="32"/>
    <x v="5"/>
    <x v="30"/>
    <x v="1"/>
    <x v="1"/>
    <x v="13"/>
    <x v="44"/>
    <x v="0"/>
    <x v="0"/>
    <x v="2"/>
    <x v="13"/>
    <x v="1"/>
    <x v="0"/>
    <x v="1"/>
  </r>
  <r>
    <x v="6"/>
    <x v="2"/>
    <x v="2"/>
    <x v="1"/>
    <x v="0"/>
    <x v="2"/>
    <x v="2"/>
    <x v="2"/>
    <x v="2"/>
    <x v="0"/>
    <x v="47"/>
    <x v="47"/>
    <x v="45"/>
    <x v="46"/>
    <x v="7"/>
    <x v="47"/>
    <x v="10"/>
    <x v="5"/>
    <x v="25"/>
    <x v="3"/>
    <x v="3"/>
    <x v="11"/>
    <x v="45"/>
    <x v="0"/>
    <x v="0"/>
    <x v="5"/>
    <x v="11"/>
    <x v="0"/>
    <x v="0"/>
    <x v="0"/>
  </r>
  <r>
    <x v="6"/>
    <x v="2"/>
    <x v="3"/>
    <x v="1"/>
    <x v="0"/>
    <x v="3"/>
    <x v="3"/>
    <x v="3"/>
    <x v="3"/>
    <x v="0"/>
    <x v="48"/>
    <x v="48"/>
    <x v="46"/>
    <x v="47"/>
    <x v="31"/>
    <x v="48"/>
    <x v="33"/>
    <x v="3"/>
    <x v="3"/>
    <x v="7"/>
    <x v="3"/>
    <x v="36"/>
    <x v="46"/>
    <x v="0"/>
    <x v="0"/>
    <x v="13"/>
    <x v="2"/>
    <x v="0"/>
    <x v="0"/>
    <x v="0"/>
  </r>
  <r>
    <x v="6"/>
    <x v="2"/>
    <x v="4"/>
    <x v="1"/>
    <x v="0"/>
    <x v="4"/>
    <x v="4"/>
    <x v="4"/>
    <x v="4"/>
    <x v="0"/>
    <x v="49"/>
    <x v="49"/>
    <x v="47"/>
    <x v="48"/>
    <x v="27"/>
    <x v="49"/>
    <x v="4"/>
    <x v="3"/>
    <x v="4"/>
    <x v="3"/>
    <x v="1"/>
    <x v="4"/>
    <x v="4"/>
    <x v="0"/>
    <x v="0"/>
    <x v="3"/>
    <x v="2"/>
    <x v="0"/>
    <x v="0"/>
    <x v="0"/>
  </r>
  <r>
    <x v="6"/>
    <x v="3"/>
    <x v="5"/>
    <x v="1"/>
    <x v="1"/>
    <x v="5"/>
    <x v="5"/>
    <x v="5"/>
    <x v="5"/>
    <x v="0"/>
    <x v="50"/>
    <x v="50"/>
    <x v="48"/>
    <x v="26"/>
    <x v="32"/>
    <x v="50"/>
    <x v="29"/>
    <x v="2"/>
    <x v="23"/>
    <x v="3"/>
    <x v="2"/>
    <x v="15"/>
    <x v="47"/>
    <x v="0"/>
    <x v="0"/>
    <x v="3"/>
    <x v="5"/>
    <x v="1"/>
    <x v="0"/>
    <x v="1"/>
  </r>
  <r>
    <x v="6"/>
    <x v="4"/>
    <x v="7"/>
    <x v="1"/>
    <x v="1"/>
    <x v="7"/>
    <x v="7"/>
    <x v="7"/>
    <x v="7"/>
    <x v="0"/>
    <x v="51"/>
    <x v="51"/>
    <x v="49"/>
    <x v="49"/>
    <x v="27"/>
    <x v="9"/>
    <x v="34"/>
    <x v="3"/>
    <x v="31"/>
    <x v="7"/>
    <x v="6"/>
    <x v="37"/>
    <x v="48"/>
    <x v="0"/>
    <x v="0"/>
    <x v="5"/>
    <x v="2"/>
    <x v="1"/>
    <x v="0"/>
    <x v="1"/>
  </r>
  <r>
    <x v="6"/>
    <x v="5"/>
    <x v="8"/>
    <x v="1"/>
    <x v="0"/>
    <x v="8"/>
    <x v="8"/>
    <x v="8"/>
    <x v="8"/>
    <x v="0"/>
    <x v="52"/>
    <x v="52"/>
    <x v="50"/>
    <x v="50"/>
    <x v="33"/>
    <x v="51"/>
    <x v="35"/>
    <x v="3"/>
    <x v="31"/>
    <x v="7"/>
    <x v="1"/>
    <x v="5"/>
    <x v="49"/>
    <x v="0"/>
    <x v="0"/>
    <x v="8"/>
    <x v="2"/>
    <x v="0"/>
    <x v="0"/>
    <x v="0"/>
  </r>
  <r>
    <x v="6"/>
    <x v="6"/>
    <x v="9"/>
    <x v="0"/>
    <x v="0"/>
    <x v="9"/>
    <x v="9"/>
    <x v="9"/>
    <x v="9"/>
    <x v="0"/>
    <x v="53"/>
    <x v="53"/>
    <x v="51"/>
    <x v="51"/>
    <x v="34"/>
    <x v="52"/>
    <x v="36"/>
    <x v="3"/>
    <x v="28"/>
    <x v="3"/>
    <x v="1"/>
    <x v="38"/>
    <x v="50"/>
    <x v="0"/>
    <x v="0"/>
    <x v="4"/>
    <x v="5"/>
    <x v="0"/>
    <x v="0"/>
    <x v="0"/>
  </r>
  <r>
    <x v="7"/>
    <x v="0"/>
    <x v="0"/>
    <x v="0"/>
    <x v="0"/>
    <x v="0"/>
    <x v="0"/>
    <x v="0"/>
    <x v="0"/>
    <x v="0"/>
    <x v="54"/>
    <x v="54"/>
    <x v="52"/>
    <x v="28"/>
    <x v="35"/>
    <x v="53"/>
    <x v="37"/>
    <x v="2"/>
    <x v="32"/>
    <x v="6"/>
    <x v="5"/>
    <x v="39"/>
    <x v="51"/>
    <x v="0"/>
    <x v="0"/>
    <x v="16"/>
    <x v="3"/>
    <x v="0"/>
    <x v="0"/>
    <x v="0"/>
  </r>
  <r>
    <x v="7"/>
    <x v="1"/>
    <x v="1"/>
    <x v="0"/>
    <x v="1"/>
    <x v="1"/>
    <x v="1"/>
    <x v="1"/>
    <x v="1"/>
    <x v="0"/>
    <x v="55"/>
    <x v="55"/>
    <x v="53"/>
    <x v="52"/>
    <x v="12"/>
    <x v="49"/>
    <x v="38"/>
    <x v="5"/>
    <x v="33"/>
    <x v="8"/>
    <x v="3"/>
    <x v="40"/>
    <x v="52"/>
    <x v="0"/>
    <x v="0"/>
    <x v="7"/>
    <x v="14"/>
    <x v="1"/>
    <x v="0"/>
    <x v="1"/>
  </r>
  <r>
    <x v="7"/>
    <x v="2"/>
    <x v="2"/>
    <x v="1"/>
    <x v="0"/>
    <x v="2"/>
    <x v="2"/>
    <x v="2"/>
    <x v="2"/>
    <x v="0"/>
    <x v="56"/>
    <x v="56"/>
    <x v="54"/>
    <x v="46"/>
    <x v="7"/>
    <x v="5"/>
    <x v="8"/>
    <x v="3"/>
    <x v="28"/>
    <x v="3"/>
    <x v="3"/>
    <x v="29"/>
    <x v="53"/>
    <x v="0"/>
    <x v="0"/>
    <x v="5"/>
    <x v="1"/>
    <x v="0"/>
    <x v="0"/>
    <x v="0"/>
  </r>
  <r>
    <x v="7"/>
    <x v="2"/>
    <x v="3"/>
    <x v="1"/>
    <x v="0"/>
    <x v="3"/>
    <x v="3"/>
    <x v="3"/>
    <x v="3"/>
    <x v="0"/>
    <x v="57"/>
    <x v="57"/>
    <x v="55"/>
    <x v="53"/>
    <x v="34"/>
    <x v="54"/>
    <x v="36"/>
    <x v="3"/>
    <x v="6"/>
    <x v="3"/>
    <x v="1"/>
    <x v="10"/>
    <x v="54"/>
    <x v="0"/>
    <x v="0"/>
    <x v="3"/>
    <x v="5"/>
    <x v="0"/>
    <x v="0"/>
    <x v="0"/>
  </r>
  <r>
    <x v="7"/>
    <x v="2"/>
    <x v="4"/>
    <x v="1"/>
    <x v="0"/>
    <x v="4"/>
    <x v="4"/>
    <x v="4"/>
    <x v="4"/>
    <x v="0"/>
    <x v="58"/>
    <x v="58"/>
    <x v="56"/>
    <x v="54"/>
    <x v="18"/>
    <x v="55"/>
    <x v="4"/>
    <x v="3"/>
    <x v="4"/>
    <x v="3"/>
    <x v="1"/>
    <x v="4"/>
    <x v="4"/>
    <x v="0"/>
    <x v="0"/>
    <x v="3"/>
    <x v="2"/>
    <x v="0"/>
    <x v="0"/>
    <x v="0"/>
  </r>
  <r>
    <x v="7"/>
    <x v="3"/>
    <x v="5"/>
    <x v="1"/>
    <x v="1"/>
    <x v="5"/>
    <x v="5"/>
    <x v="5"/>
    <x v="5"/>
    <x v="0"/>
    <x v="59"/>
    <x v="59"/>
    <x v="57"/>
    <x v="55"/>
    <x v="36"/>
    <x v="56"/>
    <x v="8"/>
    <x v="5"/>
    <x v="14"/>
    <x v="2"/>
    <x v="2"/>
    <x v="41"/>
    <x v="55"/>
    <x v="0"/>
    <x v="0"/>
    <x v="12"/>
    <x v="2"/>
    <x v="1"/>
    <x v="0"/>
    <x v="1"/>
  </r>
  <r>
    <x v="7"/>
    <x v="4"/>
    <x v="7"/>
    <x v="1"/>
    <x v="1"/>
    <x v="7"/>
    <x v="7"/>
    <x v="7"/>
    <x v="7"/>
    <x v="0"/>
    <x v="60"/>
    <x v="60"/>
    <x v="58"/>
    <x v="56"/>
    <x v="27"/>
    <x v="57"/>
    <x v="39"/>
    <x v="3"/>
    <x v="25"/>
    <x v="3"/>
    <x v="3"/>
    <x v="41"/>
    <x v="56"/>
    <x v="0"/>
    <x v="0"/>
    <x v="12"/>
    <x v="5"/>
    <x v="1"/>
    <x v="0"/>
    <x v="1"/>
  </r>
  <r>
    <x v="7"/>
    <x v="5"/>
    <x v="8"/>
    <x v="1"/>
    <x v="0"/>
    <x v="8"/>
    <x v="8"/>
    <x v="8"/>
    <x v="8"/>
    <x v="0"/>
    <x v="61"/>
    <x v="61"/>
    <x v="59"/>
    <x v="57"/>
    <x v="33"/>
    <x v="58"/>
    <x v="26"/>
    <x v="5"/>
    <x v="31"/>
    <x v="2"/>
    <x v="1"/>
    <x v="42"/>
    <x v="57"/>
    <x v="0"/>
    <x v="0"/>
    <x v="3"/>
    <x v="13"/>
    <x v="0"/>
    <x v="0"/>
    <x v="0"/>
  </r>
  <r>
    <x v="7"/>
    <x v="7"/>
    <x v="10"/>
    <x v="0"/>
    <x v="3"/>
    <x v="10"/>
    <x v="10"/>
    <x v="10"/>
    <x v="10"/>
    <x v="0"/>
    <x v="62"/>
    <x v="62"/>
    <x v="60"/>
    <x v="58"/>
    <x v="37"/>
    <x v="59"/>
    <x v="40"/>
    <x v="3"/>
    <x v="34"/>
    <x v="3"/>
    <x v="2"/>
    <x v="43"/>
    <x v="21"/>
    <x v="0"/>
    <x v="0"/>
    <x v="4"/>
    <x v="1"/>
    <x v="3"/>
    <x v="0"/>
    <x v="1"/>
  </r>
  <r>
    <x v="8"/>
    <x v="0"/>
    <x v="0"/>
    <x v="0"/>
    <x v="0"/>
    <x v="0"/>
    <x v="0"/>
    <x v="0"/>
    <x v="0"/>
    <x v="0"/>
    <x v="63"/>
    <x v="63"/>
    <x v="61"/>
    <x v="59"/>
    <x v="3"/>
    <x v="60"/>
    <x v="41"/>
    <x v="4"/>
    <x v="35"/>
    <x v="11"/>
    <x v="8"/>
    <x v="44"/>
    <x v="58"/>
    <x v="0"/>
    <x v="0"/>
    <x v="15"/>
    <x v="15"/>
    <x v="0"/>
    <x v="0"/>
    <x v="0"/>
  </r>
  <r>
    <x v="8"/>
    <x v="1"/>
    <x v="1"/>
    <x v="0"/>
    <x v="1"/>
    <x v="1"/>
    <x v="1"/>
    <x v="1"/>
    <x v="1"/>
    <x v="0"/>
    <x v="64"/>
    <x v="64"/>
    <x v="62"/>
    <x v="60"/>
    <x v="38"/>
    <x v="61"/>
    <x v="42"/>
    <x v="5"/>
    <x v="11"/>
    <x v="4"/>
    <x v="1"/>
    <x v="45"/>
    <x v="52"/>
    <x v="0"/>
    <x v="0"/>
    <x v="2"/>
    <x v="13"/>
    <x v="1"/>
    <x v="0"/>
    <x v="1"/>
  </r>
  <r>
    <x v="8"/>
    <x v="2"/>
    <x v="2"/>
    <x v="1"/>
    <x v="0"/>
    <x v="2"/>
    <x v="2"/>
    <x v="2"/>
    <x v="2"/>
    <x v="0"/>
    <x v="65"/>
    <x v="65"/>
    <x v="63"/>
    <x v="61"/>
    <x v="22"/>
    <x v="62"/>
    <x v="29"/>
    <x v="3"/>
    <x v="31"/>
    <x v="2"/>
    <x v="2"/>
    <x v="46"/>
    <x v="59"/>
    <x v="0"/>
    <x v="0"/>
    <x v="7"/>
    <x v="14"/>
    <x v="0"/>
    <x v="0"/>
    <x v="0"/>
  </r>
  <r>
    <x v="8"/>
    <x v="2"/>
    <x v="3"/>
    <x v="1"/>
    <x v="0"/>
    <x v="3"/>
    <x v="3"/>
    <x v="3"/>
    <x v="3"/>
    <x v="0"/>
    <x v="66"/>
    <x v="66"/>
    <x v="64"/>
    <x v="24"/>
    <x v="39"/>
    <x v="63"/>
    <x v="15"/>
    <x v="3"/>
    <x v="3"/>
    <x v="3"/>
    <x v="2"/>
    <x v="21"/>
    <x v="60"/>
    <x v="0"/>
    <x v="0"/>
    <x v="4"/>
    <x v="5"/>
    <x v="0"/>
    <x v="0"/>
    <x v="0"/>
  </r>
  <r>
    <x v="8"/>
    <x v="2"/>
    <x v="4"/>
    <x v="1"/>
    <x v="0"/>
    <x v="4"/>
    <x v="4"/>
    <x v="4"/>
    <x v="4"/>
    <x v="0"/>
    <x v="67"/>
    <x v="67"/>
    <x v="65"/>
    <x v="62"/>
    <x v="4"/>
    <x v="64"/>
    <x v="4"/>
    <x v="3"/>
    <x v="4"/>
    <x v="3"/>
    <x v="3"/>
    <x v="6"/>
    <x v="61"/>
    <x v="0"/>
    <x v="0"/>
    <x v="3"/>
    <x v="2"/>
    <x v="0"/>
    <x v="0"/>
    <x v="0"/>
  </r>
  <r>
    <x v="8"/>
    <x v="3"/>
    <x v="5"/>
    <x v="1"/>
    <x v="1"/>
    <x v="5"/>
    <x v="5"/>
    <x v="5"/>
    <x v="5"/>
    <x v="0"/>
    <x v="68"/>
    <x v="68"/>
    <x v="66"/>
    <x v="26"/>
    <x v="36"/>
    <x v="65"/>
    <x v="29"/>
    <x v="5"/>
    <x v="31"/>
    <x v="7"/>
    <x v="2"/>
    <x v="46"/>
    <x v="62"/>
    <x v="0"/>
    <x v="0"/>
    <x v="4"/>
    <x v="14"/>
    <x v="1"/>
    <x v="0"/>
    <x v="1"/>
  </r>
  <r>
    <x v="8"/>
    <x v="4"/>
    <x v="7"/>
    <x v="1"/>
    <x v="1"/>
    <x v="7"/>
    <x v="7"/>
    <x v="7"/>
    <x v="7"/>
    <x v="0"/>
    <x v="69"/>
    <x v="69"/>
    <x v="67"/>
    <x v="63"/>
    <x v="27"/>
    <x v="66"/>
    <x v="26"/>
    <x v="5"/>
    <x v="25"/>
    <x v="7"/>
    <x v="1"/>
    <x v="42"/>
    <x v="63"/>
    <x v="0"/>
    <x v="0"/>
    <x v="13"/>
    <x v="2"/>
    <x v="1"/>
    <x v="0"/>
    <x v="1"/>
  </r>
  <r>
    <x v="8"/>
    <x v="5"/>
    <x v="8"/>
    <x v="1"/>
    <x v="0"/>
    <x v="8"/>
    <x v="8"/>
    <x v="8"/>
    <x v="8"/>
    <x v="0"/>
    <x v="70"/>
    <x v="70"/>
    <x v="68"/>
    <x v="64"/>
    <x v="33"/>
    <x v="67"/>
    <x v="33"/>
    <x v="3"/>
    <x v="5"/>
    <x v="7"/>
    <x v="1"/>
    <x v="34"/>
    <x v="64"/>
    <x v="0"/>
    <x v="0"/>
    <x v="12"/>
    <x v="1"/>
    <x v="0"/>
    <x v="0"/>
    <x v="0"/>
  </r>
  <r>
    <x v="8"/>
    <x v="7"/>
    <x v="10"/>
    <x v="0"/>
    <x v="3"/>
    <x v="10"/>
    <x v="10"/>
    <x v="10"/>
    <x v="10"/>
    <x v="0"/>
    <x v="71"/>
    <x v="71"/>
    <x v="69"/>
    <x v="61"/>
    <x v="40"/>
    <x v="68"/>
    <x v="43"/>
    <x v="5"/>
    <x v="36"/>
    <x v="7"/>
    <x v="3"/>
    <x v="37"/>
    <x v="65"/>
    <x v="0"/>
    <x v="0"/>
    <x v="3"/>
    <x v="2"/>
    <x v="3"/>
    <x v="0"/>
    <x v="1"/>
  </r>
  <r>
    <x v="8"/>
    <x v="8"/>
    <x v="11"/>
    <x v="0"/>
    <x v="4"/>
    <x v="11"/>
    <x v="11"/>
    <x v="11"/>
    <x v="11"/>
    <x v="0"/>
    <x v="72"/>
    <x v="72"/>
    <x v="70"/>
    <x v="65"/>
    <x v="41"/>
    <x v="69"/>
    <x v="36"/>
    <x v="3"/>
    <x v="6"/>
    <x v="2"/>
    <x v="1"/>
    <x v="47"/>
    <x v="66"/>
    <x v="1"/>
    <x v="1"/>
    <x v="3"/>
    <x v="2"/>
    <x v="4"/>
    <x v="1"/>
    <x v="1"/>
  </r>
  <r>
    <x v="9"/>
    <x v="0"/>
    <x v="0"/>
    <x v="0"/>
    <x v="0"/>
    <x v="0"/>
    <x v="0"/>
    <x v="0"/>
    <x v="0"/>
    <x v="0"/>
    <x v="73"/>
    <x v="73"/>
    <x v="71"/>
    <x v="66"/>
    <x v="42"/>
    <x v="70"/>
    <x v="44"/>
    <x v="0"/>
    <x v="37"/>
    <x v="9"/>
    <x v="6"/>
    <x v="48"/>
    <x v="67"/>
    <x v="0"/>
    <x v="0"/>
    <x v="8"/>
    <x v="9"/>
    <x v="0"/>
    <x v="0"/>
    <x v="0"/>
  </r>
  <r>
    <x v="9"/>
    <x v="1"/>
    <x v="1"/>
    <x v="0"/>
    <x v="1"/>
    <x v="1"/>
    <x v="1"/>
    <x v="1"/>
    <x v="1"/>
    <x v="0"/>
    <x v="74"/>
    <x v="74"/>
    <x v="72"/>
    <x v="67"/>
    <x v="30"/>
    <x v="71"/>
    <x v="45"/>
    <x v="2"/>
    <x v="36"/>
    <x v="3"/>
    <x v="1"/>
    <x v="49"/>
    <x v="68"/>
    <x v="0"/>
    <x v="0"/>
    <x v="12"/>
    <x v="9"/>
    <x v="1"/>
    <x v="0"/>
    <x v="1"/>
  </r>
  <r>
    <x v="9"/>
    <x v="2"/>
    <x v="2"/>
    <x v="1"/>
    <x v="0"/>
    <x v="2"/>
    <x v="2"/>
    <x v="2"/>
    <x v="2"/>
    <x v="0"/>
    <x v="75"/>
    <x v="75"/>
    <x v="73"/>
    <x v="68"/>
    <x v="11"/>
    <x v="72"/>
    <x v="26"/>
    <x v="3"/>
    <x v="15"/>
    <x v="2"/>
    <x v="1"/>
    <x v="5"/>
    <x v="69"/>
    <x v="0"/>
    <x v="0"/>
    <x v="4"/>
    <x v="13"/>
    <x v="0"/>
    <x v="0"/>
    <x v="0"/>
  </r>
  <r>
    <x v="9"/>
    <x v="2"/>
    <x v="3"/>
    <x v="1"/>
    <x v="0"/>
    <x v="3"/>
    <x v="3"/>
    <x v="3"/>
    <x v="3"/>
    <x v="0"/>
    <x v="76"/>
    <x v="76"/>
    <x v="74"/>
    <x v="47"/>
    <x v="43"/>
    <x v="73"/>
    <x v="21"/>
    <x v="3"/>
    <x v="15"/>
    <x v="7"/>
    <x v="1"/>
    <x v="16"/>
    <x v="70"/>
    <x v="0"/>
    <x v="0"/>
    <x v="3"/>
    <x v="2"/>
    <x v="0"/>
    <x v="0"/>
    <x v="0"/>
  </r>
  <r>
    <x v="9"/>
    <x v="2"/>
    <x v="4"/>
    <x v="1"/>
    <x v="0"/>
    <x v="4"/>
    <x v="4"/>
    <x v="4"/>
    <x v="4"/>
    <x v="0"/>
    <x v="77"/>
    <x v="77"/>
    <x v="75"/>
    <x v="69"/>
    <x v="4"/>
    <x v="74"/>
    <x v="4"/>
    <x v="3"/>
    <x v="4"/>
    <x v="3"/>
    <x v="1"/>
    <x v="4"/>
    <x v="4"/>
    <x v="0"/>
    <x v="0"/>
    <x v="3"/>
    <x v="2"/>
    <x v="0"/>
    <x v="0"/>
    <x v="0"/>
  </r>
  <r>
    <x v="9"/>
    <x v="3"/>
    <x v="5"/>
    <x v="1"/>
    <x v="1"/>
    <x v="5"/>
    <x v="5"/>
    <x v="5"/>
    <x v="5"/>
    <x v="0"/>
    <x v="78"/>
    <x v="78"/>
    <x v="76"/>
    <x v="70"/>
    <x v="36"/>
    <x v="75"/>
    <x v="29"/>
    <x v="3"/>
    <x v="23"/>
    <x v="7"/>
    <x v="3"/>
    <x v="9"/>
    <x v="71"/>
    <x v="0"/>
    <x v="0"/>
    <x v="12"/>
    <x v="5"/>
    <x v="1"/>
    <x v="0"/>
    <x v="1"/>
  </r>
  <r>
    <x v="9"/>
    <x v="4"/>
    <x v="7"/>
    <x v="1"/>
    <x v="1"/>
    <x v="7"/>
    <x v="7"/>
    <x v="7"/>
    <x v="7"/>
    <x v="0"/>
    <x v="79"/>
    <x v="79"/>
    <x v="77"/>
    <x v="71"/>
    <x v="27"/>
    <x v="76"/>
    <x v="26"/>
    <x v="3"/>
    <x v="25"/>
    <x v="3"/>
    <x v="6"/>
    <x v="29"/>
    <x v="72"/>
    <x v="0"/>
    <x v="0"/>
    <x v="9"/>
    <x v="5"/>
    <x v="1"/>
    <x v="0"/>
    <x v="1"/>
  </r>
  <r>
    <x v="9"/>
    <x v="5"/>
    <x v="8"/>
    <x v="1"/>
    <x v="0"/>
    <x v="8"/>
    <x v="8"/>
    <x v="8"/>
    <x v="8"/>
    <x v="0"/>
    <x v="80"/>
    <x v="80"/>
    <x v="78"/>
    <x v="72"/>
    <x v="5"/>
    <x v="77"/>
    <x v="28"/>
    <x v="3"/>
    <x v="28"/>
    <x v="3"/>
    <x v="3"/>
    <x v="50"/>
    <x v="73"/>
    <x v="0"/>
    <x v="0"/>
    <x v="12"/>
    <x v="1"/>
    <x v="0"/>
    <x v="0"/>
    <x v="0"/>
  </r>
  <r>
    <x v="9"/>
    <x v="8"/>
    <x v="11"/>
    <x v="0"/>
    <x v="4"/>
    <x v="11"/>
    <x v="11"/>
    <x v="11"/>
    <x v="11"/>
    <x v="0"/>
    <x v="81"/>
    <x v="81"/>
    <x v="79"/>
    <x v="73"/>
    <x v="5"/>
    <x v="78"/>
    <x v="3"/>
    <x v="3"/>
    <x v="6"/>
    <x v="2"/>
    <x v="1"/>
    <x v="3"/>
    <x v="74"/>
    <x v="2"/>
    <x v="2"/>
    <x v="4"/>
    <x v="2"/>
    <x v="4"/>
    <x v="1"/>
    <x v="1"/>
  </r>
  <r>
    <x v="10"/>
    <x v="0"/>
    <x v="0"/>
    <x v="0"/>
    <x v="0"/>
    <x v="0"/>
    <x v="0"/>
    <x v="0"/>
    <x v="0"/>
    <x v="0"/>
    <x v="82"/>
    <x v="82"/>
    <x v="80"/>
    <x v="74"/>
    <x v="26"/>
    <x v="79"/>
    <x v="8"/>
    <x v="3"/>
    <x v="38"/>
    <x v="2"/>
    <x v="1"/>
    <x v="51"/>
    <x v="75"/>
    <x v="0"/>
    <x v="0"/>
    <x v="13"/>
    <x v="2"/>
    <x v="0"/>
    <x v="0"/>
    <x v="0"/>
  </r>
  <r>
    <x v="10"/>
    <x v="2"/>
    <x v="2"/>
    <x v="1"/>
    <x v="0"/>
    <x v="2"/>
    <x v="2"/>
    <x v="2"/>
    <x v="2"/>
    <x v="0"/>
    <x v="83"/>
    <x v="83"/>
    <x v="81"/>
    <x v="75"/>
    <x v="11"/>
    <x v="80"/>
    <x v="15"/>
    <x v="5"/>
    <x v="10"/>
    <x v="7"/>
    <x v="1"/>
    <x v="34"/>
    <x v="76"/>
    <x v="0"/>
    <x v="0"/>
    <x v="3"/>
    <x v="5"/>
    <x v="0"/>
    <x v="0"/>
    <x v="0"/>
  </r>
  <r>
    <x v="10"/>
    <x v="2"/>
    <x v="3"/>
    <x v="1"/>
    <x v="0"/>
    <x v="3"/>
    <x v="3"/>
    <x v="3"/>
    <x v="3"/>
    <x v="0"/>
    <x v="84"/>
    <x v="84"/>
    <x v="82"/>
    <x v="2"/>
    <x v="44"/>
    <x v="81"/>
    <x v="4"/>
    <x v="3"/>
    <x v="4"/>
    <x v="3"/>
    <x v="1"/>
    <x v="4"/>
    <x v="4"/>
    <x v="0"/>
    <x v="0"/>
    <x v="3"/>
    <x v="2"/>
    <x v="0"/>
    <x v="0"/>
    <x v="0"/>
  </r>
  <r>
    <x v="10"/>
    <x v="2"/>
    <x v="4"/>
    <x v="1"/>
    <x v="0"/>
    <x v="4"/>
    <x v="4"/>
    <x v="4"/>
    <x v="4"/>
    <x v="0"/>
    <x v="85"/>
    <x v="85"/>
    <x v="83"/>
    <x v="76"/>
    <x v="18"/>
    <x v="82"/>
    <x v="4"/>
    <x v="3"/>
    <x v="4"/>
    <x v="3"/>
    <x v="1"/>
    <x v="4"/>
    <x v="4"/>
    <x v="0"/>
    <x v="0"/>
    <x v="4"/>
    <x v="2"/>
    <x v="0"/>
    <x v="0"/>
    <x v="0"/>
  </r>
  <r>
    <x v="10"/>
    <x v="4"/>
    <x v="7"/>
    <x v="1"/>
    <x v="1"/>
    <x v="7"/>
    <x v="7"/>
    <x v="7"/>
    <x v="7"/>
    <x v="0"/>
    <x v="86"/>
    <x v="86"/>
    <x v="84"/>
    <x v="77"/>
    <x v="27"/>
    <x v="83"/>
    <x v="3"/>
    <x v="3"/>
    <x v="10"/>
    <x v="7"/>
    <x v="1"/>
    <x v="16"/>
    <x v="25"/>
    <x v="0"/>
    <x v="0"/>
    <x v="3"/>
    <x v="2"/>
    <x v="1"/>
    <x v="0"/>
    <x v="1"/>
  </r>
  <r>
    <x v="10"/>
    <x v="5"/>
    <x v="8"/>
    <x v="1"/>
    <x v="0"/>
    <x v="8"/>
    <x v="8"/>
    <x v="8"/>
    <x v="8"/>
    <x v="0"/>
    <x v="87"/>
    <x v="87"/>
    <x v="85"/>
    <x v="78"/>
    <x v="33"/>
    <x v="84"/>
    <x v="15"/>
    <x v="3"/>
    <x v="3"/>
    <x v="3"/>
    <x v="1"/>
    <x v="38"/>
    <x v="77"/>
    <x v="0"/>
    <x v="0"/>
    <x v="4"/>
    <x v="2"/>
    <x v="0"/>
    <x v="0"/>
    <x v="0"/>
  </r>
  <r>
    <x v="10"/>
    <x v="8"/>
    <x v="11"/>
    <x v="0"/>
    <x v="4"/>
    <x v="11"/>
    <x v="11"/>
    <x v="11"/>
    <x v="11"/>
    <x v="0"/>
    <x v="88"/>
    <x v="88"/>
    <x v="86"/>
    <x v="79"/>
    <x v="13"/>
    <x v="85"/>
    <x v="3"/>
    <x v="3"/>
    <x v="3"/>
    <x v="2"/>
    <x v="1"/>
    <x v="38"/>
    <x v="78"/>
    <x v="3"/>
    <x v="3"/>
    <x v="3"/>
    <x v="2"/>
    <x v="4"/>
    <x v="1"/>
    <x v="1"/>
  </r>
  <r>
    <x v="10"/>
    <x v="9"/>
    <x v="12"/>
    <x v="0"/>
    <x v="5"/>
    <x v="12"/>
    <x v="12"/>
    <x v="12"/>
    <x v="12"/>
    <x v="0"/>
    <x v="89"/>
    <x v="89"/>
    <x v="87"/>
    <x v="80"/>
    <x v="33"/>
    <x v="86"/>
    <x v="21"/>
    <x v="3"/>
    <x v="6"/>
    <x v="7"/>
    <x v="1"/>
    <x v="22"/>
    <x v="79"/>
    <x v="0"/>
    <x v="0"/>
    <x v="3"/>
    <x v="2"/>
    <x v="5"/>
    <x v="0"/>
    <x v="1"/>
  </r>
  <r>
    <x v="11"/>
    <x v="0"/>
    <x v="0"/>
    <x v="0"/>
    <x v="0"/>
    <x v="0"/>
    <x v="0"/>
    <x v="0"/>
    <x v="0"/>
    <x v="0"/>
    <x v="90"/>
    <x v="90"/>
    <x v="88"/>
    <x v="66"/>
    <x v="24"/>
    <x v="21"/>
    <x v="29"/>
    <x v="3"/>
    <x v="39"/>
    <x v="7"/>
    <x v="3"/>
    <x v="2"/>
    <x v="80"/>
    <x v="0"/>
    <x v="0"/>
    <x v="5"/>
    <x v="11"/>
    <x v="0"/>
    <x v="0"/>
    <x v="0"/>
  </r>
  <r>
    <x v="11"/>
    <x v="2"/>
    <x v="2"/>
    <x v="1"/>
    <x v="0"/>
    <x v="2"/>
    <x v="2"/>
    <x v="2"/>
    <x v="2"/>
    <x v="0"/>
    <x v="91"/>
    <x v="91"/>
    <x v="89"/>
    <x v="81"/>
    <x v="22"/>
    <x v="87"/>
    <x v="15"/>
    <x v="3"/>
    <x v="10"/>
    <x v="3"/>
    <x v="1"/>
    <x v="52"/>
    <x v="81"/>
    <x v="0"/>
    <x v="0"/>
    <x v="13"/>
    <x v="13"/>
    <x v="0"/>
    <x v="0"/>
    <x v="0"/>
  </r>
  <r>
    <x v="11"/>
    <x v="2"/>
    <x v="4"/>
    <x v="1"/>
    <x v="0"/>
    <x v="4"/>
    <x v="4"/>
    <x v="4"/>
    <x v="4"/>
    <x v="0"/>
    <x v="92"/>
    <x v="92"/>
    <x v="90"/>
    <x v="82"/>
    <x v="18"/>
    <x v="88"/>
    <x v="4"/>
    <x v="3"/>
    <x v="4"/>
    <x v="3"/>
    <x v="1"/>
    <x v="4"/>
    <x v="4"/>
    <x v="0"/>
    <x v="0"/>
    <x v="3"/>
    <x v="2"/>
    <x v="0"/>
    <x v="0"/>
    <x v="0"/>
  </r>
  <r>
    <x v="11"/>
    <x v="4"/>
    <x v="7"/>
    <x v="1"/>
    <x v="1"/>
    <x v="7"/>
    <x v="7"/>
    <x v="7"/>
    <x v="7"/>
    <x v="0"/>
    <x v="93"/>
    <x v="93"/>
    <x v="91"/>
    <x v="83"/>
    <x v="27"/>
    <x v="12"/>
    <x v="9"/>
    <x v="3"/>
    <x v="15"/>
    <x v="3"/>
    <x v="3"/>
    <x v="22"/>
    <x v="82"/>
    <x v="0"/>
    <x v="0"/>
    <x v="12"/>
    <x v="2"/>
    <x v="1"/>
    <x v="0"/>
    <x v="1"/>
  </r>
  <r>
    <x v="11"/>
    <x v="5"/>
    <x v="8"/>
    <x v="1"/>
    <x v="0"/>
    <x v="8"/>
    <x v="8"/>
    <x v="8"/>
    <x v="8"/>
    <x v="0"/>
    <x v="94"/>
    <x v="94"/>
    <x v="92"/>
    <x v="84"/>
    <x v="33"/>
    <x v="89"/>
    <x v="33"/>
    <x v="2"/>
    <x v="25"/>
    <x v="7"/>
    <x v="1"/>
    <x v="53"/>
    <x v="83"/>
    <x v="0"/>
    <x v="0"/>
    <x v="5"/>
    <x v="2"/>
    <x v="0"/>
    <x v="0"/>
    <x v="0"/>
  </r>
  <r>
    <x v="11"/>
    <x v="8"/>
    <x v="11"/>
    <x v="0"/>
    <x v="4"/>
    <x v="11"/>
    <x v="11"/>
    <x v="11"/>
    <x v="11"/>
    <x v="0"/>
    <x v="95"/>
    <x v="95"/>
    <x v="83"/>
    <x v="85"/>
    <x v="45"/>
    <x v="90"/>
    <x v="36"/>
    <x v="3"/>
    <x v="6"/>
    <x v="3"/>
    <x v="1"/>
    <x v="10"/>
    <x v="84"/>
    <x v="0"/>
    <x v="0"/>
    <x v="3"/>
    <x v="2"/>
    <x v="4"/>
    <x v="1"/>
    <x v="1"/>
  </r>
  <r>
    <x v="11"/>
    <x v="9"/>
    <x v="12"/>
    <x v="0"/>
    <x v="5"/>
    <x v="12"/>
    <x v="12"/>
    <x v="12"/>
    <x v="12"/>
    <x v="0"/>
    <x v="96"/>
    <x v="96"/>
    <x v="93"/>
    <x v="86"/>
    <x v="46"/>
    <x v="91"/>
    <x v="36"/>
    <x v="3"/>
    <x v="4"/>
    <x v="3"/>
    <x v="1"/>
    <x v="6"/>
    <x v="85"/>
    <x v="0"/>
    <x v="0"/>
    <x v="3"/>
    <x v="2"/>
    <x v="5"/>
    <x v="0"/>
    <x v="1"/>
  </r>
  <r>
    <x v="12"/>
    <x v="0"/>
    <x v="0"/>
    <x v="0"/>
    <x v="0"/>
    <x v="0"/>
    <x v="0"/>
    <x v="0"/>
    <x v="0"/>
    <x v="0"/>
    <x v="97"/>
    <x v="97"/>
    <x v="94"/>
    <x v="66"/>
    <x v="47"/>
    <x v="92"/>
    <x v="39"/>
    <x v="5"/>
    <x v="34"/>
    <x v="7"/>
    <x v="3"/>
    <x v="17"/>
    <x v="86"/>
    <x v="0"/>
    <x v="0"/>
    <x v="8"/>
    <x v="12"/>
    <x v="0"/>
    <x v="0"/>
    <x v="0"/>
  </r>
  <r>
    <x v="12"/>
    <x v="2"/>
    <x v="2"/>
    <x v="1"/>
    <x v="0"/>
    <x v="2"/>
    <x v="2"/>
    <x v="2"/>
    <x v="2"/>
    <x v="0"/>
    <x v="98"/>
    <x v="98"/>
    <x v="95"/>
    <x v="87"/>
    <x v="22"/>
    <x v="41"/>
    <x v="26"/>
    <x v="3"/>
    <x v="15"/>
    <x v="3"/>
    <x v="1"/>
    <x v="54"/>
    <x v="87"/>
    <x v="0"/>
    <x v="0"/>
    <x v="4"/>
    <x v="5"/>
    <x v="0"/>
    <x v="0"/>
    <x v="0"/>
  </r>
  <r>
    <x v="12"/>
    <x v="2"/>
    <x v="4"/>
    <x v="1"/>
    <x v="0"/>
    <x v="4"/>
    <x v="4"/>
    <x v="4"/>
    <x v="4"/>
    <x v="0"/>
    <x v="99"/>
    <x v="99"/>
    <x v="51"/>
    <x v="70"/>
    <x v="18"/>
    <x v="93"/>
    <x v="36"/>
    <x v="3"/>
    <x v="4"/>
    <x v="3"/>
    <x v="1"/>
    <x v="6"/>
    <x v="88"/>
    <x v="0"/>
    <x v="0"/>
    <x v="3"/>
    <x v="2"/>
    <x v="0"/>
    <x v="0"/>
    <x v="0"/>
  </r>
  <r>
    <x v="12"/>
    <x v="4"/>
    <x v="7"/>
    <x v="1"/>
    <x v="1"/>
    <x v="7"/>
    <x v="7"/>
    <x v="7"/>
    <x v="7"/>
    <x v="0"/>
    <x v="100"/>
    <x v="100"/>
    <x v="96"/>
    <x v="88"/>
    <x v="27"/>
    <x v="94"/>
    <x v="5"/>
    <x v="5"/>
    <x v="19"/>
    <x v="2"/>
    <x v="6"/>
    <x v="28"/>
    <x v="89"/>
    <x v="0"/>
    <x v="0"/>
    <x v="3"/>
    <x v="1"/>
    <x v="1"/>
    <x v="0"/>
    <x v="1"/>
  </r>
  <r>
    <x v="12"/>
    <x v="5"/>
    <x v="8"/>
    <x v="1"/>
    <x v="0"/>
    <x v="8"/>
    <x v="8"/>
    <x v="8"/>
    <x v="8"/>
    <x v="0"/>
    <x v="101"/>
    <x v="101"/>
    <x v="97"/>
    <x v="89"/>
    <x v="33"/>
    <x v="95"/>
    <x v="17"/>
    <x v="3"/>
    <x v="31"/>
    <x v="2"/>
    <x v="2"/>
    <x v="42"/>
    <x v="90"/>
    <x v="0"/>
    <x v="0"/>
    <x v="12"/>
    <x v="5"/>
    <x v="0"/>
    <x v="0"/>
    <x v="0"/>
  </r>
  <r>
    <x v="12"/>
    <x v="8"/>
    <x v="11"/>
    <x v="0"/>
    <x v="4"/>
    <x v="11"/>
    <x v="11"/>
    <x v="11"/>
    <x v="11"/>
    <x v="0"/>
    <x v="102"/>
    <x v="102"/>
    <x v="98"/>
    <x v="90"/>
    <x v="20"/>
    <x v="96"/>
    <x v="4"/>
    <x v="3"/>
    <x v="4"/>
    <x v="3"/>
    <x v="3"/>
    <x v="6"/>
    <x v="91"/>
    <x v="4"/>
    <x v="4"/>
    <x v="3"/>
    <x v="2"/>
    <x v="4"/>
    <x v="1"/>
    <x v="1"/>
  </r>
  <r>
    <x v="12"/>
    <x v="9"/>
    <x v="12"/>
    <x v="0"/>
    <x v="5"/>
    <x v="12"/>
    <x v="12"/>
    <x v="12"/>
    <x v="12"/>
    <x v="0"/>
    <x v="103"/>
    <x v="103"/>
    <x v="99"/>
    <x v="91"/>
    <x v="13"/>
    <x v="97"/>
    <x v="15"/>
    <x v="5"/>
    <x v="6"/>
    <x v="7"/>
    <x v="1"/>
    <x v="22"/>
    <x v="92"/>
    <x v="0"/>
    <x v="0"/>
    <x v="3"/>
    <x v="2"/>
    <x v="5"/>
    <x v="0"/>
    <x v="1"/>
  </r>
  <r>
    <x v="13"/>
    <x v="0"/>
    <x v="0"/>
    <x v="0"/>
    <x v="0"/>
    <x v="0"/>
    <x v="0"/>
    <x v="0"/>
    <x v="0"/>
    <x v="0"/>
    <x v="104"/>
    <x v="104"/>
    <x v="100"/>
    <x v="92"/>
    <x v="24"/>
    <x v="98"/>
    <x v="40"/>
    <x v="3"/>
    <x v="40"/>
    <x v="3"/>
    <x v="3"/>
    <x v="55"/>
    <x v="93"/>
    <x v="0"/>
    <x v="0"/>
    <x v="7"/>
    <x v="14"/>
    <x v="0"/>
    <x v="0"/>
    <x v="0"/>
  </r>
  <r>
    <x v="13"/>
    <x v="2"/>
    <x v="2"/>
    <x v="1"/>
    <x v="0"/>
    <x v="2"/>
    <x v="2"/>
    <x v="2"/>
    <x v="2"/>
    <x v="0"/>
    <x v="105"/>
    <x v="105"/>
    <x v="101"/>
    <x v="51"/>
    <x v="11"/>
    <x v="99"/>
    <x v="28"/>
    <x v="3"/>
    <x v="5"/>
    <x v="3"/>
    <x v="3"/>
    <x v="54"/>
    <x v="94"/>
    <x v="0"/>
    <x v="0"/>
    <x v="3"/>
    <x v="13"/>
    <x v="0"/>
    <x v="0"/>
    <x v="0"/>
  </r>
  <r>
    <x v="13"/>
    <x v="2"/>
    <x v="4"/>
    <x v="1"/>
    <x v="0"/>
    <x v="4"/>
    <x v="4"/>
    <x v="4"/>
    <x v="4"/>
    <x v="0"/>
    <x v="106"/>
    <x v="106"/>
    <x v="102"/>
    <x v="26"/>
    <x v="18"/>
    <x v="100"/>
    <x v="4"/>
    <x v="3"/>
    <x v="4"/>
    <x v="3"/>
    <x v="1"/>
    <x v="4"/>
    <x v="4"/>
    <x v="0"/>
    <x v="0"/>
    <x v="3"/>
    <x v="2"/>
    <x v="0"/>
    <x v="0"/>
    <x v="0"/>
  </r>
  <r>
    <x v="13"/>
    <x v="4"/>
    <x v="7"/>
    <x v="1"/>
    <x v="1"/>
    <x v="7"/>
    <x v="7"/>
    <x v="7"/>
    <x v="7"/>
    <x v="0"/>
    <x v="107"/>
    <x v="107"/>
    <x v="103"/>
    <x v="93"/>
    <x v="27"/>
    <x v="101"/>
    <x v="30"/>
    <x v="3"/>
    <x v="5"/>
    <x v="7"/>
    <x v="1"/>
    <x v="36"/>
    <x v="95"/>
    <x v="0"/>
    <x v="0"/>
    <x v="5"/>
    <x v="2"/>
    <x v="1"/>
    <x v="0"/>
    <x v="1"/>
  </r>
  <r>
    <x v="13"/>
    <x v="5"/>
    <x v="8"/>
    <x v="1"/>
    <x v="0"/>
    <x v="8"/>
    <x v="8"/>
    <x v="8"/>
    <x v="8"/>
    <x v="0"/>
    <x v="108"/>
    <x v="108"/>
    <x v="104"/>
    <x v="94"/>
    <x v="33"/>
    <x v="102"/>
    <x v="28"/>
    <x v="3"/>
    <x v="10"/>
    <x v="7"/>
    <x v="1"/>
    <x v="5"/>
    <x v="96"/>
    <x v="0"/>
    <x v="0"/>
    <x v="12"/>
    <x v="5"/>
    <x v="0"/>
    <x v="0"/>
    <x v="0"/>
  </r>
  <r>
    <x v="13"/>
    <x v="8"/>
    <x v="11"/>
    <x v="0"/>
    <x v="4"/>
    <x v="11"/>
    <x v="11"/>
    <x v="11"/>
    <x v="11"/>
    <x v="0"/>
    <x v="109"/>
    <x v="109"/>
    <x v="105"/>
    <x v="95"/>
    <x v="11"/>
    <x v="103"/>
    <x v="4"/>
    <x v="3"/>
    <x v="4"/>
    <x v="3"/>
    <x v="1"/>
    <x v="4"/>
    <x v="4"/>
    <x v="5"/>
    <x v="5"/>
    <x v="3"/>
    <x v="11"/>
    <x v="4"/>
    <x v="1"/>
    <x v="1"/>
  </r>
  <r>
    <x v="13"/>
    <x v="9"/>
    <x v="12"/>
    <x v="0"/>
    <x v="5"/>
    <x v="12"/>
    <x v="12"/>
    <x v="12"/>
    <x v="12"/>
    <x v="0"/>
    <x v="110"/>
    <x v="110"/>
    <x v="106"/>
    <x v="96"/>
    <x v="24"/>
    <x v="104"/>
    <x v="4"/>
    <x v="3"/>
    <x v="6"/>
    <x v="3"/>
    <x v="1"/>
    <x v="6"/>
    <x v="97"/>
    <x v="0"/>
    <x v="0"/>
    <x v="4"/>
    <x v="2"/>
    <x v="5"/>
    <x v="0"/>
    <x v="1"/>
  </r>
  <r>
    <x v="14"/>
    <x v="0"/>
    <x v="0"/>
    <x v="0"/>
    <x v="0"/>
    <x v="0"/>
    <x v="0"/>
    <x v="0"/>
    <x v="0"/>
    <x v="0"/>
    <x v="111"/>
    <x v="111"/>
    <x v="107"/>
    <x v="97"/>
    <x v="48"/>
    <x v="105"/>
    <x v="46"/>
    <x v="5"/>
    <x v="41"/>
    <x v="6"/>
    <x v="1"/>
    <x v="56"/>
    <x v="98"/>
    <x v="0"/>
    <x v="0"/>
    <x v="17"/>
    <x v="11"/>
    <x v="0"/>
    <x v="0"/>
    <x v="0"/>
  </r>
  <r>
    <x v="14"/>
    <x v="2"/>
    <x v="2"/>
    <x v="1"/>
    <x v="0"/>
    <x v="2"/>
    <x v="2"/>
    <x v="2"/>
    <x v="2"/>
    <x v="0"/>
    <x v="112"/>
    <x v="112"/>
    <x v="108"/>
    <x v="98"/>
    <x v="49"/>
    <x v="106"/>
    <x v="26"/>
    <x v="5"/>
    <x v="15"/>
    <x v="3"/>
    <x v="1"/>
    <x v="50"/>
    <x v="99"/>
    <x v="0"/>
    <x v="0"/>
    <x v="12"/>
    <x v="14"/>
    <x v="0"/>
    <x v="0"/>
    <x v="0"/>
  </r>
  <r>
    <x v="14"/>
    <x v="2"/>
    <x v="3"/>
    <x v="1"/>
    <x v="0"/>
    <x v="3"/>
    <x v="3"/>
    <x v="3"/>
    <x v="3"/>
    <x v="0"/>
    <x v="113"/>
    <x v="113"/>
    <x v="109"/>
    <x v="99"/>
    <x v="20"/>
    <x v="3"/>
    <x v="4"/>
    <x v="3"/>
    <x v="6"/>
    <x v="3"/>
    <x v="3"/>
    <x v="10"/>
    <x v="100"/>
    <x v="0"/>
    <x v="0"/>
    <x v="13"/>
    <x v="2"/>
    <x v="0"/>
    <x v="0"/>
    <x v="0"/>
  </r>
  <r>
    <x v="14"/>
    <x v="2"/>
    <x v="4"/>
    <x v="1"/>
    <x v="0"/>
    <x v="4"/>
    <x v="4"/>
    <x v="4"/>
    <x v="4"/>
    <x v="0"/>
    <x v="114"/>
    <x v="114"/>
    <x v="25"/>
    <x v="100"/>
    <x v="27"/>
    <x v="107"/>
    <x v="36"/>
    <x v="3"/>
    <x v="4"/>
    <x v="3"/>
    <x v="1"/>
    <x v="6"/>
    <x v="101"/>
    <x v="0"/>
    <x v="0"/>
    <x v="3"/>
    <x v="2"/>
    <x v="0"/>
    <x v="0"/>
    <x v="0"/>
  </r>
  <r>
    <x v="14"/>
    <x v="4"/>
    <x v="7"/>
    <x v="1"/>
    <x v="1"/>
    <x v="7"/>
    <x v="7"/>
    <x v="7"/>
    <x v="7"/>
    <x v="0"/>
    <x v="115"/>
    <x v="115"/>
    <x v="110"/>
    <x v="101"/>
    <x v="27"/>
    <x v="107"/>
    <x v="5"/>
    <x v="3"/>
    <x v="10"/>
    <x v="3"/>
    <x v="6"/>
    <x v="42"/>
    <x v="102"/>
    <x v="0"/>
    <x v="0"/>
    <x v="3"/>
    <x v="5"/>
    <x v="1"/>
    <x v="0"/>
    <x v="1"/>
  </r>
  <r>
    <x v="14"/>
    <x v="5"/>
    <x v="8"/>
    <x v="1"/>
    <x v="0"/>
    <x v="8"/>
    <x v="8"/>
    <x v="8"/>
    <x v="8"/>
    <x v="0"/>
    <x v="116"/>
    <x v="116"/>
    <x v="111"/>
    <x v="89"/>
    <x v="5"/>
    <x v="27"/>
    <x v="35"/>
    <x v="3"/>
    <x v="6"/>
    <x v="3"/>
    <x v="1"/>
    <x v="16"/>
    <x v="103"/>
    <x v="0"/>
    <x v="0"/>
    <x v="4"/>
    <x v="5"/>
    <x v="0"/>
    <x v="0"/>
    <x v="0"/>
  </r>
  <r>
    <x v="14"/>
    <x v="8"/>
    <x v="11"/>
    <x v="0"/>
    <x v="4"/>
    <x v="11"/>
    <x v="11"/>
    <x v="11"/>
    <x v="11"/>
    <x v="0"/>
    <x v="117"/>
    <x v="117"/>
    <x v="112"/>
    <x v="102"/>
    <x v="11"/>
    <x v="108"/>
    <x v="4"/>
    <x v="2"/>
    <x v="3"/>
    <x v="7"/>
    <x v="1"/>
    <x v="3"/>
    <x v="104"/>
    <x v="6"/>
    <x v="6"/>
    <x v="3"/>
    <x v="2"/>
    <x v="4"/>
    <x v="1"/>
    <x v="1"/>
  </r>
  <r>
    <x v="14"/>
    <x v="9"/>
    <x v="12"/>
    <x v="0"/>
    <x v="5"/>
    <x v="12"/>
    <x v="12"/>
    <x v="12"/>
    <x v="12"/>
    <x v="0"/>
    <x v="118"/>
    <x v="118"/>
    <x v="113"/>
    <x v="103"/>
    <x v="22"/>
    <x v="109"/>
    <x v="4"/>
    <x v="3"/>
    <x v="4"/>
    <x v="3"/>
    <x v="1"/>
    <x v="4"/>
    <x v="4"/>
    <x v="0"/>
    <x v="0"/>
    <x v="3"/>
    <x v="2"/>
    <x v="5"/>
    <x v="0"/>
    <x v="1"/>
  </r>
  <r>
    <x v="14"/>
    <x v="10"/>
    <x v="13"/>
    <x v="1"/>
    <x v="1"/>
    <x v="13"/>
    <x v="13"/>
    <x v="13"/>
    <x v="13"/>
    <x v="0"/>
    <x v="119"/>
    <x v="119"/>
    <x v="114"/>
    <x v="104"/>
    <x v="50"/>
    <x v="110"/>
    <x v="36"/>
    <x v="3"/>
    <x v="4"/>
    <x v="3"/>
    <x v="1"/>
    <x v="6"/>
    <x v="105"/>
    <x v="0"/>
    <x v="0"/>
    <x v="3"/>
    <x v="2"/>
    <x v="1"/>
    <x v="0"/>
    <x v="1"/>
  </r>
  <r>
    <x v="14"/>
    <x v="11"/>
    <x v="14"/>
    <x v="1"/>
    <x v="1"/>
    <x v="14"/>
    <x v="14"/>
    <x v="14"/>
    <x v="14"/>
    <x v="0"/>
    <x v="120"/>
    <x v="120"/>
    <x v="115"/>
    <x v="105"/>
    <x v="28"/>
    <x v="111"/>
    <x v="9"/>
    <x v="3"/>
    <x v="3"/>
    <x v="3"/>
    <x v="1"/>
    <x v="3"/>
    <x v="106"/>
    <x v="0"/>
    <x v="0"/>
    <x v="4"/>
    <x v="2"/>
    <x v="1"/>
    <x v="0"/>
    <x v="1"/>
  </r>
  <r>
    <x v="15"/>
    <x v="0"/>
    <x v="0"/>
    <x v="0"/>
    <x v="0"/>
    <x v="0"/>
    <x v="0"/>
    <x v="0"/>
    <x v="0"/>
    <x v="0"/>
    <x v="121"/>
    <x v="121"/>
    <x v="116"/>
    <x v="106"/>
    <x v="51"/>
    <x v="112"/>
    <x v="35"/>
    <x v="3"/>
    <x v="25"/>
    <x v="3"/>
    <x v="1"/>
    <x v="5"/>
    <x v="107"/>
    <x v="0"/>
    <x v="0"/>
    <x v="12"/>
    <x v="2"/>
    <x v="0"/>
    <x v="0"/>
    <x v="0"/>
  </r>
  <r>
    <x v="15"/>
    <x v="2"/>
    <x v="2"/>
    <x v="1"/>
    <x v="0"/>
    <x v="2"/>
    <x v="2"/>
    <x v="2"/>
    <x v="2"/>
    <x v="0"/>
    <x v="122"/>
    <x v="122"/>
    <x v="117"/>
    <x v="107"/>
    <x v="11"/>
    <x v="113"/>
    <x v="5"/>
    <x v="3"/>
    <x v="15"/>
    <x v="3"/>
    <x v="1"/>
    <x v="50"/>
    <x v="108"/>
    <x v="0"/>
    <x v="0"/>
    <x v="3"/>
    <x v="2"/>
    <x v="0"/>
    <x v="0"/>
    <x v="0"/>
  </r>
  <r>
    <x v="15"/>
    <x v="2"/>
    <x v="3"/>
    <x v="1"/>
    <x v="0"/>
    <x v="3"/>
    <x v="3"/>
    <x v="3"/>
    <x v="3"/>
    <x v="0"/>
    <x v="123"/>
    <x v="123"/>
    <x v="118"/>
    <x v="48"/>
    <x v="52"/>
    <x v="114"/>
    <x v="3"/>
    <x v="3"/>
    <x v="6"/>
    <x v="3"/>
    <x v="3"/>
    <x v="47"/>
    <x v="109"/>
    <x v="0"/>
    <x v="0"/>
    <x v="4"/>
    <x v="2"/>
    <x v="0"/>
    <x v="0"/>
    <x v="0"/>
  </r>
  <r>
    <x v="15"/>
    <x v="2"/>
    <x v="4"/>
    <x v="1"/>
    <x v="0"/>
    <x v="4"/>
    <x v="4"/>
    <x v="4"/>
    <x v="4"/>
    <x v="0"/>
    <x v="124"/>
    <x v="124"/>
    <x v="25"/>
    <x v="108"/>
    <x v="18"/>
    <x v="115"/>
    <x v="4"/>
    <x v="3"/>
    <x v="4"/>
    <x v="3"/>
    <x v="1"/>
    <x v="4"/>
    <x v="4"/>
    <x v="0"/>
    <x v="0"/>
    <x v="3"/>
    <x v="2"/>
    <x v="0"/>
    <x v="0"/>
    <x v="0"/>
  </r>
  <r>
    <x v="15"/>
    <x v="4"/>
    <x v="7"/>
    <x v="1"/>
    <x v="1"/>
    <x v="7"/>
    <x v="7"/>
    <x v="7"/>
    <x v="7"/>
    <x v="0"/>
    <x v="125"/>
    <x v="125"/>
    <x v="119"/>
    <x v="109"/>
    <x v="27"/>
    <x v="97"/>
    <x v="17"/>
    <x v="3"/>
    <x v="15"/>
    <x v="7"/>
    <x v="3"/>
    <x v="50"/>
    <x v="110"/>
    <x v="0"/>
    <x v="0"/>
    <x v="4"/>
    <x v="1"/>
    <x v="1"/>
    <x v="0"/>
    <x v="1"/>
  </r>
  <r>
    <x v="15"/>
    <x v="5"/>
    <x v="8"/>
    <x v="1"/>
    <x v="0"/>
    <x v="8"/>
    <x v="8"/>
    <x v="8"/>
    <x v="8"/>
    <x v="0"/>
    <x v="126"/>
    <x v="126"/>
    <x v="120"/>
    <x v="72"/>
    <x v="11"/>
    <x v="116"/>
    <x v="15"/>
    <x v="3"/>
    <x v="25"/>
    <x v="7"/>
    <x v="1"/>
    <x v="33"/>
    <x v="111"/>
    <x v="0"/>
    <x v="0"/>
    <x v="2"/>
    <x v="1"/>
    <x v="0"/>
    <x v="0"/>
    <x v="0"/>
  </r>
  <r>
    <x v="15"/>
    <x v="10"/>
    <x v="13"/>
    <x v="1"/>
    <x v="1"/>
    <x v="13"/>
    <x v="13"/>
    <x v="13"/>
    <x v="13"/>
    <x v="0"/>
    <x v="127"/>
    <x v="127"/>
    <x v="121"/>
    <x v="110"/>
    <x v="23"/>
    <x v="117"/>
    <x v="30"/>
    <x v="3"/>
    <x v="31"/>
    <x v="2"/>
    <x v="6"/>
    <x v="53"/>
    <x v="112"/>
    <x v="0"/>
    <x v="0"/>
    <x v="12"/>
    <x v="2"/>
    <x v="1"/>
    <x v="0"/>
    <x v="1"/>
  </r>
  <r>
    <x v="15"/>
    <x v="11"/>
    <x v="14"/>
    <x v="1"/>
    <x v="1"/>
    <x v="14"/>
    <x v="14"/>
    <x v="14"/>
    <x v="14"/>
    <x v="0"/>
    <x v="128"/>
    <x v="128"/>
    <x v="122"/>
    <x v="71"/>
    <x v="33"/>
    <x v="118"/>
    <x v="33"/>
    <x v="5"/>
    <x v="28"/>
    <x v="7"/>
    <x v="1"/>
    <x v="54"/>
    <x v="113"/>
    <x v="0"/>
    <x v="0"/>
    <x v="12"/>
    <x v="2"/>
    <x v="1"/>
    <x v="0"/>
    <x v="1"/>
  </r>
  <r>
    <x v="15"/>
    <x v="12"/>
    <x v="15"/>
    <x v="0"/>
    <x v="6"/>
    <x v="15"/>
    <x v="15"/>
    <x v="15"/>
    <x v="15"/>
    <x v="0"/>
    <x v="129"/>
    <x v="129"/>
    <x v="123"/>
    <x v="111"/>
    <x v="24"/>
    <x v="119"/>
    <x v="4"/>
    <x v="3"/>
    <x v="4"/>
    <x v="3"/>
    <x v="1"/>
    <x v="4"/>
    <x v="4"/>
    <x v="0"/>
    <x v="0"/>
    <x v="3"/>
    <x v="2"/>
    <x v="6"/>
    <x v="0"/>
    <x v="2"/>
  </r>
  <r>
    <x v="15"/>
    <x v="13"/>
    <x v="16"/>
    <x v="0"/>
    <x v="0"/>
    <x v="16"/>
    <x v="16"/>
    <x v="16"/>
    <x v="16"/>
    <x v="0"/>
    <x v="130"/>
    <x v="130"/>
    <x v="124"/>
    <x v="112"/>
    <x v="53"/>
    <x v="120"/>
    <x v="47"/>
    <x v="2"/>
    <x v="42"/>
    <x v="8"/>
    <x v="2"/>
    <x v="57"/>
    <x v="114"/>
    <x v="0"/>
    <x v="0"/>
    <x v="17"/>
    <x v="12"/>
    <x v="0"/>
    <x v="0"/>
    <x v="0"/>
  </r>
  <r>
    <x v="15"/>
    <x v="14"/>
    <x v="17"/>
    <x v="0"/>
    <x v="0"/>
    <x v="17"/>
    <x v="17"/>
    <x v="17"/>
    <x v="17"/>
    <x v="0"/>
    <x v="131"/>
    <x v="131"/>
    <x v="125"/>
    <x v="113"/>
    <x v="54"/>
    <x v="121"/>
    <x v="47"/>
    <x v="6"/>
    <x v="43"/>
    <x v="9"/>
    <x v="6"/>
    <x v="58"/>
    <x v="115"/>
    <x v="0"/>
    <x v="0"/>
    <x v="11"/>
    <x v="6"/>
    <x v="0"/>
    <x v="0"/>
    <x v="0"/>
  </r>
  <r>
    <x v="15"/>
    <x v="15"/>
    <x v="18"/>
    <x v="0"/>
    <x v="6"/>
    <x v="17"/>
    <x v="17"/>
    <x v="17"/>
    <x v="17"/>
    <x v="0"/>
    <x v="132"/>
    <x v="132"/>
    <x v="126"/>
    <x v="114"/>
    <x v="9"/>
    <x v="122"/>
    <x v="35"/>
    <x v="3"/>
    <x v="5"/>
    <x v="3"/>
    <x v="1"/>
    <x v="34"/>
    <x v="116"/>
    <x v="0"/>
    <x v="0"/>
    <x v="4"/>
    <x v="2"/>
    <x v="6"/>
    <x v="0"/>
    <x v="2"/>
  </r>
  <r>
    <x v="16"/>
    <x v="2"/>
    <x v="2"/>
    <x v="1"/>
    <x v="0"/>
    <x v="2"/>
    <x v="2"/>
    <x v="2"/>
    <x v="2"/>
    <x v="0"/>
    <x v="133"/>
    <x v="133"/>
    <x v="127"/>
    <x v="61"/>
    <x v="11"/>
    <x v="123"/>
    <x v="5"/>
    <x v="3"/>
    <x v="19"/>
    <x v="2"/>
    <x v="3"/>
    <x v="11"/>
    <x v="117"/>
    <x v="0"/>
    <x v="0"/>
    <x v="18"/>
    <x v="11"/>
    <x v="0"/>
    <x v="0"/>
    <x v="0"/>
  </r>
  <r>
    <x v="16"/>
    <x v="2"/>
    <x v="3"/>
    <x v="1"/>
    <x v="0"/>
    <x v="3"/>
    <x v="3"/>
    <x v="3"/>
    <x v="3"/>
    <x v="0"/>
    <x v="134"/>
    <x v="134"/>
    <x v="128"/>
    <x v="115"/>
    <x v="43"/>
    <x v="124"/>
    <x v="36"/>
    <x v="3"/>
    <x v="6"/>
    <x v="3"/>
    <x v="1"/>
    <x v="10"/>
    <x v="118"/>
    <x v="0"/>
    <x v="0"/>
    <x v="4"/>
    <x v="14"/>
    <x v="0"/>
    <x v="0"/>
    <x v="0"/>
  </r>
  <r>
    <x v="16"/>
    <x v="2"/>
    <x v="4"/>
    <x v="1"/>
    <x v="0"/>
    <x v="4"/>
    <x v="4"/>
    <x v="4"/>
    <x v="4"/>
    <x v="0"/>
    <x v="135"/>
    <x v="135"/>
    <x v="129"/>
    <x v="116"/>
    <x v="4"/>
    <x v="125"/>
    <x v="4"/>
    <x v="3"/>
    <x v="4"/>
    <x v="3"/>
    <x v="1"/>
    <x v="4"/>
    <x v="4"/>
    <x v="0"/>
    <x v="0"/>
    <x v="3"/>
    <x v="13"/>
    <x v="0"/>
    <x v="0"/>
    <x v="0"/>
  </r>
  <r>
    <x v="16"/>
    <x v="4"/>
    <x v="7"/>
    <x v="1"/>
    <x v="1"/>
    <x v="7"/>
    <x v="7"/>
    <x v="7"/>
    <x v="7"/>
    <x v="0"/>
    <x v="136"/>
    <x v="136"/>
    <x v="130"/>
    <x v="117"/>
    <x v="27"/>
    <x v="126"/>
    <x v="21"/>
    <x v="5"/>
    <x v="31"/>
    <x v="2"/>
    <x v="1"/>
    <x v="50"/>
    <x v="119"/>
    <x v="0"/>
    <x v="0"/>
    <x v="2"/>
    <x v="5"/>
    <x v="1"/>
    <x v="0"/>
    <x v="1"/>
  </r>
  <r>
    <x v="16"/>
    <x v="5"/>
    <x v="8"/>
    <x v="1"/>
    <x v="0"/>
    <x v="8"/>
    <x v="8"/>
    <x v="8"/>
    <x v="8"/>
    <x v="0"/>
    <x v="137"/>
    <x v="137"/>
    <x v="131"/>
    <x v="72"/>
    <x v="0"/>
    <x v="127"/>
    <x v="28"/>
    <x v="3"/>
    <x v="10"/>
    <x v="3"/>
    <x v="2"/>
    <x v="59"/>
    <x v="120"/>
    <x v="0"/>
    <x v="0"/>
    <x v="4"/>
    <x v="13"/>
    <x v="0"/>
    <x v="0"/>
    <x v="0"/>
  </r>
  <r>
    <x v="16"/>
    <x v="10"/>
    <x v="13"/>
    <x v="1"/>
    <x v="1"/>
    <x v="13"/>
    <x v="13"/>
    <x v="13"/>
    <x v="13"/>
    <x v="0"/>
    <x v="138"/>
    <x v="138"/>
    <x v="132"/>
    <x v="56"/>
    <x v="55"/>
    <x v="43"/>
    <x v="35"/>
    <x v="3"/>
    <x v="31"/>
    <x v="2"/>
    <x v="1"/>
    <x v="59"/>
    <x v="121"/>
    <x v="0"/>
    <x v="0"/>
    <x v="13"/>
    <x v="9"/>
    <x v="1"/>
    <x v="0"/>
    <x v="1"/>
  </r>
  <r>
    <x v="16"/>
    <x v="11"/>
    <x v="14"/>
    <x v="1"/>
    <x v="1"/>
    <x v="14"/>
    <x v="14"/>
    <x v="14"/>
    <x v="14"/>
    <x v="0"/>
    <x v="139"/>
    <x v="139"/>
    <x v="133"/>
    <x v="118"/>
    <x v="5"/>
    <x v="128"/>
    <x v="5"/>
    <x v="3"/>
    <x v="3"/>
    <x v="3"/>
    <x v="1"/>
    <x v="54"/>
    <x v="122"/>
    <x v="0"/>
    <x v="0"/>
    <x v="9"/>
    <x v="5"/>
    <x v="1"/>
    <x v="0"/>
    <x v="1"/>
  </r>
  <r>
    <x v="16"/>
    <x v="13"/>
    <x v="16"/>
    <x v="0"/>
    <x v="0"/>
    <x v="16"/>
    <x v="16"/>
    <x v="16"/>
    <x v="16"/>
    <x v="0"/>
    <x v="140"/>
    <x v="140"/>
    <x v="134"/>
    <x v="11"/>
    <x v="51"/>
    <x v="129"/>
    <x v="48"/>
    <x v="6"/>
    <x v="44"/>
    <x v="12"/>
    <x v="7"/>
    <x v="60"/>
    <x v="123"/>
    <x v="0"/>
    <x v="0"/>
    <x v="19"/>
    <x v="12"/>
    <x v="0"/>
    <x v="0"/>
    <x v="0"/>
  </r>
  <r>
    <x v="16"/>
    <x v="14"/>
    <x v="17"/>
    <x v="0"/>
    <x v="0"/>
    <x v="17"/>
    <x v="17"/>
    <x v="17"/>
    <x v="17"/>
    <x v="0"/>
    <x v="141"/>
    <x v="141"/>
    <x v="135"/>
    <x v="119"/>
    <x v="36"/>
    <x v="130"/>
    <x v="4"/>
    <x v="3"/>
    <x v="6"/>
    <x v="3"/>
    <x v="1"/>
    <x v="6"/>
    <x v="124"/>
    <x v="0"/>
    <x v="0"/>
    <x v="3"/>
    <x v="2"/>
    <x v="0"/>
    <x v="0"/>
    <x v="0"/>
  </r>
  <r>
    <x v="16"/>
    <x v="15"/>
    <x v="18"/>
    <x v="0"/>
    <x v="6"/>
    <x v="17"/>
    <x v="17"/>
    <x v="17"/>
    <x v="17"/>
    <x v="0"/>
    <x v="142"/>
    <x v="142"/>
    <x v="136"/>
    <x v="120"/>
    <x v="56"/>
    <x v="131"/>
    <x v="15"/>
    <x v="5"/>
    <x v="3"/>
    <x v="3"/>
    <x v="1"/>
    <x v="22"/>
    <x v="125"/>
    <x v="0"/>
    <x v="0"/>
    <x v="3"/>
    <x v="2"/>
    <x v="6"/>
    <x v="0"/>
    <x v="2"/>
  </r>
  <r>
    <x v="16"/>
    <x v="16"/>
    <x v="19"/>
    <x v="0"/>
    <x v="5"/>
    <x v="18"/>
    <x v="18"/>
    <x v="18"/>
    <x v="18"/>
    <x v="0"/>
    <x v="143"/>
    <x v="143"/>
    <x v="137"/>
    <x v="58"/>
    <x v="57"/>
    <x v="132"/>
    <x v="4"/>
    <x v="5"/>
    <x v="4"/>
    <x v="3"/>
    <x v="1"/>
    <x v="6"/>
    <x v="126"/>
    <x v="0"/>
    <x v="0"/>
    <x v="3"/>
    <x v="2"/>
    <x v="5"/>
    <x v="0"/>
    <x v="1"/>
  </r>
  <r>
    <x v="17"/>
    <x v="2"/>
    <x v="2"/>
    <x v="1"/>
    <x v="0"/>
    <x v="2"/>
    <x v="2"/>
    <x v="2"/>
    <x v="2"/>
    <x v="0"/>
    <x v="144"/>
    <x v="144"/>
    <x v="138"/>
    <x v="121"/>
    <x v="22"/>
    <x v="133"/>
    <x v="49"/>
    <x v="3"/>
    <x v="23"/>
    <x v="2"/>
    <x v="2"/>
    <x v="41"/>
    <x v="127"/>
    <x v="0"/>
    <x v="0"/>
    <x v="7"/>
    <x v="13"/>
    <x v="0"/>
    <x v="0"/>
    <x v="0"/>
  </r>
  <r>
    <x v="17"/>
    <x v="2"/>
    <x v="3"/>
    <x v="1"/>
    <x v="0"/>
    <x v="3"/>
    <x v="3"/>
    <x v="3"/>
    <x v="3"/>
    <x v="0"/>
    <x v="145"/>
    <x v="145"/>
    <x v="139"/>
    <x v="34"/>
    <x v="58"/>
    <x v="134"/>
    <x v="21"/>
    <x v="3"/>
    <x v="3"/>
    <x v="3"/>
    <x v="3"/>
    <x v="21"/>
    <x v="128"/>
    <x v="0"/>
    <x v="0"/>
    <x v="4"/>
    <x v="2"/>
    <x v="0"/>
    <x v="0"/>
    <x v="0"/>
  </r>
  <r>
    <x v="17"/>
    <x v="2"/>
    <x v="4"/>
    <x v="1"/>
    <x v="0"/>
    <x v="4"/>
    <x v="4"/>
    <x v="4"/>
    <x v="4"/>
    <x v="0"/>
    <x v="146"/>
    <x v="146"/>
    <x v="140"/>
    <x v="122"/>
    <x v="4"/>
    <x v="135"/>
    <x v="4"/>
    <x v="3"/>
    <x v="4"/>
    <x v="3"/>
    <x v="1"/>
    <x v="4"/>
    <x v="4"/>
    <x v="0"/>
    <x v="0"/>
    <x v="3"/>
    <x v="2"/>
    <x v="0"/>
    <x v="0"/>
    <x v="0"/>
  </r>
  <r>
    <x v="17"/>
    <x v="4"/>
    <x v="7"/>
    <x v="1"/>
    <x v="1"/>
    <x v="7"/>
    <x v="7"/>
    <x v="7"/>
    <x v="7"/>
    <x v="0"/>
    <x v="147"/>
    <x v="147"/>
    <x v="141"/>
    <x v="123"/>
    <x v="27"/>
    <x v="27"/>
    <x v="28"/>
    <x v="3"/>
    <x v="31"/>
    <x v="3"/>
    <x v="2"/>
    <x v="53"/>
    <x v="129"/>
    <x v="0"/>
    <x v="0"/>
    <x v="3"/>
    <x v="5"/>
    <x v="1"/>
    <x v="0"/>
    <x v="1"/>
  </r>
  <r>
    <x v="17"/>
    <x v="5"/>
    <x v="8"/>
    <x v="1"/>
    <x v="0"/>
    <x v="8"/>
    <x v="8"/>
    <x v="8"/>
    <x v="8"/>
    <x v="0"/>
    <x v="148"/>
    <x v="148"/>
    <x v="142"/>
    <x v="124"/>
    <x v="47"/>
    <x v="136"/>
    <x v="35"/>
    <x v="5"/>
    <x v="15"/>
    <x v="3"/>
    <x v="1"/>
    <x v="34"/>
    <x v="99"/>
    <x v="0"/>
    <x v="0"/>
    <x v="4"/>
    <x v="5"/>
    <x v="0"/>
    <x v="0"/>
    <x v="0"/>
  </r>
  <r>
    <x v="17"/>
    <x v="10"/>
    <x v="13"/>
    <x v="1"/>
    <x v="1"/>
    <x v="13"/>
    <x v="13"/>
    <x v="13"/>
    <x v="13"/>
    <x v="0"/>
    <x v="149"/>
    <x v="149"/>
    <x v="143"/>
    <x v="118"/>
    <x v="23"/>
    <x v="137"/>
    <x v="28"/>
    <x v="2"/>
    <x v="14"/>
    <x v="2"/>
    <x v="3"/>
    <x v="32"/>
    <x v="130"/>
    <x v="0"/>
    <x v="0"/>
    <x v="12"/>
    <x v="2"/>
    <x v="1"/>
    <x v="0"/>
    <x v="1"/>
  </r>
  <r>
    <x v="17"/>
    <x v="11"/>
    <x v="14"/>
    <x v="1"/>
    <x v="1"/>
    <x v="14"/>
    <x v="14"/>
    <x v="14"/>
    <x v="14"/>
    <x v="0"/>
    <x v="150"/>
    <x v="150"/>
    <x v="144"/>
    <x v="100"/>
    <x v="5"/>
    <x v="138"/>
    <x v="5"/>
    <x v="3"/>
    <x v="28"/>
    <x v="2"/>
    <x v="3"/>
    <x v="61"/>
    <x v="131"/>
    <x v="0"/>
    <x v="0"/>
    <x v="4"/>
    <x v="13"/>
    <x v="1"/>
    <x v="0"/>
    <x v="1"/>
  </r>
  <r>
    <x v="17"/>
    <x v="13"/>
    <x v="16"/>
    <x v="0"/>
    <x v="0"/>
    <x v="16"/>
    <x v="16"/>
    <x v="16"/>
    <x v="16"/>
    <x v="0"/>
    <x v="151"/>
    <x v="151"/>
    <x v="145"/>
    <x v="10"/>
    <x v="59"/>
    <x v="139"/>
    <x v="50"/>
    <x v="5"/>
    <x v="45"/>
    <x v="12"/>
    <x v="3"/>
    <x v="62"/>
    <x v="132"/>
    <x v="0"/>
    <x v="0"/>
    <x v="20"/>
    <x v="16"/>
    <x v="0"/>
    <x v="0"/>
    <x v="0"/>
  </r>
  <r>
    <x v="17"/>
    <x v="15"/>
    <x v="18"/>
    <x v="0"/>
    <x v="6"/>
    <x v="17"/>
    <x v="17"/>
    <x v="17"/>
    <x v="17"/>
    <x v="0"/>
    <x v="152"/>
    <x v="152"/>
    <x v="146"/>
    <x v="125"/>
    <x v="60"/>
    <x v="140"/>
    <x v="15"/>
    <x v="3"/>
    <x v="3"/>
    <x v="7"/>
    <x v="1"/>
    <x v="22"/>
    <x v="133"/>
    <x v="0"/>
    <x v="0"/>
    <x v="3"/>
    <x v="5"/>
    <x v="6"/>
    <x v="0"/>
    <x v="2"/>
  </r>
  <r>
    <x v="17"/>
    <x v="16"/>
    <x v="19"/>
    <x v="0"/>
    <x v="5"/>
    <x v="18"/>
    <x v="18"/>
    <x v="18"/>
    <x v="18"/>
    <x v="0"/>
    <x v="153"/>
    <x v="153"/>
    <x v="147"/>
    <x v="5"/>
    <x v="13"/>
    <x v="141"/>
    <x v="4"/>
    <x v="3"/>
    <x v="4"/>
    <x v="3"/>
    <x v="1"/>
    <x v="4"/>
    <x v="4"/>
    <x v="0"/>
    <x v="0"/>
    <x v="3"/>
    <x v="2"/>
    <x v="5"/>
    <x v="0"/>
    <x v="1"/>
  </r>
  <r>
    <x v="18"/>
    <x v="2"/>
    <x v="2"/>
    <x v="1"/>
    <x v="0"/>
    <x v="2"/>
    <x v="2"/>
    <x v="2"/>
    <x v="2"/>
    <x v="0"/>
    <x v="154"/>
    <x v="154"/>
    <x v="148"/>
    <x v="3"/>
    <x v="11"/>
    <x v="142"/>
    <x v="17"/>
    <x v="5"/>
    <x v="23"/>
    <x v="3"/>
    <x v="1"/>
    <x v="42"/>
    <x v="134"/>
    <x v="0"/>
    <x v="0"/>
    <x v="8"/>
    <x v="11"/>
    <x v="0"/>
    <x v="0"/>
    <x v="0"/>
  </r>
  <r>
    <x v="18"/>
    <x v="2"/>
    <x v="3"/>
    <x v="1"/>
    <x v="0"/>
    <x v="3"/>
    <x v="3"/>
    <x v="3"/>
    <x v="3"/>
    <x v="0"/>
    <x v="155"/>
    <x v="155"/>
    <x v="149"/>
    <x v="126"/>
    <x v="61"/>
    <x v="143"/>
    <x v="21"/>
    <x v="3"/>
    <x v="15"/>
    <x v="3"/>
    <x v="1"/>
    <x v="21"/>
    <x v="135"/>
    <x v="0"/>
    <x v="0"/>
    <x v="3"/>
    <x v="5"/>
    <x v="0"/>
    <x v="0"/>
    <x v="0"/>
  </r>
  <r>
    <x v="18"/>
    <x v="2"/>
    <x v="4"/>
    <x v="1"/>
    <x v="0"/>
    <x v="4"/>
    <x v="4"/>
    <x v="4"/>
    <x v="4"/>
    <x v="0"/>
    <x v="156"/>
    <x v="156"/>
    <x v="6"/>
    <x v="127"/>
    <x v="18"/>
    <x v="144"/>
    <x v="4"/>
    <x v="3"/>
    <x v="4"/>
    <x v="3"/>
    <x v="1"/>
    <x v="4"/>
    <x v="4"/>
    <x v="0"/>
    <x v="0"/>
    <x v="3"/>
    <x v="2"/>
    <x v="0"/>
    <x v="0"/>
    <x v="0"/>
  </r>
  <r>
    <x v="18"/>
    <x v="4"/>
    <x v="7"/>
    <x v="1"/>
    <x v="1"/>
    <x v="7"/>
    <x v="7"/>
    <x v="7"/>
    <x v="7"/>
    <x v="0"/>
    <x v="157"/>
    <x v="157"/>
    <x v="150"/>
    <x v="128"/>
    <x v="27"/>
    <x v="145"/>
    <x v="5"/>
    <x v="3"/>
    <x v="19"/>
    <x v="7"/>
    <x v="1"/>
    <x v="29"/>
    <x v="136"/>
    <x v="0"/>
    <x v="0"/>
    <x v="12"/>
    <x v="13"/>
    <x v="1"/>
    <x v="0"/>
    <x v="1"/>
  </r>
  <r>
    <x v="18"/>
    <x v="5"/>
    <x v="8"/>
    <x v="1"/>
    <x v="0"/>
    <x v="8"/>
    <x v="8"/>
    <x v="8"/>
    <x v="8"/>
    <x v="0"/>
    <x v="158"/>
    <x v="158"/>
    <x v="151"/>
    <x v="129"/>
    <x v="11"/>
    <x v="146"/>
    <x v="33"/>
    <x v="3"/>
    <x v="15"/>
    <x v="3"/>
    <x v="1"/>
    <x v="52"/>
    <x v="137"/>
    <x v="0"/>
    <x v="0"/>
    <x v="2"/>
    <x v="5"/>
    <x v="0"/>
    <x v="0"/>
    <x v="0"/>
  </r>
  <r>
    <x v="18"/>
    <x v="10"/>
    <x v="13"/>
    <x v="1"/>
    <x v="1"/>
    <x v="13"/>
    <x v="13"/>
    <x v="13"/>
    <x v="13"/>
    <x v="0"/>
    <x v="159"/>
    <x v="159"/>
    <x v="152"/>
    <x v="130"/>
    <x v="27"/>
    <x v="147"/>
    <x v="21"/>
    <x v="2"/>
    <x v="10"/>
    <x v="3"/>
    <x v="3"/>
    <x v="54"/>
    <x v="138"/>
    <x v="0"/>
    <x v="0"/>
    <x v="13"/>
    <x v="13"/>
    <x v="1"/>
    <x v="0"/>
    <x v="1"/>
  </r>
  <r>
    <x v="18"/>
    <x v="11"/>
    <x v="14"/>
    <x v="1"/>
    <x v="1"/>
    <x v="14"/>
    <x v="14"/>
    <x v="14"/>
    <x v="14"/>
    <x v="0"/>
    <x v="160"/>
    <x v="160"/>
    <x v="153"/>
    <x v="131"/>
    <x v="32"/>
    <x v="148"/>
    <x v="15"/>
    <x v="3"/>
    <x v="3"/>
    <x v="7"/>
    <x v="3"/>
    <x v="21"/>
    <x v="139"/>
    <x v="0"/>
    <x v="0"/>
    <x v="12"/>
    <x v="14"/>
    <x v="1"/>
    <x v="0"/>
    <x v="1"/>
  </r>
  <r>
    <x v="18"/>
    <x v="13"/>
    <x v="16"/>
    <x v="0"/>
    <x v="0"/>
    <x v="16"/>
    <x v="16"/>
    <x v="16"/>
    <x v="16"/>
    <x v="0"/>
    <x v="161"/>
    <x v="161"/>
    <x v="154"/>
    <x v="132"/>
    <x v="29"/>
    <x v="139"/>
    <x v="51"/>
    <x v="2"/>
    <x v="46"/>
    <x v="8"/>
    <x v="0"/>
    <x v="63"/>
    <x v="140"/>
    <x v="0"/>
    <x v="0"/>
    <x v="11"/>
    <x v="8"/>
    <x v="0"/>
    <x v="0"/>
    <x v="0"/>
  </r>
  <r>
    <x v="18"/>
    <x v="15"/>
    <x v="18"/>
    <x v="0"/>
    <x v="6"/>
    <x v="17"/>
    <x v="17"/>
    <x v="17"/>
    <x v="17"/>
    <x v="0"/>
    <x v="162"/>
    <x v="162"/>
    <x v="155"/>
    <x v="133"/>
    <x v="61"/>
    <x v="149"/>
    <x v="33"/>
    <x v="3"/>
    <x v="25"/>
    <x v="3"/>
    <x v="1"/>
    <x v="50"/>
    <x v="141"/>
    <x v="0"/>
    <x v="0"/>
    <x v="3"/>
    <x v="2"/>
    <x v="6"/>
    <x v="0"/>
    <x v="2"/>
  </r>
  <r>
    <x v="18"/>
    <x v="16"/>
    <x v="19"/>
    <x v="0"/>
    <x v="5"/>
    <x v="18"/>
    <x v="18"/>
    <x v="18"/>
    <x v="18"/>
    <x v="0"/>
    <x v="163"/>
    <x v="163"/>
    <x v="156"/>
    <x v="34"/>
    <x v="45"/>
    <x v="150"/>
    <x v="4"/>
    <x v="3"/>
    <x v="6"/>
    <x v="3"/>
    <x v="1"/>
    <x v="6"/>
    <x v="142"/>
    <x v="0"/>
    <x v="0"/>
    <x v="3"/>
    <x v="2"/>
    <x v="5"/>
    <x v="0"/>
    <x v="1"/>
  </r>
  <r>
    <x v="19"/>
    <x v="2"/>
    <x v="2"/>
    <x v="1"/>
    <x v="0"/>
    <x v="2"/>
    <x v="2"/>
    <x v="2"/>
    <x v="2"/>
    <x v="0"/>
    <x v="164"/>
    <x v="164"/>
    <x v="157"/>
    <x v="47"/>
    <x v="11"/>
    <x v="151"/>
    <x v="10"/>
    <x v="5"/>
    <x v="23"/>
    <x v="3"/>
    <x v="3"/>
    <x v="32"/>
    <x v="143"/>
    <x v="0"/>
    <x v="0"/>
    <x v="7"/>
    <x v="1"/>
    <x v="0"/>
    <x v="0"/>
    <x v="0"/>
  </r>
  <r>
    <x v="19"/>
    <x v="2"/>
    <x v="3"/>
    <x v="1"/>
    <x v="0"/>
    <x v="3"/>
    <x v="3"/>
    <x v="3"/>
    <x v="3"/>
    <x v="0"/>
    <x v="165"/>
    <x v="165"/>
    <x v="3"/>
    <x v="126"/>
    <x v="62"/>
    <x v="152"/>
    <x v="9"/>
    <x v="3"/>
    <x v="3"/>
    <x v="3"/>
    <x v="1"/>
    <x v="3"/>
    <x v="144"/>
    <x v="0"/>
    <x v="0"/>
    <x v="4"/>
    <x v="2"/>
    <x v="0"/>
    <x v="0"/>
    <x v="0"/>
  </r>
  <r>
    <x v="19"/>
    <x v="2"/>
    <x v="4"/>
    <x v="1"/>
    <x v="0"/>
    <x v="4"/>
    <x v="4"/>
    <x v="4"/>
    <x v="4"/>
    <x v="0"/>
    <x v="166"/>
    <x v="166"/>
    <x v="113"/>
    <x v="134"/>
    <x v="4"/>
    <x v="153"/>
    <x v="4"/>
    <x v="3"/>
    <x v="4"/>
    <x v="3"/>
    <x v="1"/>
    <x v="4"/>
    <x v="4"/>
    <x v="0"/>
    <x v="0"/>
    <x v="3"/>
    <x v="2"/>
    <x v="0"/>
    <x v="0"/>
    <x v="0"/>
  </r>
  <r>
    <x v="19"/>
    <x v="4"/>
    <x v="7"/>
    <x v="1"/>
    <x v="1"/>
    <x v="7"/>
    <x v="7"/>
    <x v="7"/>
    <x v="7"/>
    <x v="0"/>
    <x v="167"/>
    <x v="167"/>
    <x v="158"/>
    <x v="135"/>
    <x v="27"/>
    <x v="154"/>
    <x v="28"/>
    <x v="2"/>
    <x v="5"/>
    <x v="2"/>
    <x v="3"/>
    <x v="53"/>
    <x v="145"/>
    <x v="0"/>
    <x v="0"/>
    <x v="12"/>
    <x v="5"/>
    <x v="1"/>
    <x v="0"/>
    <x v="1"/>
  </r>
  <r>
    <x v="19"/>
    <x v="5"/>
    <x v="8"/>
    <x v="1"/>
    <x v="0"/>
    <x v="8"/>
    <x v="8"/>
    <x v="8"/>
    <x v="8"/>
    <x v="0"/>
    <x v="168"/>
    <x v="168"/>
    <x v="159"/>
    <x v="64"/>
    <x v="63"/>
    <x v="155"/>
    <x v="52"/>
    <x v="3"/>
    <x v="19"/>
    <x v="3"/>
    <x v="6"/>
    <x v="18"/>
    <x v="146"/>
    <x v="0"/>
    <x v="0"/>
    <x v="3"/>
    <x v="1"/>
    <x v="0"/>
    <x v="0"/>
    <x v="0"/>
  </r>
  <r>
    <x v="19"/>
    <x v="10"/>
    <x v="13"/>
    <x v="1"/>
    <x v="1"/>
    <x v="13"/>
    <x v="13"/>
    <x v="13"/>
    <x v="13"/>
    <x v="0"/>
    <x v="169"/>
    <x v="169"/>
    <x v="160"/>
    <x v="136"/>
    <x v="27"/>
    <x v="156"/>
    <x v="17"/>
    <x v="3"/>
    <x v="15"/>
    <x v="2"/>
    <x v="1"/>
    <x v="50"/>
    <x v="117"/>
    <x v="0"/>
    <x v="0"/>
    <x v="5"/>
    <x v="5"/>
    <x v="1"/>
    <x v="0"/>
    <x v="1"/>
  </r>
  <r>
    <x v="19"/>
    <x v="11"/>
    <x v="14"/>
    <x v="1"/>
    <x v="1"/>
    <x v="14"/>
    <x v="14"/>
    <x v="14"/>
    <x v="14"/>
    <x v="0"/>
    <x v="170"/>
    <x v="170"/>
    <x v="161"/>
    <x v="49"/>
    <x v="32"/>
    <x v="157"/>
    <x v="30"/>
    <x v="3"/>
    <x v="5"/>
    <x v="3"/>
    <x v="3"/>
    <x v="36"/>
    <x v="147"/>
    <x v="0"/>
    <x v="0"/>
    <x v="12"/>
    <x v="2"/>
    <x v="1"/>
    <x v="0"/>
    <x v="1"/>
  </r>
  <r>
    <x v="19"/>
    <x v="13"/>
    <x v="16"/>
    <x v="0"/>
    <x v="0"/>
    <x v="16"/>
    <x v="16"/>
    <x v="16"/>
    <x v="16"/>
    <x v="0"/>
    <x v="171"/>
    <x v="171"/>
    <x v="162"/>
    <x v="137"/>
    <x v="63"/>
    <x v="158"/>
    <x v="53"/>
    <x v="5"/>
    <x v="47"/>
    <x v="2"/>
    <x v="3"/>
    <x v="58"/>
    <x v="148"/>
    <x v="0"/>
    <x v="0"/>
    <x v="21"/>
    <x v="7"/>
    <x v="0"/>
    <x v="0"/>
    <x v="0"/>
  </r>
  <r>
    <x v="19"/>
    <x v="15"/>
    <x v="18"/>
    <x v="0"/>
    <x v="6"/>
    <x v="17"/>
    <x v="17"/>
    <x v="17"/>
    <x v="17"/>
    <x v="0"/>
    <x v="172"/>
    <x v="172"/>
    <x v="163"/>
    <x v="138"/>
    <x v="64"/>
    <x v="159"/>
    <x v="21"/>
    <x v="3"/>
    <x v="6"/>
    <x v="7"/>
    <x v="1"/>
    <x v="22"/>
    <x v="149"/>
    <x v="0"/>
    <x v="0"/>
    <x v="3"/>
    <x v="13"/>
    <x v="6"/>
    <x v="0"/>
    <x v="2"/>
  </r>
  <r>
    <x v="19"/>
    <x v="16"/>
    <x v="19"/>
    <x v="0"/>
    <x v="5"/>
    <x v="18"/>
    <x v="18"/>
    <x v="18"/>
    <x v="18"/>
    <x v="0"/>
    <x v="173"/>
    <x v="173"/>
    <x v="164"/>
    <x v="139"/>
    <x v="65"/>
    <x v="160"/>
    <x v="3"/>
    <x v="3"/>
    <x v="3"/>
    <x v="3"/>
    <x v="1"/>
    <x v="47"/>
    <x v="150"/>
    <x v="0"/>
    <x v="0"/>
    <x v="3"/>
    <x v="2"/>
    <x v="5"/>
    <x v="0"/>
    <x v="1"/>
  </r>
  <r>
    <x v="19"/>
    <x v="17"/>
    <x v="20"/>
    <x v="0"/>
    <x v="7"/>
    <x v="19"/>
    <x v="19"/>
    <x v="19"/>
    <x v="19"/>
    <x v="0"/>
    <x v="174"/>
    <x v="174"/>
    <x v="165"/>
    <x v="140"/>
    <x v="66"/>
    <x v="161"/>
    <x v="54"/>
    <x v="7"/>
    <x v="14"/>
    <x v="3"/>
    <x v="9"/>
    <x v="13"/>
    <x v="151"/>
    <x v="0"/>
    <x v="0"/>
    <x v="22"/>
    <x v="3"/>
    <x v="7"/>
    <x v="1"/>
    <x v="1"/>
  </r>
  <r>
    <x v="19"/>
    <x v="18"/>
    <x v="21"/>
    <x v="1"/>
    <x v="0"/>
    <x v="20"/>
    <x v="20"/>
    <x v="20"/>
    <x v="20"/>
    <x v="0"/>
    <x v="175"/>
    <x v="175"/>
    <x v="166"/>
    <x v="141"/>
    <x v="18"/>
    <x v="162"/>
    <x v="9"/>
    <x v="3"/>
    <x v="31"/>
    <x v="3"/>
    <x v="1"/>
    <x v="52"/>
    <x v="145"/>
    <x v="0"/>
    <x v="0"/>
    <x v="7"/>
    <x v="1"/>
    <x v="0"/>
    <x v="0"/>
    <x v="0"/>
  </r>
  <r>
    <x v="19"/>
    <x v="18"/>
    <x v="22"/>
    <x v="0"/>
    <x v="8"/>
    <x v="21"/>
    <x v="21"/>
    <x v="21"/>
    <x v="21"/>
    <x v="0"/>
    <x v="176"/>
    <x v="176"/>
    <x v="167"/>
    <x v="142"/>
    <x v="27"/>
    <x v="163"/>
    <x v="15"/>
    <x v="5"/>
    <x v="5"/>
    <x v="3"/>
    <x v="3"/>
    <x v="52"/>
    <x v="152"/>
    <x v="0"/>
    <x v="0"/>
    <x v="12"/>
    <x v="2"/>
    <x v="8"/>
    <x v="0"/>
    <x v="3"/>
  </r>
  <r>
    <x v="20"/>
    <x v="2"/>
    <x v="2"/>
    <x v="1"/>
    <x v="0"/>
    <x v="2"/>
    <x v="2"/>
    <x v="2"/>
    <x v="2"/>
    <x v="0"/>
    <x v="177"/>
    <x v="177"/>
    <x v="168"/>
    <x v="143"/>
    <x v="22"/>
    <x v="164"/>
    <x v="2"/>
    <x v="3"/>
    <x v="19"/>
    <x v="13"/>
    <x v="2"/>
    <x v="20"/>
    <x v="153"/>
    <x v="0"/>
    <x v="0"/>
    <x v="14"/>
    <x v="14"/>
    <x v="0"/>
    <x v="0"/>
    <x v="0"/>
  </r>
  <r>
    <x v="20"/>
    <x v="2"/>
    <x v="3"/>
    <x v="1"/>
    <x v="0"/>
    <x v="3"/>
    <x v="3"/>
    <x v="3"/>
    <x v="3"/>
    <x v="0"/>
    <x v="178"/>
    <x v="178"/>
    <x v="37"/>
    <x v="46"/>
    <x v="67"/>
    <x v="165"/>
    <x v="36"/>
    <x v="3"/>
    <x v="6"/>
    <x v="3"/>
    <x v="1"/>
    <x v="10"/>
    <x v="154"/>
    <x v="0"/>
    <x v="0"/>
    <x v="3"/>
    <x v="5"/>
    <x v="0"/>
    <x v="0"/>
    <x v="0"/>
  </r>
  <r>
    <x v="20"/>
    <x v="2"/>
    <x v="4"/>
    <x v="1"/>
    <x v="0"/>
    <x v="4"/>
    <x v="4"/>
    <x v="4"/>
    <x v="4"/>
    <x v="0"/>
    <x v="179"/>
    <x v="179"/>
    <x v="25"/>
    <x v="144"/>
    <x v="4"/>
    <x v="166"/>
    <x v="25"/>
    <x v="3"/>
    <x v="4"/>
    <x v="3"/>
    <x v="1"/>
    <x v="27"/>
    <x v="4"/>
    <x v="0"/>
    <x v="0"/>
    <x v="4"/>
    <x v="14"/>
    <x v="0"/>
    <x v="0"/>
    <x v="0"/>
  </r>
  <r>
    <x v="20"/>
    <x v="4"/>
    <x v="7"/>
    <x v="1"/>
    <x v="1"/>
    <x v="7"/>
    <x v="7"/>
    <x v="7"/>
    <x v="7"/>
    <x v="0"/>
    <x v="180"/>
    <x v="180"/>
    <x v="169"/>
    <x v="145"/>
    <x v="27"/>
    <x v="117"/>
    <x v="26"/>
    <x v="3"/>
    <x v="3"/>
    <x v="7"/>
    <x v="3"/>
    <x v="50"/>
    <x v="120"/>
    <x v="0"/>
    <x v="0"/>
    <x v="4"/>
    <x v="2"/>
    <x v="1"/>
    <x v="0"/>
    <x v="1"/>
  </r>
  <r>
    <x v="20"/>
    <x v="5"/>
    <x v="8"/>
    <x v="1"/>
    <x v="0"/>
    <x v="8"/>
    <x v="8"/>
    <x v="8"/>
    <x v="8"/>
    <x v="0"/>
    <x v="181"/>
    <x v="181"/>
    <x v="170"/>
    <x v="146"/>
    <x v="47"/>
    <x v="167"/>
    <x v="15"/>
    <x v="3"/>
    <x v="3"/>
    <x v="7"/>
    <x v="1"/>
    <x v="22"/>
    <x v="155"/>
    <x v="0"/>
    <x v="0"/>
    <x v="4"/>
    <x v="1"/>
    <x v="0"/>
    <x v="0"/>
    <x v="0"/>
  </r>
  <r>
    <x v="20"/>
    <x v="10"/>
    <x v="13"/>
    <x v="1"/>
    <x v="1"/>
    <x v="13"/>
    <x v="13"/>
    <x v="13"/>
    <x v="13"/>
    <x v="0"/>
    <x v="182"/>
    <x v="182"/>
    <x v="171"/>
    <x v="147"/>
    <x v="27"/>
    <x v="168"/>
    <x v="17"/>
    <x v="5"/>
    <x v="25"/>
    <x v="7"/>
    <x v="1"/>
    <x v="61"/>
    <x v="156"/>
    <x v="0"/>
    <x v="0"/>
    <x v="12"/>
    <x v="14"/>
    <x v="1"/>
    <x v="0"/>
    <x v="1"/>
  </r>
  <r>
    <x v="20"/>
    <x v="11"/>
    <x v="14"/>
    <x v="1"/>
    <x v="1"/>
    <x v="14"/>
    <x v="14"/>
    <x v="14"/>
    <x v="14"/>
    <x v="0"/>
    <x v="183"/>
    <x v="183"/>
    <x v="172"/>
    <x v="135"/>
    <x v="32"/>
    <x v="169"/>
    <x v="21"/>
    <x v="3"/>
    <x v="31"/>
    <x v="7"/>
    <x v="2"/>
    <x v="50"/>
    <x v="157"/>
    <x v="0"/>
    <x v="0"/>
    <x v="2"/>
    <x v="2"/>
    <x v="1"/>
    <x v="0"/>
    <x v="1"/>
  </r>
  <r>
    <x v="20"/>
    <x v="13"/>
    <x v="16"/>
    <x v="0"/>
    <x v="0"/>
    <x v="16"/>
    <x v="16"/>
    <x v="16"/>
    <x v="16"/>
    <x v="0"/>
    <x v="184"/>
    <x v="184"/>
    <x v="173"/>
    <x v="143"/>
    <x v="63"/>
    <x v="170"/>
    <x v="55"/>
    <x v="5"/>
    <x v="48"/>
    <x v="9"/>
    <x v="6"/>
    <x v="64"/>
    <x v="158"/>
    <x v="0"/>
    <x v="0"/>
    <x v="18"/>
    <x v="11"/>
    <x v="0"/>
    <x v="0"/>
    <x v="0"/>
  </r>
  <r>
    <x v="20"/>
    <x v="15"/>
    <x v="18"/>
    <x v="0"/>
    <x v="6"/>
    <x v="17"/>
    <x v="17"/>
    <x v="17"/>
    <x v="17"/>
    <x v="0"/>
    <x v="185"/>
    <x v="185"/>
    <x v="174"/>
    <x v="148"/>
    <x v="56"/>
    <x v="171"/>
    <x v="15"/>
    <x v="3"/>
    <x v="28"/>
    <x v="3"/>
    <x v="1"/>
    <x v="16"/>
    <x v="159"/>
    <x v="0"/>
    <x v="0"/>
    <x v="4"/>
    <x v="13"/>
    <x v="6"/>
    <x v="0"/>
    <x v="2"/>
  </r>
  <r>
    <x v="20"/>
    <x v="17"/>
    <x v="20"/>
    <x v="0"/>
    <x v="7"/>
    <x v="19"/>
    <x v="19"/>
    <x v="19"/>
    <x v="19"/>
    <x v="0"/>
    <x v="186"/>
    <x v="186"/>
    <x v="175"/>
    <x v="149"/>
    <x v="68"/>
    <x v="172"/>
    <x v="56"/>
    <x v="8"/>
    <x v="49"/>
    <x v="3"/>
    <x v="10"/>
    <x v="48"/>
    <x v="160"/>
    <x v="0"/>
    <x v="0"/>
    <x v="23"/>
    <x v="17"/>
    <x v="7"/>
    <x v="1"/>
    <x v="1"/>
  </r>
  <r>
    <x v="20"/>
    <x v="18"/>
    <x v="21"/>
    <x v="1"/>
    <x v="0"/>
    <x v="20"/>
    <x v="20"/>
    <x v="20"/>
    <x v="20"/>
    <x v="0"/>
    <x v="187"/>
    <x v="187"/>
    <x v="176"/>
    <x v="68"/>
    <x v="4"/>
    <x v="15"/>
    <x v="26"/>
    <x v="5"/>
    <x v="10"/>
    <x v="3"/>
    <x v="1"/>
    <x v="53"/>
    <x v="161"/>
    <x v="0"/>
    <x v="0"/>
    <x v="5"/>
    <x v="1"/>
    <x v="0"/>
    <x v="0"/>
    <x v="0"/>
  </r>
  <r>
    <x v="20"/>
    <x v="18"/>
    <x v="22"/>
    <x v="0"/>
    <x v="8"/>
    <x v="21"/>
    <x v="21"/>
    <x v="21"/>
    <x v="21"/>
    <x v="0"/>
    <x v="188"/>
    <x v="188"/>
    <x v="177"/>
    <x v="150"/>
    <x v="41"/>
    <x v="8"/>
    <x v="33"/>
    <x v="3"/>
    <x v="16"/>
    <x v="3"/>
    <x v="1"/>
    <x v="53"/>
    <x v="162"/>
    <x v="0"/>
    <x v="0"/>
    <x v="4"/>
    <x v="5"/>
    <x v="8"/>
    <x v="0"/>
    <x v="3"/>
  </r>
  <r>
    <x v="21"/>
    <x v="2"/>
    <x v="2"/>
    <x v="1"/>
    <x v="0"/>
    <x v="2"/>
    <x v="2"/>
    <x v="2"/>
    <x v="2"/>
    <x v="0"/>
    <x v="189"/>
    <x v="189"/>
    <x v="178"/>
    <x v="53"/>
    <x v="15"/>
    <x v="173"/>
    <x v="8"/>
    <x v="3"/>
    <x v="5"/>
    <x v="3"/>
    <x v="1"/>
    <x v="61"/>
    <x v="163"/>
    <x v="0"/>
    <x v="0"/>
    <x v="18"/>
    <x v="1"/>
    <x v="0"/>
    <x v="0"/>
    <x v="0"/>
  </r>
  <r>
    <x v="21"/>
    <x v="2"/>
    <x v="3"/>
    <x v="1"/>
    <x v="0"/>
    <x v="3"/>
    <x v="3"/>
    <x v="3"/>
    <x v="3"/>
    <x v="0"/>
    <x v="190"/>
    <x v="190"/>
    <x v="179"/>
    <x v="151"/>
    <x v="62"/>
    <x v="174"/>
    <x v="15"/>
    <x v="3"/>
    <x v="3"/>
    <x v="3"/>
    <x v="3"/>
    <x v="22"/>
    <x v="164"/>
    <x v="0"/>
    <x v="0"/>
    <x v="4"/>
    <x v="2"/>
    <x v="0"/>
    <x v="0"/>
    <x v="0"/>
  </r>
  <r>
    <x v="21"/>
    <x v="2"/>
    <x v="4"/>
    <x v="1"/>
    <x v="0"/>
    <x v="4"/>
    <x v="4"/>
    <x v="4"/>
    <x v="4"/>
    <x v="0"/>
    <x v="191"/>
    <x v="191"/>
    <x v="56"/>
    <x v="152"/>
    <x v="4"/>
    <x v="175"/>
    <x v="4"/>
    <x v="3"/>
    <x v="4"/>
    <x v="3"/>
    <x v="5"/>
    <x v="47"/>
    <x v="165"/>
    <x v="0"/>
    <x v="0"/>
    <x v="3"/>
    <x v="6"/>
    <x v="0"/>
    <x v="0"/>
    <x v="0"/>
  </r>
  <r>
    <x v="21"/>
    <x v="4"/>
    <x v="7"/>
    <x v="1"/>
    <x v="1"/>
    <x v="7"/>
    <x v="7"/>
    <x v="7"/>
    <x v="7"/>
    <x v="0"/>
    <x v="192"/>
    <x v="192"/>
    <x v="73"/>
    <x v="153"/>
    <x v="27"/>
    <x v="176"/>
    <x v="35"/>
    <x v="3"/>
    <x v="3"/>
    <x v="2"/>
    <x v="3"/>
    <x v="33"/>
    <x v="166"/>
    <x v="0"/>
    <x v="0"/>
    <x v="13"/>
    <x v="2"/>
    <x v="1"/>
    <x v="0"/>
    <x v="1"/>
  </r>
  <r>
    <x v="21"/>
    <x v="5"/>
    <x v="8"/>
    <x v="1"/>
    <x v="0"/>
    <x v="8"/>
    <x v="8"/>
    <x v="8"/>
    <x v="8"/>
    <x v="0"/>
    <x v="193"/>
    <x v="193"/>
    <x v="180"/>
    <x v="146"/>
    <x v="29"/>
    <x v="177"/>
    <x v="9"/>
    <x v="3"/>
    <x v="3"/>
    <x v="7"/>
    <x v="1"/>
    <x v="38"/>
    <x v="167"/>
    <x v="0"/>
    <x v="0"/>
    <x v="4"/>
    <x v="5"/>
    <x v="0"/>
    <x v="0"/>
    <x v="0"/>
  </r>
  <r>
    <x v="21"/>
    <x v="10"/>
    <x v="13"/>
    <x v="1"/>
    <x v="1"/>
    <x v="13"/>
    <x v="13"/>
    <x v="13"/>
    <x v="13"/>
    <x v="0"/>
    <x v="194"/>
    <x v="194"/>
    <x v="181"/>
    <x v="154"/>
    <x v="27"/>
    <x v="178"/>
    <x v="35"/>
    <x v="3"/>
    <x v="3"/>
    <x v="3"/>
    <x v="1"/>
    <x v="52"/>
    <x v="168"/>
    <x v="0"/>
    <x v="0"/>
    <x v="13"/>
    <x v="2"/>
    <x v="1"/>
    <x v="0"/>
    <x v="1"/>
  </r>
  <r>
    <x v="21"/>
    <x v="11"/>
    <x v="14"/>
    <x v="1"/>
    <x v="1"/>
    <x v="14"/>
    <x v="14"/>
    <x v="14"/>
    <x v="14"/>
    <x v="0"/>
    <x v="195"/>
    <x v="195"/>
    <x v="172"/>
    <x v="153"/>
    <x v="32"/>
    <x v="179"/>
    <x v="30"/>
    <x v="5"/>
    <x v="5"/>
    <x v="2"/>
    <x v="3"/>
    <x v="54"/>
    <x v="169"/>
    <x v="0"/>
    <x v="0"/>
    <x v="8"/>
    <x v="2"/>
    <x v="1"/>
    <x v="0"/>
    <x v="1"/>
  </r>
  <r>
    <x v="21"/>
    <x v="13"/>
    <x v="16"/>
    <x v="0"/>
    <x v="0"/>
    <x v="16"/>
    <x v="16"/>
    <x v="16"/>
    <x v="16"/>
    <x v="0"/>
    <x v="196"/>
    <x v="196"/>
    <x v="182"/>
    <x v="155"/>
    <x v="26"/>
    <x v="180"/>
    <x v="57"/>
    <x v="2"/>
    <x v="47"/>
    <x v="9"/>
    <x v="5"/>
    <x v="65"/>
    <x v="170"/>
    <x v="0"/>
    <x v="0"/>
    <x v="17"/>
    <x v="9"/>
    <x v="0"/>
    <x v="0"/>
    <x v="0"/>
  </r>
  <r>
    <x v="21"/>
    <x v="15"/>
    <x v="18"/>
    <x v="0"/>
    <x v="6"/>
    <x v="17"/>
    <x v="17"/>
    <x v="17"/>
    <x v="17"/>
    <x v="0"/>
    <x v="197"/>
    <x v="197"/>
    <x v="183"/>
    <x v="156"/>
    <x v="58"/>
    <x v="181"/>
    <x v="35"/>
    <x v="3"/>
    <x v="3"/>
    <x v="2"/>
    <x v="3"/>
    <x v="33"/>
    <x v="171"/>
    <x v="0"/>
    <x v="0"/>
    <x v="12"/>
    <x v="5"/>
    <x v="6"/>
    <x v="0"/>
    <x v="2"/>
  </r>
  <r>
    <x v="21"/>
    <x v="17"/>
    <x v="20"/>
    <x v="0"/>
    <x v="7"/>
    <x v="19"/>
    <x v="19"/>
    <x v="19"/>
    <x v="19"/>
    <x v="0"/>
    <x v="198"/>
    <x v="198"/>
    <x v="184"/>
    <x v="157"/>
    <x v="6"/>
    <x v="182"/>
    <x v="54"/>
    <x v="1"/>
    <x v="34"/>
    <x v="3"/>
    <x v="11"/>
    <x v="66"/>
    <x v="172"/>
    <x v="0"/>
    <x v="0"/>
    <x v="9"/>
    <x v="18"/>
    <x v="7"/>
    <x v="1"/>
    <x v="1"/>
  </r>
  <r>
    <x v="21"/>
    <x v="18"/>
    <x v="21"/>
    <x v="1"/>
    <x v="0"/>
    <x v="20"/>
    <x v="20"/>
    <x v="20"/>
    <x v="20"/>
    <x v="0"/>
    <x v="199"/>
    <x v="199"/>
    <x v="185"/>
    <x v="50"/>
    <x v="4"/>
    <x v="183"/>
    <x v="15"/>
    <x v="5"/>
    <x v="15"/>
    <x v="7"/>
    <x v="3"/>
    <x v="52"/>
    <x v="173"/>
    <x v="0"/>
    <x v="0"/>
    <x v="5"/>
    <x v="5"/>
    <x v="0"/>
    <x v="0"/>
    <x v="0"/>
  </r>
  <r>
    <x v="21"/>
    <x v="18"/>
    <x v="22"/>
    <x v="0"/>
    <x v="8"/>
    <x v="21"/>
    <x v="21"/>
    <x v="21"/>
    <x v="21"/>
    <x v="0"/>
    <x v="200"/>
    <x v="200"/>
    <x v="186"/>
    <x v="154"/>
    <x v="11"/>
    <x v="184"/>
    <x v="30"/>
    <x v="3"/>
    <x v="15"/>
    <x v="3"/>
    <x v="1"/>
    <x v="16"/>
    <x v="123"/>
    <x v="0"/>
    <x v="0"/>
    <x v="4"/>
    <x v="2"/>
    <x v="8"/>
    <x v="0"/>
    <x v="3"/>
  </r>
  <r>
    <x v="21"/>
    <x v="19"/>
    <x v="23"/>
    <x v="0"/>
    <x v="0"/>
    <x v="22"/>
    <x v="22"/>
    <x v="22"/>
    <x v="22"/>
    <x v="0"/>
    <x v="201"/>
    <x v="201"/>
    <x v="82"/>
    <x v="158"/>
    <x v="69"/>
    <x v="185"/>
    <x v="4"/>
    <x v="3"/>
    <x v="4"/>
    <x v="3"/>
    <x v="1"/>
    <x v="4"/>
    <x v="4"/>
    <x v="0"/>
    <x v="0"/>
    <x v="3"/>
    <x v="2"/>
    <x v="0"/>
    <x v="0"/>
    <x v="0"/>
  </r>
  <r>
    <x v="22"/>
    <x v="2"/>
    <x v="2"/>
    <x v="1"/>
    <x v="0"/>
    <x v="2"/>
    <x v="2"/>
    <x v="2"/>
    <x v="2"/>
    <x v="0"/>
    <x v="202"/>
    <x v="202"/>
    <x v="187"/>
    <x v="34"/>
    <x v="65"/>
    <x v="186"/>
    <x v="49"/>
    <x v="5"/>
    <x v="25"/>
    <x v="3"/>
    <x v="1"/>
    <x v="67"/>
    <x v="174"/>
    <x v="0"/>
    <x v="0"/>
    <x v="5"/>
    <x v="1"/>
    <x v="0"/>
    <x v="0"/>
    <x v="0"/>
  </r>
  <r>
    <x v="22"/>
    <x v="2"/>
    <x v="3"/>
    <x v="1"/>
    <x v="0"/>
    <x v="3"/>
    <x v="3"/>
    <x v="3"/>
    <x v="3"/>
    <x v="0"/>
    <x v="203"/>
    <x v="203"/>
    <x v="188"/>
    <x v="92"/>
    <x v="65"/>
    <x v="187"/>
    <x v="15"/>
    <x v="3"/>
    <x v="4"/>
    <x v="3"/>
    <x v="3"/>
    <x v="3"/>
    <x v="175"/>
    <x v="0"/>
    <x v="0"/>
    <x v="4"/>
    <x v="2"/>
    <x v="0"/>
    <x v="0"/>
    <x v="0"/>
  </r>
  <r>
    <x v="22"/>
    <x v="2"/>
    <x v="4"/>
    <x v="1"/>
    <x v="0"/>
    <x v="4"/>
    <x v="4"/>
    <x v="4"/>
    <x v="4"/>
    <x v="0"/>
    <x v="204"/>
    <x v="204"/>
    <x v="6"/>
    <x v="159"/>
    <x v="4"/>
    <x v="188"/>
    <x v="4"/>
    <x v="3"/>
    <x v="4"/>
    <x v="3"/>
    <x v="3"/>
    <x v="6"/>
    <x v="176"/>
    <x v="0"/>
    <x v="0"/>
    <x v="3"/>
    <x v="7"/>
    <x v="0"/>
    <x v="0"/>
    <x v="0"/>
  </r>
  <r>
    <x v="22"/>
    <x v="3"/>
    <x v="5"/>
    <x v="1"/>
    <x v="1"/>
    <x v="5"/>
    <x v="5"/>
    <x v="5"/>
    <x v="5"/>
    <x v="0"/>
    <x v="205"/>
    <x v="205"/>
    <x v="189"/>
    <x v="160"/>
    <x v="32"/>
    <x v="189"/>
    <x v="30"/>
    <x v="3"/>
    <x v="15"/>
    <x v="3"/>
    <x v="1"/>
    <x v="16"/>
    <x v="177"/>
    <x v="0"/>
    <x v="0"/>
    <x v="4"/>
    <x v="5"/>
    <x v="1"/>
    <x v="0"/>
    <x v="1"/>
  </r>
  <r>
    <x v="22"/>
    <x v="4"/>
    <x v="7"/>
    <x v="1"/>
    <x v="1"/>
    <x v="7"/>
    <x v="7"/>
    <x v="7"/>
    <x v="7"/>
    <x v="0"/>
    <x v="206"/>
    <x v="206"/>
    <x v="190"/>
    <x v="56"/>
    <x v="18"/>
    <x v="190"/>
    <x v="33"/>
    <x v="3"/>
    <x v="15"/>
    <x v="3"/>
    <x v="3"/>
    <x v="36"/>
    <x v="178"/>
    <x v="0"/>
    <x v="0"/>
    <x v="12"/>
    <x v="2"/>
    <x v="1"/>
    <x v="0"/>
    <x v="1"/>
  </r>
  <r>
    <x v="22"/>
    <x v="5"/>
    <x v="8"/>
    <x v="1"/>
    <x v="0"/>
    <x v="8"/>
    <x v="8"/>
    <x v="8"/>
    <x v="8"/>
    <x v="0"/>
    <x v="207"/>
    <x v="207"/>
    <x v="191"/>
    <x v="161"/>
    <x v="29"/>
    <x v="191"/>
    <x v="3"/>
    <x v="3"/>
    <x v="5"/>
    <x v="3"/>
    <x v="3"/>
    <x v="22"/>
    <x v="179"/>
    <x v="0"/>
    <x v="0"/>
    <x v="12"/>
    <x v="5"/>
    <x v="0"/>
    <x v="0"/>
    <x v="0"/>
  </r>
  <r>
    <x v="22"/>
    <x v="10"/>
    <x v="13"/>
    <x v="1"/>
    <x v="1"/>
    <x v="13"/>
    <x v="13"/>
    <x v="13"/>
    <x v="13"/>
    <x v="0"/>
    <x v="208"/>
    <x v="208"/>
    <x v="192"/>
    <x v="162"/>
    <x v="27"/>
    <x v="18"/>
    <x v="15"/>
    <x v="3"/>
    <x v="6"/>
    <x v="7"/>
    <x v="1"/>
    <x v="38"/>
    <x v="180"/>
    <x v="0"/>
    <x v="0"/>
    <x v="12"/>
    <x v="5"/>
    <x v="1"/>
    <x v="0"/>
    <x v="1"/>
  </r>
  <r>
    <x v="22"/>
    <x v="11"/>
    <x v="14"/>
    <x v="1"/>
    <x v="1"/>
    <x v="14"/>
    <x v="14"/>
    <x v="14"/>
    <x v="14"/>
    <x v="0"/>
    <x v="209"/>
    <x v="209"/>
    <x v="193"/>
    <x v="163"/>
    <x v="32"/>
    <x v="192"/>
    <x v="28"/>
    <x v="3"/>
    <x v="31"/>
    <x v="7"/>
    <x v="1"/>
    <x v="59"/>
    <x v="181"/>
    <x v="0"/>
    <x v="0"/>
    <x v="12"/>
    <x v="2"/>
    <x v="1"/>
    <x v="0"/>
    <x v="1"/>
  </r>
  <r>
    <x v="22"/>
    <x v="18"/>
    <x v="21"/>
    <x v="1"/>
    <x v="0"/>
    <x v="20"/>
    <x v="20"/>
    <x v="20"/>
    <x v="20"/>
    <x v="0"/>
    <x v="210"/>
    <x v="210"/>
    <x v="194"/>
    <x v="139"/>
    <x v="5"/>
    <x v="193"/>
    <x v="33"/>
    <x v="3"/>
    <x v="5"/>
    <x v="3"/>
    <x v="3"/>
    <x v="34"/>
    <x v="182"/>
    <x v="0"/>
    <x v="0"/>
    <x v="9"/>
    <x v="5"/>
    <x v="0"/>
    <x v="0"/>
    <x v="0"/>
  </r>
  <r>
    <x v="22"/>
    <x v="18"/>
    <x v="22"/>
    <x v="0"/>
    <x v="8"/>
    <x v="21"/>
    <x v="21"/>
    <x v="21"/>
    <x v="21"/>
    <x v="0"/>
    <x v="211"/>
    <x v="211"/>
    <x v="195"/>
    <x v="145"/>
    <x v="63"/>
    <x v="194"/>
    <x v="29"/>
    <x v="3"/>
    <x v="36"/>
    <x v="3"/>
    <x v="6"/>
    <x v="51"/>
    <x v="183"/>
    <x v="0"/>
    <x v="0"/>
    <x v="5"/>
    <x v="5"/>
    <x v="8"/>
    <x v="0"/>
    <x v="3"/>
  </r>
  <r>
    <x v="22"/>
    <x v="19"/>
    <x v="23"/>
    <x v="0"/>
    <x v="0"/>
    <x v="22"/>
    <x v="22"/>
    <x v="22"/>
    <x v="22"/>
    <x v="0"/>
    <x v="212"/>
    <x v="212"/>
    <x v="196"/>
    <x v="112"/>
    <x v="70"/>
    <x v="195"/>
    <x v="58"/>
    <x v="2"/>
    <x v="50"/>
    <x v="14"/>
    <x v="5"/>
    <x v="68"/>
    <x v="184"/>
    <x v="0"/>
    <x v="0"/>
    <x v="0"/>
    <x v="19"/>
    <x v="0"/>
    <x v="0"/>
    <x v="0"/>
  </r>
  <r>
    <x v="23"/>
    <x v="2"/>
    <x v="2"/>
    <x v="1"/>
    <x v="0"/>
    <x v="2"/>
    <x v="2"/>
    <x v="2"/>
    <x v="2"/>
    <x v="0"/>
    <x v="213"/>
    <x v="213"/>
    <x v="197"/>
    <x v="2"/>
    <x v="71"/>
    <x v="196"/>
    <x v="28"/>
    <x v="3"/>
    <x v="25"/>
    <x v="3"/>
    <x v="1"/>
    <x v="59"/>
    <x v="185"/>
    <x v="0"/>
    <x v="0"/>
    <x v="18"/>
    <x v="2"/>
    <x v="0"/>
    <x v="0"/>
    <x v="0"/>
  </r>
  <r>
    <x v="23"/>
    <x v="2"/>
    <x v="3"/>
    <x v="1"/>
    <x v="0"/>
    <x v="3"/>
    <x v="3"/>
    <x v="3"/>
    <x v="3"/>
    <x v="0"/>
    <x v="214"/>
    <x v="214"/>
    <x v="198"/>
    <x v="164"/>
    <x v="71"/>
    <x v="197"/>
    <x v="3"/>
    <x v="3"/>
    <x v="6"/>
    <x v="3"/>
    <x v="1"/>
    <x v="26"/>
    <x v="186"/>
    <x v="0"/>
    <x v="0"/>
    <x v="3"/>
    <x v="5"/>
    <x v="0"/>
    <x v="0"/>
    <x v="0"/>
  </r>
  <r>
    <x v="23"/>
    <x v="2"/>
    <x v="4"/>
    <x v="1"/>
    <x v="0"/>
    <x v="4"/>
    <x v="4"/>
    <x v="4"/>
    <x v="4"/>
    <x v="0"/>
    <x v="215"/>
    <x v="215"/>
    <x v="25"/>
    <x v="165"/>
    <x v="4"/>
    <x v="198"/>
    <x v="4"/>
    <x v="3"/>
    <x v="4"/>
    <x v="3"/>
    <x v="1"/>
    <x v="4"/>
    <x v="4"/>
    <x v="0"/>
    <x v="0"/>
    <x v="4"/>
    <x v="2"/>
    <x v="0"/>
    <x v="0"/>
    <x v="0"/>
  </r>
  <r>
    <x v="23"/>
    <x v="3"/>
    <x v="5"/>
    <x v="1"/>
    <x v="1"/>
    <x v="5"/>
    <x v="5"/>
    <x v="5"/>
    <x v="5"/>
    <x v="0"/>
    <x v="216"/>
    <x v="216"/>
    <x v="199"/>
    <x v="39"/>
    <x v="32"/>
    <x v="199"/>
    <x v="28"/>
    <x v="3"/>
    <x v="28"/>
    <x v="7"/>
    <x v="1"/>
    <x v="50"/>
    <x v="187"/>
    <x v="0"/>
    <x v="0"/>
    <x v="13"/>
    <x v="14"/>
    <x v="1"/>
    <x v="0"/>
    <x v="1"/>
  </r>
  <r>
    <x v="23"/>
    <x v="4"/>
    <x v="7"/>
    <x v="1"/>
    <x v="1"/>
    <x v="7"/>
    <x v="7"/>
    <x v="7"/>
    <x v="7"/>
    <x v="0"/>
    <x v="217"/>
    <x v="217"/>
    <x v="200"/>
    <x v="166"/>
    <x v="27"/>
    <x v="200"/>
    <x v="9"/>
    <x v="3"/>
    <x v="15"/>
    <x v="3"/>
    <x v="1"/>
    <x v="38"/>
    <x v="188"/>
    <x v="0"/>
    <x v="0"/>
    <x v="4"/>
    <x v="2"/>
    <x v="1"/>
    <x v="0"/>
    <x v="1"/>
  </r>
  <r>
    <x v="23"/>
    <x v="5"/>
    <x v="8"/>
    <x v="1"/>
    <x v="0"/>
    <x v="8"/>
    <x v="8"/>
    <x v="8"/>
    <x v="8"/>
    <x v="0"/>
    <x v="218"/>
    <x v="218"/>
    <x v="201"/>
    <x v="78"/>
    <x v="72"/>
    <x v="201"/>
    <x v="21"/>
    <x v="3"/>
    <x v="31"/>
    <x v="3"/>
    <x v="1"/>
    <x v="34"/>
    <x v="189"/>
    <x v="0"/>
    <x v="0"/>
    <x v="12"/>
    <x v="2"/>
    <x v="0"/>
    <x v="0"/>
    <x v="0"/>
  </r>
  <r>
    <x v="23"/>
    <x v="10"/>
    <x v="13"/>
    <x v="1"/>
    <x v="1"/>
    <x v="13"/>
    <x v="13"/>
    <x v="13"/>
    <x v="13"/>
    <x v="0"/>
    <x v="219"/>
    <x v="219"/>
    <x v="177"/>
    <x v="167"/>
    <x v="27"/>
    <x v="202"/>
    <x v="28"/>
    <x v="3"/>
    <x v="31"/>
    <x v="3"/>
    <x v="1"/>
    <x v="5"/>
    <x v="190"/>
    <x v="0"/>
    <x v="0"/>
    <x v="3"/>
    <x v="2"/>
    <x v="1"/>
    <x v="0"/>
    <x v="1"/>
  </r>
  <r>
    <x v="23"/>
    <x v="11"/>
    <x v="14"/>
    <x v="1"/>
    <x v="1"/>
    <x v="14"/>
    <x v="14"/>
    <x v="14"/>
    <x v="14"/>
    <x v="0"/>
    <x v="220"/>
    <x v="220"/>
    <x v="202"/>
    <x v="168"/>
    <x v="5"/>
    <x v="203"/>
    <x v="9"/>
    <x v="3"/>
    <x v="4"/>
    <x v="3"/>
    <x v="1"/>
    <x v="26"/>
    <x v="191"/>
    <x v="0"/>
    <x v="0"/>
    <x v="4"/>
    <x v="2"/>
    <x v="1"/>
    <x v="0"/>
    <x v="1"/>
  </r>
  <r>
    <x v="23"/>
    <x v="18"/>
    <x v="21"/>
    <x v="1"/>
    <x v="0"/>
    <x v="20"/>
    <x v="20"/>
    <x v="20"/>
    <x v="20"/>
    <x v="0"/>
    <x v="221"/>
    <x v="221"/>
    <x v="203"/>
    <x v="24"/>
    <x v="32"/>
    <x v="204"/>
    <x v="35"/>
    <x v="3"/>
    <x v="4"/>
    <x v="3"/>
    <x v="6"/>
    <x v="36"/>
    <x v="192"/>
    <x v="0"/>
    <x v="0"/>
    <x v="4"/>
    <x v="1"/>
    <x v="0"/>
    <x v="0"/>
    <x v="0"/>
  </r>
  <r>
    <x v="23"/>
    <x v="18"/>
    <x v="22"/>
    <x v="0"/>
    <x v="8"/>
    <x v="21"/>
    <x v="21"/>
    <x v="21"/>
    <x v="21"/>
    <x v="0"/>
    <x v="222"/>
    <x v="222"/>
    <x v="204"/>
    <x v="88"/>
    <x v="73"/>
    <x v="205"/>
    <x v="14"/>
    <x v="3"/>
    <x v="51"/>
    <x v="9"/>
    <x v="1"/>
    <x v="69"/>
    <x v="193"/>
    <x v="0"/>
    <x v="0"/>
    <x v="13"/>
    <x v="14"/>
    <x v="8"/>
    <x v="0"/>
    <x v="3"/>
  </r>
  <r>
    <x v="23"/>
    <x v="19"/>
    <x v="23"/>
    <x v="0"/>
    <x v="0"/>
    <x v="22"/>
    <x v="22"/>
    <x v="22"/>
    <x v="22"/>
    <x v="0"/>
    <x v="223"/>
    <x v="223"/>
    <x v="205"/>
    <x v="146"/>
    <x v="74"/>
    <x v="206"/>
    <x v="59"/>
    <x v="3"/>
    <x v="52"/>
    <x v="12"/>
    <x v="3"/>
    <x v="70"/>
    <x v="194"/>
    <x v="0"/>
    <x v="0"/>
    <x v="3"/>
    <x v="13"/>
    <x v="0"/>
    <x v="0"/>
    <x v="0"/>
  </r>
  <r>
    <x v="23"/>
    <x v="20"/>
    <x v="24"/>
    <x v="0"/>
    <x v="0"/>
    <x v="23"/>
    <x v="23"/>
    <x v="23"/>
    <x v="23"/>
    <x v="0"/>
    <x v="224"/>
    <x v="224"/>
    <x v="206"/>
    <x v="143"/>
    <x v="75"/>
    <x v="207"/>
    <x v="29"/>
    <x v="5"/>
    <x v="53"/>
    <x v="2"/>
    <x v="3"/>
    <x v="69"/>
    <x v="195"/>
    <x v="0"/>
    <x v="0"/>
    <x v="2"/>
    <x v="1"/>
    <x v="0"/>
    <x v="0"/>
    <x v="0"/>
  </r>
  <r>
    <x v="24"/>
    <x v="2"/>
    <x v="2"/>
    <x v="1"/>
    <x v="0"/>
    <x v="2"/>
    <x v="2"/>
    <x v="2"/>
    <x v="2"/>
    <x v="0"/>
    <x v="225"/>
    <x v="225"/>
    <x v="207"/>
    <x v="85"/>
    <x v="15"/>
    <x v="208"/>
    <x v="33"/>
    <x v="3"/>
    <x v="28"/>
    <x v="2"/>
    <x v="1"/>
    <x v="54"/>
    <x v="196"/>
    <x v="0"/>
    <x v="0"/>
    <x v="7"/>
    <x v="5"/>
    <x v="0"/>
    <x v="0"/>
    <x v="0"/>
  </r>
  <r>
    <x v="24"/>
    <x v="2"/>
    <x v="3"/>
    <x v="1"/>
    <x v="0"/>
    <x v="3"/>
    <x v="3"/>
    <x v="3"/>
    <x v="3"/>
    <x v="0"/>
    <x v="226"/>
    <x v="226"/>
    <x v="208"/>
    <x v="58"/>
    <x v="71"/>
    <x v="209"/>
    <x v="15"/>
    <x v="3"/>
    <x v="15"/>
    <x v="3"/>
    <x v="1"/>
    <x v="22"/>
    <x v="197"/>
    <x v="0"/>
    <x v="0"/>
    <x v="4"/>
    <x v="5"/>
    <x v="0"/>
    <x v="0"/>
    <x v="0"/>
  </r>
  <r>
    <x v="24"/>
    <x v="2"/>
    <x v="4"/>
    <x v="1"/>
    <x v="0"/>
    <x v="4"/>
    <x v="4"/>
    <x v="4"/>
    <x v="4"/>
    <x v="0"/>
    <x v="204"/>
    <x v="227"/>
    <x v="6"/>
    <x v="169"/>
    <x v="4"/>
    <x v="210"/>
    <x v="4"/>
    <x v="3"/>
    <x v="4"/>
    <x v="3"/>
    <x v="1"/>
    <x v="4"/>
    <x v="4"/>
    <x v="0"/>
    <x v="0"/>
    <x v="3"/>
    <x v="2"/>
    <x v="0"/>
    <x v="0"/>
    <x v="0"/>
  </r>
  <r>
    <x v="24"/>
    <x v="3"/>
    <x v="5"/>
    <x v="1"/>
    <x v="1"/>
    <x v="5"/>
    <x v="5"/>
    <x v="5"/>
    <x v="5"/>
    <x v="0"/>
    <x v="227"/>
    <x v="228"/>
    <x v="209"/>
    <x v="170"/>
    <x v="36"/>
    <x v="211"/>
    <x v="26"/>
    <x v="3"/>
    <x v="5"/>
    <x v="7"/>
    <x v="1"/>
    <x v="5"/>
    <x v="198"/>
    <x v="0"/>
    <x v="0"/>
    <x v="13"/>
    <x v="2"/>
    <x v="1"/>
    <x v="0"/>
    <x v="1"/>
  </r>
  <r>
    <x v="24"/>
    <x v="4"/>
    <x v="7"/>
    <x v="1"/>
    <x v="1"/>
    <x v="7"/>
    <x v="7"/>
    <x v="7"/>
    <x v="7"/>
    <x v="0"/>
    <x v="228"/>
    <x v="229"/>
    <x v="210"/>
    <x v="171"/>
    <x v="27"/>
    <x v="212"/>
    <x v="3"/>
    <x v="3"/>
    <x v="3"/>
    <x v="3"/>
    <x v="1"/>
    <x v="47"/>
    <x v="139"/>
    <x v="0"/>
    <x v="0"/>
    <x v="3"/>
    <x v="2"/>
    <x v="1"/>
    <x v="0"/>
    <x v="1"/>
  </r>
  <r>
    <x v="24"/>
    <x v="5"/>
    <x v="8"/>
    <x v="1"/>
    <x v="0"/>
    <x v="8"/>
    <x v="8"/>
    <x v="8"/>
    <x v="8"/>
    <x v="0"/>
    <x v="229"/>
    <x v="230"/>
    <x v="211"/>
    <x v="161"/>
    <x v="51"/>
    <x v="213"/>
    <x v="33"/>
    <x v="3"/>
    <x v="5"/>
    <x v="7"/>
    <x v="1"/>
    <x v="34"/>
    <x v="199"/>
    <x v="0"/>
    <x v="0"/>
    <x v="3"/>
    <x v="5"/>
    <x v="0"/>
    <x v="0"/>
    <x v="0"/>
  </r>
  <r>
    <x v="24"/>
    <x v="10"/>
    <x v="13"/>
    <x v="1"/>
    <x v="1"/>
    <x v="13"/>
    <x v="13"/>
    <x v="13"/>
    <x v="13"/>
    <x v="0"/>
    <x v="230"/>
    <x v="231"/>
    <x v="212"/>
    <x v="172"/>
    <x v="27"/>
    <x v="214"/>
    <x v="3"/>
    <x v="3"/>
    <x v="28"/>
    <x v="3"/>
    <x v="1"/>
    <x v="22"/>
    <x v="200"/>
    <x v="0"/>
    <x v="0"/>
    <x v="12"/>
    <x v="2"/>
    <x v="1"/>
    <x v="0"/>
    <x v="1"/>
  </r>
  <r>
    <x v="24"/>
    <x v="11"/>
    <x v="14"/>
    <x v="1"/>
    <x v="1"/>
    <x v="14"/>
    <x v="14"/>
    <x v="14"/>
    <x v="14"/>
    <x v="0"/>
    <x v="231"/>
    <x v="232"/>
    <x v="205"/>
    <x v="163"/>
    <x v="5"/>
    <x v="215"/>
    <x v="21"/>
    <x v="3"/>
    <x v="6"/>
    <x v="3"/>
    <x v="1"/>
    <x v="38"/>
    <x v="201"/>
    <x v="0"/>
    <x v="0"/>
    <x v="4"/>
    <x v="2"/>
    <x v="1"/>
    <x v="0"/>
    <x v="1"/>
  </r>
  <r>
    <x v="24"/>
    <x v="18"/>
    <x v="21"/>
    <x v="1"/>
    <x v="0"/>
    <x v="20"/>
    <x v="20"/>
    <x v="20"/>
    <x v="20"/>
    <x v="0"/>
    <x v="232"/>
    <x v="233"/>
    <x v="176"/>
    <x v="24"/>
    <x v="5"/>
    <x v="216"/>
    <x v="21"/>
    <x v="3"/>
    <x v="5"/>
    <x v="7"/>
    <x v="1"/>
    <x v="52"/>
    <x v="202"/>
    <x v="0"/>
    <x v="0"/>
    <x v="12"/>
    <x v="2"/>
    <x v="0"/>
    <x v="0"/>
    <x v="0"/>
  </r>
  <r>
    <x v="24"/>
    <x v="18"/>
    <x v="22"/>
    <x v="0"/>
    <x v="8"/>
    <x v="21"/>
    <x v="21"/>
    <x v="21"/>
    <x v="21"/>
    <x v="0"/>
    <x v="233"/>
    <x v="234"/>
    <x v="213"/>
    <x v="173"/>
    <x v="47"/>
    <x v="217"/>
    <x v="60"/>
    <x v="3"/>
    <x v="40"/>
    <x v="2"/>
    <x v="2"/>
    <x v="71"/>
    <x v="203"/>
    <x v="0"/>
    <x v="0"/>
    <x v="2"/>
    <x v="2"/>
    <x v="8"/>
    <x v="0"/>
    <x v="3"/>
  </r>
  <r>
    <x v="24"/>
    <x v="20"/>
    <x v="24"/>
    <x v="0"/>
    <x v="0"/>
    <x v="23"/>
    <x v="23"/>
    <x v="23"/>
    <x v="23"/>
    <x v="0"/>
    <x v="234"/>
    <x v="235"/>
    <x v="214"/>
    <x v="151"/>
    <x v="48"/>
    <x v="218"/>
    <x v="54"/>
    <x v="5"/>
    <x v="54"/>
    <x v="1"/>
    <x v="3"/>
    <x v="72"/>
    <x v="204"/>
    <x v="0"/>
    <x v="0"/>
    <x v="21"/>
    <x v="8"/>
    <x v="0"/>
    <x v="0"/>
    <x v="0"/>
  </r>
  <r>
    <x v="25"/>
    <x v="2"/>
    <x v="2"/>
    <x v="1"/>
    <x v="0"/>
    <x v="2"/>
    <x v="2"/>
    <x v="2"/>
    <x v="2"/>
    <x v="0"/>
    <x v="235"/>
    <x v="236"/>
    <x v="215"/>
    <x v="91"/>
    <x v="15"/>
    <x v="219"/>
    <x v="52"/>
    <x v="3"/>
    <x v="19"/>
    <x v="7"/>
    <x v="1"/>
    <x v="73"/>
    <x v="205"/>
    <x v="0"/>
    <x v="0"/>
    <x v="12"/>
    <x v="2"/>
    <x v="0"/>
    <x v="0"/>
    <x v="0"/>
  </r>
  <r>
    <x v="25"/>
    <x v="2"/>
    <x v="3"/>
    <x v="1"/>
    <x v="0"/>
    <x v="3"/>
    <x v="3"/>
    <x v="3"/>
    <x v="3"/>
    <x v="0"/>
    <x v="236"/>
    <x v="237"/>
    <x v="216"/>
    <x v="64"/>
    <x v="71"/>
    <x v="138"/>
    <x v="9"/>
    <x v="3"/>
    <x v="5"/>
    <x v="3"/>
    <x v="1"/>
    <x v="22"/>
    <x v="206"/>
    <x v="0"/>
    <x v="0"/>
    <x v="3"/>
    <x v="13"/>
    <x v="0"/>
    <x v="0"/>
    <x v="0"/>
  </r>
  <r>
    <x v="25"/>
    <x v="2"/>
    <x v="4"/>
    <x v="1"/>
    <x v="0"/>
    <x v="4"/>
    <x v="4"/>
    <x v="4"/>
    <x v="4"/>
    <x v="0"/>
    <x v="4"/>
    <x v="238"/>
    <x v="4"/>
    <x v="174"/>
    <x v="4"/>
    <x v="220"/>
    <x v="4"/>
    <x v="3"/>
    <x v="4"/>
    <x v="3"/>
    <x v="2"/>
    <x v="10"/>
    <x v="207"/>
    <x v="0"/>
    <x v="0"/>
    <x v="3"/>
    <x v="2"/>
    <x v="0"/>
    <x v="0"/>
    <x v="0"/>
  </r>
  <r>
    <x v="25"/>
    <x v="3"/>
    <x v="5"/>
    <x v="1"/>
    <x v="1"/>
    <x v="5"/>
    <x v="5"/>
    <x v="5"/>
    <x v="5"/>
    <x v="0"/>
    <x v="237"/>
    <x v="239"/>
    <x v="217"/>
    <x v="82"/>
    <x v="36"/>
    <x v="221"/>
    <x v="30"/>
    <x v="3"/>
    <x v="4"/>
    <x v="7"/>
    <x v="1"/>
    <x v="22"/>
    <x v="208"/>
    <x v="0"/>
    <x v="0"/>
    <x v="12"/>
    <x v="5"/>
    <x v="1"/>
    <x v="0"/>
    <x v="1"/>
  </r>
  <r>
    <x v="25"/>
    <x v="4"/>
    <x v="7"/>
    <x v="1"/>
    <x v="1"/>
    <x v="7"/>
    <x v="7"/>
    <x v="7"/>
    <x v="7"/>
    <x v="0"/>
    <x v="238"/>
    <x v="240"/>
    <x v="218"/>
    <x v="56"/>
    <x v="27"/>
    <x v="117"/>
    <x v="33"/>
    <x v="3"/>
    <x v="5"/>
    <x v="3"/>
    <x v="1"/>
    <x v="36"/>
    <x v="209"/>
    <x v="0"/>
    <x v="0"/>
    <x v="12"/>
    <x v="2"/>
    <x v="1"/>
    <x v="0"/>
    <x v="1"/>
  </r>
  <r>
    <x v="25"/>
    <x v="5"/>
    <x v="8"/>
    <x v="1"/>
    <x v="0"/>
    <x v="8"/>
    <x v="8"/>
    <x v="8"/>
    <x v="8"/>
    <x v="0"/>
    <x v="239"/>
    <x v="241"/>
    <x v="219"/>
    <x v="161"/>
    <x v="26"/>
    <x v="222"/>
    <x v="21"/>
    <x v="3"/>
    <x v="15"/>
    <x v="3"/>
    <x v="3"/>
    <x v="16"/>
    <x v="210"/>
    <x v="0"/>
    <x v="0"/>
    <x v="12"/>
    <x v="2"/>
    <x v="0"/>
    <x v="0"/>
    <x v="0"/>
  </r>
  <r>
    <x v="25"/>
    <x v="10"/>
    <x v="13"/>
    <x v="1"/>
    <x v="1"/>
    <x v="13"/>
    <x v="13"/>
    <x v="13"/>
    <x v="13"/>
    <x v="0"/>
    <x v="240"/>
    <x v="242"/>
    <x v="220"/>
    <x v="88"/>
    <x v="27"/>
    <x v="223"/>
    <x v="4"/>
    <x v="3"/>
    <x v="3"/>
    <x v="3"/>
    <x v="1"/>
    <x v="10"/>
    <x v="211"/>
    <x v="0"/>
    <x v="0"/>
    <x v="12"/>
    <x v="2"/>
    <x v="1"/>
    <x v="0"/>
    <x v="1"/>
  </r>
  <r>
    <x v="25"/>
    <x v="11"/>
    <x v="14"/>
    <x v="1"/>
    <x v="1"/>
    <x v="14"/>
    <x v="14"/>
    <x v="14"/>
    <x v="14"/>
    <x v="0"/>
    <x v="241"/>
    <x v="243"/>
    <x v="221"/>
    <x v="175"/>
    <x v="32"/>
    <x v="224"/>
    <x v="21"/>
    <x v="3"/>
    <x v="6"/>
    <x v="7"/>
    <x v="3"/>
    <x v="21"/>
    <x v="212"/>
    <x v="0"/>
    <x v="0"/>
    <x v="3"/>
    <x v="2"/>
    <x v="1"/>
    <x v="0"/>
    <x v="1"/>
  </r>
  <r>
    <x v="25"/>
    <x v="18"/>
    <x v="21"/>
    <x v="1"/>
    <x v="0"/>
    <x v="20"/>
    <x v="20"/>
    <x v="20"/>
    <x v="20"/>
    <x v="0"/>
    <x v="242"/>
    <x v="244"/>
    <x v="80"/>
    <x v="176"/>
    <x v="36"/>
    <x v="51"/>
    <x v="33"/>
    <x v="3"/>
    <x v="31"/>
    <x v="3"/>
    <x v="1"/>
    <x v="54"/>
    <x v="212"/>
    <x v="0"/>
    <x v="0"/>
    <x v="7"/>
    <x v="5"/>
    <x v="0"/>
    <x v="0"/>
    <x v="0"/>
  </r>
  <r>
    <x v="25"/>
    <x v="18"/>
    <x v="22"/>
    <x v="0"/>
    <x v="8"/>
    <x v="21"/>
    <x v="21"/>
    <x v="21"/>
    <x v="21"/>
    <x v="0"/>
    <x v="243"/>
    <x v="245"/>
    <x v="222"/>
    <x v="101"/>
    <x v="63"/>
    <x v="225"/>
    <x v="2"/>
    <x v="3"/>
    <x v="11"/>
    <x v="7"/>
    <x v="2"/>
    <x v="49"/>
    <x v="213"/>
    <x v="0"/>
    <x v="0"/>
    <x v="7"/>
    <x v="2"/>
    <x v="8"/>
    <x v="0"/>
    <x v="3"/>
  </r>
  <r>
    <x v="25"/>
    <x v="20"/>
    <x v="24"/>
    <x v="0"/>
    <x v="0"/>
    <x v="23"/>
    <x v="23"/>
    <x v="23"/>
    <x v="23"/>
    <x v="0"/>
    <x v="244"/>
    <x v="246"/>
    <x v="223"/>
    <x v="137"/>
    <x v="75"/>
    <x v="226"/>
    <x v="61"/>
    <x v="6"/>
    <x v="27"/>
    <x v="8"/>
    <x v="1"/>
    <x v="74"/>
    <x v="161"/>
    <x v="0"/>
    <x v="0"/>
    <x v="10"/>
    <x v="11"/>
    <x v="0"/>
    <x v="0"/>
    <x v="0"/>
  </r>
  <r>
    <x v="26"/>
    <x v="2"/>
    <x v="2"/>
    <x v="1"/>
    <x v="0"/>
    <x v="2"/>
    <x v="2"/>
    <x v="2"/>
    <x v="2"/>
    <x v="0"/>
    <x v="245"/>
    <x v="247"/>
    <x v="207"/>
    <x v="177"/>
    <x v="22"/>
    <x v="227"/>
    <x v="17"/>
    <x v="3"/>
    <x v="16"/>
    <x v="2"/>
    <x v="2"/>
    <x v="18"/>
    <x v="214"/>
    <x v="0"/>
    <x v="0"/>
    <x v="12"/>
    <x v="1"/>
    <x v="0"/>
    <x v="0"/>
    <x v="0"/>
  </r>
  <r>
    <x v="26"/>
    <x v="2"/>
    <x v="3"/>
    <x v="1"/>
    <x v="0"/>
    <x v="3"/>
    <x v="3"/>
    <x v="3"/>
    <x v="3"/>
    <x v="0"/>
    <x v="246"/>
    <x v="248"/>
    <x v="224"/>
    <x v="178"/>
    <x v="76"/>
    <x v="228"/>
    <x v="35"/>
    <x v="3"/>
    <x v="10"/>
    <x v="7"/>
    <x v="3"/>
    <x v="5"/>
    <x v="215"/>
    <x v="0"/>
    <x v="0"/>
    <x v="5"/>
    <x v="5"/>
    <x v="0"/>
    <x v="0"/>
    <x v="0"/>
  </r>
  <r>
    <x v="26"/>
    <x v="2"/>
    <x v="4"/>
    <x v="1"/>
    <x v="0"/>
    <x v="4"/>
    <x v="4"/>
    <x v="4"/>
    <x v="4"/>
    <x v="0"/>
    <x v="247"/>
    <x v="249"/>
    <x v="137"/>
    <x v="179"/>
    <x v="4"/>
    <x v="229"/>
    <x v="4"/>
    <x v="3"/>
    <x v="4"/>
    <x v="3"/>
    <x v="1"/>
    <x v="4"/>
    <x v="4"/>
    <x v="0"/>
    <x v="0"/>
    <x v="4"/>
    <x v="2"/>
    <x v="0"/>
    <x v="0"/>
    <x v="0"/>
  </r>
  <r>
    <x v="26"/>
    <x v="3"/>
    <x v="5"/>
    <x v="1"/>
    <x v="1"/>
    <x v="5"/>
    <x v="5"/>
    <x v="5"/>
    <x v="5"/>
    <x v="0"/>
    <x v="248"/>
    <x v="250"/>
    <x v="209"/>
    <x v="128"/>
    <x v="32"/>
    <x v="230"/>
    <x v="26"/>
    <x v="3"/>
    <x v="5"/>
    <x v="3"/>
    <x v="3"/>
    <x v="5"/>
    <x v="216"/>
    <x v="0"/>
    <x v="0"/>
    <x v="12"/>
    <x v="2"/>
    <x v="1"/>
    <x v="0"/>
    <x v="1"/>
  </r>
  <r>
    <x v="26"/>
    <x v="4"/>
    <x v="7"/>
    <x v="1"/>
    <x v="1"/>
    <x v="7"/>
    <x v="7"/>
    <x v="7"/>
    <x v="7"/>
    <x v="0"/>
    <x v="249"/>
    <x v="251"/>
    <x v="225"/>
    <x v="82"/>
    <x v="27"/>
    <x v="126"/>
    <x v="9"/>
    <x v="5"/>
    <x v="5"/>
    <x v="7"/>
    <x v="1"/>
    <x v="16"/>
    <x v="217"/>
    <x v="0"/>
    <x v="0"/>
    <x v="12"/>
    <x v="2"/>
    <x v="1"/>
    <x v="0"/>
    <x v="1"/>
  </r>
  <r>
    <x v="26"/>
    <x v="5"/>
    <x v="8"/>
    <x v="1"/>
    <x v="0"/>
    <x v="8"/>
    <x v="8"/>
    <x v="8"/>
    <x v="8"/>
    <x v="0"/>
    <x v="250"/>
    <x v="252"/>
    <x v="94"/>
    <x v="38"/>
    <x v="77"/>
    <x v="231"/>
    <x v="33"/>
    <x v="3"/>
    <x v="28"/>
    <x v="7"/>
    <x v="2"/>
    <x v="50"/>
    <x v="218"/>
    <x v="0"/>
    <x v="0"/>
    <x v="12"/>
    <x v="13"/>
    <x v="0"/>
    <x v="0"/>
    <x v="0"/>
  </r>
  <r>
    <x v="26"/>
    <x v="10"/>
    <x v="13"/>
    <x v="1"/>
    <x v="1"/>
    <x v="13"/>
    <x v="13"/>
    <x v="13"/>
    <x v="13"/>
    <x v="0"/>
    <x v="251"/>
    <x v="253"/>
    <x v="226"/>
    <x v="180"/>
    <x v="27"/>
    <x v="232"/>
    <x v="21"/>
    <x v="3"/>
    <x v="6"/>
    <x v="3"/>
    <x v="1"/>
    <x v="38"/>
    <x v="219"/>
    <x v="0"/>
    <x v="0"/>
    <x v="3"/>
    <x v="2"/>
    <x v="1"/>
    <x v="0"/>
    <x v="1"/>
  </r>
  <r>
    <x v="26"/>
    <x v="11"/>
    <x v="14"/>
    <x v="1"/>
    <x v="1"/>
    <x v="14"/>
    <x v="14"/>
    <x v="14"/>
    <x v="14"/>
    <x v="0"/>
    <x v="252"/>
    <x v="254"/>
    <x v="205"/>
    <x v="181"/>
    <x v="5"/>
    <x v="233"/>
    <x v="9"/>
    <x v="3"/>
    <x v="4"/>
    <x v="3"/>
    <x v="1"/>
    <x v="26"/>
    <x v="220"/>
    <x v="0"/>
    <x v="0"/>
    <x v="4"/>
    <x v="2"/>
    <x v="1"/>
    <x v="0"/>
    <x v="1"/>
  </r>
  <r>
    <x v="26"/>
    <x v="18"/>
    <x v="21"/>
    <x v="1"/>
    <x v="0"/>
    <x v="20"/>
    <x v="20"/>
    <x v="20"/>
    <x v="20"/>
    <x v="0"/>
    <x v="253"/>
    <x v="255"/>
    <x v="227"/>
    <x v="182"/>
    <x v="32"/>
    <x v="234"/>
    <x v="9"/>
    <x v="5"/>
    <x v="3"/>
    <x v="7"/>
    <x v="1"/>
    <x v="22"/>
    <x v="221"/>
    <x v="0"/>
    <x v="0"/>
    <x v="4"/>
    <x v="2"/>
    <x v="0"/>
    <x v="0"/>
    <x v="0"/>
  </r>
  <r>
    <x v="26"/>
    <x v="18"/>
    <x v="22"/>
    <x v="0"/>
    <x v="8"/>
    <x v="21"/>
    <x v="21"/>
    <x v="21"/>
    <x v="21"/>
    <x v="0"/>
    <x v="254"/>
    <x v="256"/>
    <x v="228"/>
    <x v="183"/>
    <x v="47"/>
    <x v="235"/>
    <x v="34"/>
    <x v="3"/>
    <x v="39"/>
    <x v="7"/>
    <x v="2"/>
    <x v="75"/>
    <x v="222"/>
    <x v="0"/>
    <x v="0"/>
    <x v="4"/>
    <x v="5"/>
    <x v="8"/>
    <x v="0"/>
    <x v="3"/>
  </r>
  <r>
    <x v="26"/>
    <x v="20"/>
    <x v="24"/>
    <x v="0"/>
    <x v="0"/>
    <x v="23"/>
    <x v="23"/>
    <x v="23"/>
    <x v="23"/>
    <x v="0"/>
    <x v="255"/>
    <x v="257"/>
    <x v="229"/>
    <x v="184"/>
    <x v="48"/>
    <x v="236"/>
    <x v="62"/>
    <x v="5"/>
    <x v="21"/>
    <x v="3"/>
    <x v="2"/>
    <x v="76"/>
    <x v="223"/>
    <x v="0"/>
    <x v="0"/>
    <x v="23"/>
    <x v="15"/>
    <x v="0"/>
    <x v="0"/>
    <x v="0"/>
  </r>
  <r>
    <x v="26"/>
    <x v="21"/>
    <x v="25"/>
    <x v="0"/>
    <x v="9"/>
    <x v="24"/>
    <x v="24"/>
    <x v="24"/>
    <x v="24"/>
    <x v="0"/>
    <x v="256"/>
    <x v="258"/>
    <x v="230"/>
    <x v="160"/>
    <x v="78"/>
    <x v="237"/>
    <x v="45"/>
    <x v="9"/>
    <x v="10"/>
    <x v="3"/>
    <x v="2"/>
    <x v="77"/>
    <x v="224"/>
    <x v="0"/>
    <x v="0"/>
    <x v="5"/>
    <x v="2"/>
    <x v="9"/>
    <x v="1"/>
    <x v="1"/>
  </r>
  <r>
    <x v="27"/>
    <x v="2"/>
    <x v="2"/>
    <x v="1"/>
    <x v="0"/>
    <x v="2"/>
    <x v="2"/>
    <x v="2"/>
    <x v="2"/>
    <x v="0"/>
    <x v="257"/>
    <x v="259"/>
    <x v="140"/>
    <x v="185"/>
    <x v="15"/>
    <x v="238"/>
    <x v="4"/>
    <x v="3"/>
    <x v="6"/>
    <x v="3"/>
    <x v="1"/>
    <x v="6"/>
    <x v="225"/>
    <x v="0"/>
    <x v="0"/>
    <x v="3"/>
    <x v="2"/>
    <x v="0"/>
    <x v="0"/>
    <x v="0"/>
  </r>
  <r>
    <x v="27"/>
    <x v="2"/>
    <x v="3"/>
    <x v="1"/>
    <x v="0"/>
    <x v="3"/>
    <x v="3"/>
    <x v="3"/>
    <x v="3"/>
    <x v="0"/>
    <x v="258"/>
    <x v="260"/>
    <x v="231"/>
    <x v="51"/>
    <x v="26"/>
    <x v="239"/>
    <x v="9"/>
    <x v="3"/>
    <x v="3"/>
    <x v="3"/>
    <x v="1"/>
    <x v="3"/>
    <x v="226"/>
    <x v="0"/>
    <x v="0"/>
    <x v="3"/>
    <x v="2"/>
    <x v="0"/>
    <x v="0"/>
    <x v="0"/>
  </r>
  <r>
    <x v="27"/>
    <x v="2"/>
    <x v="4"/>
    <x v="1"/>
    <x v="0"/>
    <x v="4"/>
    <x v="4"/>
    <x v="4"/>
    <x v="4"/>
    <x v="0"/>
    <x v="259"/>
    <x v="261"/>
    <x v="232"/>
    <x v="116"/>
    <x v="4"/>
    <x v="240"/>
    <x v="4"/>
    <x v="3"/>
    <x v="4"/>
    <x v="3"/>
    <x v="1"/>
    <x v="4"/>
    <x v="4"/>
    <x v="0"/>
    <x v="0"/>
    <x v="3"/>
    <x v="2"/>
    <x v="0"/>
    <x v="0"/>
    <x v="0"/>
  </r>
  <r>
    <x v="27"/>
    <x v="3"/>
    <x v="5"/>
    <x v="1"/>
    <x v="1"/>
    <x v="5"/>
    <x v="5"/>
    <x v="5"/>
    <x v="5"/>
    <x v="0"/>
    <x v="260"/>
    <x v="262"/>
    <x v="233"/>
    <x v="56"/>
    <x v="2"/>
    <x v="241"/>
    <x v="35"/>
    <x v="3"/>
    <x v="5"/>
    <x v="3"/>
    <x v="1"/>
    <x v="34"/>
    <x v="227"/>
    <x v="0"/>
    <x v="0"/>
    <x v="4"/>
    <x v="5"/>
    <x v="1"/>
    <x v="0"/>
    <x v="1"/>
  </r>
  <r>
    <x v="27"/>
    <x v="4"/>
    <x v="7"/>
    <x v="1"/>
    <x v="1"/>
    <x v="7"/>
    <x v="7"/>
    <x v="7"/>
    <x v="7"/>
    <x v="0"/>
    <x v="261"/>
    <x v="263"/>
    <x v="37"/>
    <x v="186"/>
    <x v="18"/>
    <x v="242"/>
    <x v="36"/>
    <x v="3"/>
    <x v="6"/>
    <x v="3"/>
    <x v="1"/>
    <x v="10"/>
    <x v="228"/>
    <x v="0"/>
    <x v="0"/>
    <x v="12"/>
    <x v="2"/>
    <x v="1"/>
    <x v="0"/>
    <x v="1"/>
  </r>
  <r>
    <x v="27"/>
    <x v="5"/>
    <x v="8"/>
    <x v="1"/>
    <x v="0"/>
    <x v="8"/>
    <x v="8"/>
    <x v="8"/>
    <x v="8"/>
    <x v="0"/>
    <x v="262"/>
    <x v="264"/>
    <x v="234"/>
    <x v="187"/>
    <x v="26"/>
    <x v="243"/>
    <x v="3"/>
    <x v="3"/>
    <x v="6"/>
    <x v="3"/>
    <x v="1"/>
    <x v="26"/>
    <x v="229"/>
    <x v="0"/>
    <x v="0"/>
    <x v="3"/>
    <x v="2"/>
    <x v="0"/>
    <x v="0"/>
    <x v="0"/>
  </r>
  <r>
    <x v="27"/>
    <x v="10"/>
    <x v="13"/>
    <x v="1"/>
    <x v="1"/>
    <x v="13"/>
    <x v="13"/>
    <x v="13"/>
    <x v="13"/>
    <x v="0"/>
    <x v="263"/>
    <x v="265"/>
    <x v="70"/>
    <x v="188"/>
    <x v="18"/>
    <x v="90"/>
    <x v="15"/>
    <x v="3"/>
    <x v="6"/>
    <x v="3"/>
    <x v="1"/>
    <x v="3"/>
    <x v="230"/>
    <x v="0"/>
    <x v="0"/>
    <x v="12"/>
    <x v="5"/>
    <x v="1"/>
    <x v="0"/>
    <x v="1"/>
  </r>
  <r>
    <x v="27"/>
    <x v="11"/>
    <x v="14"/>
    <x v="1"/>
    <x v="1"/>
    <x v="14"/>
    <x v="14"/>
    <x v="14"/>
    <x v="14"/>
    <x v="0"/>
    <x v="264"/>
    <x v="266"/>
    <x v="235"/>
    <x v="39"/>
    <x v="32"/>
    <x v="244"/>
    <x v="9"/>
    <x v="3"/>
    <x v="15"/>
    <x v="7"/>
    <x v="1"/>
    <x v="22"/>
    <x v="231"/>
    <x v="0"/>
    <x v="0"/>
    <x v="12"/>
    <x v="2"/>
    <x v="1"/>
    <x v="0"/>
    <x v="1"/>
  </r>
  <r>
    <x v="27"/>
    <x v="18"/>
    <x v="21"/>
    <x v="1"/>
    <x v="0"/>
    <x v="20"/>
    <x v="20"/>
    <x v="20"/>
    <x v="20"/>
    <x v="0"/>
    <x v="265"/>
    <x v="267"/>
    <x v="236"/>
    <x v="34"/>
    <x v="32"/>
    <x v="204"/>
    <x v="9"/>
    <x v="3"/>
    <x v="4"/>
    <x v="3"/>
    <x v="1"/>
    <x v="26"/>
    <x v="232"/>
    <x v="0"/>
    <x v="0"/>
    <x v="12"/>
    <x v="2"/>
    <x v="0"/>
    <x v="0"/>
    <x v="0"/>
  </r>
  <r>
    <x v="27"/>
    <x v="18"/>
    <x v="22"/>
    <x v="0"/>
    <x v="8"/>
    <x v="21"/>
    <x v="21"/>
    <x v="21"/>
    <x v="21"/>
    <x v="0"/>
    <x v="266"/>
    <x v="268"/>
    <x v="237"/>
    <x v="189"/>
    <x v="44"/>
    <x v="245"/>
    <x v="15"/>
    <x v="5"/>
    <x v="25"/>
    <x v="7"/>
    <x v="1"/>
    <x v="54"/>
    <x v="233"/>
    <x v="0"/>
    <x v="0"/>
    <x v="4"/>
    <x v="2"/>
    <x v="8"/>
    <x v="0"/>
    <x v="3"/>
  </r>
  <r>
    <x v="27"/>
    <x v="20"/>
    <x v="24"/>
    <x v="0"/>
    <x v="0"/>
    <x v="23"/>
    <x v="23"/>
    <x v="23"/>
    <x v="23"/>
    <x v="0"/>
    <x v="267"/>
    <x v="269"/>
    <x v="238"/>
    <x v="190"/>
    <x v="59"/>
    <x v="246"/>
    <x v="36"/>
    <x v="3"/>
    <x v="25"/>
    <x v="7"/>
    <x v="1"/>
    <x v="52"/>
    <x v="234"/>
    <x v="0"/>
    <x v="0"/>
    <x v="12"/>
    <x v="5"/>
    <x v="0"/>
    <x v="0"/>
    <x v="0"/>
  </r>
  <r>
    <x v="27"/>
    <x v="21"/>
    <x v="25"/>
    <x v="0"/>
    <x v="9"/>
    <x v="24"/>
    <x v="24"/>
    <x v="24"/>
    <x v="24"/>
    <x v="0"/>
    <x v="268"/>
    <x v="270"/>
    <x v="239"/>
    <x v="25"/>
    <x v="68"/>
    <x v="247"/>
    <x v="52"/>
    <x v="0"/>
    <x v="6"/>
    <x v="3"/>
    <x v="3"/>
    <x v="78"/>
    <x v="235"/>
    <x v="0"/>
    <x v="0"/>
    <x v="12"/>
    <x v="2"/>
    <x v="9"/>
    <x v="1"/>
    <x v="1"/>
  </r>
  <r>
    <x v="28"/>
    <x v="2"/>
    <x v="2"/>
    <x v="1"/>
    <x v="0"/>
    <x v="2"/>
    <x v="2"/>
    <x v="2"/>
    <x v="2"/>
    <x v="0"/>
    <x v="269"/>
    <x v="271"/>
    <x v="240"/>
    <x v="51"/>
    <x v="7"/>
    <x v="248"/>
    <x v="9"/>
    <x v="3"/>
    <x v="15"/>
    <x v="3"/>
    <x v="3"/>
    <x v="22"/>
    <x v="236"/>
    <x v="0"/>
    <x v="0"/>
    <x v="3"/>
    <x v="2"/>
    <x v="0"/>
    <x v="0"/>
    <x v="0"/>
  </r>
  <r>
    <x v="28"/>
    <x v="2"/>
    <x v="3"/>
    <x v="1"/>
    <x v="0"/>
    <x v="3"/>
    <x v="3"/>
    <x v="3"/>
    <x v="3"/>
    <x v="0"/>
    <x v="270"/>
    <x v="272"/>
    <x v="241"/>
    <x v="191"/>
    <x v="76"/>
    <x v="249"/>
    <x v="9"/>
    <x v="3"/>
    <x v="3"/>
    <x v="3"/>
    <x v="1"/>
    <x v="3"/>
    <x v="237"/>
    <x v="0"/>
    <x v="0"/>
    <x v="4"/>
    <x v="2"/>
    <x v="0"/>
    <x v="0"/>
    <x v="0"/>
  </r>
  <r>
    <x v="28"/>
    <x v="2"/>
    <x v="4"/>
    <x v="1"/>
    <x v="0"/>
    <x v="4"/>
    <x v="4"/>
    <x v="4"/>
    <x v="4"/>
    <x v="0"/>
    <x v="271"/>
    <x v="273"/>
    <x v="123"/>
    <x v="59"/>
    <x v="4"/>
    <x v="250"/>
    <x v="4"/>
    <x v="3"/>
    <x v="4"/>
    <x v="3"/>
    <x v="1"/>
    <x v="4"/>
    <x v="4"/>
    <x v="0"/>
    <x v="0"/>
    <x v="3"/>
    <x v="2"/>
    <x v="0"/>
    <x v="0"/>
    <x v="0"/>
  </r>
  <r>
    <x v="28"/>
    <x v="5"/>
    <x v="8"/>
    <x v="1"/>
    <x v="0"/>
    <x v="8"/>
    <x v="8"/>
    <x v="8"/>
    <x v="8"/>
    <x v="0"/>
    <x v="272"/>
    <x v="274"/>
    <x v="242"/>
    <x v="24"/>
    <x v="20"/>
    <x v="251"/>
    <x v="4"/>
    <x v="3"/>
    <x v="6"/>
    <x v="3"/>
    <x v="1"/>
    <x v="6"/>
    <x v="238"/>
    <x v="0"/>
    <x v="0"/>
    <x v="3"/>
    <x v="5"/>
    <x v="0"/>
    <x v="0"/>
    <x v="0"/>
  </r>
  <r>
    <x v="28"/>
    <x v="18"/>
    <x v="21"/>
    <x v="1"/>
    <x v="0"/>
    <x v="20"/>
    <x v="20"/>
    <x v="20"/>
    <x v="20"/>
    <x v="0"/>
    <x v="273"/>
    <x v="275"/>
    <x v="136"/>
    <x v="95"/>
    <x v="33"/>
    <x v="252"/>
    <x v="3"/>
    <x v="3"/>
    <x v="4"/>
    <x v="3"/>
    <x v="1"/>
    <x v="10"/>
    <x v="239"/>
    <x v="0"/>
    <x v="0"/>
    <x v="4"/>
    <x v="2"/>
    <x v="0"/>
    <x v="0"/>
    <x v="0"/>
  </r>
  <r>
    <x v="28"/>
    <x v="20"/>
    <x v="24"/>
    <x v="0"/>
    <x v="0"/>
    <x v="23"/>
    <x v="23"/>
    <x v="23"/>
    <x v="23"/>
    <x v="0"/>
    <x v="274"/>
    <x v="276"/>
    <x v="200"/>
    <x v="37"/>
    <x v="79"/>
    <x v="253"/>
    <x v="63"/>
    <x v="3"/>
    <x v="49"/>
    <x v="3"/>
    <x v="1"/>
    <x v="79"/>
    <x v="240"/>
    <x v="0"/>
    <x v="0"/>
    <x v="13"/>
    <x v="14"/>
    <x v="0"/>
    <x v="0"/>
    <x v="0"/>
  </r>
  <r>
    <x v="28"/>
    <x v="22"/>
    <x v="26"/>
    <x v="0"/>
    <x v="10"/>
    <x v="25"/>
    <x v="25"/>
    <x v="25"/>
    <x v="25"/>
    <x v="0"/>
    <x v="275"/>
    <x v="277"/>
    <x v="243"/>
    <x v="192"/>
    <x v="80"/>
    <x v="254"/>
    <x v="36"/>
    <x v="3"/>
    <x v="6"/>
    <x v="3"/>
    <x v="1"/>
    <x v="10"/>
    <x v="241"/>
    <x v="0"/>
    <x v="0"/>
    <x v="3"/>
    <x v="2"/>
    <x v="10"/>
    <x v="0"/>
    <x v="3"/>
  </r>
  <r>
    <x v="29"/>
    <x v="2"/>
    <x v="2"/>
    <x v="1"/>
    <x v="0"/>
    <x v="2"/>
    <x v="2"/>
    <x v="2"/>
    <x v="2"/>
    <x v="0"/>
    <x v="276"/>
    <x v="278"/>
    <x v="244"/>
    <x v="193"/>
    <x v="22"/>
    <x v="255"/>
    <x v="26"/>
    <x v="3"/>
    <x v="28"/>
    <x v="3"/>
    <x v="3"/>
    <x v="59"/>
    <x v="242"/>
    <x v="0"/>
    <x v="0"/>
    <x v="5"/>
    <x v="13"/>
    <x v="0"/>
    <x v="0"/>
    <x v="0"/>
  </r>
  <r>
    <x v="29"/>
    <x v="2"/>
    <x v="3"/>
    <x v="1"/>
    <x v="0"/>
    <x v="3"/>
    <x v="3"/>
    <x v="3"/>
    <x v="3"/>
    <x v="0"/>
    <x v="277"/>
    <x v="279"/>
    <x v="245"/>
    <x v="64"/>
    <x v="63"/>
    <x v="256"/>
    <x v="21"/>
    <x v="3"/>
    <x v="5"/>
    <x v="3"/>
    <x v="1"/>
    <x v="16"/>
    <x v="243"/>
    <x v="0"/>
    <x v="0"/>
    <x v="7"/>
    <x v="13"/>
    <x v="0"/>
    <x v="0"/>
    <x v="0"/>
  </r>
  <r>
    <x v="29"/>
    <x v="2"/>
    <x v="4"/>
    <x v="1"/>
    <x v="0"/>
    <x v="4"/>
    <x v="4"/>
    <x v="4"/>
    <x v="4"/>
    <x v="0"/>
    <x v="278"/>
    <x v="280"/>
    <x v="65"/>
    <x v="144"/>
    <x v="4"/>
    <x v="257"/>
    <x v="4"/>
    <x v="3"/>
    <x v="6"/>
    <x v="3"/>
    <x v="1"/>
    <x v="6"/>
    <x v="244"/>
    <x v="0"/>
    <x v="0"/>
    <x v="3"/>
    <x v="2"/>
    <x v="0"/>
    <x v="0"/>
    <x v="0"/>
  </r>
  <r>
    <x v="29"/>
    <x v="5"/>
    <x v="8"/>
    <x v="1"/>
    <x v="0"/>
    <x v="8"/>
    <x v="8"/>
    <x v="8"/>
    <x v="8"/>
    <x v="0"/>
    <x v="279"/>
    <x v="281"/>
    <x v="246"/>
    <x v="11"/>
    <x v="72"/>
    <x v="120"/>
    <x v="36"/>
    <x v="3"/>
    <x v="6"/>
    <x v="3"/>
    <x v="1"/>
    <x v="10"/>
    <x v="245"/>
    <x v="0"/>
    <x v="0"/>
    <x v="4"/>
    <x v="2"/>
    <x v="0"/>
    <x v="0"/>
    <x v="0"/>
  </r>
  <r>
    <x v="29"/>
    <x v="18"/>
    <x v="21"/>
    <x v="1"/>
    <x v="0"/>
    <x v="20"/>
    <x v="20"/>
    <x v="20"/>
    <x v="20"/>
    <x v="0"/>
    <x v="280"/>
    <x v="282"/>
    <x v="247"/>
    <x v="194"/>
    <x v="32"/>
    <x v="258"/>
    <x v="17"/>
    <x v="3"/>
    <x v="15"/>
    <x v="3"/>
    <x v="1"/>
    <x v="33"/>
    <x v="246"/>
    <x v="0"/>
    <x v="0"/>
    <x v="4"/>
    <x v="2"/>
    <x v="0"/>
    <x v="0"/>
    <x v="0"/>
  </r>
  <r>
    <x v="29"/>
    <x v="20"/>
    <x v="24"/>
    <x v="0"/>
    <x v="0"/>
    <x v="23"/>
    <x v="23"/>
    <x v="23"/>
    <x v="23"/>
    <x v="0"/>
    <x v="281"/>
    <x v="283"/>
    <x v="248"/>
    <x v="195"/>
    <x v="48"/>
    <x v="259"/>
    <x v="24"/>
    <x v="3"/>
    <x v="41"/>
    <x v="7"/>
    <x v="3"/>
    <x v="80"/>
    <x v="247"/>
    <x v="0"/>
    <x v="0"/>
    <x v="2"/>
    <x v="7"/>
    <x v="0"/>
    <x v="0"/>
    <x v="0"/>
  </r>
  <r>
    <x v="29"/>
    <x v="22"/>
    <x v="26"/>
    <x v="0"/>
    <x v="10"/>
    <x v="25"/>
    <x v="25"/>
    <x v="25"/>
    <x v="25"/>
    <x v="0"/>
    <x v="282"/>
    <x v="284"/>
    <x v="249"/>
    <x v="91"/>
    <x v="32"/>
    <x v="260"/>
    <x v="26"/>
    <x v="3"/>
    <x v="16"/>
    <x v="7"/>
    <x v="3"/>
    <x v="11"/>
    <x v="248"/>
    <x v="0"/>
    <x v="0"/>
    <x v="12"/>
    <x v="2"/>
    <x v="10"/>
    <x v="0"/>
    <x v="3"/>
  </r>
  <r>
    <x v="30"/>
    <x v="2"/>
    <x v="2"/>
    <x v="1"/>
    <x v="0"/>
    <x v="2"/>
    <x v="2"/>
    <x v="2"/>
    <x v="2"/>
    <x v="0"/>
    <x v="283"/>
    <x v="285"/>
    <x v="250"/>
    <x v="2"/>
    <x v="22"/>
    <x v="261"/>
    <x v="5"/>
    <x v="5"/>
    <x v="28"/>
    <x v="3"/>
    <x v="1"/>
    <x v="53"/>
    <x v="249"/>
    <x v="0"/>
    <x v="0"/>
    <x v="7"/>
    <x v="13"/>
    <x v="0"/>
    <x v="0"/>
    <x v="0"/>
  </r>
  <r>
    <x v="30"/>
    <x v="2"/>
    <x v="3"/>
    <x v="1"/>
    <x v="0"/>
    <x v="3"/>
    <x v="3"/>
    <x v="3"/>
    <x v="3"/>
    <x v="0"/>
    <x v="284"/>
    <x v="286"/>
    <x v="251"/>
    <x v="16"/>
    <x v="72"/>
    <x v="253"/>
    <x v="3"/>
    <x v="3"/>
    <x v="15"/>
    <x v="3"/>
    <x v="1"/>
    <x v="3"/>
    <x v="250"/>
    <x v="0"/>
    <x v="0"/>
    <x v="13"/>
    <x v="5"/>
    <x v="0"/>
    <x v="0"/>
    <x v="0"/>
  </r>
  <r>
    <x v="30"/>
    <x v="2"/>
    <x v="4"/>
    <x v="1"/>
    <x v="0"/>
    <x v="4"/>
    <x v="4"/>
    <x v="4"/>
    <x v="4"/>
    <x v="0"/>
    <x v="285"/>
    <x v="287"/>
    <x v="6"/>
    <x v="196"/>
    <x v="4"/>
    <x v="262"/>
    <x v="4"/>
    <x v="3"/>
    <x v="4"/>
    <x v="3"/>
    <x v="1"/>
    <x v="4"/>
    <x v="4"/>
    <x v="0"/>
    <x v="0"/>
    <x v="3"/>
    <x v="2"/>
    <x v="0"/>
    <x v="0"/>
    <x v="0"/>
  </r>
  <r>
    <x v="30"/>
    <x v="5"/>
    <x v="8"/>
    <x v="1"/>
    <x v="0"/>
    <x v="8"/>
    <x v="8"/>
    <x v="8"/>
    <x v="8"/>
    <x v="0"/>
    <x v="286"/>
    <x v="288"/>
    <x v="210"/>
    <x v="197"/>
    <x v="48"/>
    <x v="263"/>
    <x v="33"/>
    <x v="3"/>
    <x v="28"/>
    <x v="3"/>
    <x v="1"/>
    <x v="34"/>
    <x v="5"/>
    <x v="0"/>
    <x v="0"/>
    <x v="13"/>
    <x v="5"/>
    <x v="0"/>
    <x v="0"/>
    <x v="0"/>
  </r>
  <r>
    <x v="30"/>
    <x v="18"/>
    <x v="21"/>
    <x v="1"/>
    <x v="0"/>
    <x v="20"/>
    <x v="20"/>
    <x v="20"/>
    <x v="20"/>
    <x v="0"/>
    <x v="287"/>
    <x v="289"/>
    <x v="252"/>
    <x v="59"/>
    <x v="2"/>
    <x v="264"/>
    <x v="3"/>
    <x v="3"/>
    <x v="3"/>
    <x v="3"/>
    <x v="1"/>
    <x v="47"/>
    <x v="251"/>
    <x v="0"/>
    <x v="0"/>
    <x v="4"/>
    <x v="2"/>
    <x v="0"/>
    <x v="0"/>
    <x v="0"/>
  </r>
  <r>
    <x v="30"/>
    <x v="20"/>
    <x v="24"/>
    <x v="0"/>
    <x v="0"/>
    <x v="23"/>
    <x v="23"/>
    <x v="23"/>
    <x v="23"/>
    <x v="0"/>
    <x v="288"/>
    <x v="290"/>
    <x v="253"/>
    <x v="143"/>
    <x v="81"/>
    <x v="265"/>
    <x v="57"/>
    <x v="5"/>
    <x v="42"/>
    <x v="2"/>
    <x v="3"/>
    <x v="80"/>
    <x v="252"/>
    <x v="0"/>
    <x v="0"/>
    <x v="21"/>
    <x v="1"/>
    <x v="0"/>
    <x v="0"/>
    <x v="0"/>
  </r>
  <r>
    <x v="30"/>
    <x v="22"/>
    <x v="26"/>
    <x v="0"/>
    <x v="10"/>
    <x v="25"/>
    <x v="25"/>
    <x v="25"/>
    <x v="25"/>
    <x v="0"/>
    <x v="289"/>
    <x v="291"/>
    <x v="254"/>
    <x v="198"/>
    <x v="26"/>
    <x v="266"/>
    <x v="64"/>
    <x v="3"/>
    <x v="55"/>
    <x v="7"/>
    <x v="2"/>
    <x v="81"/>
    <x v="253"/>
    <x v="0"/>
    <x v="0"/>
    <x v="12"/>
    <x v="8"/>
    <x v="10"/>
    <x v="0"/>
    <x v="3"/>
  </r>
  <r>
    <x v="30"/>
    <x v="23"/>
    <x v="27"/>
    <x v="1"/>
    <x v="0"/>
    <x v="26"/>
    <x v="26"/>
    <x v="26"/>
    <x v="26"/>
    <x v="0"/>
    <x v="290"/>
    <x v="292"/>
    <x v="255"/>
    <x v="199"/>
    <x v="33"/>
    <x v="267"/>
    <x v="15"/>
    <x v="3"/>
    <x v="15"/>
    <x v="3"/>
    <x v="1"/>
    <x v="22"/>
    <x v="254"/>
    <x v="0"/>
    <x v="0"/>
    <x v="13"/>
    <x v="5"/>
    <x v="0"/>
    <x v="0"/>
    <x v="0"/>
  </r>
  <r>
    <x v="31"/>
    <x v="2"/>
    <x v="2"/>
    <x v="1"/>
    <x v="0"/>
    <x v="2"/>
    <x v="2"/>
    <x v="2"/>
    <x v="2"/>
    <x v="0"/>
    <x v="291"/>
    <x v="293"/>
    <x v="256"/>
    <x v="68"/>
    <x v="0"/>
    <x v="268"/>
    <x v="5"/>
    <x v="3"/>
    <x v="5"/>
    <x v="3"/>
    <x v="2"/>
    <x v="53"/>
    <x v="255"/>
    <x v="0"/>
    <x v="0"/>
    <x v="7"/>
    <x v="1"/>
    <x v="0"/>
    <x v="0"/>
    <x v="0"/>
  </r>
  <r>
    <x v="31"/>
    <x v="2"/>
    <x v="3"/>
    <x v="1"/>
    <x v="0"/>
    <x v="3"/>
    <x v="3"/>
    <x v="3"/>
    <x v="3"/>
    <x v="0"/>
    <x v="292"/>
    <x v="294"/>
    <x v="257"/>
    <x v="200"/>
    <x v="82"/>
    <x v="269"/>
    <x v="4"/>
    <x v="3"/>
    <x v="6"/>
    <x v="2"/>
    <x v="3"/>
    <x v="47"/>
    <x v="256"/>
    <x v="0"/>
    <x v="0"/>
    <x v="12"/>
    <x v="14"/>
    <x v="0"/>
    <x v="0"/>
    <x v="0"/>
  </r>
  <r>
    <x v="31"/>
    <x v="2"/>
    <x v="4"/>
    <x v="1"/>
    <x v="0"/>
    <x v="4"/>
    <x v="4"/>
    <x v="4"/>
    <x v="4"/>
    <x v="0"/>
    <x v="293"/>
    <x v="295"/>
    <x v="113"/>
    <x v="201"/>
    <x v="4"/>
    <x v="270"/>
    <x v="4"/>
    <x v="3"/>
    <x v="4"/>
    <x v="3"/>
    <x v="1"/>
    <x v="4"/>
    <x v="4"/>
    <x v="0"/>
    <x v="0"/>
    <x v="3"/>
    <x v="2"/>
    <x v="0"/>
    <x v="0"/>
    <x v="0"/>
  </r>
  <r>
    <x v="31"/>
    <x v="5"/>
    <x v="8"/>
    <x v="1"/>
    <x v="0"/>
    <x v="8"/>
    <x v="8"/>
    <x v="8"/>
    <x v="8"/>
    <x v="0"/>
    <x v="294"/>
    <x v="296"/>
    <x v="258"/>
    <x v="176"/>
    <x v="20"/>
    <x v="271"/>
    <x v="36"/>
    <x v="3"/>
    <x v="15"/>
    <x v="3"/>
    <x v="1"/>
    <x v="47"/>
    <x v="153"/>
    <x v="0"/>
    <x v="0"/>
    <x v="13"/>
    <x v="2"/>
    <x v="0"/>
    <x v="0"/>
    <x v="0"/>
  </r>
  <r>
    <x v="31"/>
    <x v="18"/>
    <x v="21"/>
    <x v="1"/>
    <x v="0"/>
    <x v="20"/>
    <x v="20"/>
    <x v="20"/>
    <x v="20"/>
    <x v="0"/>
    <x v="295"/>
    <x v="297"/>
    <x v="259"/>
    <x v="59"/>
    <x v="57"/>
    <x v="90"/>
    <x v="33"/>
    <x v="3"/>
    <x v="5"/>
    <x v="3"/>
    <x v="1"/>
    <x v="36"/>
    <x v="12"/>
    <x v="0"/>
    <x v="0"/>
    <x v="4"/>
    <x v="2"/>
    <x v="0"/>
    <x v="0"/>
    <x v="0"/>
  </r>
  <r>
    <x v="31"/>
    <x v="20"/>
    <x v="24"/>
    <x v="0"/>
    <x v="0"/>
    <x v="23"/>
    <x v="23"/>
    <x v="23"/>
    <x v="23"/>
    <x v="0"/>
    <x v="296"/>
    <x v="298"/>
    <x v="260"/>
    <x v="46"/>
    <x v="54"/>
    <x v="272"/>
    <x v="39"/>
    <x v="3"/>
    <x v="21"/>
    <x v="7"/>
    <x v="1"/>
    <x v="82"/>
    <x v="240"/>
    <x v="0"/>
    <x v="0"/>
    <x v="2"/>
    <x v="1"/>
    <x v="0"/>
    <x v="0"/>
    <x v="0"/>
  </r>
  <r>
    <x v="31"/>
    <x v="22"/>
    <x v="26"/>
    <x v="0"/>
    <x v="10"/>
    <x v="25"/>
    <x v="25"/>
    <x v="25"/>
    <x v="25"/>
    <x v="0"/>
    <x v="297"/>
    <x v="299"/>
    <x v="261"/>
    <x v="202"/>
    <x v="29"/>
    <x v="273"/>
    <x v="54"/>
    <x v="5"/>
    <x v="56"/>
    <x v="7"/>
    <x v="3"/>
    <x v="83"/>
    <x v="257"/>
    <x v="0"/>
    <x v="0"/>
    <x v="8"/>
    <x v="5"/>
    <x v="10"/>
    <x v="0"/>
    <x v="3"/>
  </r>
  <r>
    <x v="31"/>
    <x v="23"/>
    <x v="27"/>
    <x v="1"/>
    <x v="0"/>
    <x v="26"/>
    <x v="26"/>
    <x v="26"/>
    <x v="26"/>
    <x v="0"/>
    <x v="298"/>
    <x v="300"/>
    <x v="262"/>
    <x v="203"/>
    <x v="36"/>
    <x v="274"/>
    <x v="3"/>
    <x v="3"/>
    <x v="5"/>
    <x v="3"/>
    <x v="1"/>
    <x v="38"/>
    <x v="258"/>
    <x v="0"/>
    <x v="0"/>
    <x v="13"/>
    <x v="5"/>
    <x v="0"/>
    <x v="0"/>
    <x v="0"/>
  </r>
  <r>
    <x v="31"/>
    <x v="24"/>
    <x v="28"/>
    <x v="0"/>
    <x v="11"/>
    <x v="27"/>
    <x v="27"/>
    <x v="27"/>
    <x v="27"/>
    <x v="0"/>
    <x v="299"/>
    <x v="301"/>
    <x v="263"/>
    <x v="0"/>
    <x v="2"/>
    <x v="275"/>
    <x v="17"/>
    <x v="5"/>
    <x v="31"/>
    <x v="7"/>
    <x v="6"/>
    <x v="29"/>
    <x v="259"/>
    <x v="0"/>
    <x v="0"/>
    <x v="12"/>
    <x v="2"/>
    <x v="11"/>
    <x v="1"/>
    <x v="1"/>
  </r>
  <r>
    <x v="32"/>
    <x v="2"/>
    <x v="2"/>
    <x v="1"/>
    <x v="0"/>
    <x v="2"/>
    <x v="2"/>
    <x v="2"/>
    <x v="2"/>
    <x v="0"/>
    <x v="300"/>
    <x v="302"/>
    <x v="264"/>
    <x v="37"/>
    <x v="20"/>
    <x v="156"/>
    <x v="33"/>
    <x v="3"/>
    <x v="5"/>
    <x v="3"/>
    <x v="1"/>
    <x v="36"/>
    <x v="260"/>
    <x v="0"/>
    <x v="0"/>
    <x v="12"/>
    <x v="5"/>
    <x v="0"/>
    <x v="0"/>
    <x v="0"/>
  </r>
  <r>
    <x v="32"/>
    <x v="2"/>
    <x v="3"/>
    <x v="1"/>
    <x v="0"/>
    <x v="3"/>
    <x v="3"/>
    <x v="3"/>
    <x v="3"/>
    <x v="0"/>
    <x v="301"/>
    <x v="303"/>
    <x v="265"/>
    <x v="10"/>
    <x v="83"/>
    <x v="276"/>
    <x v="9"/>
    <x v="3"/>
    <x v="4"/>
    <x v="7"/>
    <x v="2"/>
    <x v="38"/>
    <x v="261"/>
    <x v="0"/>
    <x v="0"/>
    <x v="12"/>
    <x v="13"/>
    <x v="0"/>
    <x v="0"/>
    <x v="0"/>
  </r>
  <r>
    <x v="32"/>
    <x v="2"/>
    <x v="4"/>
    <x v="1"/>
    <x v="0"/>
    <x v="4"/>
    <x v="4"/>
    <x v="4"/>
    <x v="4"/>
    <x v="0"/>
    <x v="247"/>
    <x v="304"/>
    <x v="137"/>
    <x v="204"/>
    <x v="4"/>
    <x v="277"/>
    <x v="4"/>
    <x v="3"/>
    <x v="4"/>
    <x v="3"/>
    <x v="1"/>
    <x v="4"/>
    <x v="4"/>
    <x v="0"/>
    <x v="0"/>
    <x v="4"/>
    <x v="2"/>
    <x v="0"/>
    <x v="0"/>
    <x v="0"/>
  </r>
  <r>
    <x v="32"/>
    <x v="5"/>
    <x v="8"/>
    <x v="1"/>
    <x v="0"/>
    <x v="8"/>
    <x v="8"/>
    <x v="8"/>
    <x v="8"/>
    <x v="0"/>
    <x v="302"/>
    <x v="305"/>
    <x v="266"/>
    <x v="151"/>
    <x v="9"/>
    <x v="278"/>
    <x v="3"/>
    <x v="3"/>
    <x v="4"/>
    <x v="3"/>
    <x v="1"/>
    <x v="10"/>
    <x v="262"/>
    <x v="0"/>
    <x v="0"/>
    <x v="12"/>
    <x v="2"/>
    <x v="0"/>
    <x v="0"/>
    <x v="0"/>
  </r>
  <r>
    <x v="32"/>
    <x v="18"/>
    <x v="21"/>
    <x v="1"/>
    <x v="0"/>
    <x v="20"/>
    <x v="20"/>
    <x v="20"/>
    <x v="20"/>
    <x v="0"/>
    <x v="303"/>
    <x v="306"/>
    <x v="267"/>
    <x v="37"/>
    <x v="9"/>
    <x v="279"/>
    <x v="3"/>
    <x v="3"/>
    <x v="6"/>
    <x v="7"/>
    <x v="3"/>
    <x v="3"/>
    <x v="263"/>
    <x v="0"/>
    <x v="0"/>
    <x v="3"/>
    <x v="14"/>
    <x v="0"/>
    <x v="0"/>
    <x v="0"/>
  </r>
  <r>
    <x v="32"/>
    <x v="20"/>
    <x v="24"/>
    <x v="0"/>
    <x v="0"/>
    <x v="23"/>
    <x v="23"/>
    <x v="23"/>
    <x v="23"/>
    <x v="0"/>
    <x v="304"/>
    <x v="307"/>
    <x v="268"/>
    <x v="137"/>
    <x v="11"/>
    <x v="280"/>
    <x v="43"/>
    <x v="3"/>
    <x v="9"/>
    <x v="7"/>
    <x v="3"/>
    <x v="9"/>
    <x v="264"/>
    <x v="0"/>
    <x v="0"/>
    <x v="7"/>
    <x v="11"/>
    <x v="0"/>
    <x v="0"/>
    <x v="0"/>
  </r>
  <r>
    <x v="32"/>
    <x v="22"/>
    <x v="26"/>
    <x v="0"/>
    <x v="10"/>
    <x v="25"/>
    <x v="25"/>
    <x v="25"/>
    <x v="25"/>
    <x v="0"/>
    <x v="305"/>
    <x v="308"/>
    <x v="269"/>
    <x v="205"/>
    <x v="47"/>
    <x v="281"/>
    <x v="65"/>
    <x v="3"/>
    <x v="55"/>
    <x v="7"/>
    <x v="3"/>
    <x v="84"/>
    <x v="265"/>
    <x v="0"/>
    <x v="0"/>
    <x v="8"/>
    <x v="5"/>
    <x v="10"/>
    <x v="0"/>
    <x v="3"/>
  </r>
  <r>
    <x v="32"/>
    <x v="23"/>
    <x v="27"/>
    <x v="1"/>
    <x v="0"/>
    <x v="26"/>
    <x v="26"/>
    <x v="26"/>
    <x v="26"/>
    <x v="0"/>
    <x v="306"/>
    <x v="309"/>
    <x v="270"/>
    <x v="206"/>
    <x v="2"/>
    <x v="282"/>
    <x v="36"/>
    <x v="3"/>
    <x v="3"/>
    <x v="3"/>
    <x v="1"/>
    <x v="26"/>
    <x v="266"/>
    <x v="0"/>
    <x v="0"/>
    <x v="13"/>
    <x v="2"/>
    <x v="0"/>
    <x v="0"/>
    <x v="0"/>
  </r>
  <r>
    <x v="32"/>
    <x v="24"/>
    <x v="28"/>
    <x v="0"/>
    <x v="11"/>
    <x v="27"/>
    <x v="27"/>
    <x v="27"/>
    <x v="27"/>
    <x v="0"/>
    <x v="307"/>
    <x v="310"/>
    <x v="271"/>
    <x v="207"/>
    <x v="18"/>
    <x v="283"/>
    <x v="43"/>
    <x v="5"/>
    <x v="53"/>
    <x v="1"/>
    <x v="6"/>
    <x v="85"/>
    <x v="267"/>
    <x v="0"/>
    <x v="0"/>
    <x v="13"/>
    <x v="1"/>
    <x v="11"/>
    <x v="1"/>
    <x v="1"/>
  </r>
  <r>
    <x v="32"/>
    <x v="25"/>
    <x v="29"/>
    <x v="1"/>
    <x v="10"/>
    <x v="28"/>
    <x v="28"/>
    <x v="28"/>
    <x v="28"/>
    <x v="0"/>
    <x v="308"/>
    <x v="311"/>
    <x v="272"/>
    <x v="161"/>
    <x v="4"/>
    <x v="284"/>
    <x v="36"/>
    <x v="3"/>
    <x v="4"/>
    <x v="3"/>
    <x v="3"/>
    <x v="10"/>
    <x v="268"/>
    <x v="0"/>
    <x v="0"/>
    <x v="3"/>
    <x v="2"/>
    <x v="10"/>
    <x v="0"/>
    <x v="3"/>
  </r>
  <r>
    <x v="32"/>
    <x v="25"/>
    <x v="30"/>
    <x v="1"/>
    <x v="10"/>
    <x v="29"/>
    <x v="29"/>
    <x v="29"/>
    <x v="29"/>
    <x v="0"/>
    <x v="309"/>
    <x v="312"/>
    <x v="273"/>
    <x v="41"/>
    <x v="84"/>
    <x v="285"/>
    <x v="34"/>
    <x v="3"/>
    <x v="24"/>
    <x v="1"/>
    <x v="5"/>
    <x v="17"/>
    <x v="269"/>
    <x v="0"/>
    <x v="0"/>
    <x v="13"/>
    <x v="4"/>
    <x v="10"/>
    <x v="0"/>
    <x v="3"/>
  </r>
  <r>
    <x v="32"/>
    <x v="26"/>
    <x v="31"/>
    <x v="1"/>
    <x v="0"/>
    <x v="30"/>
    <x v="30"/>
    <x v="30"/>
    <x v="30"/>
    <x v="0"/>
    <x v="310"/>
    <x v="313"/>
    <x v="274"/>
    <x v="208"/>
    <x v="32"/>
    <x v="286"/>
    <x v="30"/>
    <x v="3"/>
    <x v="3"/>
    <x v="3"/>
    <x v="1"/>
    <x v="21"/>
    <x v="270"/>
    <x v="0"/>
    <x v="0"/>
    <x v="13"/>
    <x v="5"/>
    <x v="0"/>
    <x v="0"/>
    <x v="0"/>
  </r>
  <r>
    <x v="32"/>
    <x v="25"/>
    <x v="32"/>
    <x v="0"/>
    <x v="12"/>
    <x v="31"/>
    <x v="31"/>
    <x v="31"/>
    <x v="31"/>
    <x v="0"/>
    <x v="311"/>
    <x v="314"/>
    <x v="275"/>
    <x v="209"/>
    <x v="66"/>
    <x v="287"/>
    <x v="3"/>
    <x v="3"/>
    <x v="3"/>
    <x v="3"/>
    <x v="1"/>
    <x v="47"/>
    <x v="271"/>
    <x v="0"/>
    <x v="0"/>
    <x v="4"/>
    <x v="2"/>
    <x v="12"/>
    <x v="0"/>
    <x v="3"/>
  </r>
  <r>
    <x v="33"/>
    <x v="2"/>
    <x v="2"/>
    <x v="1"/>
    <x v="0"/>
    <x v="2"/>
    <x v="2"/>
    <x v="2"/>
    <x v="2"/>
    <x v="0"/>
    <x v="312"/>
    <x v="315"/>
    <x v="276"/>
    <x v="23"/>
    <x v="45"/>
    <x v="288"/>
    <x v="17"/>
    <x v="5"/>
    <x v="15"/>
    <x v="3"/>
    <x v="3"/>
    <x v="50"/>
    <x v="272"/>
    <x v="0"/>
    <x v="0"/>
    <x v="7"/>
    <x v="13"/>
    <x v="0"/>
    <x v="0"/>
    <x v="0"/>
  </r>
  <r>
    <x v="33"/>
    <x v="2"/>
    <x v="3"/>
    <x v="1"/>
    <x v="0"/>
    <x v="3"/>
    <x v="3"/>
    <x v="3"/>
    <x v="3"/>
    <x v="0"/>
    <x v="313"/>
    <x v="316"/>
    <x v="277"/>
    <x v="210"/>
    <x v="85"/>
    <x v="289"/>
    <x v="33"/>
    <x v="3"/>
    <x v="10"/>
    <x v="3"/>
    <x v="3"/>
    <x v="54"/>
    <x v="273"/>
    <x v="0"/>
    <x v="0"/>
    <x v="7"/>
    <x v="2"/>
    <x v="0"/>
    <x v="0"/>
    <x v="0"/>
  </r>
  <r>
    <x v="33"/>
    <x v="2"/>
    <x v="4"/>
    <x v="1"/>
    <x v="0"/>
    <x v="4"/>
    <x v="4"/>
    <x v="4"/>
    <x v="4"/>
    <x v="0"/>
    <x v="314"/>
    <x v="317"/>
    <x v="47"/>
    <x v="211"/>
    <x v="4"/>
    <x v="290"/>
    <x v="4"/>
    <x v="3"/>
    <x v="4"/>
    <x v="3"/>
    <x v="1"/>
    <x v="4"/>
    <x v="4"/>
    <x v="0"/>
    <x v="0"/>
    <x v="3"/>
    <x v="2"/>
    <x v="0"/>
    <x v="0"/>
    <x v="0"/>
  </r>
  <r>
    <x v="33"/>
    <x v="5"/>
    <x v="8"/>
    <x v="1"/>
    <x v="0"/>
    <x v="8"/>
    <x v="8"/>
    <x v="8"/>
    <x v="8"/>
    <x v="0"/>
    <x v="315"/>
    <x v="318"/>
    <x v="278"/>
    <x v="176"/>
    <x v="9"/>
    <x v="291"/>
    <x v="15"/>
    <x v="3"/>
    <x v="6"/>
    <x v="3"/>
    <x v="1"/>
    <x v="3"/>
    <x v="274"/>
    <x v="0"/>
    <x v="0"/>
    <x v="3"/>
    <x v="2"/>
    <x v="0"/>
    <x v="0"/>
    <x v="0"/>
  </r>
  <r>
    <x v="33"/>
    <x v="18"/>
    <x v="21"/>
    <x v="1"/>
    <x v="0"/>
    <x v="20"/>
    <x v="20"/>
    <x v="20"/>
    <x v="20"/>
    <x v="0"/>
    <x v="316"/>
    <x v="319"/>
    <x v="279"/>
    <x v="98"/>
    <x v="57"/>
    <x v="292"/>
    <x v="35"/>
    <x v="3"/>
    <x v="6"/>
    <x v="3"/>
    <x v="6"/>
    <x v="34"/>
    <x v="275"/>
    <x v="0"/>
    <x v="0"/>
    <x v="13"/>
    <x v="5"/>
    <x v="0"/>
    <x v="0"/>
    <x v="0"/>
  </r>
  <r>
    <x v="33"/>
    <x v="20"/>
    <x v="24"/>
    <x v="0"/>
    <x v="0"/>
    <x v="23"/>
    <x v="23"/>
    <x v="23"/>
    <x v="23"/>
    <x v="0"/>
    <x v="317"/>
    <x v="320"/>
    <x v="280"/>
    <x v="194"/>
    <x v="11"/>
    <x v="293"/>
    <x v="43"/>
    <x v="3"/>
    <x v="24"/>
    <x v="7"/>
    <x v="3"/>
    <x v="20"/>
    <x v="276"/>
    <x v="0"/>
    <x v="0"/>
    <x v="13"/>
    <x v="13"/>
    <x v="0"/>
    <x v="0"/>
    <x v="0"/>
  </r>
  <r>
    <x v="33"/>
    <x v="22"/>
    <x v="26"/>
    <x v="0"/>
    <x v="10"/>
    <x v="25"/>
    <x v="25"/>
    <x v="25"/>
    <x v="25"/>
    <x v="0"/>
    <x v="318"/>
    <x v="321"/>
    <x v="132"/>
    <x v="90"/>
    <x v="0"/>
    <x v="139"/>
    <x v="62"/>
    <x v="2"/>
    <x v="57"/>
    <x v="1"/>
    <x v="1"/>
    <x v="76"/>
    <x v="277"/>
    <x v="0"/>
    <x v="0"/>
    <x v="8"/>
    <x v="11"/>
    <x v="10"/>
    <x v="0"/>
    <x v="3"/>
  </r>
  <r>
    <x v="33"/>
    <x v="23"/>
    <x v="27"/>
    <x v="1"/>
    <x v="0"/>
    <x v="26"/>
    <x v="26"/>
    <x v="26"/>
    <x v="26"/>
    <x v="0"/>
    <x v="319"/>
    <x v="322"/>
    <x v="281"/>
    <x v="212"/>
    <x v="36"/>
    <x v="294"/>
    <x v="9"/>
    <x v="3"/>
    <x v="4"/>
    <x v="3"/>
    <x v="1"/>
    <x v="26"/>
    <x v="278"/>
    <x v="0"/>
    <x v="0"/>
    <x v="4"/>
    <x v="2"/>
    <x v="0"/>
    <x v="0"/>
    <x v="0"/>
  </r>
  <r>
    <x v="33"/>
    <x v="24"/>
    <x v="28"/>
    <x v="0"/>
    <x v="11"/>
    <x v="27"/>
    <x v="27"/>
    <x v="27"/>
    <x v="27"/>
    <x v="0"/>
    <x v="320"/>
    <x v="323"/>
    <x v="282"/>
    <x v="213"/>
    <x v="86"/>
    <x v="295"/>
    <x v="16"/>
    <x v="2"/>
    <x v="2"/>
    <x v="8"/>
    <x v="5"/>
    <x v="86"/>
    <x v="279"/>
    <x v="0"/>
    <x v="0"/>
    <x v="13"/>
    <x v="14"/>
    <x v="11"/>
    <x v="1"/>
    <x v="1"/>
  </r>
  <r>
    <x v="33"/>
    <x v="25"/>
    <x v="29"/>
    <x v="1"/>
    <x v="10"/>
    <x v="28"/>
    <x v="28"/>
    <x v="28"/>
    <x v="28"/>
    <x v="0"/>
    <x v="321"/>
    <x v="324"/>
    <x v="283"/>
    <x v="214"/>
    <x v="18"/>
    <x v="296"/>
    <x v="4"/>
    <x v="3"/>
    <x v="6"/>
    <x v="3"/>
    <x v="1"/>
    <x v="6"/>
    <x v="280"/>
    <x v="0"/>
    <x v="0"/>
    <x v="3"/>
    <x v="2"/>
    <x v="10"/>
    <x v="0"/>
    <x v="3"/>
  </r>
  <r>
    <x v="33"/>
    <x v="25"/>
    <x v="30"/>
    <x v="1"/>
    <x v="10"/>
    <x v="29"/>
    <x v="29"/>
    <x v="29"/>
    <x v="29"/>
    <x v="0"/>
    <x v="322"/>
    <x v="325"/>
    <x v="284"/>
    <x v="47"/>
    <x v="84"/>
    <x v="297"/>
    <x v="17"/>
    <x v="3"/>
    <x v="10"/>
    <x v="7"/>
    <x v="1"/>
    <x v="59"/>
    <x v="281"/>
    <x v="0"/>
    <x v="0"/>
    <x v="12"/>
    <x v="5"/>
    <x v="10"/>
    <x v="0"/>
    <x v="3"/>
  </r>
  <r>
    <x v="33"/>
    <x v="26"/>
    <x v="31"/>
    <x v="1"/>
    <x v="0"/>
    <x v="30"/>
    <x v="30"/>
    <x v="30"/>
    <x v="30"/>
    <x v="0"/>
    <x v="323"/>
    <x v="326"/>
    <x v="285"/>
    <x v="215"/>
    <x v="32"/>
    <x v="298"/>
    <x v="21"/>
    <x v="3"/>
    <x v="3"/>
    <x v="3"/>
    <x v="1"/>
    <x v="22"/>
    <x v="282"/>
    <x v="0"/>
    <x v="0"/>
    <x v="4"/>
    <x v="2"/>
    <x v="0"/>
    <x v="0"/>
    <x v="0"/>
  </r>
  <r>
    <x v="33"/>
    <x v="25"/>
    <x v="32"/>
    <x v="0"/>
    <x v="12"/>
    <x v="31"/>
    <x v="31"/>
    <x v="31"/>
    <x v="31"/>
    <x v="0"/>
    <x v="324"/>
    <x v="327"/>
    <x v="286"/>
    <x v="150"/>
    <x v="87"/>
    <x v="299"/>
    <x v="66"/>
    <x v="5"/>
    <x v="58"/>
    <x v="3"/>
    <x v="1"/>
    <x v="49"/>
    <x v="283"/>
    <x v="0"/>
    <x v="0"/>
    <x v="12"/>
    <x v="7"/>
    <x v="12"/>
    <x v="0"/>
    <x v="3"/>
  </r>
  <r>
    <x v="33"/>
    <x v="27"/>
    <x v="33"/>
    <x v="0"/>
    <x v="13"/>
    <x v="32"/>
    <x v="32"/>
    <x v="32"/>
    <x v="32"/>
    <x v="0"/>
    <x v="325"/>
    <x v="191"/>
    <x v="135"/>
    <x v="216"/>
    <x v="68"/>
    <x v="300"/>
    <x v="4"/>
    <x v="3"/>
    <x v="4"/>
    <x v="3"/>
    <x v="1"/>
    <x v="4"/>
    <x v="4"/>
    <x v="0"/>
    <x v="0"/>
    <x v="3"/>
    <x v="2"/>
    <x v="13"/>
    <x v="0"/>
    <x v="1"/>
  </r>
  <r>
    <x v="34"/>
    <x v="2"/>
    <x v="2"/>
    <x v="1"/>
    <x v="0"/>
    <x v="2"/>
    <x v="2"/>
    <x v="2"/>
    <x v="2"/>
    <x v="0"/>
    <x v="326"/>
    <x v="328"/>
    <x v="287"/>
    <x v="217"/>
    <x v="9"/>
    <x v="301"/>
    <x v="5"/>
    <x v="3"/>
    <x v="28"/>
    <x v="3"/>
    <x v="1"/>
    <x v="59"/>
    <x v="284"/>
    <x v="0"/>
    <x v="0"/>
    <x v="13"/>
    <x v="1"/>
    <x v="0"/>
    <x v="0"/>
    <x v="0"/>
  </r>
  <r>
    <x v="34"/>
    <x v="2"/>
    <x v="3"/>
    <x v="1"/>
    <x v="0"/>
    <x v="3"/>
    <x v="3"/>
    <x v="3"/>
    <x v="3"/>
    <x v="0"/>
    <x v="327"/>
    <x v="329"/>
    <x v="288"/>
    <x v="218"/>
    <x v="52"/>
    <x v="302"/>
    <x v="21"/>
    <x v="3"/>
    <x v="5"/>
    <x v="2"/>
    <x v="1"/>
    <x v="36"/>
    <x v="285"/>
    <x v="0"/>
    <x v="0"/>
    <x v="12"/>
    <x v="13"/>
    <x v="0"/>
    <x v="0"/>
    <x v="0"/>
  </r>
  <r>
    <x v="34"/>
    <x v="2"/>
    <x v="4"/>
    <x v="1"/>
    <x v="0"/>
    <x v="4"/>
    <x v="4"/>
    <x v="4"/>
    <x v="4"/>
    <x v="0"/>
    <x v="328"/>
    <x v="330"/>
    <x v="289"/>
    <x v="219"/>
    <x v="4"/>
    <x v="303"/>
    <x v="4"/>
    <x v="3"/>
    <x v="4"/>
    <x v="3"/>
    <x v="1"/>
    <x v="4"/>
    <x v="4"/>
    <x v="0"/>
    <x v="0"/>
    <x v="3"/>
    <x v="2"/>
    <x v="0"/>
    <x v="0"/>
    <x v="0"/>
  </r>
  <r>
    <x v="34"/>
    <x v="5"/>
    <x v="8"/>
    <x v="1"/>
    <x v="0"/>
    <x v="8"/>
    <x v="8"/>
    <x v="8"/>
    <x v="8"/>
    <x v="0"/>
    <x v="329"/>
    <x v="331"/>
    <x v="270"/>
    <x v="220"/>
    <x v="9"/>
    <x v="304"/>
    <x v="30"/>
    <x v="3"/>
    <x v="3"/>
    <x v="3"/>
    <x v="1"/>
    <x v="21"/>
    <x v="286"/>
    <x v="0"/>
    <x v="0"/>
    <x v="4"/>
    <x v="2"/>
    <x v="0"/>
    <x v="0"/>
    <x v="0"/>
  </r>
  <r>
    <x v="34"/>
    <x v="18"/>
    <x v="21"/>
    <x v="1"/>
    <x v="0"/>
    <x v="20"/>
    <x v="20"/>
    <x v="20"/>
    <x v="20"/>
    <x v="0"/>
    <x v="330"/>
    <x v="332"/>
    <x v="206"/>
    <x v="177"/>
    <x v="57"/>
    <x v="9"/>
    <x v="28"/>
    <x v="3"/>
    <x v="31"/>
    <x v="3"/>
    <x v="1"/>
    <x v="5"/>
    <x v="287"/>
    <x v="0"/>
    <x v="0"/>
    <x v="7"/>
    <x v="1"/>
    <x v="0"/>
    <x v="0"/>
    <x v="0"/>
  </r>
  <r>
    <x v="34"/>
    <x v="20"/>
    <x v="24"/>
    <x v="0"/>
    <x v="0"/>
    <x v="23"/>
    <x v="23"/>
    <x v="23"/>
    <x v="23"/>
    <x v="0"/>
    <x v="331"/>
    <x v="333"/>
    <x v="290"/>
    <x v="221"/>
    <x v="11"/>
    <x v="30"/>
    <x v="29"/>
    <x v="3"/>
    <x v="2"/>
    <x v="2"/>
    <x v="3"/>
    <x v="87"/>
    <x v="265"/>
    <x v="0"/>
    <x v="0"/>
    <x v="5"/>
    <x v="5"/>
    <x v="0"/>
    <x v="0"/>
    <x v="0"/>
  </r>
  <r>
    <x v="34"/>
    <x v="22"/>
    <x v="26"/>
    <x v="0"/>
    <x v="10"/>
    <x v="25"/>
    <x v="25"/>
    <x v="25"/>
    <x v="25"/>
    <x v="0"/>
    <x v="332"/>
    <x v="334"/>
    <x v="291"/>
    <x v="94"/>
    <x v="0"/>
    <x v="305"/>
    <x v="47"/>
    <x v="5"/>
    <x v="13"/>
    <x v="12"/>
    <x v="3"/>
    <x v="88"/>
    <x v="288"/>
    <x v="0"/>
    <x v="0"/>
    <x v="17"/>
    <x v="16"/>
    <x v="10"/>
    <x v="0"/>
    <x v="3"/>
  </r>
  <r>
    <x v="34"/>
    <x v="23"/>
    <x v="27"/>
    <x v="1"/>
    <x v="0"/>
    <x v="26"/>
    <x v="26"/>
    <x v="26"/>
    <x v="26"/>
    <x v="0"/>
    <x v="333"/>
    <x v="335"/>
    <x v="292"/>
    <x v="222"/>
    <x v="32"/>
    <x v="306"/>
    <x v="15"/>
    <x v="3"/>
    <x v="4"/>
    <x v="3"/>
    <x v="1"/>
    <x v="47"/>
    <x v="289"/>
    <x v="0"/>
    <x v="0"/>
    <x v="3"/>
    <x v="2"/>
    <x v="0"/>
    <x v="0"/>
    <x v="0"/>
  </r>
  <r>
    <x v="34"/>
    <x v="24"/>
    <x v="28"/>
    <x v="0"/>
    <x v="11"/>
    <x v="27"/>
    <x v="27"/>
    <x v="27"/>
    <x v="27"/>
    <x v="0"/>
    <x v="334"/>
    <x v="336"/>
    <x v="293"/>
    <x v="223"/>
    <x v="88"/>
    <x v="307"/>
    <x v="10"/>
    <x v="3"/>
    <x v="2"/>
    <x v="7"/>
    <x v="6"/>
    <x v="41"/>
    <x v="290"/>
    <x v="6"/>
    <x v="7"/>
    <x v="5"/>
    <x v="2"/>
    <x v="11"/>
    <x v="1"/>
    <x v="1"/>
  </r>
  <r>
    <x v="34"/>
    <x v="25"/>
    <x v="29"/>
    <x v="1"/>
    <x v="10"/>
    <x v="28"/>
    <x v="28"/>
    <x v="28"/>
    <x v="28"/>
    <x v="0"/>
    <x v="335"/>
    <x v="337"/>
    <x v="6"/>
    <x v="224"/>
    <x v="27"/>
    <x v="308"/>
    <x v="4"/>
    <x v="3"/>
    <x v="4"/>
    <x v="3"/>
    <x v="1"/>
    <x v="4"/>
    <x v="4"/>
    <x v="0"/>
    <x v="0"/>
    <x v="3"/>
    <x v="2"/>
    <x v="10"/>
    <x v="0"/>
    <x v="3"/>
  </r>
  <r>
    <x v="34"/>
    <x v="25"/>
    <x v="30"/>
    <x v="1"/>
    <x v="10"/>
    <x v="29"/>
    <x v="29"/>
    <x v="29"/>
    <x v="29"/>
    <x v="0"/>
    <x v="336"/>
    <x v="338"/>
    <x v="294"/>
    <x v="3"/>
    <x v="57"/>
    <x v="309"/>
    <x v="15"/>
    <x v="3"/>
    <x v="4"/>
    <x v="3"/>
    <x v="1"/>
    <x v="47"/>
    <x v="291"/>
    <x v="0"/>
    <x v="0"/>
    <x v="4"/>
    <x v="5"/>
    <x v="10"/>
    <x v="0"/>
    <x v="3"/>
  </r>
  <r>
    <x v="34"/>
    <x v="26"/>
    <x v="31"/>
    <x v="1"/>
    <x v="0"/>
    <x v="30"/>
    <x v="30"/>
    <x v="30"/>
    <x v="30"/>
    <x v="0"/>
    <x v="337"/>
    <x v="339"/>
    <x v="295"/>
    <x v="225"/>
    <x v="5"/>
    <x v="310"/>
    <x v="9"/>
    <x v="3"/>
    <x v="6"/>
    <x v="3"/>
    <x v="1"/>
    <x v="47"/>
    <x v="292"/>
    <x v="0"/>
    <x v="0"/>
    <x v="13"/>
    <x v="5"/>
    <x v="0"/>
    <x v="0"/>
    <x v="0"/>
  </r>
  <r>
    <x v="34"/>
    <x v="25"/>
    <x v="32"/>
    <x v="0"/>
    <x v="12"/>
    <x v="31"/>
    <x v="31"/>
    <x v="31"/>
    <x v="31"/>
    <x v="0"/>
    <x v="338"/>
    <x v="340"/>
    <x v="296"/>
    <x v="16"/>
    <x v="46"/>
    <x v="311"/>
    <x v="28"/>
    <x v="2"/>
    <x v="36"/>
    <x v="7"/>
    <x v="3"/>
    <x v="46"/>
    <x v="288"/>
    <x v="0"/>
    <x v="0"/>
    <x v="5"/>
    <x v="14"/>
    <x v="12"/>
    <x v="0"/>
    <x v="3"/>
  </r>
  <r>
    <x v="34"/>
    <x v="27"/>
    <x v="33"/>
    <x v="0"/>
    <x v="13"/>
    <x v="32"/>
    <x v="32"/>
    <x v="32"/>
    <x v="32"/>
    <x v="0"/>
    <x v="339"/>
    <x v="341"/>
    <x v="297"/>
    <x v="226"/>
    <x v="89"/>
    <x v="312"/>
    <x v="30"/>
    <x v="3"/>
    <x v="31"/>
    <x v="3"/>
    <x v="1"/>
    <x v="33"/>
    <x v="293"/>
    <x v="0"/>
    <x v="0"/>
    <x v="4"/>
    <x v="2"/>
    <x v="13"/>
    <x v="0"/>
    <x v="1"/>
  </r>
  <r>
    <x v="35"/>
    <x v="2"/>
    <x v="2"/>
    <x v="1"/>
    <x v="0"/>
    <x v="2"/>
    <x v="2"/>
    <x v="2"/>
    <x v="2"/>
    <x v="0"/>
    <x v="340"/>
    <x v="342"/>
    <x v="298"/>
    <x v="91"/>
    <x v="90"/>
    <x v="313"/>
    <x v="35"/>
    <x v="3"/>
    <x v="14"/>
    <x v="7"/>
    <x v="1"/>
    <x v="42"/>
    <x v="209"/>
    <x v="0"/>
    <x v="0"/>
    <x v="3"/>
    <x v="1"/>
    <x v="0"/>
    <x v="0"/>
    <x v="0"/>
  </r>
  <r>
    <x v="35"/>
    <x v="2"/>
    <x v="3"/>
    <x v="1"/>
    <x v="0"/>
    <x v="3"/>
    <x v="3"/>
    <x v="3"/>
    <x v="3"/>
    <x v="0"/>
    <x v="341"/>
    <x v="343"/>
    <x v="185"/>
    <x v="155"/>
    <x v="85"/>
    <x v="314"/>
    <x v="15"/>
    <x v="3"/>
    <x v="5"/>
    <x v="3"/>
    <x v="3"/>
    <x v="16"/>
    <x v="294"/>
    <x v="0"/>
    <x v="0"/>
    <x v="3"/>
    <x v="2"/>
    <x v="0"/>
    <x v="0"/>
    <x v="0"/>
  </r>
  <r>
    <x v="35"/>
    <x v="2"/>
    <x v="4"/>
    <x v="1"/>
    <x v="0"/>
    <x v="4"/>
    <x v="4"/>
    <x v="4"/>
    <x v="4"/>
    <x v="0"/>
    <x v="4"/>
    <x v="344"/>
    <x v="4"/>
    <x v="227"/>
    <x v="4"/>
    <x v="315"/>
    <x v="4"/>
    <x v="3"/>
    <x v="4"/>
    <x v="3"/>
    <x v="3"/>
    <x v="6"/>
    <x v="295"/>
    <x v="0"/>
    <x v="0"/>
    <x v="3"/>
    <x v="2"/>
    <x v="0"/>
    <x v="0"/>
    <x v="0"/>
  </r>
  <r>
    <x v="35"/>
    <x v="5"/>
    <x v="8"/>
    <x v="1"/>
    <x v="0"/>
    <x v="8"/>
    <x v="8"/>
    <x v="8"/>
    <x v="8"/>
    <x v="0"/>
    <x v="342"/>
    <x v="345"/>
    <x v="299"/>
    <x v="177"/>
    <x v="9"/>
    <x v="316"/>
    <x v="3"/>
    <x v="3"/>
    <x v="4"/>
    <x v="3"/>
    <x v="1"/>
    <x v="10"/>
    <x v="296"/>
    <x v="0"/>
    <x v="0"/>
    <x v="3"/>
    <x v="2"/>
    <x v="0"/>
    <x v="0"/>
    <x v="0"/>
  </r>
  <r>
    <x v="35"/>
    <x v="18"/>
    <x v="21"/>
    <x v="1"/>
    <x v="0"/>
    <x v="20"/>
    <x v="20"/>
    <x v="20"/>
    <x v="20"/>
    <x v="0"/>
    <x v="343"/>
    <x v="346"/>
    <x v="300"/>
    <x v="87"/>
    <x v="57"/>
    <x v="40"/>
    <x v="35"/>
    <x v="5"/>
    <x v="5"/>
    <x v="3"/>
    <x v="1"/>
    <x v="33"/>
    <x v="297"/>
    <x v="0"/>
    <x v="0"/>
    <x v="13"/>
    <x v="2"/>
    <x v="0"/>
    <x v="0"/>
    <x v="0"/>
  </r>
  <r>
    <x v="35"/>
    <x v="20"/>
    <x v="24"/>
    <x v="0"/>
    <x v="0"/>
    <x v="23"/>
    <x v="23"/>
    <x v="23"/>
    <x v="23"/>
    <x v="0"/>
    <x v="344"/>
    <x v="347"/>
    <x v="301"/>
    <x v="155"/>
    <x v="22"/>
    <x v="317"/>
    <x v="35"/>
    <x v="3"/>
    <x v="16"/>
    <x v="3"/>
    <x v="1"/>
    <x v="78"/>
    <x v="161"/>
    <x v="0"/>
    <x v="0"/>
    <x v="13"/>
    <x v="14"/>
    <x v="0"/>
    <x v="0"/>
    <x v="0"/>
  </r>
  <r>
    <x v="35"/>
    <x v="22"/>
    <x v="26"/>
    <x v="0"/>
    <x v="10"/>
    <x v="25"/>
    <x v="25"/>
    <x v="25"/>
    <x v="25"/>
    <x v="0"/>
    <x v="345"/>
    <x v="348"/>
    <x v="302"/>
    <x v="228"/>
    <x v="63"/>
    <x v="318"/>
    <x v="53"/>
    <x v="3"/>
    <x v="59"/>
    <x v="1"/>
    <x v="2"/>
    <x v="89"/>
    <x v="298"/>
    <x v="0"/>
    <x v="0"/>
    <x v="17"/>
    <x v="4"/>
    <x v="10"/>
    <x v="0"/>
    <x v="3"/>
  </r>
  <r>
    <x v="35"/>
    <x v="23"/>
    <x v="27"/>
    <x v="1"/>
    <x v="0"/>
    <x v="26"/>
    <x v="26"/>
    <x v="26"/>
    <x v="26"/>
    <x v="0"/>
    <x v="346"/>
    <x v="349"/>
    <x v="303"/>
    <x v="229"/>
    <x v="87"/>
    <x v="319"/>
    <x v="3"/>
    <x v="3"/>
    <x v="6"/>
    <x v="7"/>
    <x v="1"/>
    <x v="47"/>
    <x v="299"/>
    <x v="0"/>
    <x v="0"/>
    <x v="4"/>
    <x v="2"/>
    <x v="0"/>
    <x v="0"/>
    <x v="0"/>
  </r>
  <r>
    <x v="35"/>
    <x v="25"/>
    <x v="29"/>
    <x v="1"/>
    <x v="10"/>
    <x v="28"/>
    <x v="28"/>
    <x v="28"/>
    <x v="28"/>
    <x v="0"/>
    <x v="347"/>
    <x v="350"/>
    <x v="113"/>
    <x v="230"/>
    <x v="18"/>
    <x v="320"/>
    <x v="4"/>
    <x v="3"/>
    <x v="4"/>
    <x v="3"/>
    <x v="1"/>
    <x v="4"/>
    <x v="4"/>
    <x v="0"/>
    <x v="0"/>
    <x v="4"/>
    <x v="2"/>
    <x v="10"/>
    <x v="0"/>
    <x v="3"/>
  </r>
  <r>
    <x v="35"/>
    <x v="25"/>
    <x v="30"/>
    <x v="1"/>
    <x v="10"/>
    <x v="29"/>
    <x v="29"/>
    <x v="29"/>
    <x v="29"/>
    <x v="0"/>
    <x v="348"/>
    <x v="351"/>
    <x v="201"/>
    <x v="141"/>
    <x v="57"/>
    <x v="321"/>
    <x v="15"/>
    <x v="3"/>
    <x v="3"/>
    <x v="3"/>
    <x v="1"/>
    <x v="38"/>
    <x v="300"/>
    <x v="0"/>
    <x v="0"/>
    <x v="12"/>
    <x v="5"/>
    <x v="10"/>
    <x v="0"/>
    <x v="3"/>
  </r>
  <r>
    <x v="35"/>
    <x v="26"/>
    <x v="31"/>
    <x v="1"/>
    <x v="0"/>
    <x v="30"/>
    <x v="30"/>
    <x v="30"/>
    <x v="30"/>
    <x v="0"/>
    <x v="349"/>
    <x v="352"/>
    <x v="304"/>
    <x v="231"/>
    <x v="36"/>
    <x v="322"/>
    <x v="36"/>
    <x v="3"/>
    <x v="3"/>
    <x v="3"/>
    <x v="1"/>
    <x v="26"/>
    <x v="301"/>
    <x v="0"/>
    <x v="0"/>
    <x v="3"/>
    <x v="2"/>
    <x v="0"/>
    <x v="0"/>
    <x v="0"/>
  </r>
  <r>
    <x v="35"/>
    <x v="25"/>
    <x v="32"/>
    <x v="0"/>
    <x v="12"/>
    <x v="31"/>
    <x v="31"/>
    <x v="31"/>
    <x v="31"/>
    <x v="0"/>
    <x v="350"/>
    <x v="353"/>
    <x v="305"/>
    <x v="177"/>
    <x v="19"/>
    <x v="323"/>
    <x v="63"/>
    <x v="3"/>
    <x v="33"/>
    <x v="7"/>
    <x v="1"/>
    <x v="90"/>
    <x v="302"/>
    <x v="0"/>
    <x v="0"/>
    <x v="5"/>
    <x v="11"/>
    <x v="12"/>
    <x v="0"/>
    <x v="3"/>
  </r>
  <r>
    <x v="35"/>
    <x v="27"/>
    <x v="33"/>
    <x v="0"/>
    <x v="13"/>
    <x v="32"/>
    <x v="32"/>
    <x v="32"/>
    <x v="32"/>
    <x v="0"/>
    <x v="351"/>
    <x v="354"/>
    <x v="306"/>
    <x v="232"/>
    <x v="78"/>
    <x v="324"/>
    <x v="35"/>
    <x v="3"/>
    <x v="31"/>
    <x v="3"/>
    <x v="1"/>
    <x v="50"/>
    <x v="303"/>
    <x v="0"/>
    <x v="0"/>
    <x v="4"/>
    <x v="5"/>
    <x v="13"/>
    <x v="0"/>
    <x v="1"/>
  </r>
  <r>
    <x v="36"/>
    <x v="2"/>
    <x v="2"/>
    <x v="1"/>
    <x v="0"/>
    <x v="2"/>
    <x v="2"/>
    <x v="2"/>
    <x v="2"/>
    <x v="0"/>
    <x v="352"/>
    <x v="355"/>
    <x v="307"/>
    <x v="200"/>
    <x v="45"/>
    <x v="325"/>
    <x v="30"/>
    <x v="3"/>
    <x v="6"/>
    <x v="3"/>
    <x v="1"/>
    <x v="22"/>
    <x v="304"/>
    <x v="0"/>
    <x v="0"/>
    <x v="13"/>
    <x v="5"/>
    <x v="0"/>
    <x v="0"/>
    <x v="0"/>
  </r>
  <r>
    <x v="36"/>
    <x v="2"/>
    <x v="3"/>
    <x v="1"/>
    <x v="0"/>
    <x v="3"/>
    <x v="3"/>
    <x v="3"/>
    <x v="3"/>
    <x v="0"/>
    <x v="353"/>
    <x v="356"/>
    <x v="308"/>
    <x v="46"/>
    <x v="91"/>
    <x v="326"/>
    <x v="21"/>
    <x v="3"/>
    <x v="15"/>
    <x v="3"/>
    <x v="3"/>
    <x v="16"/>
    <x v="305"/>
    <x v="0"/>
    <x v="0"/>
    <x v="7"/>
    <x v="13"/>
    <x v="0"/>
    <x v="0"/>
    <x v="0"/>
  </r>
  <r>
    <x v="36"/>
    <x v="2"/>
    <x v="4"/>
    <x v="1"/>
    <x v="0"/>
    <x v="4"/>
    <x v="4"/>
    <x v="4"/>
    <x v="4"/>
    <x v="0"/>
    <x v="354"/>
    <x v="357"/>
    <x v="140"/>
    <x v="233"/>
    <x v="18"/>
    <x v="327"/>
    <x v="4"/>
    <x v="3"/>
    <x v="4"/>
    <x v="3"/>
    <x v="1"/>
    <x v="4"/>
    <x v="4"/>
    <x v="0"/>
    <x v="0"/>
    <x v="3"/>
    <x v="2"/>
    <x v="0"/>
    <x v="0"/>
    <x v="0"/>
  </r>
  <r>
    <x v="36"/>
    <x v="5"/>
    <x v="8"/>
    <x v="1"/>
    <x v="0"/>
    <x v="8"/>
    <x v="8"/>
    <x v="8"/>
    <x v="8"/>
    <x v="0"/>
    <x v="355"/>
    <x v="358"/>
    <x v="202"/>
    <x v="24"/>
    <x v="9"/>
    <x v="328"/>
    <x v="15"/>
    <x v="3"/>
    <x v="6"/>
    <x v="7"/>
    <x v="1"/>
    <x v="38"/>
    <x v="306"/>
    <x v="0"/>
    <x v="0"/>
    <x v="4"/>
    <x v="2"/>
    <x v="0"/>
    <x v="0"/>
    <x v="0"/>
  </r>
  <r>
    <x v="36"/>
    <x v="18"/>
    <x v="21"/>
    <x v="1"/>
    <x v="0"/>
    <x v="20"/>
    <x v="20"/>
    <x v="20"/>
    <x v="20"/>
    <x v="0"/>
    <x v="356"/>
    <x v="359"/>
    <x v="224"/>
    <x v="234"/>
    <x v="9"/>
    <x v="329"/>
    <x v="15"/>
    <x v="3"/>
    <x v="6"/>
    <x v="3"/>
    <x v="1"/>
    <x v="3"/>
    <x v="307"/>
    <x v="0"/>
    <x v="0"/>
    <x v="4"/>
    <x v="2"/>
    <x v="0"/>
    <x v="0"/>
    <x v="0"/>
  </r>
  <r>
    <x v="36"/>
    <x v="20"/>
    <x v="24"/>
    <x v="0"/>
    <x v="0"/>
    <x v="23"/>
    <x v="23"/>
    <x v="23"/>
    <x v="23"/>
    <x v="0"/>
    <x v="357"/>
    <x v="360"/>
    <x v="309"/>
    <x v="235"/>
    <x v="22"/>
    <x v="271"/>
    <x v="21"/>
    <x v="5"/>
    <x v="2"/>
    <x v="7"/>
    <x v="2"/>
    <x v="11"/>
    <x v="308"/>
    <x v="0"/>
    <x v="0"/>
    <x v="5"/>
    <x v="5"/>
    <x v="0"/>
    <x v="0"/>
    <x v="0"/>
  </r>
  <r>
    <x v="36"/>
    <x v="22"/>
    <x v="26"/>
    <x v="0"/>
    <x v="10"/>
    <x v="25"/>
    <x v="25"/>
    <x v="25"/>
    <x v="25"/>
    <x v="0"/>
    <x v="358"/>
    <x v="361"/>
    <x v="310"/>
    <x v="76"/>
    <x v="76"/>
    <x v="330"/>
    <x v="19"/>
    <x v="0"/>
    <x v="12"/>
    <x v="7"/>
    <x v="3"/>
    <x v="91"/>
    <x v="309"/>
    <x v="0"/>
    <x v="0"/>
    <x v="9"/>
    <x v="4"/>
    <x v="10"/>
    <x v="0"/>
    <x v="3"/>
  </r>
  <r>
    <x v="36"/>
    <x v="23"/>
    <x v="27"/>
    <x v="1"/>
    <x v="0"/>
    <x v="26"/>
    <x v="26"/>
    <x v="26"/>
    <x v="26"/>
    <x v="0"/>
    <x v="359"/>
    <x v="362"/>
    <x v="311"/>
    <x v="236"/>
    <x v="2"/>
    <x v="331"/>
    <x v="4"/>
    <x v="3"/>
    <x v="5"/>
    <x v="3"/>
    <x v="1"/>
    <x v="47"/>
    <x v="310"/>
    <x v="0"/>
    <x v="0"/>
    <x v="4"/>
    <x v="5"/>
    <x v="0"/>
    <x v="0"/>
    <x v="0"/>
  </r>
  <r>
    <x v="36"/>
    <x v="25"/>
    <x v="29"/>
    <x v="1"/>
    <x v="10"/>
    <x v="28"/>
    <x v="28"/>
    <x v="28"/>
    <x v="28"/>
    <x v="0"/>
    <x v="360"/>
    <x v="363"/>
    <x v="75"/>
    <x v="237"/>
    <x v="18"/>
    <x v="332"/>
    <x v="4"/>
    <x v="3"/>
    <x v="4"/>
    <x v="3"/>
    <x v="1"/>
    <x v="4"/>
    <x v="4"/>
    <x v="0"/>
    <x v="0"/>
    <x v="3"/>
    <x v="2"/>
    <x v="10"/>
    <x v="0"/>
    <x v="3"/>
  </r>
  <r>
    <x v="36"/>
    <x v="25"/>
    <x v="30"/>
    <x v="1"/>
    <x v="10"/>
    <x v="29"/>
    <x v="29"/>
    <x v="29"/>
    <x v="29"/>
    <x v="0"/>
    <x v="361"/>
    <x v="364"/>
    <x v="170"/>
    <x v="51"/>
    <x v="9"/>
    <x v="333"/>
    <x v="9"/>
    <x v="3"/>
    <x v="5"/>
    <x v="7"/>
    <x v="3"/>
    <x v="16"/>
    <x v="311"/>
    <x v="0"/>
    <x v="0"/>
    <x v="13"/>
    <x v="1"/>
    <x v="10"/>
    <x v="0"/>
    <x v="3"/>
  </r>
  <r>
    <x v="36"/>
    <x v="26"/>
    <x v="31"/>
    <x v="1"/>
    <x v="0"/>
    <x v="30"/>
    <x v="30"/>
    <x v="30"/>
    <x v="30"/>
    <x v="0"/>
    <x v="362"/>
    <x v="365"/>
    <x v="312"/>
    <x v="209"/>
    <x v="32"/>
    <x v="334"/>
    <x v="3"/>
    <x v="3"/>
    <x v="15"/>
    <x v="3"/>
    <x v="1"/>
    <x v="3"/>
    <x v="312"/>
    <x v="0"/>
    <x v="0"/>
    <x v="3"/>
    <x v="2"/>
    <x v="0"/>
    <x v="0"/>
    <x v="0"/>
  </r>
  <r>
    <x v="36"/>
    <x v="25"/>
    <x v="32"/>
    <x v="0"/>
    <x v="12"/>
    <x v="31"/>
    <x v="31"/>
    <x v="31"/>
    <x v="31"/>
    <x v="0"/>
    <x v="363"/>
    <x v="366"/>
    <x v="313"/>
    <x v="98"/>
    <x v="87"/>
    <x v="335"/>
    <x v="67"/>
    <x v="2"/>
    <x v="30"/>
    <x v="3"/>
    <x v="2"/>
    <x v="92"/>
    <x v="313"/>
    <x v="0"/>
    <x v="0"/>
    <x v="5"/>
    <x v="13"/>
    <x v="12"/>
    <x v="0"/>
    <x v="3"/>
  </r>
  <r>
    <x v="36"/>
    <x v="27"/>
    <x v="33"/>
    <x v="0"/>
    <x v="13"/>
    <x v="32"/>
    <x v="32"/>
    <x v="32"/>
    <x v="32"/>
    <x v="0"/>
    <x v="364"/>
    <x v="367"/>
    <x v="314"/>
    <x v="238"/>
    <x v="6"/>
    <x v="336"/>
    <x v="2"/>
    <x v="5"/>
    <x v="24"/>
    <x v="3"/>
    <x v="1"/>
    <x v="87"/>
    <x v="314"/>
    <x v="0"/>
    <x v="0"/>
    <x v="3"/>
    <x v="5"/>
    <x v="13"/>
    <x v="0"/>
    <x v="1"/>
  </r>
  <r>
    <x v="37"/>
    <x v="2"/>
    <x v="2"/>
    <x v="1"/>
    <x v="0"/>
    <x v="2"/>
    <x v="2"/>
    <x v="2"/>
    <x v="2"/>
    <x v="0"/>
    <x v="365"/>
    <x v="368"/>
    <x v="315"/>
    <x v="239"/>
    <x v="45"/>
    <x v="337"/>
    <x v="28"/>
    <x v="5"/>
    <x v="10"/>
    <x v="7"/>
    <x v="3"/>
    <x v="53"/>
    <x v="315"/>
    <x v="0"/>
    <x v="0"/>
    <x v="3"/>
    <x v="13"/>
    <x v="0"/>
    <x v="0"/>
    <x v="0"/>
  </r>
  <r>
    <x v="37"/>
    <x v="2"/>
    <x v="3"/>
    <x v="1"/>
    <x v="0"/>
    <x v="3"/>
    <x v="3"/>
    <x v="3"/>
    <x v="3"/>
    <x v="0"/>
    <x v="366"/>
    <x v="369"/>
    <x v="316"/>
    <x v="23"/>
    <x v="83"/>
    <x v="338"/>
    <x v="15"/>
    <x v="3"/>
    <x v="3"/>
    <x v="3"/>
    <x v="1"/>
    <x v="38"/>
    <x v="316"/>
    <x v="0"/>
    <x v="0"/>
    <x v="4"/>
    <x v="5"/>
    <x v="0"/>
    <x v="0"/>
    <x v="0"/>
  </r>
  <r>
    <x v="37"/>
    <x v="2"/>
    <x v="4"/>
    <x v="1"/>
    <x v="0"/>
    <x v="4"/>
    <x v="4"/>
    <x v="4"/>
    <x v="4"/>
    <x v="0"/>
    <x v="278"/>
    <x v="370"/>
    <x v="65"/>
    <x v="240"/>
    <x v="4"/>
    <x v="339"/>
    <x v="4"/>
    <x v="3"/>
    <x v="6"/>
    <x v="3"/>
    <x v="1"/>
    <x v="6"/>
    <x v="244"/>
    <x v="0"/>
    <x v="0"/>
    <x v="4"/>
    <x v="2"/>
    <x v="0"/>
    <x v="0"/>
    <x v="0"/>
  </r>
  <r>
    <x v="37"/>
    <x v="5"/>
    <x v="8"/>
    <x v="1"/>
    <x v="0"/>
    <x v="8"/>
    <x v="8"/>
    <x v="8"/>
    <x v="8"/>
    <x v="0"/>
    <x v="367"/>
    <x v="371"/>
    <x v="317"/>
    <x v="46"/>
    <x v="45"/>
    <x v="340"/>
    <x v="21"/>
    <x v="3"/>
    <x v="4"/>
    <x v="3"/>
    <x v="1"/>
    <x v="3"/>
    <x v="317"/>
    <x v="0"/>
    <x v="0"/>
    <x v="3"/>
    <x v="2"/>
    <x v="0"/>
    <x v="0"/>
    <x v="0"/>
  </r>
  <r>
    <x v="37"/>
    <x v="18"/>
    <x v="21"/>
    <x v="1"/>
    <x v="0"/>
    <x v="20"/>
    <x v="20"/>
    <x v="20"/>
    <x v="20"/>
    <x v="0"/>
    <x v="368"/>
    <x v="372"/>
    <x v="95"/>
    <x v="193"/>
    <x v="57"/>
    <x v="316"/>
    <x v="3"/>
    <x v="3"/>
    <x v="4"/>
    <x v="3"/>
    <x v="3"/>
    <x v="26"/>
    <x v="318"/>
    <x v="0"/>
    <x v="0"/>
    <x v="4"/>
    <x v="13"/>
    <x v="0"/>
    <x v="0"/>
    <x v="0"/>
  </r>
  <r>
    <x v="37"/>
    <x v="20"/>
    <x v="24"/>
    <x v="0"/>
    <x v="0"/>
    <x v="23"/>
    <x v="23"/>
    <x v="23"/>
    <x v="23"/>
    <x v="0"/>
    <x v="369"/>
    <x v="373"/>
    <x v="318"/>
    <x v="9"/>
    <x v="11"/>
    <x v="341"/>
    <x v="3"/>
    <x v="3"/>
    <x v="28"/>
    <x v="3"/>
    <x v="1"/>
    <x v="22"/>
    <x v="319"/>
    <x v="0"/>
    <x v="0"/>
    <x v="12"/>
    <x v="5"/>
    <x v="0"/>
    <x v="0"/>
    <x v="0"/>
  </r>
  <r>
    <x v="37"/>
    <x v="22"/>
    <x v="26"/>
    <x v="0"/>
    <x v="10"/>
    <x v="25"/>
    <x v="25"/>
    <x v="25"/>
    <x v="25"/>
    <x v="0"/>
    <x v="370"/>
    <x v="374"/>
    <x v="319"/>
    <x v="241"/>
    <x v="76"/>
    <x v="342"/>
    <x v="68"/>
    <x v="2"/>
    <x v="60"/>
    <x v="1"/>
    <x v="6"/>
    <x v="93"/>
    <x v="320"/>
    <x v="0"/>
    <x v="0"/>
    <x v="10"/>
    <x v="20"/>
    <x v="10"/>
    <x v="0"/>
    <x v="3"/>
  </r>
  <r>
    <x v="37"/>
    <x v="23"/>
    <x v="27"/>
    <x v="1"/>
    <x v="0"/>
    <x v="26"/>
    <x v="26"/>
    <x v="26"/>
    <x v="26"/>
    <x v="0"/>
    <x v="371"/>
    <x v="375"/>
    <x v="320"/>
    <x v="242"/>
    <x v="36"/>
    <x v="343"/>
    <x v="15"/>
    <x v="3"/>
    <x v="6"/>
    <x v="3"/>
    <x v="1"/>
    <x v="3"/>
    <x v="321"/>
    <x v="0"/>
    <x v="0"/>
    <x v="4"/>
    <x v="2"/>
    <x v="0"/>
    <x v="0"/>
    <x v="0"/>
  </r>
  <r>
    <x v="37"/>
    <x v="25"/>
    <x v="29"/>
    <x v="1"/>
    <x v="10"/>
    <x v="28"/>
    <x v="28"/>
    <x v="28"/>
    <x v="28"/>
    <x v="0"/>
    <x v="372"/>
    <x v="376"/>
    <x v="4"/>
    <x v="243"/>
    <x v="18"/>
    <x v="344"/>
    <x v="4"/>
    <x v="3"/>
    <x v="4"/>
    <x v="3"/>
    <x v="1"/>
    <x v="4"/>
    <x v="4"/>
    <x v="0"/>
    <x v="0"/>
    <x v="3"/>
    <x v="2"/>
    <x v="10"/>
    <x v="0"/>
    <x v="3"/>
  </r>
  <r>
    <x v="37"/>
    <x v="25"/>
    <x v="30"/>
    <x v="1"/>
    <x v="10"/>
    <x v="29"/>
    <x v="29"/>
    <x v="29"/>
    <x v="29"/>
    <x v="0"/>
    <x v="373"/>
    <x v="377"/>
    <x v="321"/>
    <x v="244"/>
    <x v="9"/>
    <x v="345"/>
    <x v="4"/>
    <x v="3"/>
    <x v="6"/>
    <x v="7"/>
    <x v="1"/>
    <x v="10"/>
    <x v="322"/>
    <x v="0"/>
    <x v="0"/>
    <x v="4"/>
    <x v="2"/>
    <x v="10"/>
    <x v="0"/>
    <x v="3"/>
  </r>
  <r>
    <x v="37"/>
    <x v="26"/>
    <x v="31"/>
    <x v="1"/>
    <x v="0"/>
    <x v="30"/>
    <x v="30"/>
    <x v="30"/>
    <x v="30"/>
    <x v="0"/>
    <x v="374"/>
    <x v="378"/>
    <x v="27"/>
    <x v="245"/>
    <x v="32"/>
    <x v="346"/>
    <x v="36"/>
    <x v="3"/>
    <x v="3"/>
    <x v="7"/>
    <x v="1"/>
    <x v="47"/>
    <x v="323"/>
    <x v="0"/>
    <x v="0"/>
    <x v="4"/>
    <x v="2"/>
    <x v="0"/>
    <x v="0"/>
    <x v="0"/>
  </r>
  <r>
    <x v="37"/>
    <x v="25"/>
    <x v="32"/>
    <x v="0"/>
    <x v="12"/>
    <x v="31"/>
    <x v="31"/>
    <x v="31"/>
    <x v="31"/>
    <x v="0"/>
    <x v="375"/>
    <x v="379"/>
    <x v="322"/>
    <x v="59"/>
    <x v="87"/>
    <x v="100"/>
    <x v="69"/>
    <x v="3"/>
    <x v="56"/>
    <x v="3"/>
    <x v="5"/>
    <x v="83"/>
    <x v="324"/>
    <x v="0"/>
    <x v="0"/>
    <x v="2"/>
    <x v="1"/>
    <x v="12"/>
    <x v="0"/>
    <x v="3"/>
  </r>
  <r>
    <x v="37"/>
    <x v="27"/>
    <x v="33"/>
    <x v="0"/>
    <x v="13"/>
    <x v="32"/>
    <x v="32"/>
    <x v="32"/>
    <x v="32"/>
    <x v="0"/>
    <x v="376"/>
    <x v="380"/>
    <x v="323"/>
    <x v="246"/>
    <x v="1"/>
    <x v="347"/>
    <x v="10"/>
    <x v="2"/>
    <x v="19"/>
    <x v="3"/>
    <x v="1"/>
    <x v="18"/>
    <x v="325"/>
    <x v="0"/>
    <x v="0"/>
    <x v="4"/>
    <x v="1"/>
    <x v="13"/>
    <x v="0"/>
    <x v="1"/>
  </r>
  <r>
    <x v="38"/>
    <x v="2"/>
    <x v="2"/>
    <x v="1"/>
    <x v="0"/>
    <x v="2"/>
    <x v="2"/>
    <x v="2"/>
    <x v="2"/>
    <x v="0"/>
    <x v="377"/>
    <x v="381"/>
    <x v="324"/>
    <x v="126"/>
    <x v="45"/>
    <x v="348"/>
    <x v="35"/>
    <x v="3"/>
    <x v="5"/>
    <x v="3"/>
    <x v="1"/>
    <x v="34"/>
    <x v="326"/>
    <x v="0"/>
    <x v="0"/>
    <x v="12"/>
    <x v="2"/>
    <x v="0"/>
    <x v="0"/>
    <x v="0"/>
  </r>
  <r>
    <x v="38"/>
    <x v="2"/>
    <x v="3"/>
    <x v="1"/>
    <x v="0"/>
    <x v="3"/>
    <x v="3"/>
    <x v="3"/>
    <x v="3"/>
    <x v="0"/>
    <x v="378"/>
    <x v="382"/>
    <x v="325"/>
    <x v="176"/>
    <x v="85"/>
    <x v="349"/>
    <x v="21"/>
    <x v="3"/>
    <x v="28"/>
    <x v="3"/>
    <x v="3"/>
    <x v="36"/>
    <x v="327"/>
    <x v="0"/>
    <x v="0"/>
    <x v="12"/>
    <x v="5"/>
    <x v="0"/>
    <x v="0"/>
    <x v="0"/>
  </r>
  <r>
    <x v="38"/>
    <x v="2"/>
    <x v="4"/>
    <x v="1"/>
    <x v="0"/>
    <x v="4"/>
    <x v="4"/>
    <x v="4"/>
    <x v="4"/>
    <x v="0"/>
    <x v="379"/>
    <x v="280"/>
    <x v="113"/>
    <x v="247"/>
    <x v="4"/>
    <x v="350"/>
    <x v="4"/>
    <x v="3"/>
    <x v="4"/>
    <x v="3"/>
    <x v="1"/>
    <x v="4"/>
    <x v="4"/>
    <x v="0"/>
    <x v="0"/>
    <x v="3"/>
    <x v="2"/>
    <x v="0"/>
    <x v="0"/>
    <x v="0"/>
  </r>
  <r>
    <x v="38"/>
    <x v="5"/>
    <x v="8"/>
    <x v="1"/>
    <x v="0"/>
    <x v="8"/>
    <x v="8"/>
    <x v="8"/>
    <x v="8"/>
    <x v="0"/>
    <x v="380"/>
    <x v="383"/>
    <x v="326"/>
    <x v="97"/>
    <x v="45"/>
    <x v="351"/>
    <x v="9"/>
    <x v="5"/>
    <x v="4"/>
    <x v="3"/>
    <x v="1"/>
    <x v="47"/>
    <x v="328"/>
    <x v="0"/>
    <x v="0"/>
    <x v="12"/>
    <x v="5"/>
    <x v="0"/>
    <x v="0"/>
    <x v="0"/>
  </r>
  <r>
    <x v="38"/>
    <x v="18"/>
    <x v="21"/>
    <x v="1"/>
    <x v="0"/>
    <x v="20"/>
    <x v="20"/>
    <x v="20"/>
    <x v="20"/>
    <x v="0"/>
    <x v="381"/>
    <x v="276"/>
    <x v="327"/>
    <x v="248"/>
    <x v="57"/>
    <x v="352"/>
    <x v="33"/>
    <x v="3"/>
    <x v="3"/>
    <x v="3"/>
    <x v="3"/>
    <x v="52"/>
    <x v="329"/>
    <x v="0"/>
    <x v="0"/>
    <x v="7"/>
    <x v="2"/>
    <x v="0"/>
    <x v="0"/>
    <x v="0"/>
  </r>
  <r>
    <x v="38"/>
    <x v="22"/>
    <x v="26"/>
    <x v="0"/>
    <x v="10"/>
    <x v="25"/>
    <x v="25"/>
    <x v="25"/>
    <x v="25"/>
    <x v="0"/>
    <x v="382"/>
    <x v="384"/>
    <x v="328"/>
    <x v="249"/>
    <x v="63"/>
    <x v="353"/>
    <x v="13"/>
    <x v="5"/>
    <x v="61"/>
    <x v="9"/>
    <x v="5"/>
    <x v="94"/>
    <x v="330"/>
    <x v="0"/>
    <x v="0"/>
    <x v="8"/>
    <x v="8"/>
    <x v="10"/>
    <x v="0"/>
    <x v="3"/>
  </r>
  <r>
    <x v="38"/>
    <x v="23"/>
    <x v="27"/>
    <x v="1"/>
    <x v="0"/>
    <x v="26"/>
    <x v="26"/>
    <x v="26"/>
    <x v="26"/>
    <x v="0"/>
    <x v="383"/>
    <x v="385"/>
    <x v="329"/>
    <x v="250"/>
    <x v="2"/>
    <x v="354"/>
    <x v="3"/>
    <x v="3"/>
    <x v="6"/>
    <x v="3"/>
    <x v="1"/>
    <x v="26"/>
    <x v="331"/>
    <x v="0"/>
    <x v="0"/>
    <x v="4"/>
    <x v="2"/>
    <x v="0"/>
    <x v="0"/>
    <x v="0"/>
  </r>
  <r>
    <x v="38"/>
    <x v="25"/>
    <x v="29"/>
    <x v="1"/>
    <x v="10"/>
    <x v="28"/>
    <x v="28"/>
    <x v="28"/>
    <x v="28"/>
    <x v="0"/>
    <x v="384"/>
    <x v="386"/>
    <x v="38"/>
    <x v="251"/>
    <x v="18"/>
    <x v="355"/>
    <x v="4"/>
    <x v="3"/>
    <x v="4"/>
    <x v="3"/>
    <x v="1"/>
    <x v="4"/>
    <x v="4"/>
    <x v="0"/>
    <x v="0"/>
    <x v="3"/>
    <x v="2"/>
    <x v="10"/>
    <x v="0"/>
    <x v="3"/>
  </r>
  <r>
    <x v="38"/>
    <x v="25"/>
    <x v="30"/>
    <x v="1"/>
    <x v="10"/>
    <x v="29"/>
    <x v="29"/>
    <x v="29"/>
    <x v="29"/>
    <x v="0"/>
    <x v="385"/>
    <x v="387"/>
    <x v="330"/>
    <x v="252"/>
    <x v="9"/>
    <x v="356"/>
    <x v="3"/>
    <x v="3"/>
    <x v="10"/>
    <x v="3"/>
    <x v="1"/>
    <x v="21"/>
    <x v="332"/>
    <x v="0"/>
    <x v="0"/>
    <x v="4"/>
    <x v="2"/>
    <x v="10"/>
    <x v="0"/>
    <x v="3"/>
  </r>
  <r>
    <x v="38"/>
    <x v="26"/>
    <x v="31"/>
    <x v="1"/>
    <x v="0"/>
    <x v="30"/>
    <x v="30"/>
    <x v="30"/>
    <x v="30"/>
    <x v="0"/>
    <x v="386"/>
    <x v="388"/>
    <x v="331"/>
    <x v="73"/>
    <x v="32"/>
    <x v="354"/>
    <x v="36"/>
    <x v="3"/>
    <x v="3"/>
    <x v="3"/>
    <x v="1"/>
    <x v="26"/>
    <x v="333"/>
    <x v="0"/>
    <x v="0"/>
    <x v="4"/>
    <x v="5"/>
    <x v="0"/>
    <x v="0"/>
    <x v="0"/>
  </r>
  <r>
    <x v="38"/>
    <x v="25"/>
    <x v="32"/>
    <x v="0"/>
    <x v="12"/>
    <x v="31"/>
    <x v="31"/>
    <x v="31"/>
    <x v="31"/>
    <x v="0"/>
    <x v="387"/>
    <x v="389"/>
    <x v="332"/>
    <x v="3"/>
    <x v="19"/>
    <x v="357"/>
    <x v="63"/>
    <x v="2"/>
    <x v="21"/>
    <x v="3"/>
    <x v="6"/>
    <x v="95"/>
    <x v="334"/>
    <x v="0"/>
    <x v="0"/>
    <x v="13"/>
    <x v="1"/>
    <x v="12"/>
    <x v="0"/>
    <x v="3"/>
  </r>
  <r>
    <x v="38"/>
    <x v="27"/>
    <x v="33"/>
    <x v="0"/>
    <x v="13"/>
    <x v="32"/>
    <x v="32"/>
    <x v="32"/>
    <x v="32"/>
    <x v="0"/>
    <x v="388"/>
    <x v="390"/>
    <x v="333"/>
    <x v="253"/>
    <x v="6"/>
    <x v="358"/>
    <x v="39"/>
    <x v="3"/>
    <x v="14"/>
    <x v="3"/>
    <x v="1"/>
    <x v="87"/>
    <x v="335"/>
    <x v="0"/>
    <x v="0"/>
    <x v="4"/>
    <x v="2"/>
    <x v="13"/>
    <x v="0"/>
    <x v="1"/>
  </r>
  <r>
    <x v="39"/>
    <x v="2"/>
    <x v="2"/>
    <x v="1"/>
    <x v="0"/>
    <x v="2"/>
    <x v="2"/>
    <x v="2"/>
    <x v="2"/>
    <x v="0"/>
    <x v="389"/>
    <x v="391"/>
    <x v="159"/>
    <x v="31"/>
    <x v="90"/>
    <x v="290"/>
    <x v="21"/>
    <x v="3"/>
    <x v="5"/>
    <x v="3"/>
    <x v="3"/>
    <x v="52"/>
    <x v="336"/>
    <x v="0"/>
    <x v="0"/>
    <x v="12"/>
    <x v="1"/>
    <x v="0"/>
    <x v="0"/>
    <x v="0"/>
  </r>
  <r>
    <x v="39"/>
    <x v="2"/>
    <x v="3"/>
    <x v="1"/>
    <x v="0"/>
    <x v="3"/>
    <x v="3"/>
    <x v="3"/>
    <x v="3"/>
    <x v="0"/>
    <x v="390"/>
    <x v="392"/>
    <x v="334"/>
    <x v="177"/>
    <x v="92"/>
    <x v="359"/>
    <x v="15"/>
    <x v="5"/>
    <x v="5"/>
    <x v="3"/>
    <x v="1"/>
    <x v="16"/>
    <x v="337"/>
    <x v="0"/>
    <x v="0"/>
    <x v="4"/>
    <x v="13"/>
    <x v="0"/>
    <x v="0"/>
    <x v="0"/>
  </r>
  <r>
    <x v="39"/>
    <x v="2"/>
    <x v="4"/>
    <x v="1"/>
    <x v="0"/>
    <x v="4"/>
    <x v="4"/>
    <x v="4"/>
    <x v="4"/>
    <x v="0"/>
    <x v="391"/>
    <x v="393"/>
    <x v="140"/>
    <x v="254"/>
    <x v="4"/>
    <x v="360"/>
    <x v="4"/>
    <x v="3"/>
    <x v="4"/>
    <x v="3"/>
    <x v="1"/>
    <x v="4"/>
    <x v="4"/>
    <x v="0"/>
    <x v="0"/>
    <x v="3"/>
    <x v="2"/>
    <x v="0"/>
    <x v="0"/>
    <x v="0"/>
  </r>
  <r>
    <x v="39"/>
    <x v="5"/>
    <x v="8"/>
    <x v="1"/>
    <x v="0"/>
    <x v="8"/>
    <x v="8"/>
    <x v="8"/>
    <x v="8"/>
    <x v="0"/>
    <x v="392"/>
    <x v="394"/>
    <x v="335"/>
    <x v="98"/>
    <x v="45"/>
    <x v="16"/>
    <x v="4"/>
    <x v="3"/>
    <x v="6"/>
    <x v="3"/>
    <x v="1"/>
    <x v="6"/>
    <x v="338"/>
    <x v="0"/>
    <x v="0"/>
    <x v="12"/>
    <x v="13"/>
    <x v="0"/>
    <x v="0"/>
    <x v="0"/>
  </r>
  <r>
    <x v="39"/>
    <x v="18"/>
    <x v="21"/>
    <x v="1"/>
    <x v="0"/>
    <x v="20"/>
    <x v="20"/>
    <x v="20"/>
    <x v="20"/>
    <x v="0"/>
    <x v="393"/>
    <x v="395"/>
    <x v="336"/>
    <x v="193"/>
    <x v="57"/>
    <x v="361"/>
    <x v="21"/>
    <x v="3"/>
    <x v="28"/>
    <x v="3"/>
    <x v="1"/>
    <x v="52"/>
    <x v="339"/>
    <x v="0"/>
    <x v="0"/>
    <x v="4"/>
    <x v="5"/>
    <x v="0"/>
    <x v="0"/>
    <x v="0"/>
  </r>
  <r>
    <x v="39"/>
    <x v="22"/>
    <x v="26"/>
    <x v="0"/>
    <x v="10"/>
    <x v="25"/>
    <x v="25"/>
    <x v="25"/>
    <x v="25"/>
    <x v="0"/>
    <x v="394"/>
    <x v="396"/>
    <x v="337"/>
    <x v="255"/>
    <x v="73"/>
    <x v="362"/>
    <x v="47"/>
    <x v="3"/>
    <x v="13"/>
    <x v="9"/>
    <x v="3"/>
    <x v="48"/>
    <x v="340"/>
    <x v="0"/>
    <x v="0"/>
    <x v="8"/>
    <x v="3"/>
    <x v="10"/>
    <x v="0"/>
    <x v="3"/>
  </r>
  <r>
    <x v="39"/>
    <x v="23"/>
    <x v="27"/>
    <x v="1"/>
    <x v="0"/>
    <x v="26"/>
    <x v="26"/>
    <x v="26"/>
    <x v="26"/>
    <x v="0"/>
    <x v="395"/>
    <x v="397"/>
    <x v="338"/>
    <x v="256"/>
    <x v="2"/>
    <x v="363"/>
    <x v="4"/>
    <x v="3"/>
    <x v="5"/>
    <x v="3"/>
    <x v="3"/>
    <x v="3"/>
    <x v="341"/>
    <x v="0"/>
    <x v="0"/>
    <x v="3"/>
    <x v="13"/>
    <x v="0"/>
    <x v="0"/>
    <x v="0"/>
  </r>
  <r>
    <x v="39"/>
    <x v="25"/>
    <x v="29"/>
    <x v="1"/>
    <x v="10"/>
    <x v="28"/>
    <x v="28"/>
    <x v="28"/>
    <x v="28"/>
    <x v="0"/>
    <x v="396"/>
    <x v="398"/>
    <x v="6"/>
    <x v="257"/>
    <x v="4"/>
    <x v="364"/>
    <x v="4"/>
    <x v="3"/>
    <x v="4"/>
    <x v="3"/>
    <x v="1"/>
    <x v="4"/>
    <x v="4"/>
    <x v="0"/>
    <x v="0"/>
    <x v="3"/>
    <x v="2"/>
    <x v="10"/>
    <x v="0"/>
    <x v="3"/>
  </r>
  <r>
    <x v="39"/>
    <x v="25"/>
    <x v="30"/>
    <x v="1"/>
    <x v="10"/>
    <x v="29"/>
    <x v="29"/>
    <x v="29"/>
    <x v="29"/>
    <x v="0"/>
    <x v="397"/>
    <x v="399"/>
    <x v="339"/>
    <x v="81"/>
    <x v="9"/>
    <x v="365"/>
    <x v="21"/>
    <x v="3"/>
    <x v="31"/>
    <x v="2"/>
    <x v="1"/>
    <x v="54"/>
    <x v="342"/>
    <x v="0"/>
    <x v="0"/>
    <x v="4"/>
    <x v="2"/>
    <x v="10"/>
    <x v="0"/>
    <x v="3"/>
  </r>
  <r>
    <x v="39"/>
    <x v="26"/>
    <x v="31"/>
    <x v="1"/>
    <x v="0"/>
    <x v="30"/>
    <x v="30"/>
    <x v="30"/>
    <x v="30"/>
    <x v="0"/>
    <x v="398"/>
    <x v="400"/>
    <x v="340"/>
    <x v="80"/>
    <x v="32"/>
    <x v="366"/>
    <x v="36"/>
    <x v="3"/>
    <x v="4"/>
    <x v="3"/>
    <x v="1"/>
    <x v="6"/>
    <x v="343"/>
    <x v="0"/>
    <x v="0"/>
    <x v="3"/>
    <x v="2"/>
    <x v="0"/>
    <x v="0"/>
    <x v="0"/>
  </r>
  <r>
    <x v="39"/>
    <x v="25"/>
    <x v="32"/>
    <x v="0"/>
    <x v="12"/>
    <x v="31"/>
    <x v="31"/>
    <x v="31"/>
    <x v="31"/>
    <x v="0"/>
    <x v="399"/>
    <x v="401"/>
    <x v="177"/>
    <x v="61"/>
    <x v="46"/>
    <x v="367"/>
    <x v="10"/>
    <x v="5"/>
    <x v="57"/>
    <x v="7"/>
    <x v="6"/>
    <x v="96"/>
    <x v="13"/>
    <x v="0"/>
    <x v="0"/>
    <x v="8"/>
    <x v="14"/>
    <x v="12"/>
    <x v="0"/>
    <x v="3"/>
  </r>
  <r>
    <x v="39"/>
    <x v="27"/>
    <x v="33"/>
    <x v="0"/>
    <x v="13"/>
    <x v="32"/>
    <x v="32"/>
    <x v="32"/>
    <x v="32"/>
    <x v="0"/>
    <x v="400"/>
    <x v="402"/>
    <x v="341"/>
    <x v="258"/>
    <x v="1"/>
    <x v="86"/>
    <x v="20"/>
    <x v="5"/>
    <x v="31"/>
    <x v="3"/>
    <x v="1"/>
    <x v="18"/>
    <x v="124"/>
    <x v="0"/>
    <x v="0"/>
    <x v="4"/>
    <x v="1"/>
    <x v="13"/>
    <x v="0"/>
    <x v="1"/>
  </r>
  <r>
    <x v="40"/>
    <x v="2"/>
    <x v="2"/>
    <x v="1"/>
    <x v="0"/>
    <x v="2"/>
    <x v="2"/>
    <x v="2"/>
    <x v="2"/>
    <x v="0"/>
    <x v="401"/>
    <x v="403"/>
    <x v="342"/>
    <x v="259"/>
    <x v="45"/>
    <x v="368"/>
    <x v="35"/>
    <x v="5"/>
    <x v="6"/>
    <x v="3"/>
    <x v="2"/>
    <x v="34"/>
    <x v="344"/>
    <x v="0"/>
    <x v="0"/>
    <x v="12"/>
    <x v="2"/>
    <x v="0"/>
    <x v="0"/>
    <x v="0"/>
  </r>
  <r>
    <x v="40"/>
    <x v="2"/>
    <x v="3"/>
    <x v="1"/>
    <x v="0"/>
    <x v="3"/>
    <x v="3"/>
    <x v="3"/>
    <x v="3"/>
    <x v="0"/>
    <x v="402"/>
    <x v="404"/>
    <x v="343"/>
    <x v="31"/>
    <x v="83"/>
    <x v="272"/>
    <x v="21"/>
    <x v="3"/>
    <x v="15"/>
    <x v="3"/>
    <x v="3"/>
    <x v="16"/>
    <x v="345"/>
    <x v="0"/>
    <x v="0"/>
    <x v="12"/>
    <x v="5"/>
    <x v="0"/>
    <x v="0"/>
    <x v="0"/>
  </r>
  <r>
    <x v="40"/>
    <x v="2"/>
    <x v="4"/>
    <x v="1"/>
    <x v="0"/>
    <x v="4"/>
    <x v="4"/>
    <x v="4"/>
    <x v="4"/>
    <x v="0"/>
    <x v="391"/>
    <x v="405"/>
    <x v="140"/>
    <x v="260"/>
    <x v="4"/>
    <x v="369"/>
    <x v="4"/>
    <x v="3"/>
    <x v="4"/>
    <x v="3"/>
    <x v="1"/>
    <x v="4"/>
    <x v="4"/>
    <x v="0"/>
    <x v="0"/>
    <x v="3"/>
    <x v="2"/>
    <x v="0"/>
    <x v="0"/>
    <x v="0"/>
  </r>
  <r>
    <x v="40"/>
    <x v="5"/>
    <x v="8"/>
    <x v="1"/>
    <x v="0"/>
    <x v="8"/>
    <x v="8"/>
    <x v="8"/>
    <x v="8"/>
    <x v="0"/>
    <x v="403"/>
    <x v="406"/>
    <x v="344"/>
    <x v="126"/>
    <x v="90"/>
    <x v="370"/>
    <x v="21"/>
    <x v="3"/>
    <x v="3"/>
    <x v="7"/>
    <x v="1"/>
    <x v="21"/>
    <x v="346"/>
    <x v="0"/>
    <x v="0"/>
    <x v="12"/>
    <x v="13"/>
    <x v="0"/>
    <x v="0"/>
    <x v="0"/>
  </r>
  <r>
    <x v="40"/>
    <x v="18"/>
    <x v="21"/>
    <x v="1"/>
    <x v="0"/>
    <x v="20"/>
    <x v="20"/>
    <x v="20"/>
    <x v="20"/>
    <x v="0"/>
    <x v="404"/>
    <x v="407"/>
    <x v="180"/>
    <x v="30"/>
    <x v="57"/>
    <x v="371"/>
    <x v="21"/>
    <x v="3"/>
    <x v="28"/>
    <x v="3"/>
    <x v="3"/>
    <x v="36"/>
    <x v="347"/>
    <x v="0"/>
    <x v="0"/>
    <x v="3"/>
    <x v="5"/>
    <x v="0"/>
    <x v="0"/>
    <x v="0"/>
  </r>
  <r>
    <x v="40"/>
    <x v="22"/>
    <x v="26"/>
    <x v="0"/>
    <x v="10"/>
    <x v="25"/>
    <x v="25"/>
    <x v="25"/>
    <x v="25"/>
    <x v="0"/>
    <x v="405"/>
    <x v="408"/>
    <x v="345"/>
    <x v="14"/>
    <x v="76"/>
    <x v="372"/>
    <x v="57"/>
    <x v="2"/>
    <x v="60"/>
    <x v="1"/>
    <x v="3"/>
    <x v="31"/>
    <x v="348"/>
    <x v="0"/>
    <x v="0"/>
    <x v="10"/>
    <x v="9"/>
    <x v="10"/>
    <x v="0"/>
    <x v="3"/>
  </r>
  <r>
    <x v="40"/>
    <x v="23"/>
    <x v="27"/>
    <x v="1"/>
    <x v="0"/>
    <x v="26"/>
    <x v="26"/>
    <x v="26"/>
    <x v="26"/>
    <x v="0"/>
    <x v="406"/>
    <x v="409"/>
    <x v="69"/>
    <x v="261"/>
    <x v="36"/>
    <x v="373"/>
    <x v="21"/>
    <x v="3"/>
    <x v="3"/>
    <x v="3"/>
    <x v="1"/>
    <x v="22"/>
    <x v="349"/>
    <x v="0"/>
    <x v="0"/>
    <x v="3"/>
    <x v="5"/>
    <x v="0"/>
    <x v="0"/>
    <x v="0"/>
  </r>
  <r>
    <x v="40"/>
    <x v="25"/>
    <x v="29"/>
    <x v="1"/>
    <x v="10"/>
    <x v="28"/>
    <x v="28"/>
    <x v="28"/>
    <x v="28"/>
    <x v="0"/>
    <x v="407"/>
    <x v="410"/>
    <x v="4"/>
    <x v="262"/>
    <x v="4"/>
    <x v="374"/>
    <x v="4"/>
    <x v="3"/>
    <x v="4"/>
    <x v="3"/>
    <x v="1"/>
    <x v="4"/>
    <x v="4"/>
    <x v="0"/>
    <x v="0"/>
    <x v="3"/>
    <x v="2"/>
    <x v="10"/>
    <x v="0"/>
    <x v="3"/>
  </r>
  <r>
    <x v="40"/>
    <x v="25"/>
    <x v="30"/>
    <x v="1"/>
    <x v="10"/>
    <x v="29"/>
    <x v="29"/>
    <x v="29"/>
    <x v="29"/>
    <x v="0"/>
    <x v="408"/>
    <x v="411"/>
    <x v="346"/>
    <x v="38"/>
    <x v="9"/>
    <x v="375"/>
    <x v="30"/>
    <x v="3"/>
    <x v="3"/>
    <x v="7"/>
    <x v="1"/>
    <x v="16"/>
    <x v="350"/>
    <x v="0"/>
    <x v="0"/>
    <x v="4"/>
    <x v="13"/>
    <x v="10"/>
    <x v="0"/>
    <x v="3"/>
  </r>
  <r>
    <x v="40"/>
    <x v="26"/>
    <x v="31"/>
    <x v="1"/>
    <x v="0"/>
    <x v="30"/>
    <x v="30"/>
    <x v="30"/>
    <x v="30"/>
    <x v="0"/>
    <x v="409"/>
    <x v="412"/>
    <x v="347"/>
    <x v="263"/>
    <x v="36"/>
    <x v="376"/>
    <x v="4"/>
    <x v="3"/>
    <x v="4"/>
    <x v="3"/>
    <x v="1"/>
    <x v="4"/>
    <x v="4"/>
    <x v="0"/>
    <x v="0"/>
    <x v="3"/>
    <x v="2"/>
    <x v="0"/>
    <x v="0"/>
    <x v="0"/>
  </r>
  <r>
    <x v="40"/>
    <x v="25"/>
    <x v="32"/>
    <x v="0"/>
    <x v="12"/>
    <x v="31"/>
    <x v="31"/>
    <x v="31"/>
    <x v="31"/>
    <x v="0"/>
    <x v="410"/>
    <x v="413"/>
    <x v="348"/>
    <x v="132"/>
    <x v="45"/>
    <x v="377"/>
    <x v="52"/>
    <x v="3"/>
    <x v="2"/>
    <x v="3"/>
    <x v="3"/>
    <x v="46"/>
    <x v="351"/>
    <x v="0"/>
    <x v="0"/>
    <x v="3"/>
    <x v="5"/>
    <x v="12"/>
    <x v="0"/>
    <x v="3"/>
  </r>
  <r>
    <x v="40"/>
    <x v="27"/>
    <x v="33"/>
    <x v="0"/>
    <x v="13"/>
    <x v="32"/>
    <x v="32"/>
    <x v="32"/>
    <x v="32"/>
    <x v="0"/>
    <x v="411"/>
    <x v="414"/>
    <x v="349"/>
    <x v="264"/>
    <x v="1"/>
    <x v="378"/>
    <x v="20"/>
    <x v="3"/>
    <x v="5"/>
    <x v="3"/>
    <x v="1"/>
    <x v="42"/>
    <x v="352"/>
    <x v="0"/>
    <x v="0"/>
    <x v="13"/>
    <x v="14"/>
    <x v="13"/>
    <x v="0"/>
    <x v="1"/>
  </r>
  <r>
    <x v="41"/>
    <x v="2"/>
    <x v="2"/>
    <x v="1"/>
    <x v="0"/>
    <x v="2"/>
    <x v="2"/>
    <x v="2"/>
    <x v="2"/>
    <x v="0"/>
    <x v="412"/>
    <x v="415"/>
    <x v="95"/>
    <x v="234"/>
    <x v="45"/>
    <x v="379"/>
    <x v="17"/>
    <x v="3"/>
    <x v="10"/>
    <x v="7"/>
    <x v="1"/>
    <x v="59"/>
    <x v="353"/>
    <x v="0"/>
    <x v="0"/>
    <x v="12"/>
    <x v="2"/>
    <x v="0"/>
    <x v="0"/>
    <x v="0"/>
  </r>
  <r>
    <x v="41"/>
    <x v="2"/>
    <x v="3"/>
    <x v="1"/>
    <x v="0"/>
    <x v="3"/>
    <x v="3"/>
    <x v="3"/>
    <x v="3"/>
    <x v="0"/>
    <x v="413"/>
    <x v="416"/>
    <x v="350"/>
    <x v="139"/>
    <x v="91"/>
    <x v="380"/>
    <x v="17"/>
    <x v="3"/>
    <x v="28"/>
    <x v="3"/>
    <x v="1"/>
    <x v="50"/>
    <x v="354"/>
    <x v="0"/>
    <x v="0"/>
    <x v="12"/>
    <x v="2"/>
    <x v="0"/>
    <x v="0"/>
    <x v="0"/>
  </r>
  <r>
    <x v="41"/>
    <x v="2"/>
    <x v="4"/>
    <x v="1"/>
    <x v="0"/>
    <x v="4"/>
    <x v="4"/>
    <x v="4"/>
    <x v="4"/>
    <x v="0"/>
    <x v="414"/>
    <x v="417"/>
    <x v="47"/>
    <x v="265"/>
    <x v="4"/>
    <x v="153"/>
    <x v="4"/>
    <x v="3"/>
    <x v="4"/>
    <x v="3"/>
    <x v="1"/>
    <x v="4"/>
    <x v="4"/>
    <x v="0"/>
    <x v="0"/>
    <x v="3"/>
    <x v="2"/>
    <x v="0"/>
    <x v="0"/>
    <x v="0"/>
  </r>
  <r>
    <x v="41"/>
    <x v="5"/>
    <x v="8"/>
    <x v="1"/>
    <x v="0"/>
    <x v="8"/>
    <x v="8"/>
    <x v="8"/>
    <x v="8"/>
    <x v="0"/>
    <x v="415"/>
    <x v="418"/>
    <x v="351"/>
    <x v="113"/>
    <x v="90"/>
    <x v="304"/>
    <x v="9"/>
    <x v="3"/>
    <x v="3"/>
    <x v="3"/>
    <x v="1"/>
    <x v="3"/>
    <x v="355"/>
    <x v="0"/>
    <x v="0"/>
    <x v="12"/>
    <x v="5"/>
    <x v="0"/>
    <x v="0"/>
    <x v="0"/>
  </r>
  <r>
    <x v="41"/>
    <x v="18"/>
    <x v="21"/>
    <x v="1"/>
    <x v="0"/>
    <x v="20"/>
    <x v="20"/>
    <x v="20"/>
    <x v="20"/>
    <x v="0"/>
    <x v="416"/>
    <x v="281"/>
    <x v="352"/>
    <x v="53"/>
    <x v="57"/>
    <x v="381"/>
    <x v="33"/>
    <x v="5"/>
    <x v="15"/>
    <x v="7"/>
    <x v="1"/>
    <x v="34"/>
    <x v="356"/>
    <x v="0"/>
    <x v="0"/>
    <x v="7"/>
    <x v="2"/>
    <x v="0"/>
    <x v="0"/>
    <x v="0"/>
  </r>
  <r>
    <x v="41"/>
    <x v="22"/>
    <x v="26"/>
    <x v="0"/>
    <x v="10"/>
    <x v="25"/>
    <x v="25"/>
    <x v="25"/>
    <x v="25"/>
    <x v="0"/>
    <x v="417"/>
    <x v="419"/>
    <x v="353"/>
    <x v="266"/>
    <x v="63"/>
    <x v="382"/>
    <x v="70"/>
    <x v="3"/>
    <x v="62"/>
    <x v="2"/>
    <x v="3"/>
    <x v="97"/>
    <x v="357"/>
    <x v="0"/>
    <x v="0"/>
    <x v="9"/>
    <x v="3"/>
    <x v="10"/>
    <x v="0"/>
    <x v="3"/>
  </r>
  <r>
    <x v="41"/>
    <x v="23"/>
    <x v="27"/>
    <x v="1"/>
    <x v="0"/>
    <x v="26"/>
    <x v="26"/>
    <x v="26"/>
    <x v="26"/>
    <x v="0"/>
    <x v="418"/>
    <x v="420"/>
    <x v="354"/>
    <x v="267"/>
    <x v="2"/>
    <x v="383"/>
    <x v="9"/>
    <x v="3"/>
    <x v="15"/>
    <x v="3"/>
    <x v="1"/>
    <x v="38"/>
    <x v="358"/>
    <x v="0"/>
    <x v="0"/>
    <x v="3"/>
    <x v="2"/>
    <x v="0"/>
    <x v="0"/>
    <x v="0"/>
  </r>
  <r>
    <x v="41"/>
    <x v="25"/>
    <x v="29"/>
    <x v="1"/>
    <x v="10"/>
    <x v="28"/>
    <x v="28"/>
    <x v="28"/>
    <x v="28"/>
    <x v="0"/>
    <x v="419"/>
    <x v="280"/>
    <x v="65"/>
    <x v="144"/>
    <x v="18"/>
    <x v="384"/>
    <x v="4"/>
    <x v="3"/>
    <x v="4"/>
    <x v="3"/>
    <x v="1"/>
    <x v="4"/>
    <x v="4"/>
    <x v="0"/>
    <x v="0"/>
    <x v="3"/>
    <x v="2"/>
    <x v="10"/>
    <x v="0"/>
    <x v="3"/>
  </r>
  <r>
    <x v="41"/>
    <x v="25"/>
    <x v="30"/>
    <x v="1"/>
    <x v="10"/>
    <x v="29"/>
    <x v="29"/>
    <x v="29"/>
    <x v="29"/>
    <x v="0"/>
    <x v="420"/>
    <x v="421"/>
    <x v="355"/>
    <x v="248"/>
    <x v="57"/>
    <x v="200"/>
    <x v="15"/>
    <x v="3"/>
    <x v="10"/>
    <x v="7"/>
    <x v="1"/>
    <x v="36"/>
    <x v="29"/>
    <x v="0"/>
    <x v="0"/>
    <x v="12"/>
    <x v="5"/>
    <x v="10"/>
    <x v="0"/>
    <x v="3"/>
  </r>
  <r>
    <x v="41"/>
    <x v="26"/>
    <x v="31"/>
    <x v="1"/>
    <x v="0"/>
    <x v="30"/>
    <x v="30"/>
    <x v="30"/>
    <x v="30"/>
    <x v="0"/>
    <x v="421"/>
    <x v="422"/>
    <x v="356"/>
    <x v="215"/>
    <x v="32"/>
    <x v="385"/>
    <x v="3"/>
    <x v="3"/>
    <x v="6"/>
    <x v="3"/>
    <x v="1"/>
    <x v="26"/>
    <x v="359"/>
    <x v="0"/>
    <x v="0"/>
    <x v="3"/>
    <x v="2"/>
    <x v="0"/>
    <x v="0"/>
    <x v="0"/>
  </r>
  <r>
    <x v="41"/>
    <x v="25"/>
    <x v="32"/>
    <x v="0"/>
    <x v="12"/>
    <x v="31"/>
    <x v="31"/>
    <x v="31"/>
    <x v="31"/>
    <x v="0"/>
    <x v="422"/>
    <x v="423"/>
    <x v="357"/>
    <x v="34"/>
    <x v="57"/>
    <x v="386"/>
    <x v="34"/>
    <x v="3"/>
    <x v="49"/>
    <x v="3"/>
    <x v="3"/>
    <x v="96"/>
    <x v="360"/>
    <x v="0"/>
    <x v="0"/>
    <x v="7"/>
    <x v="14"/>
    <x v="12"/>
    <x v="0"/>
    <x v="3"/>
  </r>
  <r>
    <x v="41"/>
    <x v="27"/>
    <x v="33"/>
    <x v="0"/>
    <x v="13"/>
    <x v="32"/>
    <x v="32"/>
    <x v="32"/>
    <x v="32"/>
    <x v="0"/>
    <x v="423"/>
    <x v="424"/>
    <x v="358"/>
    <x v="268"/>
    <x v="93"/>
    <x v="387"/>
    <x v="66"/>
    <x v="5"/>
    <x v="39"/>
    <x v="3"/>
    <x v="3"/>
    <x v="96"/>
    <x v="361"/>
    <x v="0"/>
    <x v="0"/>
    <x v="5"/>
    <x v="5"/>
    <x v="13"/>
    <x v="0"/>
    <x v="1"/>
  </r>
  <r>
    <x v="41"/>
    <x v="28"/>
    <x v="34"/>
    <x v="0"/>
    <x v="14"/>
    <x v="33"/>
    <x v="33"/>
    <x v="33"/>
    <x v="33"/>
    <x v="0"/>
    <x v="424"/>
    <x v="425"/>
    <x v="359"/>
    <x v="126"/>
    <x v="86"/>
    <x v="388"/>
    <x v="16"/>
    <x v="2"/>
    <x v="58"/>
    <x v="2"/>
    <x v="12"/>
    <x v="98"/>
    <x v="362"/>
    <x v="0"/>
    <x v="0"/>
    <x v="12"/>
    <x v="5"/>
    <x v="14"/>
    <x v="1"/>
    <x v="1"/>
  </r>
  <r>
    <x v="42"/>
    <x v="2"/>
    <x v="2"/>
    <x v="1"/>
    <x v="0"/>
    <x v="2"/>
    <x v="2"/>
    <x v="2"/>
    <x v="2"/>
    <x v="0"/>
    <x v="425"/>
    <x v="426"/>
    <x v="360"/>
    <x v="210"/>
    <x v="90"/>
    <x v="389"/>
    <x v="9"/>
    <x v="3"/>
    <x v="3"/>
    <x v="3"/>
    <x v="1"/>
    <x v="3"/>
    <x v="363"/>
    <x v="0"/>
    <x v="0"/>
    <x v="12"/>
    <x v="2"/>
    <x v="0"/>
    <x v="0"/>
    <x v="0"/>
  </r>
  <r>
    <x v="42"/>
    <x v="2"/>
    <x v="3"/>
    <x v="1"/>
    <x v="0"/>
    <x v="3"/>
    <x v="3"/>
    <x v="3"/>
    <x v="3"/>
    <x v="0"/>
    <x v="426"/>
    <x v="427"/>
    <x v="361"/>
    <x v="259"/>
    <x v="94"/>
    <x v="390"/>
    <x v="21"/>
    <x v="5"/>
    <x v="3"/>
    <x v="3"/>
    <x v="1"/>
    <x v="21"/>
    <x v="364"/>
    <x v="0"/>
    <x v="0"/>
    <x v="4"/>
    <x v="2"/>
    <x v="0"/>
    <x v="0"/>
    <x v="0"/>
  </r>
  <r>
    <x v="42"/>
    <x v="2"/>
    <x v="4"/>
    <x v="1"/>
    <x v="0"/>
    <x v="4"/>
    <x v="4"/>
    <x v="4"/>
    <x v="4"/>
    <x v="0"/>
    <x v="204"/>
    <x v="428"/>
    <x v="6"/>
    <x v="143"/>
    <x v="4"/>
    <x v="391"/>
    <x v="4"/>
    <x v="3"/>
    <x v="4"/>
    <x v="3"/>
    <x v="1"/>
    <x v="4"/>
    <x v="4"/>
    <x v="0"/>
    <x v="0"/>
    <x v="4"/>
    <x v="2"/>
    <x v="0"/>
    <x v="0"/>
    <x v="0"/>
  </r>
  <r>
    <x v="42"/>
    <x v="5"/>
    <x v="8"/>
    <x v="1"/>
    <x v="0"/>
    <x v="8"/>
    <x v="8"/>
    <x v="8"/>
    <x v="8"/>
    <x v="0"/>
    <x v="427"/>
    <x v="429"/>
    <x v="362"/>
    <x v="53"/>
    <x v="45"/>
    <x v="392"/>
    <x v="15"/>
    <x v="3"/>
    <x v="4"/>
    <x v="7"/>
    <x v="1"/>
    <x v="3"/>
    <x v="285"/>
    <x v="0"/>
    <x v="0"/>
    <x v="4"/>
    <x v="5"/>
    <x v="0"/>
    <x v="0"/>
    <x v="0"/>
  </r>
  <r>
    <x v="42"/>
    <x v="18"/>
    <x v="21"/>
    <x v="1"/>
    <x v="0"/>
    <x v="20"/>
    <x v="20"/>
    <x v="20"/>
    <x v="20"/>
    <x v="0"/>
    <x v="428"/>
    <x v="430"/>
    <x v="363"/>
    <x v="200"/>
    <x v="57"/>
    <x v="202"/>
    <x v="15"/>
    <x v="3"/>
    <x v="15"/>
    <x v="3"/>
    <x v="1"/>
    <x v="22"/>
    <x v="365"/>
    <x v="0"/>
    <x v="0"/>
    <x v="12"/>
    <x v="5"/>
    <x v="0"/>
    <x v="0"/>
    <x v="0"/>
  </r>
  <r>
    <x v="42"/>
    <x v="22"/>
    <x v="26"/>
    <x v="0"/>
    <x v="10"/>
    <x v="25"/>
    <x v="25"/>
    <x v="25"/>
    <x v="25"/>
    <x v="0"/>
    <x v="429"/>
    <x v="431"/>
    <x v="364"/>
    <x v="269"/>
    <x v="26"/>
    <x v="87"/>
    <x v="59"/>
    <x v="2"/>
    <x v="21"/>
    <x v="7"/>
    <x v="2"/>
    <x v="40"/>
    <x v="366"/>
    <x v="0"/>
    <x v="0"/>
    <x v="1"/>
    <x v="9"/>
    <x v="10"/>
    <x v="0"/>
    <x v="3"/>
  </r>
  <r>
    <x v="42"/>
    <x v="23"/>
    <x v="27"/>
    <x v="1"/>
    <x v="0"/>
    <x v="26"/>
    <x v="26"/>
    <x v="26"/>
    <x v="26"/>
    <x v="0"/>
    <x v="430"/>
    <x v="432"/>
    <x v="365"/>
    <x v="270"/>
    <x v="36"/>
    <x v="393"/>
    <x v="36"/>
    <x v="3"/>
    <x v="22"/>
    <x v="3"/>
    <x v="1"/>
    <x v="4"/>
    <x v="4"/>
    <x v="0"/>
    <x v="0"/>
    <x v="4"/>
    <x v="2"/>
    <x v="0"/>
    <x v="0"/>
    <x v="0"/>
  </r>
  <r>
    <x v="42"/>
    <x v="25"/>
    <x v="29"/>
    <x v="1"/>
    <x v="10"/>
    <x v="28"/>
    <x v="28"/>
    <x v="28"/>
    <x v="28"/>
    <x v="0"/>
    <x v="431"/>
    <x v="433"/>
    <x v="366"/>
    <x v="46"/>
    <x v="4"/>
    <x v="394"/>
    <x v="4"/>
    <x v="3"/>
    <x v="4"/>
    <x v="3"/>
    <x v="1"/>
    <x v="4"/>
    <x v="4"/>
    <x v="0"/>
    <x v="0"/>
    <x v="3"/>
    <x v="2"/>
    <x v="10"/>
    <x v="0"/>
    <x v="3"/>
  </r>
  <r>
    <x v="42"/>
    <x v="25"/>
    <x v="30"/>
    <x v="1"/>
    <x v="10"/>
    <x v="29"/>
    <x v="29"/>
    <x v="29"/>
    <x v="29"/>
    <x v="0"/>
    <x v="432"/>
    <x v="434"/>
    <x v="367"/>
    <x v="234"/>
    <x v="9"/>
    <x v="292"/>
    <x v="3"/>
    <x v="3"/>
    <x v="3"/>
    <x v="7"/>
    <x v="1"/>
    <x v="3"/>
    <x v="367"/>
    <x v="0"/>
    <x v="0"/>
    <x v="13"/>
    <x v="5"/>
    <x v="10"/>
    <x v="0"/>
    <x v="3"/>
  </r>
  <r>
    <x v="42"/>
    <x v="26"/>
    <x v="31"/>
    <x v="1"/>
    <x v="0"/>
    <x v="30"/>
    <x v="30"/>
    <x v="30"/>
    <x v="30"/>
    <x v="0"/>
    <x v="433"/>
    <x v="435"/>
    <x v="340"/>
    <x v="206"/>
    <x v="32"/>
    <x v="395"/>
    <x v="3"/>
    <x v="3"/>
    <x v="4"/>
    <x v="3"/>
    <x v="1"/>
    <x v="10"/>
    <x v="368"/>
    <x v="0"/>
    <x v="0"/>
    <x v="4"/>
    <x v="2"/>
    <x v="0"/>
    <x v="0"/>
    <x v="0"/>
  </r>
  <r>
    <x v="42"/>
    <x v="25"/>
    <x v="32"/>
    <x v="0"/>
    <x v="12"/>
    <x v="31"/>
    <x v="31"/>
    <x v="31"/>
    <x v="31"/>
    <x v="0"/>
    <x v="434"/>
    <x v="436"/>
    <x v="368"/>
    <x v="271"/>
    <x v="90"/>
    <x v="396"/>
    <x v="29"/>
    <x v="3"/>
    <x v="11"/>
    <x v="7"/>
    <x v="1"/>
    <x v="99"/>
    <x v="369"/>
    <x v="0"/>
    <x v="0"/>
    <x v="13"/>
    <x v="13"/>
    <x v="12"/>
    <x v="0"/>
    <x v="3"/>
  </r>
  <r>
    <x v="42"/>
    <x v="27"/>
    <x v="33"/>
    <x v="0"/>
    <x v="13"/>
    <x v="32"/>
    <x v="32"/>
    <x v="32"/>
    <x v="32"/>
    <x v="0"/>
    <x v="435"/>
    <x v="437"/>
    <x v="369"/>
    <x v="272"/>
    <x v="93"/>
    <x v="397"/>
    <x v="65"/>
    <x v="2"/>
    <x v="38"/>
    <x v="7"/>
    <x v="3"/>
    <x v="82"/>
    <x v="370"/>
    <x v="0"/>
    <x v="0"/>
    <x v="12"/>
    <x v="7"/>
    <x v="13"/>
    <x v="0"/>
    <x v="1"/>
  </r>
  <r>
    <x v="42"/>
    <x v="28"/>
    <x v="34"/>
    <x v="0"/>
    <x v="14"/>
    <x v="33"/>
    <x v="33"/>
    <x v="33"/>
    <x v="33"/>
    <x v="0"/>
    <x v="436"/>
    <x v="438"/>
    <x v="215"/>
    <x v="273"/>
    <x v="27"/>
    <x v="398"/>
    <x v="34"/>
    <x v="3"/>
    <x v="11"/>
    <x v="7"/>
    <x v="6"/>
    <x v="71"/>
    <x v="357"/>
    <x v="0"/>
    <x v="0"/>
    <x v="13"/>
    <x v="11"/>
    <x v="14"/>
    <x v="1"/>
    <x v="1"/>
  </r>
  <r>
    <x v="42"/>
    <x v="29"/>
    <x v="35"/>
    <x v="0"/>
    <x v="15"/>
    <x v="34"/>
    <x v="34"/>
    <x v="34"/>
    <x v="34"/>
    <x v="0"/>
    <x v="437"/>
    <x v="439"/>
    <x v="370"/>
    <x v="274"/>
    <x v="95"/>
    <x v="97"/>
    <x v="20"/>
    <x v="5"/>
    <x v="58"/>
    <x v="2"/>
    <x v="13"/>
    <x v="100"/>
    <x v="371"/>
    <x v="0"/>
    <x v="0"/>
    <x v="12"/>
    <x v="21"/>
    <x v="15"/>
    <x v="1"/>
    <x v="3"/>
  </r>
  <r>
    <x v="43"/>
    <x v="2"/>
    <x v="2"/>
    <x v="1"/>
    <x v="0"/>
    <x v="2"/>
    <x v="2"/>
    <x v="2"/>
    <x v="2"/>
    <x v="0"/>
    <x v="438"/>
    <x v="440"/>
    <x v="371"/>
    <x v="98"/>
    <x v="7"/>
    <x v="399"/>
    <x v="30"/>
    <x v="3"/>
    <x v="5"/>
    <x v="7"/>
    <x v="1"/>
    <x v="36"/>
    <x v="372"/>
    <x v="0"/>
    <x v="0"/>
    <x v="12"/>
    <x v="2"/>
    <x v="0"/>
    <x v="0"/>
    <x v="0"/>
  </r>
  <r>
    <x v="43"/>
    <x v="2"/>
    <x v="3"/>
    <x v="1"/>
    <x v="0"/>
    <x v="3"/>
    <x v="3"/>
    <x v="3"/>
    <x v="3"/>
    <x v="0"/>
    <x v="439"/>
    <x v="441"/>
    <x v="330"/>
    <x v="259"/>
    <x v="96"/>
    <x v="400"/>
    <x v="30"/>
    <x v="3"/>
    <x v="28"/>
    <x v="3"/>
    <x v="1"/>
    <x v="36"/>
    <x v="373"/>
    <x v="0"/>
    <x v="0"/>
    <x v="4"/>
    <x v="1"/>
    <x v="0"/>
    <x v="0"/>
    <x v="0"/>
  </r>
  <r>
    <x v="43"/>
    <x v="2"/>
    <x v="4"/>
    <x v="1"/>
    <x v="0"/>
    <x v="4"/>
    <x v="4"/>
    <x v="4"/>
    <x v="4"/>
    <x v="0"/>
    <x v="391"/>
    <x v="442"/>
    <x v="140"/>
    <x v="263"/>
    <x v="4"/>
    <x v="401"/>
    <x v="4"/>
    <x v="3"/>
    <x v="4"/>
    <x v="3"/>
    <x v="1"/>
    <x v="4"/>
    <x v="4"/>
    <x v="0"/>
    <x v="0"/>
    <x v="3"/>
    <x v="2"/>
    <x v="0"/>
    <x v="0"/>
    <x v="0"/>
  </r>
  <r>
    <x v="43"/>
    <x v="5"/>
    <x v="8"/>
    <x v="1"/>
    <x v="0"/>
    <x v="8"/>
    <x v="8"/>
    <x v="8"/>
    <x v="8"/>
    <x v="0"/>
    <x v="440"/>
    <x v="443"/>
    <x v="372"/>
    <x v="2"/>
    <x v="20"/>
    <x v="402"/>
    <x v="9"/>
    <x v="3"/>
    <x v="4"/>
    <x v="7"/>
    <x v="1"/>
    <x v="47"/>
    <x v="374"/>
    <x v="0"/>
    <x v="0"/>
    <x v="7"/>
    <x v="1"/>
    <x v="0"/>
    <x v="0"/>
    <x v="0"/>
  </r>
  <r>
    <x v="43"/>
    <x v="18"/>
    <x v="21"/>
    <x v="1"/>
    <x v="0"/>
    <x v="20"/>
    <x v="20"/>
    <x v="20"/>
    <x v="20"/>
    <x v="0"/>
    <x v="441"/>
    <x v="444"/>
    <x v="373"/>
    <x v="53"/>
    <x v="9"/>
    <x v="307"/>
    <x v="21"/>
    <x v="3"/>
    <x v="15"/>
    <x v="3"/>
    <x v="3"/>
    <x v="16"/>
    <x v="375"/>
    <x v="0"/>
    <x v="0"/>
    <x v="12"/>
    <x v="13"/>
    <x v="0"/>
    <x v="0"/>
    <x v="0"/>
  </r>
  <r>
    <x v="43"/>
    <x v="22"/>
    <x v="26"/>
    <x v="0"/>
    <x v="10"/>
    <x v="25"/>
    <x v="25"/>
    <x v="25"/>
    <x v="25"/>
    <x v="0"/>
    <x v="442"/>
    <x v="445"/>
    <x v="374"/>
    <x v="200"/>
    <x v="63"/>
    <x v="403"/>
    <x v="40"/>
    <x v="3"/>
    <x v="53"/>
    <x v="3"/>
    <x v="1"/>
    <x v="96"/>
    <x v="376"/>
    <x v="0"/>
    <x v="0"/>
    <x v="7"/>
    <x v="5"/>
    <x v="10"/>
    <x v="0"/>
    <x v="3"/>
  </r>
  <r>
    <x v="43"/>
    <x v="23"/>
    <x v="27"/>
    <x v="1"/>
    <x v="0"/>
    <x v="26"/>
    <x v="26"/>
    <x v="26"/>
    <x v="26"/>
    <x v="0"/>
    <x v="443"/>
    <x v="446"/>
    <x v="375"/>
    <x v="256"/>
    <x v="36"/>
    <x v="395"/>
    <x v="4"/>
    <x v="3"/>
    <x v="4"/>
    <x v="3"/>
    <x v="2"/>
    <x v="10"/>
    <x v="377"/>
    <x v="0"/>
    <x v="0"/>
    <x v="4"/>
    <x v="2"/>
    <x v="0"/>
    <x v="0"/>
    <x v="0"/>
  </r>
  <r>
    <x v="43"/>
    <x v="25"/>
    <x v="29"/>
    <x v="1"/>
    <x v="10"/>
    <x v="28"/>
    <x v="28"/>
    <x v="28"/>
    <x v="28"/>
    <x v="0"/>
    <x v="444"/>
    <x v="447"/>
    <x v="232"/>
    <x v="41"/>
    <x v="27"/>
    <x v="404"/>
    <x v="4"/>
    <x v="3"/>
    <x v="4"/>
    <x v="3"/>
    <x v="1"/>
    <x v="4"/>
    <x v="4"/>
    <x v="0"/>
    <x v="0"/>
    <x v="3"/>
    <x v="2"/>
    <x v="10"/>
    <x v="0"/>
    <x v="3"/>
  </r>
  <r>
    <x v="43"/>
    <x v="25"/>
    <x v="30"/>
    <x v="1"/>
    <x v="10"/>
    <x v="29"/>
    <x v="29"/>
    <x v="29"/>
    <x v="29"/>
    <x v="0"/>
    <x v="445"/>
    <x v="448"/>
    <x v="376"/>
    <x v="137"/>
    <x v="9"/>
    <x v="405"/>
    <x v="3"/>
    <x v="3"/>
    <x v="15"/>
    <x v="3"/>
    <x v="1"/>
    <x v="3"/>
    <x v="378"/>
    <x v="0"/>
    <x v="0"/>
    <x v="12"/>
    <x v="2"/>
    <x v="10"/>
    <x v="0"/>
    <x v="3"/>
  </r>
  <r>
    <x v="43"/>
    <x v="26"/>
    <x v="31"/>
    <x v="1"/>
    <x v="0"/>
    <x v="30"/>
    <x v="30"/>
    <x v="30"/>
    <x v="30"/>
    <x v="0"/>
    <x v="446"/>
    <x v="449"/>
    <x v="40"/>
    <x v="126"/>
    <x v="32"/>
    <x v="406"/>
    <x v="4"/>
    <x v="3"/>
    <x v="4"/>
    <x v="3"/>
    <x v="2"/>
    <x v="10"/>
    <x v="379"/>
    <x v="0"/>
    <x v="0"/>
    <x v="3"/>
    <x v="2"/>
    <x v="0"/>
    <x v="0"/>
    <x v="0"/>
  </r>
  <r>
    <x v="43"/>
    <x v="25"/>
    <x v="32"/>
    <x v="0"/>
    <x v="12"/>
    <x v="31"/>
    <x v="31"/>
    <x v="31"/>
    <x v="31"/>
    <x v="0"/>
    <x v="447"/>
    <x v="450"/>
    <x v="377"/>
    <x v="139"/>
    <x v="45"/>
    <x v="407"/>
    <x v="28"/>
    <x v="3"/>
    <x v="36"/>
    <x v="3"/>
    <x v="2"/>
    <x v="28"/>
    <x v="380"/>
    <x v="0"/>
    <x v="0"/>
    <x v="4"/>
    <x v="13"/>
    <x v="12"/>
    <x v="0"/>
    <x v="3"/>
  </r>
  <r>
    <x v="43"/>
    <x v="28"/>
    <x v="34"/>
    <x v="0"/>
    <x v="14"/>
    <x v="33"/>
    <x v="33"/>
    <x v="33"/>
    <x v="33"/>
    <x v="0"/>
    <x v="448"/>
    <x v="451"/>
    <x v="50"/>
    <x v="39"/>
    <x v="18"/>
    <x v="370"/>
    <x v="49"/>
    <x v="3"/>
    <x v="36"/>
    <x v="3"/>
    <x v="6"/>
    <x v="101"/>
    <x v="381"/>
    <x v="0"/>
    <x v="0"/>
    <x v="4"/>
    <x v="2"/>
    <x v="14"/>
    <x v="1"/>
    <x v="1"/>
  </r>
  <r>
    <x v="43"/>
    <x v="29"/>
    <x v="35"/>
    <x v="0"/>
    <x v="15"/>
    <x v="34"/>
    <x v="34"/>
    <x v="34"/>
    <x v="34"/>
    <x v="0"/>
    <x v="449"/>
    <x v="452"/>
    <x v="378"/>
    <x v="275"/>
    <x v="97"/>
    <x v="286"/>
    <x v="71"/>
    <x v="6"/>
    <x v="54"/>
    <x v="2"/>
    <x v="14"/>
    <x v="89"/>
    <x v="366"/>
    <x v="0"/>
    <x v="0"/>
    <x v="22"/>
    <x v="22"/>
    <x v="15"/>
    <x v="1"/>
    <x v="3"/>
  </r>
  <r>
    <x v="43"/>
    <x v="30"/>
    <x v="36"/>
    <x v="0"/>
    <x v="16"/>
    <x v="35"/>
    <x v="35"/>
    <x v="35"/>
    <x v="35"/>
    <x v="0"/>
    <x v="450"/>
    <x v="453"/>
    <x v="379"/>
    <x v="276"/>
    <x v="66"/>
    <x v="408"/>
    <x v="12"/>
    <x v="2"/>
    <x v="52"/>
    <x v="8"/>
    <x v="3"/>
    <x v="66"/>
    <x v="382"/>
    <x v="0"/>
    <x v="0"/>
    <x v="11"/>
    <x v="16"/>
    <x v="16"/>
    <x v="0"/>
    <x v="0"/>
  </r>
  <r>
    <x v="44"/>
    <x v="2"/>
    <x v="2"/>
    <x v="1"/>
    <x v="0"/>
    <x v="2"/>
    <x v="2"/>
    <x v="2"/>
    <x v="2"/>
    <x v="0"/>
    <x v="451"/>
    <x v="454"/>
    <x v="380"/>
    <x v="34"/>
    <x v="49"/>
    <x v="409"/>
    <x v="35"/>
    <x v="3"/>
    <x v="15"/>
    <x v="3"/>
    <x v="1"/>
    <x v="36"/>
    <x v="383"/>
    <x v="0"/>
    <x v="0"/>
    <x v="4"/>
    <x v="5"/>
    <x v="0"/>
    <x v="0"/>
    <x v="0"/>
  </r>
  <r>
    <x v="44"/>
    <x v="2"/>
    <x v="3"/>
    <x v="1"/>
    <x v="0"/>
    <x v="3"/>
    <x v="3"/>
    <x v="3"/>
    <x v="3"/>
    <x v="0"/>
    <x v="452"/>
    <x v="455"/>
    <x v="346"/>
    <x v="2"/>
    <x v="62"/>
    <x v="410"/>
    <x v="35"/>
    <x v="3"/>
    <x v="3"/>
    <x v="3"/>
    <x v="2"/>
    <x v="34"/>
    <x v="384"/>
    <x v="0"/>
    <x v="0"/>
    <x v="13"/>
    <x v="5"/>
    <x v="0"/>
    <x v="0"/>
    <x v="0"/>
  </r>
  <r>
    <x v="44"/>
    <x v="2"/>
    <x v="4"/>
    <x v="1"/>
    <x v="0"/>
    <x v="4"/>
    <x v="4"/>
    <x v="4"/>
    <x v="4"/>
    <x v="0"/>
    <x v="396"/>
    <x v="456"/>
    <x v="6"/>
    <x v="86"/>
    <x v="4"/>
    <x v="411"/>
    <x v="4"/>
    <x v="3"/>
    <x v="4"/>
    <x v="3"/>
    <x v="1"/>
    <x v="4"/>
    <x v="4"/>
    <x v="0"/>
    <x v="0"/>
    <x v="3"/>
    <x v="2"/>
    <x v="0"/>
    <x v="0"/>
    <x v="0"/>
  </r>
  <r>
    <x v="44"/>
    <x v="5"/>
    <x v="8"/>
    <x v="1"/>
    <x v="0"/>
    <x v="8"/>
    <x v="8"/>
    <x v="8"/>
    <x v="8"/>
    <x v="0"/>
    <x v="453"/>
    <x v="457"/>
    <x v="381"/>
    <x v="235"/>
    <x v="20"/>
    <x v="412"/>
    <x v="28"/>
    <x v="3"/>
    <x v="4"/>
    <x v="3"/>
    <x v="1"/>
    <x v="16"/>
    <x v="385"/>
    <x v="0"/>
    <x v="0"/>
    <x v="5"/>
    <x v="5"/>
    <x v="0"/>
    <x v="0"/>
    <x v="0"/>
  </r>
  <r>
    <x v="44"/>
    <x v="18"/>
    <x v="21"/>
    <x v="1"/>
    <x v="0"/>
    <x v="20"/>
    <x v="20"/>
    <x v="20"/>
    <x v="20"/>
    <x v="0"/>
    <x v="454"/>
    <x v="458"/>
    <x v="382"/>
    <x v="269"/>
    <x v="9"/>
    <x v="413"/>
    <x v="35"/>
    <x v="3"/>
    <x v="6"/>
    <x v="3"/>
    <x v="1"/>
    <x v="16"/>
    <x v="386"/>
    <x v="0"/>
    <x v="0"/>
    <x v="3"/>
    <x v="2"/>
    <x v="0"/>
    <x v="0"/>
    <x v="0"/>
  </r>
  <r>
    <x v="44"/>
    <x v="22"/>
    <x v="26"/>
    <x v="0"/>
    <x v="10"/>
    <x v="25"/>
    <x v="25"/>
    <x v="25"/>
    <x v="25"/>
    <x v="0"/>
    <x v="455"/>
    <x v="459"/>
    <x v="383"/>
    <x v="182"/>
    <x v="26"/>
    <x v="414"/>
    <x v="38"/>
    <x v="3"/>
    <x v="57"/>
    <x v="3"/>
    <x v="6"/>
    <x v="102"/>
    <x v="0"/>
    <x v="0"/>
    <x v="0"/>
    <x v="21"/>
    <x v="8"/>
    <x v="10"/>
    <x v="0"/>
    <x v="3"/>
  </r>
  <r>
    <x v="44"/>
    <x v="23"/>
    <x v="27"/>
    <x v="1"/>
    <x v="0"/>
    <x v="26"/>
    <x v="26"/>
    <x v="26"/>
    <x v="26"/>
    <x v="0"/>
    <x v="456"/>
    <x v="460"/>
    <x v="384"/>
    <x v="256"/>
    <x v="32"/>
    <x v="415"/>
    <x v="4"/>
    <x v="3"/>
    <x v="4"/>
    <x v="3"/>
    <x v="1"/>
    <x v="4"/>
    <x v="4"/>
    <x v="0"/>
    <x v="0"/>
    <x v="4"/>
    <x v="2"/>
    <x v="0"/>
    <x v="0"/>
    <x v="0"/>
  </r>
  <r>
    <x v="44"/>
    <x v="25"/>
    <x v="29"/>
    <x v="1"/>
    <x v="10"/>
    <x v="28"/>
    <x v="28"/>
    <x v="28"/>
    <x v="28"/>
    <x v="0"/>
    <x v="457"/>
    <x v="461"/>
    <x v="385"/>
    <x v="277"/>
    <x v="4"/>
    <x v="416"/>
    <x v="4"/>
    <x v="3"/>
    <x v="4"/>
    <x v="3"/>
    <x v="1"/>
    <x v="4"/>
    <x v="4"/>
    <x v="0"/>
    <x v="0"/>
    <x v="3"/>
    <x v="2"/>
    <x v="10"/>
    <x v="0"/>
    <x v="3"/>
  </r>
  <r>
    <x v="44"/>
    <x v="25"/>
    <x v="30"/>
    <x v="1"/>
    <x v="10"/>
    <x v="29"/>
    <x v="29"/>
    <x v="29"/>
    <x v="29"/>
    <x v="0"/>
    <x v="458"/>
    <x v="462"/>
    <x v="3"/>
    <x v="143"/>
    <x v="9"/>
    <x v="417"/>
    <x v="36"/>
    <x v="3"/>
    <x v="3"/>
    <x v="3"/>
    <x v="1"/>
    <x v="26"/>
    <x v="387"/>
    <x v="0"/>
    <x v="0"/>
    <x v="13"/>
    <x v="5"/>
    <x v="10"/>
    <x v="0"/>
    <x v="3"/>
  </r>
  <r>
    <x v="44"/>
    <x v="26"/>
    <x v="31"/>
    <x v="1"/>
    <x v="0"/>
    <x v="30"/>
    <x v="30"/>
    <x v="30"/>
    <x v="30"/>
    <x v="0"/>
    <x v="459"/>
    <x v="463"/>
    <x v="386"/>
    <x v="215"/>
    <x v="32"/>
    <x v="274"/>
    <x v="36"/>
    <x v="3"/>
    <x v="4"/>
    <x v="3"/>
    <x v="1"/>
    <x v="6"/>
    <x v="388"/>
    <x v="0"/>
    <x v="0"/>
    <x v="4"/>
    <x v="5"/>
    <x v="0"/>
    <x v="0"/>
    <x v="0"/>
  </r>
  <r>
    <x v="44"/>
    <x v="25"/>
    <x v="32"/>
    <x v="0"/>
    <x v="12"/>
    <x v="31"/>
    <x v="31"/>
    <x v="31"/>
    <x v="31"/>
    <x v="0"/>
    <x v="460"/>
    <x v="464"/>
    <x v="376"/>
    <x v="24"/>
    <x v="45"/>
    <x v="418"/>
    <x v="17"/>
    <x v="2"/>
    <x v="16"/>
    <x v="3"/>
    <x v="3"/>
    <x v="11"/>
    <x v="308"/>
    <x v="0"/>
    <x v="0"/>
    <x v="5"/>
    <x v="5"/>
    <x v="12"/>
    <x v="0"/>
    <x v="3"/>
  </r>
  <r>
    <x v="44"/>
    <x v="28"/>
    <x v="34"/>
    <x v="0"/>
    <x v="14"/>
    <x v="33"/>
    <x v="33"/>
    <x v="33"/>
    <x v="33"/>
    <x v="0"/>
    <x v="461"/>
    <x v="465"/>
    <x v="387"/>
    <x v="278"/>
    <x v="80"/>
    <x v="419"/>
    <x v="72"/>
    <x v="5"/>
    <x v="39"/>
    <x v="3"/>
    <x v="8"/>
    <x v="103"/>
    <x v="389"/>
    <x v="0"/>
    <x v="0"/>
    <x v="13"/>
    <x v="2"/>
    <x v="14"/>
    <x v="1"/>
    <x v="1"/>
  </r>
  <r>
    <x v="44"/>
    <x v="29"/>
    <x v="35"/>
    <x v="0"/>
    <x v="15"/>
    <x v="34"/>
    <x v="34"/>
    <x v="34"/>
    <x v="34"/>
    <x v="0"/>
    <x v="462"/>
    <x v="466"/>
    <x v="388"/>
    <x v="279"/>
    <x v="6"/>
    <x v="420"/>
    <x v="73"/>
    <x v="10"/>
    <x v="63"/>
    <x v="9"/>
    <x v="15"/>
    <x v="104"/>
    <x v="390"/>
    <x v="0"/>
    <x v="0"/>
    <x v="24"/>
    <x v="23"/>
    <x v="15"/>
    <x v="1"/>
    <x v="3"/>
  </r>
  <r>
    <x v="44"/>
    <x v="30"/>
    <x v="36"/>
    <x v="0"/>
    <x v="16"/>
    <x v="35"/>
    <x v="35"/>
    <x v="35"/>
    <x v="35"/>
    <x v="0"/>
    <x v="463"/>
    <x v="467"/>
    <x v="389"/>
    <x v="280"/>
    <x v="95"/>
    <x v="421"/>
    <x v="59"/>
    <x v="3"/>
    <x v="41"/>
    <x v="0"/>
    <x v="3"/>
    <x v="56"/>
    <x v="391"/>
    <x v="0"/>
    <x v="0"/>
    <x v="14"/>
    <x v="18"/>
    <x v="16"/>
    <x v="0"/>
    <x v="0"/>
  </r>
  <r>
    <x v="45"/>
    <x v="2"/>
    <x v="2"/>
    <x v="1"/>
    <x v="0"/>
    <x v="2"/>
    <x v="2"/>
    <x v="2"/>
    <x v="2"/>
    <x v="0"/>
    <x v="464"/>
    <x v="468"/>
    <x v="390"/>
    <x v="37"/>
    <x v="22"/>
    <x v="227"/>
    <x v="33"/>
    <x v="3"/>
    <x v="6"/>
    <x v="3"/>
    <x v="1"/>
    <x v="21"/>
    <x v="392"/>
    <x v="0"/>
    <x v="0"/>
    <x v="4"/>
    <x v="5"/>
    <x v="0"/>
    <x v="0"/>
    <x v="0"/>
  </r>
  <r>
    <x v="45"/>
    <x v="2"/>
    <x v="3"/>
    <x v="1"/>
    <x v="0"/>
    <x v="3"/>
    <x v="3"/>
    <x v="3"/>
    <x v="3"/>
    <x v="0"/>
    <x v="465"/>
    <x v="469"/>
    <x v="308"/>
    <x v="200"/>
    <x v="98"/>
    <x v="422"/>
    <x v="15"/>
    <x v="3"/>
    <x v="5"/>
    <x v="3"/>
    <x v="1"/>
    <x v="21"/>
    <x v="393"/>
    <x v="0"/>
    <x v="0"/>
    <x v="13"/>
    <x v="5"/>
    <x v="0"/>
    <x v="0"/>
    <x v="0"/>
  </r>
  <r>
    <x v="45"/>
    <x v="2"/>
    <x v="4"/>
    <x v="1"/>
    <x v="0"/>
    <x v="4"/>
    <x v="4"/>
    <x v="4"/>
    <x v="4"/>
    <x v="0"/>
    <x v="466"/>
    <x v="470"/>
    <x v="391"/>
    <x v="281"/>
    <x v="4"/>
    <x v="247"/>
    <x v="4"/>
    <x v="3"/>
    <x v="4"/>
    <x v="3"/>
    <x v="1"/>
    <x v="4"/>
    <x v="4"/>
    <x v="0"/>
    <x v="0"/>
    <x v="3"/>
    <x v="2"/>
    <x v="0"/>
    <x v="0"/>
    <x v="0"/>
  </r>
  <r>
    <x v="45"/>
    <x v="5"/>
    <x v="8"/>
    <x v="1"/>
    <x v="0"/>
    <x v="8"/>
    <x v="8"/>
    <x v="8"/>
    <x v="8"/>
    <x v="0"/>
    <x v="467"/>
    <x v="471"/>
    <x v="392"/>
    <x v="239"/>
    <x v="9"/>
    <x v="297"/>
    <x v="4"/>
    <x v="5"/>
    <x v="4"/>
    <x v="3"/>
    <x v="1"/>
    <x v="6"/>
    <x v="394"/>
    <x v="0"/>
    <x v="0"/>
    <x v="4"/>
    <x v="13"/>
    <x v="0"/>
    <x v="0"/>
    <x v="0"/>
  </r>
  <r>
    <x v="45"/>
    <x v="18"/>
    <x v="21"/>
    <x v="1"/>
    <x v="0"/>
    <x v="20"/>
    <x v="20"/>
    <x v="20"/>
    <x v="20"/>
    <x v="0"/>
    <x v="468"/>
    <x v="472"/>
    <x v="393"/>
    <x v="235"/>
    <x v="45"/>
    <x v="423"/>
    <x v="15"/>
    <x v="3"/>
    <x v="6"/>
    <x v="3"/>
    <x v="1"/>
    <x v="3"/>
    <x v="395"/>
    <x v="0"/>
    <x v="0"/>
    <x v="7"/>
    <x v="5"/>
    <x v="0"/>
    <x v="0"/>
    <x v="0"/>
  </r>
  <r>
    <x v="45"/>
    <x v="22"/>
    <x v="26"/>
    <x v="0"/>
    <x v="10"/>
    <x v="25"/>
    <x v="25"/>
    <x v="25"/>
    <x v="25"/>
    <x v="0"/>
    <x v="469"/>
    <x v="473"/>
    <x v="394"/>
    <x v="16"/>
    <x v="63"/>
    <x v="424"/>
    <x v="74"/>
    <x v="3"/>
    <x v="49"/>
    <x v="7"/>
    <x v="1"/>
    <x v="105"/>
    <x v="396"/>
    <x v="0"/>
    <x v="0"/>
    <x v="12"/>
    <x v="1"/>
    <x v="10"/>
    <x v="0"/>
    <x v="3"/>
  </r>
  <r>
    <x v="45"/>
    <x v="23"/>
    <x v="27"/>
    <x v="1"/>
    <x v="0"/>
    <x v="26"/>
    <x v="26"/>
    <x v="26"/>
    <x v="26"/>
    <x v="0"/>
    <x v="470"/>
    <x v="474"/>
    <x v="395"/>
    <x v="277"/>
    <x v="36"/>
    <x v="425"/>
    <x v="3"/>
    <x v="3"/>
    <x v="4"/>
    <x v="3"/>
    <x v="1"/>
    <x v="10"/>
    <x v="397"/>
    <x v="0"/>
    <x v="0"/>
    <x v="4"/>
    <x v="5"/>
    <x v="0"/>
    <x v="0"/>
    <x v="0"/>
  </r>
  <r>
    <x v="45"/>
    <x v="25"/>
    <x v="29"/>
    <x v="1"/>
    <x v="10"/>
    <x v="28"/>
    <x v="28"/>
    <x v="28"/>
    <x v="28"/>
    <x v="0"/>
    <x v="471"/>
    <x v="77"/>
    <x v="396"/>
    <x v="282"/>
    <x v="55"/>
    <x v="426"/>
    <x v="36"/>
    <x v="3"/>
    <x v="4"/>
    <x v="3"/>
    <x v="1"/>
    <x v="6"/>
    <x v="398"/>
    <x v="0"/>
    <x v="0"/>
    <x v="3"/>
    <x v="2"/>
    <x v="10"/>
    <x v="0"/>
    <x v="3"/>
  </r>
  <r>
    <x v="45"/>
    <x v="25"/>
    <x v="30"/>
    <x v="1"/>
    <x v="10"/>
    <x v="29"/>
    <x v="29"/>
    <x v="29"/>
    <x v="29"/>
    <x v="0"/>
    <x v="472"/>
    <x v="475"/>
    <x v="397"/>
    <x v="59"/>
    <x v="9"/>
    <x v="418"/>
    <x v="9"/>
    <x v="3"/>
    <x v="6"/>
    <x v="3"/>
    <x v="1"/>
    <x v="47"/>
    <x v="399"/>
    <x v="0"/>
    <x v="0"/>
    <x v="3"/>
    <x v="2"/>
    <x v="10"/>
    <x v="0"/>
    <x v="3"/>
  </r>
  <r>
    <x v="45"/>
    <x v="26"/>
    <x v="31"/>
    <x v="1"/>
    <x v="0"/>
    <x v="30"/>
    <x v="30"/>
    <x v="30"/>
    <x v="30"/>
    <x v="0"/>
    <x v="473"/>
    <x v="476"/>
    <x v="398"/>
    <x v="283"/>
    <x v="33"/>
    <x v="427"/>
    <x v="3"/>
    <x v="3"/>
    <x v="15"/>
    <x v="3"/>
    <x v="1"/>
    <x v="3"/>
    <x v="400"/>
    <x v="0"/>
    <x v="0"/>
    <x v="3"/>
    <x v="2"/>
    <x v="0"/>
    <x v="0"/>
    <x v="0"/>
  </r>
  <r>
    <x v="45"/>
    <x v="25"/>
    <x v="32"/>
    <x v="0"/>
    <x v="12"/>
    <x v="31"/>
    <x v="31"/>
    <x v="31"/>
    <x v="31"/>
    <x v="0"/>
    <x v="474"/>
    <x v="477"/>
    <x v="399"/>
    <x v="137"/>
    <x v="45"/>
    <x v="428"/>
    <x v="10"/>
    <x v="3"/>
    <x v="2"/>
    <x v="3"/>
    <x v="1"/>
    <x v="46"/>
    <x v="401"/>
    <x v="0"/>
    <x v="0"/>
    <x v="13"/>
    <x v="2"/>
    <x v="12"/>
    <x v="0"/>
    <x v="3"/>
  </r>
  <r>
    <x v="45"/>
    <x v="28"/>
    <x v="34"/>
    <x v="0"/>
    <x v="14"/>
    <x v="33"/>
    <x v="33"/>
    <x v="33"/>
    <x v="33"/>
    <x v="0"/>
    <x v="475"/>
    <x v="478"/>
    <x v="400"/>
    <x v="284"/>
    <x v="4"/>
    <x v="429"/>
    <x v="43"/>
    <x v="3"/>
    <x v="28"/>
    <x v="3"/>
    <x v="1"/>
    <x v="61"/>
    <x v="402"/>
    <x v="0"/>
    <x v="0"/>
    <x v="3"/>
    <x v="5"/>
    <x v="14"/>
    <x v="1"/>
    <x v="1"/>
  </r>
  <r>
    <x v="45"/>
    <x v="29"/>
    <x v="35"/>
    <x v="0"/>
    <x v="15"/>
    <x v="34"/>
    <x v="34"/>
    <x v="34"/>
    <x v="34"/>
    <x v="0"/>
    <x v="476"/>
    <x v="479"/>
    <x v="401"/>
    <x v="285"/>
    <x v="12"/>
    <x v="430"/>
    <x v="75"/>
    <x v="6"/>
    <x v="64"/>
    <x v="2"/>
    <x v="16"/>
    <x v="106"/>
    <x v="403"/>
    <x v="0"/>
    <x v="0"/>
    <x v="1"/>
    <x v="24"/>
    <x v="15"/>
    <x v="1"/>
    <x v="3"/>
  </r>
  <r>
    <x v="45"/>
    <x v="30"/>
    <x v="36"/>
    <x v="0"/>
    <x v="16"/>
    <x v="35"/>
    <x v="35"/>
    <x v="35"/>
    <x v="35"/>
    <x v="0"/>
    <x v="477"/>
    <x v="480"/>
    <x v="402"/>
    <x v="152"/>
    <x v="41"/>
    <x v="34"/>
    <x v="67"/>
    <x v="5"/>
    <x v="27"/>
    <x v="4"/>
    <x v="3"/>
    <x v="107"/>
    <x v="404"/>
    <x v="0"/>
    <x v="0"/>
    <x v="25"/>
    <x v="18"/>
    <x v="16"/>
    <x v="0"/>
    <x v="0"/>
  </r>
  <r>
    <x v="46"/>
    <x v="2"/>
    <x v="2"/>
    <x v="1"/>
    <x v="0"/>
    <x v="2"/>
    <x v="2"/>
    <x v="2"/>
    <x v="2"/>
    <x v="0"/>
    <x v="478"/>
    <x v="481"/>
    <x v="403"/>
    <x v="221"/>
    <x v="49"/>
    <x v="431"/>
    <x v="9"/>
    <x v="3"/>
    <x v="28"/>
    <x v="3"/>
    <x v="1"/>
    <x v="21"/>
    <x v="405"/>
    <x v="0"/>
    <x v="0"/>
    <x v="4"/>
    <x v="2"/>
    <x v="0"/>
    <x v="0"/>
    <x v="0"/>
  </r>
  <r>
    <x v="46"/>
    <x v="2"/>
    <x v="3"/>
    <x v="1"/>
    <x v="0"/>
    <x v="3"/>
    <x v="3"/>
    <x v="3"/>
    <x v="3"/>
    <x v="0"/>
    <x v="479"/>
    <x v="482"/>
    <x v="404"/>
    <x v="286"/>
    <x v="98"/>
    <x v="263"/>
    <x v="30"/>
    <x v="6"/>
    <x v="5"/>
    <x v="3"/>
    <x v="1"/>
    <x v="33"/>
    <x v="406"/>
    <x v="0"/>
    <x v="0"/>
    <x v="12"/>
    <x v="5"/>
    <x v="0"/>
    <x v="0"/>
    <x v="0"/>
  </r>
  <r>
    <x v="46"/>
    <x v="2"/>
    <x v="4"/>
    <x v="1"/>
    <x v="0"/>
    <x v="4"/>
    <x v="4"/>
    <x v="4"/>
    <x v="4"/>
    <x v="0"/>
    <x v="77"/>
    <x v="483"/>
    <x v="75"/>
    <x v="245"/>
    <x v="4"/>
    <x v="432"/>
    <x v="4"/>
    <x v="3"/>
    <x v="4"/>
    <x v="3"/>
    <x v="1"/>
    <x v="4"/>
    <x v="4"/>
    <x v="0"/>
    <x v="0"/>
    <x v="3"/>
    <x v="2"/>
    <x v="0"/>
    <x v="0"/>
    <x v="0"/>
  </r>
  <r>
    <x v="46"/>
    <x v="5"/>
    <x v="8"/>
    <x v="1"/>
    <x v="0"/>
    <x v="8"/>
    <x v="8"/>
    <x v="8"/>
    <x v="8"/>
    <x v="0"/>
    <x v="480"/>
    <x v="484"/>
    <x v="405"/>
    <x v="215"/>
    <x v="90"/>
    <x v="82"/>
    <x v="15"/>
    <x v="3"/>
    <x v="5"/>
    <x v="3"/>
    <x v="3"/>
    <x v="16"/>
    <x v="407"/>
    <x v="0"/>
    <x v="0"/>
    <x v="12"/>
    <x v="2"/>
    <x v="0"/>
    <x v="0"/>
    <x v="0"/>
  </r>
  <r>
    <x v="46"/>
    <x v="18"/>
    <x v="21"/>
    <x v="1"/>
    <x v="0"/>
    <x v="20"/>
    <x v="20"/>
    <x v="20"/>
    <x v="20"/>
    <x v="0"/>
    <x v="481"/>
    <x v="485"/>
    <x v="64"/>
    <x v="229"/>
    <x v="45"/>
    <x v="433"/>
    <x v="15"/>
    <x v="3"/>
    <x v="3"/>
    <x v="3"/>
    <x v="1"/>
    <x v="38"/>
    <x v="408"/>
    <x v="0"/>
    <x v="0"/>
    <x v="3"/>
    <x v="5"/>
    <x v="0"/>
    <x v="0"/>
    <x v="0"/>
  </r>
  <r>
    <x v="46"/>
    <x v="22"/>
    <x v="26"/>
    <x v="0"/>
    <x v="10"/>
    <x v="25"/>
    <x v="25"/>
    <x v="25"/>
    <x v="25"/>
    <x v="0"/>
    <x v="482"/>
    <x v="486"/>
    <x v="261"/>
    <x v="47"/>
    <x v="63"/>
    <x v="434"/>
    <x v="61"/>
    <x v="3"/>
    <x v="65"/>
    <x v="3"/>
    <x v="1"/>
    <x v="103"/>
    <x v="409"/>
    <x v="0"/>
    <x v="0"/>
    <x v="5"/>
    <x v="1"/>
    <x v="10"/>
    <x v="0"/>
    <x v="3"/>
  </r>
  <r>
    <x v="46"/>
    <x v="23"/>
    <x v="27"/>
    <x v="1"/>
    <x v="0"/>
    <x v="26"/>
    <x v="26"/>
    <x v="26"/>
    <x v="26"/>
    <x v="0"/>
    <x v="483"/>
    <x v="487"/>
    <x v="406"/>
    <x v="220"/>
    <x v="32"/>
    <x v="435"/>
    <x v="36"/>
    <x v="3"/>
    <x v="4"/>
    <x v="3"/>
    <x v="1"/>
    <x v="6"/>
    <x v="410"/>
    <x v="0"/>
    <x v="0"/>
    <x v="3"/>
    <x v="11"/>
    <x v="0"/>
    <x v="0"/>
    <x v="0"/>
  </r>
  <r>
    <x v="46"/>
    <x v="25"/>
    <x v="29"/>
    <x v="1"/>
    <x v="10"/>
    <x v="28"/>
    <x v="28"/>
    <x v="28"/>
    <x v="28"/>
    <x v="0"/>
    <x v="204"/>
    <x v="488"/>
    <x v="6"/>
    <x v="287"/>
    <x v="4"/>
    <x v="436"/>
    <x v="4"/>
    <x v="3"/>
    <x v="4"/>
    <x v="3"/>
    <x v="1"/>
    <x v="4"/>
    <x v="4"/>
    <x v="0"/>
    <x v="0"/>
    <x v="3"/>
    <x v="2"/>
    <x v="10"/>
    <x v="0"/>
    <x v="3"/>
  </r>
  <r>
    <x v="46"/>
    <x v="25"/>
    <x v="30"/>
    <x v="1"/>
    <x v="10"/>
    <x v="29"/>
    <x v="29"/>
    <x v="29"/>
    <x v="29"/>
    <x v="0"/>
    <x v="484"/>
    <x v="489"/>
    <x v="397"/>
    <x v="248"/>
    <x v="9"/>
    <x v="437"/>
    <x v="3"/>
    <x v="5"/>
    <x v="4"/>
    <x v="3"/>
    <x v="1"/>
    <x v="26"/>
    <x v="411"/>
    <x v="0"/>
    <x v="0"/>
    <x v="13"/>
    <x v="2"/>
    <x v="10"/>
    <x v="0"/>
    <x v="3"/>
  </r>
  <r>
    <x v="46"/>
    <x v="26"/>
    <x v="31"/>
    <x v="1"/>
    <x v="0"/>
    <x v="30"/>
    <x v="30"/>
    <x v="30"/>
    <x v="30"/>
    <x v="0"/>
    <x v="485"/>
    <x v="490"/>
    <x v="407"/>
    <x v="288"/>
    <x v="36"/>
    <x v="438"/>
    <x v="36"/>
    <x v="3"/>
    <x v="15"/>
    <x v="3"/>
    <x v="1"/>
    <x v="47"/>
    <x v="83"/>
    <x v="0"/>
    <x v="0"/>
    <x v="3"/>
    <x v="2"/>
    <x v="0"/>
    <x v="0"/>
    <x v="0"/>
  </r>
  <r>
    <x v="46"/>
    <x v="25"/>
    <x v="32"/>
    <x v="0"/>
    <x v="12"/>
    <x v="31"/>
    <x v="31"/>
    <x v="31"/>
    <x v="31"/>
    <x v="0"/>
    <x v="486"/>
    <x v="491"/>
    <x v="408"/>
    <x v="289"/>
    <x v="76"/>
    <x v="439"/>
    <x v="63"/>
    <x v="5"/>
    <x v="52"/>
    <x v="3"/>
    <x v="1"/>
    <x v="108"/>
    <x v="93"/>
    <x v="0"/>
    <x v="0"/>
    <x v="7"/>
    <x v="5"/>
    <x v="12"/>
    <x v="0"/>
    <x v="3"/>
  </r>
  <r>
    <x v="46"/>
    <x v="30"/>
    <x v="36"/>
    <x v="0"/>
    <x v="16"/>
    <x v="35"/>
    <x v="35"/>
    <x v="35"/>
    <x v="35"/>
    <x v="0"/>
    <x v="487"/>
    <x v="492"/>
    <x v="409"/>
    <x v="105"/>
    <x v="27"/>
    <x v="360"/>
    <x v="67"/>
    <x v="5"/>
    <x v="54"/>
    <x v="12"/>
    <x v="1"/>
    <x v="109"/>
    <x v="412"/>
    <x v="0"/>
    <x v="0"/>
    <x v="15"/>
    <x v="15"/>
    <x v="16"/>
    <x v="0"/>
    <x v="0"/>
  </r>
  <r>
    <x v="47"/>
    <x v="2"/>
    <x v="2"/>
    <x v="1"/>
    <x v="0"/>
    <x v="2"/>
    <x v="2"/>
    <x v="2"/>
    <x v="2"/>
    <x v="0"/>
    <x v="488"/>
    <x v="493"/>
    <x v="115"/>
    <x v="221"/>
    <x v="11"/>
    <x v="189"/>
    <x v="30"/>
    <x v="3"/>
    <x v="4"/>
    <x v="3"/>
    <x v="1"/>
    <x v="38"/>
    <x v="413"/>
    <x v="0"/>
    <x v="0"/>
    <x v="5"/>
    <x v="6"/>
    <x v="0"/>
    <x v="0"/>
    <x v="0"/>
  </r>
  <r>
    <x v="47"/>
    <x v="2"/>
    <x v="3"/>
    <x v="1"/>
    <x v="0"/>
    <x v="3"/>
    <x v="3"/>
    <x v="3"/>
    <x v="3"/>
    <x v="0"/>
    <x v="489"/>
    <x v="494"/>
    <x v="64"/>
    <x v="276"/>
    <x v="43"/>
    <x v="440"/>
    <x v="3"/>
    <x v="5"/>
    <x v="6"/>
    <x v="3"/>
    <x v="1"/>
    <x v="47"/>
    <x v="414"/>
    <x v="0"/>
    <x v="0"/>
    <x v="12"/>
    <x v="5"/>
    <x v="0"/>
    <x v="0"/>
    <x v="0"/>
  </r>
  <r>
    <x v="47"/>
    <x v="2"/>
    <x v="4"/>
    <x v="1"/>
    <x v="0"/>
    <x v="4"/>
    <x v="4"/>
    <x v="4"/>
    <x v="4"/>
    <x v="0"/>
    <x v="490"/>
    <x v="495"/>
    <x v="410"/>
    <x v="270"/>
    <x v="4"/>
    <x v="441"/>
    <x v="36"/>
    <x v="3"/>
    <x v="4"/>
    <x v="3"/>
    <x v="1"/>
    <x v="6"/>
    <x v="415"/>
    <x v="0"/>
    <x v="0"/>
    <x v="3"/>
    <x v="2"/>
    <x v="0"/>
    <x v="0"/>
    <x v="0"/>
  </r>
  <r>
    <x v="47"/>
    <x v="5"/>
    <x v="8"/>
    <x v="1"/>
    <x v="0"/>
    <x v="8"/>
    <x v="8"/>
    <x v="8"/>
    <x v="8"/>
    <x v="0"/>
    <x v="491"/>
    <x v="496"/>
    <x v="265"/>
    <x v="276"/>
    <x v="20"/>
    <x v="442"/>
    <x v="21"/>
    <x v="3"/>
    <x v="3"/>
    <x v="3"/>
    <x v="3"/>
    <x v="21"/>
    <x v="416"/>
    <x v="0"/>
    <x v="0"/>
    <x v="3"/>
    <x v="5"/>
    <x v="0"/>
    <x v="0"/>
    <x v="0"/>
  </r>
  <r>
    <x v="47"/>
    <x v="18"/>
    <x v="21"/>
    <x v="1"/>
    <x v="0"/>
    <x v="20"/>
    <x v="20"/>
    <x v="20"/>
    <x v="20"/>
    <x v="0"/>
    <x v="492"/>
    <x v="497"/>
    <x v="411"/>
    <x v="115"/>
    <x v="45"/>
    <x v="443"/>
    <x v="9"/>
    <x v="3"/>
    <x v="3"/>
    <x v="7"/>
    <x v="1"/>
    <x v="38"/>
    <x v="417"/>
    <x v="0"/>
    <x v="0"/>
    <x v="4"/>
    <x v="2"/>
    <x v="0"/>
    <x v="0"/>
    <x v="0"/>
  </r>
  <r>
    <x v="47"/>
    <x v="22"/>
    <x v="26"/>
    <x v="0"/>
    <x v="10"/>
    <x v="25"/>
    <x v="25"/>
    <x v="25"/>
    <x v="25"/>
    <x v="0"/>
    <x v="493"/>
    <x v="498"/>
    <x v="412"/>
    <x v="9"/>
    <x v="63"/>
    <x v="215"/>
    <x v="29"/>
    <x v="3"/>
    <x v="38"/>
    <x v="3"/>
    <x v="1"/>
    <x v="51"/>
    <x v="418"/>
    <x v="0"/>
    <x v="0"/>
    <x v="12"/>
    <x v="7"/>
    <x v="10"/>
    <x v="0"/>
    <x v="3"/>
  </r>
  <r>
    <x v="47"/>
    <x v="23"/>
    <x v="27"/>
    <x v="1"/>
    <x v="0"/>
    <x v="26"/>
    <x v="26"/>
    <x v="26"/>
    <x v="26"/>
    <x v="0"/>
    <x v="494"/>
    <x v="499"/>
    <x v="413"/>
    <x v="91"/>
    <x v="36"/>
    <x v="444"/>
    <x v="36"/>
    <x v="3"/>
    <x v="4"/>
    <x v="3"/>
    <x v="1"/>
    <x v="6"/>
    <x v="419"/>
    <x v="0"/>
    <x v="0"/>
    <x v="3"/>
    <x v="2"/>
    <x v="0"/>
    <x v="0"/>
    <x v="0"/>
  </r>
  <r>
    <x v="47"/>
    <x v="25"/>
    <x v="29"/>
    <x v="1"/>
    <x v="10"/>
    <x v="28"/>
    <x v="28"/>
    <x v="28"/>
    <x v="28"/>
    <x v="0"/>
    <x v="4"/>
    <x v="500"/>
    <x v="4"/>
    <x v="290"/>
    <x v="4"/>
    <x v="445"/>
    <x v="4"/>
    <x v="3"/>
    <x v="4"/>
    <x v="3"/>
    <x v="1"/>
    <x v="4"/>
    <x v="4"/>
    <x v="0"/>
    <x v="0"/>
    <x v="3"/>
    <x v="2"/>
    <x v="10"/>
    <x v="0"/>
    <x v="3"/>
  </r>
  <r>
    <x v="47"/>
    <x v="25"/>
    <x v="30"/>
    <x v="1"/>
    <x v="10"/>
    <x v="29"/>
    <x v="29"/>
    <x v="29"/>
    <x v="29"/>
    <x v="0"/>
    <x v="495"/>
    <x v="501"/>
    <x v="414"/>
    <x v="291"/>
    <x v="9"/>
    <x v="446"/>
    <x v="21"/>
    <x v="3"/>
    <x v="3"/>
    <x v="7"/>
    <x v="3"/>
    <x v="16"/>
    <x v="420"/>
    <x v="0"/>
    <x v="0"/>
    <x v="3"/>
    <x v="5"/>
    <x v="10"/>
    <x v="0"/>
    <x v="3"/>
  </r>
  <r>
    <x v="47"/>
    <x v="26"/>
    <x v="31"/>
    <x v="1"/>
    <x v="0"/>
    <x v="30"/>
    <x v="30"/>
    <x v="30"/>
    <x v="30"/>
    <x v="0"/>
    <x v="496"/>
    <x v="502"/>
    <x v="415"/>
    <x v="127"/>
    <x v="19"/>
    <x v="447"/>
    <x v="9"/>
    <x v="3"/>
    <x v="4"/>
    <x v="3"/>
    <x v="1"/>
    <x v="26"/>
    <x v="421"/>
    <x v="0"/>
    <x v="0"/>
    <x v="12"/>
    <x v="2"/>
    <x v="0"/>
    <x v="0"/>
    <x v="0"/>
  </r>
  <r>
    <x v="47"/>
    <x v="25"/>
    <x v="32"/>
    <x v="0"/>
    <x v="12"/>
    <x v="31"/>
    <x v="31"/>
    <x v="31"/>
    <x v="31"/>
    <x v="0"/>
    <x v="497"/>
    <x v="503"/>
    <x v="416"/>
    <x v="9"/>
    <x v="63"/>
    <x v="448"/>
    <x v="11"/>
    <x v="5"/>
    <x v="66"/>
    <x v="7"/>
    <x v="3"/>
    <x v="110"/>
    <x v="366"/>
    <x v="0"/>
    <x v="0"/>
    <x v="2"/>
    <x v="11"/>
    <x v="12"/>
    <x v="0"/>
    <x v="3"/>
  </r>
  <r>
    <x v="47"/>
    <x v="30"/>
    <x v="36"/>
    <x v="0"/>
    <x v="16"/>
    <x v="35"/>
    <x v="35"/>
    <x v="35"/>
    <x v="35"/>
    <x v="0"/>
    <x v="498"/>
    <x v="504"/>
    <x v="417"/>
    <x v="175"/>
    <x v="18"/>
    <x v="56"/>
    <x v="76"/>
    <x v="2"/>
    <x v="1"/>
    <x v="4"/>
    <x v="1"/>
    <x v="111"/>
    <x v="422"/>
    <x v="0"/>
    <x v="0"/>
    <x v="15"/>
    <x v="12"/>
    <x v="16"/>
    <x v="0"/>
    <x v="0"/>
  </r>
  <r>
    <x v="48"/>
    <x v="2"/>
    <x v="2"/>
    <x v="1"/>
    <x v="0"/>
    <x v="2"/>
    <x v="2"/>
    <x v="2"/>
    <x v="2"/>
    <x v="0"/>
    <x v="499"/>
    <x v="505"/>
    <x v="392"/>
    <x v="121"/>
    <x v="22"/>
    <x v="87"/>
    <x v="15"/>
    <x v="3"/>
    <x v="3"/>
    <x v="7"/>
    <x v="1"/>
    <x v="22"/>
    <x v="423"/>
    <x v="0"/>
    <x v="0"/>
    <x v="13"/>
    <x v="13"/>
    <x v="0"/>
    <x v="0"/>
    <x v="0"/>
  </r>
  <r>
    <x v="48"/>
    <x v="2"/>
    <x v="3"/>
    <x v="1"/>
    <x v="0"/>
    <x v="3"/>
    <x v="3"/>
    <x v="3"/>
    <x v="3"/>
    <x v="0"/>
    <x v="500"/>
    <x v="506"/>
    <x v="418"/>
    <x v="79"/>
    <x v="96"/>
    <x v="449"/>
    <x v="15"/>
    <x v="3"/>
    <x v="15"/>
    <x v="3"/>
    <x v="1"/>
    <x v="22"/>
    <x v="424"/>
    <x v="0"/>
    <x v="0"/>
    <x v="5"/>
    <x v="14"/>
    <x v="0"/>
    <x v="0"/>
    <x v="0"/>
  </r>
  <r>
    <x v="48"/>
    <x v="2"/>
    <x v="4"/>
    <x v="1"/>
    <x v="0"/>
    <x v="4"/>
    <x v="4"/>
    <x v="4"/>
    <x v="4"/>
    <x v="0"/>
    <x v="259"/>
    <x v="507"/>
    <x v="232"/>
    <x v="292"/>
    <x v="4"/>
    <x v="450"/>
    <x v="36"/>
    <x v="3"/>
    <x v="4"/>
    <x v="3"/>
    <x v="1"/>
    <x v="6"/>
    <x v="425"/>
    <x v="0"/>
    <x v="0"/>
    <x v="3"/>
    <x v="2"/>
    <x v="0"/>
    <x v="0"/>
    <x v="0"/>
  </r>
  <r>
    <x v="48"/>
    <x v="5"/>
    <x v="8"/>
    <x v="1"/>
    <x v="0"/>
    <x v="8"/>
    <x v="8"/>
    <x v="8"/>
    <x v="8"/>
    <x v="0"/>
    <x v="501"/>
    <x v="508"/>
    <x v="419"/>
    <x v="239"/>
    <x v="20"/>
    <x v="451"/>
    <x v="9"/>
    <x v="3"/>
    <x v="5"/>
    <x v="3"/>
    <x v="1"/>
    <x v="22"/>
    <x v="426"/>
    <x v="0"/>
    <x v="0"/>
    <x v="3"/>
    <x v="13"/>
    <x v="0"/>
    <x v="0"/>
    <x v="0"/>
  </r>
  <r>
    <x v="48"/>
    <x v="18"/>
    <x v="21"/>
    <x v="1"/>
    <x v="0"/>
    <x v="20"/>
    <x v="20"/>
    <x v="20"/>
    <x v="20"/>
    <x v="0"/>
    <x v="502"/>
    <x v="509"/>
    <x v="420"/>
    <x v="112"/>
    <x v="45"/>
    <x v="258"/>
    <x v="3"/>
    <x v="3"/>
    <x v="4"/>
    <x v="3"/>
    <x v="1"/>
    <x v="10"/>
    <x v="427"/>
    <x v="0"/>
    <x v="0"/>
    <x v="4"/>
    <x v="13"/>
    <x v="0"/>
    <x v="0"/>
    <x v="0"/>
  </r>
  <r>
    <x v="48"/>
    <x v="22"/>
    <x v="26"/>
    <x v="0"/>
    <x v="10"/>
    <x v="25"/>
    <x v="25"/>
    <x v="25"/>
    <x v="25"/>
    <x v="0"/>
    <x v="503"/>
    <x v="510"/>
    <x v="421"/>
    <x v="293"/>
    <x v="72"/>
    <x v="452"/>
    <x v="14"/>
    <x v="3"/>
    <x v="39"/>
    <x v="3"/>
    <x v="5"/>
    <x v="112"/>
    <x v="428"/>
    <x v="0"/>
    <x v="0"/>
    <x v="13"/>
    <x v="1"/>
    <x v="10"/>
    <x v="0"/>
    <x v="3"/>
  </r>
  <r>
    <x v="48"/>
    <x v="23"/>
    <x v="27"/>
    <x v="1"/>
    <x v="0"/>
    <x v="26"/>
    <x v="26"/>
    <x v="26"/>
    <x v="26"/>
    <x v="0"/>
    <x v="504"/>
    <x v="511"/>
    <x v="422"/>
    <x v="231"/>
    <x v="36"/>
    <x v="453"/>
    <x v="4"/>
    <x v="3"/>
    <x v="4"/>
    <x v="3"/>
    <x v="1"/>
    <x v="4"/>
    <x v="4"/>
    <x v="0"/>
    <x v="0"/>
    <x v="3"/>
    <x v="2"/>
    <x v="0"/>
    <x v="0"/>
    <x v="0"/>
  </r>
  <r>
    <x v="48"/>
    <x v="25"/>
    <x v="29"/>
    <x v="1"/>
    <x v="10"/>
    <x v="28"/>
    <x v="28"/>
    <x v="28"/>
    <x v="28"/>
    <x v="0"/>
    <x v="505"/>
    <x v="512"/>
    <x v="396"/>
    <x v="155"/>
    <x v="4"/>
    <x v="454"/>
    <x v="4"/>
    <x v="3"/>
    <x v="4"/>
    <x v="3"/>
    <x v="1"/>
    <x v="4"/>
    <x v="4"/>
    <x v="0"/>
    <x v="0"/>
    <x v="3"/>
    <x v="2"/>
    <x v="10"/>
    <x v="0"/>
    <x v="3"/>
  </r>
  <r>
    <x v="48"/>
    <x v="25"/>
    <x v="30"/>
    <x v="1"/>
    <x v="10"/>
    <x v="29"/>
    <x v="29"/>
    <x v="29"/>
    <x v="29"/>
    <x v="0"/>
    <x v="506"/>
    <x v="513"/>
    <x v="423"/>
    <x v="24"/>
    <x v="9"/>
    <x v="455"/>
    <x v="15"/>
    <x v="3"/>
    <x v="6"/>
    <x v="3"/>
    <x v="1"/>
    <x v="3"/>
    <x v="429"/>
    <x v="0"/>
    <x v="0"/>
    <x v="3"/>
    <x v="5"/>
    <x v="10"/>
    <x v="0"/>
    <x v="3"/>
  </r>
  <r>
    <x v="48"/>
    <x v="26"/>
    <x v="31"/>
    <x v="1"/>
    <x v="0"/>
    <x v="30"/>
    <x v="30"/>
    <x v="30"/>
    <x v="30"/>
    <x v="0"/>
    <x v="507"/>
    <x v="514"/>
    <x v="424"/>
    <x v="236"/>
    <x v="84"/>
    <x v="456"/>
    <x v="3"/>
    <x v="3"/>
    <x v="6"/>
    <x v="2"/>
    <x v="1"/>
    <x v="3"/>
    <x v="430"/>
    <x v="0"/>
    <x v="0"/>
    <x v="3"/>
    <x v="13"/>
    <x v="0"/>
    <x v="0"/>
    <x v="0"/>
  </r>
  <r>
    <x v="48"/>
    <x v="25"/>
    <x v="32"/>
    <x v="0"/>
    <x v="12"/>
    <x v="31"/>
    <x v="31"/>
    <x v="31"/>
    <x v="31"/>
    <x v="0"/>
    <x v="508"/>
    <x v="515"/>
    <x v="425"/>
    <x v="234"/>
    <x v="63"/>
    <x v="128"/>
    <x v="12"/>
    <x v="3"/>
    <x v="67"/>
    <x v="9"/>
    <x v="2"/>
    <x v="66"/>
    <x v="184"/>
    <x v="0"/>
    <x v="0"/>
    <x v="23"/>
    <x v="14"/>
    <x v="12"/>
    <x v="0"/>
    <x v="3"/>
  </r>
  <r>
    <x v="48"/>
    <x v="30"/>
    <x v="36"/>
    <x v="0"/>
    <x v="16"/>
    <x v="35"/>
    <x v="35"/>
    <x v="35"/>
    <x v="35"/>
    <x v="0"/>
    <x v="509"/>
    <x v="516"/>
    <x v="426"/>
    <x v="175"/>
    <x v="18"/>
    <x v="457"/>
    <x v="63"/>
    <x v="3"/>
    <x v="33"/>
    <x v="2"/>
    <x v="1"/>
    <x v="82"/>
    <x v="431"/>
    <x v="0"/>
    <x v="0"/>
    <x v="14"/>
    <x v="19"/>
    <x v="16"/>
    <x v="0"/>
    <x v="0"/>
  </r>
  <r>
    <x v="49"/>
    <x v="2"/>
    <x v="2"/>
    <x v="1"/>
    <x v="0"/>
    <x v="2"/>
    <x v="2"/>
    <x v="2"/>
    <x v="2"/>
    <x v="0"/>
    <x v="510"/>
    <x v="517"/>
    <x v="427"/>
    <x v="234"/>
    <x v="7"/>
    <x v="30"/>
    <x v="30"/>
    <x v="3"/>
    <x v="3"/>
    <x v="3"/>
    <x v="1"/>
    <x v="21"/>
    <x v="432"/>
    <x v="0"/>
    <x v="0"/>
    <x v="3"/>
    <x v="5"/>
    <x v="0"/>
    <x v="0"/>
    <x v="0"/>
  </r>
  <r>
    <x v="49"/>
    <x v="2"/>
    <x v="3"/>
    <x v="1"/>
    <x v="0"/>
    <x v="3"/>
    <x v="3"/>
    <x v="3"/>
    <x v="3"/>
    <x v="0"/>
    <x v="511"/>
    <x v="518"/>
    <x v="428"/>
    <x v="9"/>
    <x v="99"/>
    <x v="458"/>
    <x v="21"/>
    <x v="3"/>
    <x v="15"/>
    <x v="3"/>
    <x v="1"/>
    <x v="21"/>
    <x v="433"/>
    <x v="0"/>
    <x v="0"/>
    <x v="12"/>
    <x v="2"/>
    <x v="0"/>
    <x v="0"/>
    <x v="0"/>
  </r>
  <r>
    <x v="49"/>
    <x v="2"/>
    <x v="4"/>
    <x v="1"/>
    <x v="0"/>
    <x v="4"/>
    <x v="4"/>
    <x v="4"/>
    <x v="4"/>
    <x v="0"/>
    <x v="512"/>
    <x v="519"/>
    <x v="429"/>
    <x v="34"/>
    <x v="4"/>
    <x v="459"/>
    <x v="4"/>
    <x v="3"/>
    <x v="4"/>
    <x v="3"/>
    <x v="1"/>
    <x v="4"/>
    <x v="4"/>
    <x v="0"/>
    <x v="0"/>
    <x v="3"/>
    <x v="2"/>
    <x v="0"/>
    <x v="0"/>
    <x v="0"/>
  </r>
  <r>
    <x v="49"/>
    <x v="5"/>
    <x v="8"/>
    <x v="1"/>
    <x v="0"/>
    <x v="8"/>
    <x v="8"/>
    <x v="8"/>
    <x v="8"/>
    <x v="0"/>
    <x v="513"/>
    <x v="520"/>
    <x v="430"/>
    <x v="248"/>
    <x v="20"/>
    <x v="460"/>
    <x v="15"/>
    <x v="3"/>
    <x v="6"/>
    <x v="7"/>
    <x v="1"/>
    <x v="38"/>
    <x v="434"/>
    <x v="0"/>
    <x v="0"/>
    <x v="3"/>
    <x v="2"/>
    <x v="0"/>
    <x v="0"/>
    <x v="0"/>
  </r>
  <r>
    <x v="49"/>
    <x v="18"/>
    <x v="21"/>
    <x v="1"/>
    <x v="0"/>
    <x v="20"/>
    <x v="20"/>
    <x v="20"/>
    <x v="20"/>
    <x v="0"/>
    <x v="514"/>
    <x v="521"/>
    <x v="126"/>
    <x v="210"/>
    <x v="45"/>
    <x v="137"/>
    <x v="21"/>
    <x v="5"/>
    <x v="6"/>
    <x v="3"/>
    <x v="1"/>
    <x v="22"/>
    <x v="435"/>
    <x v="0"/>
    <x v="0"/>
    <x v="3"/>
    <x v="2"/>
    <x v="0"/>
    <x v="0"/>
    <x v="0"/>
  </r>
  <r>
    <x v="49"/>
    <x v="22"/>
    <x v="26"/>
    <x v="0"/>
    <x v="10"/>
    <x v="25"/>
    <x v="25"/>
    <x v="25"/>
    <x v="25"/>
    <x v="0"/>
    <x v="515"/>
    <x v="522"/>
    <x v="136"/>
    <x v="3"/>
    <x v="75"/>
    <x v="461"/>
    <x v="5"/>
    <x v="3"/>
    <x v="14"/>
    <x v="3"/>
    <x v="1"/>
    <x v="11"/>
    <x v="436"/>
    <x v="0"/>
    <x v="0"/>
    <x v="5"/>
    <x v="2"/>
    <x v="10"/>
    <x v="0"/>
    <x v="3"/>
  </r>
  <r>
    <x v="49"/>
    <x v="23"/>
    <x v="27"/>
    <x v="1"/>
    <x v="0"/>
    <x v="26"/>
    <x v="26"/>
    <x v="26"/>
    <x v="26"/>
    <x v="0"/>
    <x v="516"/>
    <x v="523"/>
    <x v="431"/>
    <x v="17"/>
    <x v="2"/>
    <x v="462"/>
    <x v="36"/>
    <x v="3"/>
    <x v="6"/>
    <x v="3"/>
    <x v="1"/>
    <x v="10"/>
    <x v="437"/>
    <x v="0"/>
    <x v="0"/>
    <x v="3"/>
    <x v="2"/>
    <x v="0"/>
    <x v="0"/>
    <x v="0"/>
  </r>
  <r>
    <x v="49"/>
    <x v="25"/>
    <x v="29"/>
    <x v="1"/>
    <x v="10"/>
    <x v="28"/>
    <x v="28"/>
    <x v="28"/>
    <x v="28"/>
    <x v="0"/>
    <x v="517"/>
    <x v="524"/>
    <x v="82"/>
    <x v="294"/>
    <x v="4"/>
    <x v="463"/>
    <x v="4"/>
    <x v="3"/>
    <x v="4"/>
    <x v="3"/>
    <x v="1"/>
    <x v="4"/>
    <x v="4"/>
    <x v="0"/>
    <x v="0"/>
    <x v="3"/>
    <x v="2"/>
    <x v="10"/>
    <x v="0"/>
    <x v="3"/>
  </r>
  <r>
    <x v="49"/>
    <x v="25"/>
    <x v="30"/>
    <x v="1"/>
    <x v="10"/>
    <x v="29"/>
    <x v="29"/>
    <x v="29"/>
    <x v="29"/>
    <x v="0"/>
    <x v="518"/>
    <x v="525"/>
    <x v="432"/>
    <x v="107"/>
    <x v="9"/>
    <x v="464"/>
    <x v="15"/>
    <x v="3"/>
    <x v="4"/>
    <x v="3"/>
    <x v="1"/>
    <x v="47"/>
    <x v="438"/>
    <x v="0"/>
    <x v="0"/>
    <x v="3"/>
    <x v="2"/>
    <x v="10"/>
    <x v="0"/>
    <x v="3"/>
  </r>
  <r>
    <x v="49"/>
    <x v="26"/>
    <x v="31"/>
    <x v="1"/>
    <x v="0"/>
    <x v="30"/>
    <x v="30"/>
    <x v="30"/>
    <x v="30"/>
    <x v="0"/>
    <x v="519"/>
    <x v="526"/>
    <x v="433"/>
    <x v="295"/>
    <x v="19"/>
    <x v="462"/>
    <x v="36"/>
    <x v="3"/>
    <x v="4"/>
    <x v="3"/>
    <x v="1"/>
    <x v="6"/>
    <x v="439"/>
    <x v="0"/>
    <x v="0"/>
    <x v="3"/>
    <x v="2"/>
    <x v="0"/>
    <x v="0"/>
    <x v="0"/>
  </r>
  <r>
    <x v="49"/>
    <x v="25"/>
    <x v="32"/>
    <x v="0"/>
    <x v="12"/>
    <x v="31"/>
    <x v="31"/>
    <x v="31"/>
    <x v="31"/>
    <x v="0"/>
    <x v="520"/>
    <x v="527"/>
    <x v="434"/>
    <x v="31"/>
    <x v="76"/>
    <x v="465"/>
    <x v="66"/>
    <x v="5"/>
    <x v="55"/>
    <x v="9"/>
    <x v="1"/>
    <x v="113"/>
    <x v="334"/>
    <x v="0"/>
    <x v="0"/>
    <x v="12"/>
    <x v="13"/>
    <x v="12"/>
    <x v="0"/>
    <x v="3"/>
  </r>
  <r>
    <x v="49"/>
    <x v="30"/>
    <x v="36"/>
    <x v="0"/>
    <x v="16"/>
    <x v="35"/>
    <x v="35"/>
    <x v="35"/>
    <x v="35"/>
    <x v="0"/>
    <x v="521"/>
    <x v="528"/>
    <x v="128"/>
    <x v="172"/>
    <x v="4"/>
    <x v="466"/>
    <x v="5"/>
    <x v="2"/>
    <x v="68"/>
    <x v="8"/>
    <x v="1"/>
    <x v="85"/>
    <x v="440"/>
    <x v="0"/>
    <x v="0"/>
    <x v="21"/>
    <x v="15"/>
    <x v="16"/>
    <x v="0"/>
    <x v="0"/>
  </r>
  <r>
    <x v="50"/>
    <x v="2"/>
    <x v="2"/>
    <x v="1"/>
    <x v="0"/>
    <x v="2"/>
    <x v="2"/>
    <x v="2"/>
    <x v="2"/>
    <x v="0"/>
    <x v="522"/>
    <x v="529"/>
    <x v="325"/>
    <x v="3"/>
    <x v="11"/>
    <x v="467"/>
    <x v="9"/>
    <x v="3"/>
    <x v="6"/>
    <x v="7"/>
    <x v="1"/>
    <x v="3"/>
    <x v="441"/>
    <x v="0"/>
    <x v="0"/>
    <x v="12"/>
    <x v="2"/>
    <x v="0"/>
    <x v="0"/>
    <x v="0"/>
  </r>
  <r>
    <x v="50"/>
    <x v="2"/>
    <x v="3"/>
    <x v="1"/>
    <x v="0"/>
    <x v="3"/>
    <x v="3"/>
    <x v="3"/>
    <x v="3"/>
    <x v="0"/>
    <x v="523"/>
    <x v="530"/>
    <x v="352"/>
    <x v="271"/>
    <x v="96"/>
    <x v="468"/>
    <x v="35"/>
    <x v="3"/>
    <x v="5"/>
    <x v="7"/>
    <x v="3"/>
    <x v="54"/>
    <x v="442"/>
    <x v="0"/>
    <x v="0"/>
    <x v="7"/>
    <x v="13"/>
    <x v="0"/>
    <x v="0"/>
    <x v="0"/>
  </r>
  <r>
    <x v="50"/>
    <x v="2"/>
    <x v="4"/>
    <x v="1"/>
    <x v="0"/>
    <x v="4"/>
    <x v="4"/>
    <x v="4"/>
    <x v="4"/>
    <x v="0"/>
    <x v="431"/>
    <x v="531"/>
    <x v="366"/>
    <x v="296"/>
    <x v="4"/>
    <x v="469"/>
    <x v="4"/>
    <x v="3"/>
    <x v="4"/>
    <x v="3"/>
    <x v="1"/>
    <x v="4"/>
    <x v="4"/>
    <x v="0"/>
    <x v="0"/>
    <x v="3"/>
    <x v="2"/>
    <x v="0"/>
    <x v="0"/>
    <x v="0"/>
  </r>
  <r>
    <x v="50"/>
    <x v="5"/>
    <x v="8"/>
    <x v="1"/>
    <x v="0"/>
    <x v="8"/>
    <x v="8"/>
    <x v="8"/>
    <x v="8"/>
    <x v="0"/>
    <x v="524"/>
    <x v="532"/>
    <x v="435"/>
    <x v="106"/>
    <x v="20"/>
    <x v="470"/>
    <x v="3"/>
    <x v="5"/>
    <x v="3"/>
    <x v="3"/>
    <x v="1"/>
    <x v="3"/>
    <x v="443"/>
    <x v="0"/>
    <x v="0"/>
    <x v="3"/>
    <x v="5"/>
    <x v="0"/>
    <x v="0"/>
    <x v="0"/>
  </r>
  <r>
    <x v="50"/>
    <x v="18"/>
    <x v="21"/>
    <x v="1"/>
    <x v="0"/>
    <x v="20"/>
    <x v="20"/>
    <x v="20"/>
    <x v="20"/>
    <x v="0"/>
    <x v="525"/>
    <x v="533"/>
    <x v="436"/>
    <x v="53"/>
    <x v="9"/>
    <x v="471"/>
    <x v="30"/>
    <x v="3"/>
    <x v="4"/>
    <x v="3"/>
    <x v="1"/>
    <x v="38"/>
    <x v="134"/>
    <x v="0"/>
    <x v="0"/>
    <x v="3"/>
    <x v="5"/>
    <x v="0"/>
    <x v="0"/>
    <x v="0"/>
  </r>
  <r>
    <x v="50"/>
    <x v="23"/>
    <x v="27"/>
    <x v="1"/>
    <x v="0"/>
    <x v="26"/>
    <x v="26"/>
    <x v="26"/>
    <x v="26"/>
    <x v="0"/>
    <x v="526"/>
    <x v="534"/>
    <x v="437"/>
    <x v="220"/>
    <x v="87"/>
    <x v="444"/>
    <x v="3"/>
    <x v="3"/>
    <x v="6"/>
    <x v="7"/>
    <x v="1"/>
    <x v="47"/>
    <x v="444"/>
    <x v="0"/>
    <x v="0"/>
    <x v="4"/>
    <x v="2"/>
    <x v="0"/>
    <x v="0"/>
    <x v="0"/>
  </r>
  <r>
    <x v="50"/>
    <x v="25"/>
    <x v="29"/>
    <x v="1"/>
    <x v="10"/>
    <x v="28"/>
    <x v="28"/>
    <x v="28"/>
    <x v="28"/>
    <x v="0"/>
    <x v="527"/>
    <x v="535"/>
    <x v="396"/>
    <x v="135"/>
    <x v="27"/>
    <x v="472"/>
    <x v="4"/>
    <x v="3"/>
    <x v="4"/>
    <x v="3"/>
    <x v="1"/>
    <x v="4"/>
    <x v="4"/>
    <x v="0"/>
    <x v="0"/>
    <x v="3"/>
    <x v="2"/>
    <x v="10"/>
    <x v="0"/>
    <x v="3"/>
  </r>
  <r>
    <x v="50"/>
    <x v="25"/>
    <x v="30"/>
    <x v="1"/>
    <x v="10"/>
    <x v="29"/>
    <x v="29"/>
    <x v="29"/>
    <x v="29"/>
    <x v="0"/>
    <x v="528"/>
    <x v="536"/>
    <x v="338"/>
    <x v="47"/>
    <x v="57"/>
    <x v="100"/>
    <x v="15"/>
    <x v="3"/>
    <x v="15"/>
    <x v="3"/>
    <x v="1"/>
    <x v="22"/>
    <x v="445"/>
    <x v="0"/>
    <x v="0"/>
    <x v="3"/>
    <x v="2"/>
    <x v="10"/>
    <x v="0"/>
    <x v="3"/>
  </r>
  <r>
    <x v="50"/>
    <x v="26"/>
    <x v="31"/>
    <x v="1"/>
    <x v="0"/>
    <x v="30"/>
    <x v="30"/>
    <x v="30"/>
    <x v="30"/>
    <x v="0"/>
    <x v="529"/>
    <x v="537"/>
    <x v="183"/>
    <x v="297"/>
    <x v="19"/>
    <x v="473"/>
    <x v="4"/>
    <x v="3"/>
    <x v="3"/>
    <x v="3"/>
    <x v="1"/>
    <x v="10"/>
    <x v="446"/>
    <x v="0"/>
    <x v="0"/>
    <x v="4"/>
    <x v="5"/>
    <x v="0"/>
    <x v="0"/>
    <x v="0"/>
  </r>
  <r>
    <x v="51"/>
    <x v="2"/>
    <x v="2"/>
    <x v="1"/>
    <x v="0"/>
    <x v="2"/>
    <x v="2"/>
    <x v="2"/>
    <x v="2"/>
    <x v="0"/>
    <x v="530"/>
    <x v="538"/>
    <x v="284"/>
    <x v="72"/>
    <x v="22"/>
    <x v="327"/>
    <x v="21"/>
    <x v="3"/>
    <x v="5"/>
    <x v="3"/>
    <x v="3"/>
    <x v="52"/>
    <x v="354"/>
    <x v="0"/>
    <x v="0"/>
    <x v="4"/>
    <x v="1"/>
    <x v="0"/>
    <x v="0"/>
    <x v="0"/>
  </r>
  <r>
    <x v="51"/>
    <x v="2"/>
    <x v="3"/>
    <x v="1"/>
    <x v="0"/>
    <x v="3"/>
    <x v="3"/>
    <x v="3"/>
    <x v="3"/>
    <x v="0"/>
    <x v="531"/>
    <x v="539"/>
    <x v="404"/>
    <x v="79"/>
    <x v="99"/>
    <x v="474"/>
    <x v="9"/>
    <x v="3"/>
    <x v="15"/>
    <x v="9"/>
    <x v="3"/>
    <x v="52"/>
    <x v="447"/>
    <x v="0"/>
    <x v="0"/>
    <x v="5"/>
    <x v="5"/>
    <x v="0"/>
    <x v="0"/>
    <x v="0"/>
  </r>
  <r>
    <x v="51"/>
    <x v="2"/>
    <x v="4"/>
    <x v="1"/>
    <x v="0"/>
    <x v="4"/>
    <x v="4"/>
    <x v="4"/>
    <x v="4"/>
    <x v="0"/>
    <x v="77"/>
    <x v="540"/>
    <x v="75"/>
    <x v="298"/>
    <x v="4"/>
    <x v="475"/>
    <x v="4"/>
    <x v="3"/>
    <x v="4"/>
    <x v="3"/>
    <x v="1"/>
    <x v="4"/>
    <x v="4"/>
    <x v="0"/>
    <x v="0"/>
    <x v="3"/>
    <x v="2"/>
    <x v="0"/>
    <x v="0"/>
    <x v="0"/>
  </r>
  <r>
    <x v="51"/>
    <x v="5"/>
    <x v="8"/>
    <x v="1"/>
    <x v="0"/>
    <x v="8"/>
    <x v="8"/>
    <x v="8"/>
    <x v="8"/>
    <x v="0"/>
    <x v="532"/>
    <x v="541"/>
    <x v="438"/>
    <x v="217"/>
    <x v="90"/>
    <x v="370"/>
    <x v="9"/>
    <x v="3"/>
    <x v="3"/>
    <x v="3"/>
    <x v="1"/>
    <x v="3"/>
    <x v="448"/>
    <x v="0"/>
    <x v="0"/>
    <x v="3"/>
    <x v="2"/>
    <x v="0"/>
    <x v="0"/>
    <x v="0"/>
  </r>
  <r>
    <x v="51"/>
    <x v="18"/>
    <x v="21"/>
    <x v="1"/>
    <x v="0"/>
    <x v="20"/>
    <x v="20"/>
    <x v="20"/>
    <x v="20"/>
    <x v="0"/>
    <x v="533"/>
    <x v="542"/>
    <x v="439"/>
    <x v="217"/>
    <x v="9"/>
    <x v="348"/>
    <x v="9"/>
    <x v="3"/>
    <x v="5"/>
    <x v="3"/>
    <x v="1"/>
    <x v="22"/>
    <x v="449"/>
    <x v="0"/>
    <x v="0"/>
    <x v="4"/>
    <x v="5"/>
    <x v="0"/>
    <x v="0"/>
    <x v="0"/>
  </r>
  <r>
    <x v="51"/>
    <x v="23"/>
    <x v="27"/>
    <x v="1"/>
    <x v="0"/>
    <x v="26"/>
    <x v="26"/>
    <x v="26"/>
    <x v="26"/>
    <x v="0"/>
    <x v="534"/>
    <x v="543"/>
    <x v="437"/>
    <x v="299"/>
    <x v="36"/>
    <x v="476"/>
    <x v="3"/>
    <x v="5"/>
    <x v="3"/>
    <x v="3"/>
    <x v="1"/>
    <x v="3"/>
    <x v="450"/>
    <x v="0"/>
    <x v="0"/>
    <x v="3"/>
    <x v="13"/>
    <x v="0"/>
    <x v="0"/>
    <x v="0"/>
  </r>
  <r>
    <x v="51"/>
    <x v="25"/>
    <x v="29"/>
    <x v="1"/>
    <x v="10"/>
    <x v="28"/>
    <x v="28"/>
    <x v="28"/>
    <x v="28"/>
    <x v="0"/>
    <x v="431"/>
    <x v="544"/>
    <x v="366"/>
    <x v="26"/>
    <x v="4"/>
    <x v="443"/>
    <x v="4"/>
    <x v="3"/>
    <x v="4"/>
    <x v="3"/>
    <x v="1"/>
    <x v="4"/>
    <x v="4"/>
    <x v="0"/>
    <x v="0"/>
    <x v="3"/>
    <x v="2"/>
    <x v="10"/>
    <x v="0"/>
    <x v="3"/>
  </r>
  <r>
    <x v="51"/>
    <x v="25"/>
    <x v="30"/>
    <x v="1"/>
    <x v="10"/>
    <x v="29"/>
    <x v="29"/>
    <x v="29"/>
    <x v="29"/>
    <x v="0"/>
    <x v="535"/>
    <x v="545"/>
    <x v="377"/>
    <x v="121"/>
    <x v="57"/>
    <x v="477"/>
    <x v="3"/>
    <x v="3"/>
    <x v="6"/>
    <x v="3"/>
    <x v="1"/>
    <x v="26"/>
    <x v="451"/>
    <x v="0"/>
    <x v="0"/>
    <x v="3"/>
    <x v="2"/>
    <x v="10"/>
    <x v="0"/>
    <x v="3"/>
  </r>
  <r>
    <x v="51"/>
    <x v="26"/>
    <x v="31"/>
    <x v="1"/>
    <x v="0"/>
    <x v="30"/>
    <x v="30"/>
    <x v="30"/>
    <x v="30"/>
    <x v="0"/>
    <x v="536"/>
    <x v="546"/>
    <x v="398"/>
    <x v="300"/>
    <x v="19"/>
    <x v="478"/>
    <x v="9"/>
    <x v="3"/>
    <x v="4"/>
    <x v="3"/>
    <x v="1"/>
    <x v="26"/>
    <x v="452"/>
    <x v="0"/>
    <x v="0"/>
    <x v="3"/>
    <x v="13"/>
    <x v="0"/>
    <x v="0"/>
    <x v="0"/>
  </r>
  <r>
    <x v="52"/>
    <x v="2"/>
    <x v="2"/>
    <x v="1"/>
    <x v="0"/>
    <x v="2"/>
    <x v="2"/>
    <x v="2"/>
    <x v="2"/>
    <x v="0"/>
    <x v="537"/>
    <x v="547"/>
    <x v="440"/>
    <x v="176"/>
    <x v="11"/>
    <x v="479"/>
    <x v="30"/>
    <x v="3"/>
    <x v="3"/>
    <x v="3"/>
    <x v="1"/>
    <x v="21"/>
    <x v="453"/>
    <x v="0"/>
    <x v="0"/>
    <x v="12"/>
    <x v="5"/>
    <x v="0"/>
    <x v="0"/>
    <x v="0"/>
  </r>
  <r>
    <x v="52"/>
    <x v="2"/>
    <x v="3"/>
    <x v="1"/>
    <x v="0"/>
    <x v="3"/>
    <x v="3"/>
    <x v="3"/>
    <x v="3"/>
    <x v="0"/>
    <x v="538"/>
    <x v="548"/>
    <x v="321"/>
    <x v="47"/>
    <x v="96"/>
    <x v="480"/>
    <x v="35"/>
    <x v="5"/>
    <x v="6"/>
    <x v="2"/>
    <x v="6"/>
    <x v="50"/>
    <x v="454"/>
    <x v="0"/>
    <x v="0"/>
    <x v="4"/>
    <x v="14"/>
    <x v="0"/>
    <x v="0"/>
    <x v="0"/>
  </r>
  <r>
    <x v="52"/>
    <x v="2"/>
    <x v="4"/>
    <x v="1"/>
    <x v="0"/>
    <x v="4"/>
    <x v="4"/>
    <x v="4"/>
    <x v="4"/>
    <x v="0"/>
    <x v="293"/>
    <x v="549"/>
    <x v="113"/>
    <x v="106"/>
    <x v="4"/>
    <x v="481"/>
    <x v="4"/>
    <x v="5"/>
    <x v="6"/>
    <x v="3"/>
    <x v="3"/>
    <x v="26"/>
    <x v="455"/>
    <x v="0"/>
    <x v="0"/>
    <x v="4"/>
    <x v="2"/>
    <x v="0"/>
    <x v="0"/>
    <x v="0"/>
  </r>
  <r>
    <x v="52"/>
    <x v="5"/>
    <x v="8"/>
    <x v="1"/>
    <x v="0"/>
    <x v="8"/>
    <x v="8"/>
    <x v="8"/>
    <x v="8"/>
    <x v="0"/>
    <x v="539"/>
    <x v="550"/>
    <x v="321"/>
    <x v="106"/>
    <x v="90"/>
    <x v="482"/>
    <x v="36"/>
    <x v="3"/>
    <x v="4"/>
    <x v="3"/>
    <x v="1"/>
    <x v="6"/>
    <x v="456"/>
    <x v="0"/>
    <x v="0"/>
    <x v="4"/>
    <x v="5"/>
    <x v="0"/>
    <x v="0"/>
    <x v="0"/>
  </r>
  <r>
    <x v="52"/>
    <x v="18"/>
    <x v="21"/>
    <x v="1"/>
    <x v="0"/>
    <x v="20"/>
    <x v="20"/>
    <x v="20"/>
    <x v="20"/>
    <x v="0"/>
    <x v="249"/>
    <x v="551"/>
    <x v="441"/>
    <x v="91"/>
    <x v="57"/>
    <x v="109"/>
    <x v="3"/>
    <x v="3"/>
    <x v="28"/>
    <x v="7"/>
    <x v="3"/>
    <x v="16"/>
    <x v="217"/>
    <x v="0"/>
    <x v="0"/>
    <x v="13"/>
    <x v="5"/>
    <x v="0"/>
    <x v="0"/>
    <x v="0"/>
  </r>
  <r>
    <x v="52"/>
    <x v="23"/>
    <x v="27"/>
    <x v="1"/>
    <x v="0"/>
    <x v="26"/>
    <x v="26"/>
    <x v="26"/>
    <x v="26"/>
    <x v="0"/>
    <x v="540"/>
    <x v="552"/>
    <x v="437"/>
    <x v="17"/>
    <x v="36"/>
    <x v="483"/>
    <x v="36"/>
    <x v="3"/>
    <x v="6"/>
    <x v="3"/>
    <x v="1"/>
    <x v="10"/>
    <x v="457"/>
    <x v="0"/>
    <x v="0"/>
    <x v="3"/>
    <x v="2"/>
    <x v="0"/>
    <x v="0"/>
    <x v="0"/>
  </r>
  <r>
    <x v="52"/>
    <x v="25"/>
    <x v="29"/>
    <x v="1"/>
    <x v="10"/>
    <x v="28"/>
    <x v="28"/>
    <x v="28"/>
    <x v="28"/>
    <x v="0"/>
    <x v="541"/>
    <x v="553"/>
    <x v="123"/>
    <x v="301"/>
    <x v="50"/>
    <x v="484"/>
    <x v="4"/>
    <x v="3"/>
    <x v="6"/>
    <x v="3"/>
    <x v="6"/>
    <x v="47"/>
    <x v="458"/>
    <x v="0"/>
    <x v="0"/>
    <x v="3"/>
    <x v="2"/>
    <x v="10"/>
    <x v="0"/>
    <x v="3"/>
  </r>
  <r>
    <x v="52"/>
    <x v="25"/>
    <x v="30"/>
    <x v="1"/>
    <x v="10"/>
    <x v="29"/>
    <x v="29"/>
    <x v="29"/>
    <x v="29"/>
    <x v="0"/>
    <x v="542"/>
    <x v="554"/>
    <x v="442"/>
    <x v="115"/>
    <x v="57"/>
    <x v="485"/>
    <x v="36"/>
    <x v="3"/>
    <x v="4"/>
    <x v="3"/>
    <x v="3"/>
    <x v="10"/>
    <x v="459"/>
    <x v="0"/>
    <x v="0"/>
    <x v="4"/>
    <x v="5"/>
    <x v="10"/>
    <x v="0"/>
    <x v="3"/>
  </r>
  <r>
    <x v="52"/>
    <x v="26"/>
    <x v="31"/>
    <x v="1"/>
    <x v="0"/>
    <x v="30"/>
    <x v="30"/>
    <x v="30"/>
    <x v="30"/>
    <x v="0"/>
    <x v="543"/>
    <x v="555"/>
    <x v="234"/>
    <x v="112"/>
    <x v="19"/>
    <x v="486"/>
    <x v="4"/>
    <x v="3"/>
    <x v="4"/>
    <x v="3"/>
    <x v="1"/>
    <x v="4"/>
    <x v="4"/>
    <x v="0"/>
    <x v="0"/>
    <x v="3"/>
    <x v="2"/>
    <x v="0"/>
    <x v="0"/>
    <x v="0"/>
  </r>
  <r>
    <x v="53"/>
    <x v="2"/>
    <x v="2"/>
    <x v="1"/>
    <x v="0"/>
    <x v="2"/>
    <x v="2"/>
    <x v="2"/>
    <x v="2"/>
    <x v="0"/>
    <x v="544"/>
    <x v="556"/>
    <x v="339"/>
    <x v="195"/>
    <x v="11"/>
    <x v="487"/>
    <x v="9"/>
    <x v="3"/>
    <x v="3"/>
    <x v="3"/>
    <x v="1"/>
    <x v="3"/>
    <x v="460"/>
    <x v="0"/>
    <x v="0"/>
    <x v="4"/>
    <x v="2"/>
    <x v="0"/>
    <x v="0"/>
    <x v="0"/>
  </r>
  <r>
    <x v="53"/>
    <x v="2"/>
    <x v="3"/>
    <x v="1"/>
    <x v="0"/>
    <x v="3"/>
    <x v="3"/>
    <x v="3"/>
    <x v="3"/>
    <x v="0"/>
    <x v="545"/>
    <x v="557"/>
    <x v="443"/>
    <x v="139"/>
    <x v="96"/>
    <x v="488"/>
    <x v="30"/>
    <x v="3"/>
    <x v="19"/>
    <x v="7"/>
    <x v="1"/>
    <x v="5"/>
    <x v="461"/>
    <x v="0"/>
    <x v="0"/>
    <x v="12"/>
    <x v="2"/>
    <x v="0"/>
    <x v="0"/>
    <x v="0"/>
  </r>
  <r>
    <x v="53"/>
    <x v="2"/>
    <x v="4"/>
    <x v="1"/>
    <x v="0"/>
    <x v="4"/>
    <x v="4"/>
    <x v="4"/>
    <x v="4"/>
    <x v="0"/>
    <x v="546"/>
    <x v="558"/>
    <x v="123"/>
    <x v="302"/>
    <x v="18"/>
    <x v="489"/>
    <x v="4"/>
    <x v="3"/>
    <x v="4"/>
    <x v="3"/>
    <x v="1"/>
    <x v="4"/>
    <x v="4"/>
    <x v="0"/>
    <x v="0"/>
    <x v="3"/>
    <x v="2"/>
    <x v="0"/>
    <x v="0"/>
    <x v="0"/>
  </r>
  <r>
    <x v="53"/>
    <x v="5"/>
    <x v="8"/>
    <x v="1"/>
    <x v="0"/>
    <x v="8"/>
    <x v="8"/>
    <x v="8"/>
    <x v="8"/>
    <x v="0"/>
    <x v="547"/>
    <x v="559"/>
    <x v="444"/>
    <x v="96"/>
    <x v="45"/>
    <x v="296"/>
    <x v="3"/>
    <x v="3"/>
    <x v="3"/>
    <x v="3"/>
    <x v="1"/>
    <x v="47"/>
    <x v="462"/>
    <x v="0"/>
    <x v="0"/>
    <x v="12"/>
    <x v="2"/>
    <x v="0"/>
    <x v="0"/>
    <x v="0"/>
  </r>
  <r>
    <x v="53"/>
    <x v="18"/>
    <x v="21"/>
    <x v="1"/>
    <x v="0"/>
    <x v="20"/>
    <x v="20"/>
    <x v="20"/>
    <x v="20"/>
    <x v="0"/>
    <x v="548"/>
    <x v="560"/>
    <x v="202"/>
    <x v="303"/>
    <x v="9"/>
    <x v="490"/>
    <x v="3"/>
    <x v="5"/>
    <x v="4"/>
    <x v="3"/>
    <x v="1"/>
    <x v="26"/>
    <x v="463"/>
    <x v="0"/>
    <x v="0"/>
    <x v="12"/>
    <x v="2"/>
    <x v="0"/>
    <x v="0"/>
    <x v="0"/>
  </r>
  <r>
    <x v="53"/>
    <x v="23"/>
    <x v="27"/>
    <x v="1"/>
    <x v="0"/>
    <x v="26"/>
    <x v="26"/>
    <x v="26"/>
    <x v="26"/>
    <x v="0"/>
    <x v="549"/>
    <x v="561"/>
    <x v="445"/>
    <x v="304"/>
    <x v="87"/>
    <x v="491"/>
    <x v="4"/>
    <x v="3"/>
    <x v="6"/>
    <x v="3"/>
    <x v="1"/>
    <x v="6"/>
    <x v="464"/>
    <x v="0"/>
    <x v="0"/>
    <x v="3"/>
    <x v="2"/>
    <x v="0"/>
    <x v="0"/>
    <x v="0"/>
  </r>
  <r>
    <x v="53"/>
    <x v="25"/>
    <x v="29"/>
    <x v="1"/>
    <x v="10"/>
    <x v="28"/>
    <x v="28"/>
    <x v="28"/>
    <x v="28"/>
    <x v="0"/>
    <x v="550"/>
    <x v="562"/>
    <x v="232"/>
    <x v="151"/>
    <x v="80"/>
    <x v="492"/>
    <x v="36"/>
    <x v="3"/>
    <x v="4"/>
    <x v="7"/>
    <x v="1"/>
    <x v="10"/>
    <x v="465"/>
    <x v="0"/>
    <x v="0"/>
    <x v="4"/>
    <x v="2"/>
    <x v="10"/>
    <x v="0"/>
    <x v="3"/>
  </r>
  <r>
    <x v="53"/>
    <x v="25"/>
    <x v="30"/>
    <x v="1"/>
    <x v="10"/>
    <x v="29"/>
    <x v="29"/>
    <x v="29"/>
    <x v="29"/>
    <x v="0"/>
    <x v="551"/>
    <x v="563"/>
    <x v="446"/>
    <x v="234"/>
    <x v="9"/>
    <x v="493"/>
    <x v="4"/>
    <x v="3"/>
    <x v="6"/>
    <x v="3"/>
    <x v="1"/>
    <x v="6"/>
    <x v="466"/>
    <x v="0"/>
    <x v="0"/>
    <x v="4"/>
    <x v="5"/>
    <x v="10"/>
    <x v="0"/>
    <x v="3"/>
  </r>
  <r>
    <x v="53"/>
    <x v="26"/>
    <x v="31"/>
    <x v="1"/>
    <x v="0"/>
    <x v="30"/>
    <x v="30"/>
    <x v="30"/>
    <x v="30"/>
    <x v="0"/>
    <x v="552"/>
    <x v="564"/>
    <x v="447"/>
    <x v="242"/>
    <x v="19"/>
    <x v="494"/>
    <x v="4"/>
    <x v="3"/>
    <x v="6"/>
    <x v="3"/>
    <x v="1"/>
    <x v="6"/>
    <x v="467"/>
    <x v="0"/>
    <x v="0"/>
    <x v="3"/>
    <x v="2"/>
    <x v="0"/>
    <x v="0"/>
    <x v="0"/>
  </r>
  <r>
    <x v="54"/>
    <x v="2"/>
    <x v="2"/>
    <x v="1"/>
    <x v="0"/>
    <x v="2"/>
    <x v="2"/>
    <x v="2"/>
    <x v="2"/>
    <x v="0"/>
    <x v="553"/>
    <x v="565"/>
    <x v="448"/>
    <x v="155"/>
    <x v="22"/>
    <x v="495"/>
    <x v="9"/>
    <x v="3"/>
    <x v="3"/>
    <x v="3"/>
    <x v="1"/>
    <x v="3"/>
    <x v="468"/>
    <x v="0"/>
    <x v="0"/>
    <x v="3"/>
    <x v="2"/>
    <x v="0"/>
    <x v="0"/>
    <x v="0"/>
  </r>
  <r>
    <x v="54"/>
    <x v="2"/>
    <x v="3"/>
    <x v="1"/>
    <x v="0"/>
    <x v="3"/>
    <x v="3"/>
    <x v="3"/>
    <x v="3"/>
    <x v="0"/>
    <x v="554"/>
    <x v="566"/>
    <x v="449"/>
    <x v="293"/>
    <x v="94"/>
    <x v="496"/>
    <x v="21"/>
    <x v="3"/>
    <x v="5"/>
    <x v="3"/>
    <x v="1"/>
    <x v="16"/>
    <x v="469"/>
    <x v="0"/>
    <x v="0"/>
    <x v="4"/>
    <x v="5"/>
    <x v="0"/>
    <x v="0"/>
    <x v="0"/>
  </r>
  <r>
    <x v="54"/>
    <x v="2"/>
    <x v="4"/>
    <x v="1"/>
    <x v="0"/>
    <x v="4"/>
    <x v="4"/>
    <x v="4"/>
    <x v="4"/>
    <x v="0"/>
    <x v="431"/>
    <x v="567"/>
    <x v="366"/>
    <x v="305"/>
    <x v="4"/>
    <x v="497"/>
    <x v="4"/>
    <x v="3"/>
    <x v="4"/>
    <x v="3"/>
    <x v="1"/>
    <x v="4"/>
    <x v="4"/>
    <x v="0"/>
    <x v="0"/>
    <x v="3"/>
    <x v="2"/>
    <x v="0"/>
    <x v="0"/>
    <x v="0"/>
  </r>
  <r>
    <x v="54"/>
    <x v="5"/>
    <x v="8"/>
    <x v="1"/>
    <x v="0"/>
    <x v="8"/>
    <x v="8"/>
    <x v="8"/>
    <x v="8"/>
    <x v="0"/>
    <x v="555"/>
    <x v="568"/>
    <x v="450"/>
    <x v="127"/>
    <x v="90"/>
    <x v="498"/>
    <x v="4"/>
    <x v="3"/>
    <x v="6"/>
    <x v="3"/>
    <x v="1"/>
    <x v="6"/>
    <x v="470"/>
    <x v="0"/>
    <x v="0"/>
    <x v="3"/>
    <x v="5"/>
    <x v="0"/>
    <x v="0"/>
    <x v="0"/>
  </r>
  <r>
    <x v="54"/>
    <x v="18"/>
    <x v="21"/>
    <x v="1"/>
    <x v="0"/>
    <x v="20"/>
    <x v="20"/>
    <x v="20"/>
    <x v="20"/>
    <x v="0"/>
    <x v="556"/>
    <x v="569"/>
    <x v="451"/>
    <x v="126"/>
    <x v="45"/>
    <x v="443"/>
    <x v="15"/>
    <x v="3"/>
    <x v="3"/>
    <x v="3"/>
    <x v="1"/>
    <x v="38"/>
    <x v="471"/>
    <x v="0"/>
    <x v="0"/>
    <x v="4"/>
    <x v="2"/>
    <x v="0"/>
    <x v="0"/>
    <x v="0"/>
  </r>
  <r>
    <x v="54"/>
    <x v="23"/>
    <x v="27"/>
    <x v="1"/>
    <x v="0"/>
    <x v="26"/>
    <x v="26"/>
    <x v="26"/>
    <x v="26"/>
    <x v="0"/>
    <x v="557"/>
    <x v="570"/>
    <x v="447"/>
    <x v="289"/>
    <x v="87"/>
    <x v="499"/>
    <x v="36"/>
    <x v="3"/>
    <x v="4"/>
    <x v="3"/>
    <x v="1"/>
    <x v="6"/>
    <x v="472"/>
    <x v="0"/>
    <x v="0"/>
    <x v="4"/>
    <x v="2"/>
    <x v="0"/>
    <x v="0"/>
    <x v="0"/>
  </r>
  <r>
    <x v="54"/>
    <x v="25"/>
    <x v="30"/>
    <x v="1"/>
    <x v="10"/>
    <x v="29"/>
    <x v="29"/>
    <x v="29"/>
    <x v="29"/>
    <x v="0"/>
    <x v="558"/>
    <x v="571"/>
    <x v="452"/>
    <x v="121"/>
    <x v="9"/>
    <x v="38"/>
    <x v="4"/>
    <x v="3"/>
    <x v="15"/>
    <x v="3"/>
    <x v="1"/>
    <x v="26"/>
    <x v="473"/>
    <x v="0"/>
    <x v="0"/>
    <x v="4"/>
    <x v="2"/>
    <x v="10"/>
    <x v="0"/>
    <x v="3"/>
  </r>
  <r>
    <x v="54"/>
    <x v="26"/>
    <x v="31"/>
    <x v="1"/>
    <x v="0"/>
    <x v="30"/>
    <x v="30"/>
    <x v="30"/>
    <x v="30"/>
    <x v="0"/>
    <x v="559"/>
    <x v="572"/>
    <x v="453"/>
    <x v="267"/>
    <x v="2"/>
    <x v="500"/>
    <x v="4"/>
    <x v="3"/>
    <x v="4"/>
    <x v="3"/>
    <x v="1"/>
    <x v="4"/>
    <x v="4"/>
    <x v="0"/>
    <x v="0"/>
    <x v="4"/>
    <x v="2"/>
    <x v="0"/>
    <x v="0"/>
    <x v="0"/>
  </r>
  <r>
    <x v="55"/>
    <x v="2"/>
    <x v="2"/>
    <x v="1"/>
    <x v="0"/>
    <x v="2"/>
    <x v="2"/>
    <x v="2"/>
    <x v="2"/>
    <x v="0"/>
    <x v="560"/>
    <x v="573"/>
    <x v="454"/>
    <x v="151"/>
    <x v="15"/>
    <x v="501"/>
    <x v="21"/>
    <x v="3"/>
    <x v="6"/>
    <x v="3"/>
    <x v="1"/>
    <x v="38"/>
    <x v="278"/>
    <x v="0"/>
    <x v="0"/>
    <x v="12"/>
    <x v="2"/>
    <x v="0"/>
    <x v="0"/>
    <x v="0"/>
  </r>
  <r>
    <x v="55"/>
    <x v="2"/>
    <x v="3"/>
    <x v="1"/>
    <x v="0"/>
    <x v="3"/>
    <x v="3"/>
    <x v="3"/>
    <x v="3"/>
    <x v="0"/>
    <x v="561"/>
    <x v="574"/>
    <x v="296"/>
    <x v="61"/>
    <x v="99"/>
    <x v="502"/>
    <x v="9"/>
    <x v="3"/>
    <x v="3"/>
    <x v="3"/>
    <x v="1"/>
    <x v="3"/>
    <x v="474"/>
    <x v="0"/>
    <x v="0"/>
    <x v="3"/>
    <x v="2"/>
    <x v="0"/>
    <x v="0"/>
    <x v="0"/>
  </r>
  <r>
    <x v="55"/>
    <x v="2"/>
    <x v="4"/>
    <x v="1"/>
    <x v="0"/>
    <x v="4"/>
    <x v="4"/>
    <x v="4"/>
    <x v="4"/>
    <x v="0"/>
    <x v="259"/>
    <x v="575"/>
    <x v="232"/>
    <x v="306"/>
    <x v="4"/>
    <x v="503"/>
    <x v="4"/>
    <x v="3"/>
    <x v="4"/>
    <x v="3"/>
    <x v="1"/>
    <x v="4"/>
    <x v="4"/>
    <x v="0"/>
    <x v="0"/>
    <x v="3"/>
    <x v="2"/>
    <x v="0"/>
    <x v="0"/>
    <x v="0"/>
  </r>
  <r>
    <x v="55"/>
    <x v="5"/>
    <x v="8"/>
    <x v="1"/>
    <x v="0"/>
    <x v="8"/>
    <x v="8"/>
    <x v="8"/>
    <x v="8"/>
    <x v="0"/>
    <x v="562"/>
    <x v="576"/>
    <x v="17"/>
    <x v="215"/>
    <x v="90"/>
    <x v="504"/>
    <x v="9"/>
    <x v="3"/>
    <x v="4"/>
    <x v="7"/>
    <x v="2"/>
    <x v="38"/>
    <x v="475"/>
    <x v="0"/>
    <x v="0"/>
    <x v="7"/>
    <x v="2"/>
    <x v="0"/>
    <x v="0"/>
    <x v="0"/>
  </r>
  <r>
    <x v="55"/>
    <x v="18"/>
    <x v="21"/>
    <x v="1"/>
    <x v="0"/>
    <x v="20"/>
    <x v="20"/>
    <x v="20"/>
    <x v="20"/>
    <x v="0"/>
    <x v="563"/>
    <x v="577"/>
    <x v="455"/>
    <x v="41"/>
    <x v="90"/>
    <x v="264"/>
    <x v="15"/>
    <x v="3"/>
    <x v="6"/>
    <x v="3"/>
    <x v="1"/>
    <x v="3"/>
    <x v="476"/>
    <x v="0"/>
    <x v="0"/>
    <x v="12"/>
    <x v="5"/>
    <x v="0"/>
    <x v="0"/>
    <x v="0"/>
  </r>
  <r>
    <x v="55"/>
    <x v="23"/>
    <x v="27"/>
    <x v="1"/>
    <x v="0"/>
    <x v="26"/>
    <x v="26"/>
    <x v="26"/>
    <x v="26"/>
    <x v="0"/>
    <x v="564"/>
    <x v="578"/>
    <x v="99"/>
    <x v="206"/>
    <x v="19"/>
    <x v="505"/>
    <x v="3"/>
    <x v="3"/>
    <x v="4"/>
    <x v="3"/>
    <x v="1"/>
    <x v="10"/>
    <x v="477"/>
    <x v="0"/>
    <x v="0"/>
    <x v="3"/>
    <x v="2"/>
    <x v="0"/>
    <x v="0"/>
    <x v="0"/>
  </r>
  <r>
    <x v="55"/>
    <x v="25"/>
    <x v="29"/>
    <x v="1"/>
    <x v="10"/>
    <x v="28"/>
    <x v="28"/>
    <x v="28"/>
    <x v="28"/>
    <x v="0"/>
    <x v="517"/>
    <x v="579"/>
    <x v="82"/>
    <x v="307"/>
    <x v="4"/>
    <x v="506"/>
    <x v="4"/>
    <x v="3"/>
    <x v="4"/>
    <x v="3"/>
    <x v="1"/>
    <x v="4"/>
    <x v="4"/>
    <x v="0"/>
    <x v="0"/>
    <x v="3"/>
    <x v="2"/>
    <x v="10"/>
    <x v="0"/>
    <x v="3"/>
  </r>
  <r>
    <x v="55"/>
    <x v="25"/>
    <x v="30"/>
    <x v="1"/>
    <x v="10"/>
    <x v="29"/>
    <x v="29"/>
    <x v="29"/>
    <x v="29"/>
    <x v="0"/>
    <x v="565"/>
    <x v="580"/>
    <x v="311"/>
    <x v="137"/>
    <x v="45"/>
    <x v="507"/>
    <x v="4"/>
    <x v="3"/>
    <x v="6"/>
    <x v="3"/>
    <x v="1"/>
    <x v="6"/>
    <x v="478"/>
    <x v="0"/>
    <x v="0"/>
    <x v="4"/>
    <x v="5"/>
    <x v="10"/>
    <x v="0"/>
    <x v="3"/>
  </r>
  <r>
    <x v="55"/>
    <x v="26"/>
    <x v="31"/>
    <x v="1"/>
    <x v="0"/>
    <x v="30"/>
    <x v="30"/>
    <x v="30"/>
    <x v="30"/>
    <x v="0"/>
    <x v="566"/>
    <x v="581"/>
    <x v="456"/>
    <x v="215"/>
    <x v="2"/>
    <x v="427"/>
    <x v="36"/>
    <x v="3"/>
    <x v="3"/>
    <x v="3"/>
    <x v="1"/>
    <x v="26"/>
    <x v="479"/>
    <x v="0"/>
    <x v="0"/>
    <x v="3"/>
    <x v="2"/>
    <x v="0"/>
    <x v="0"/>
    <x v="0"/>
  </r>
  <r>
    <x v="56"/>
    <x v="2"/>
    <x v="2"/>
    <x v="1"/>
    <x v="0"/>
    <x v="2"/>
    <x v="2"/>
    <x v="2"/>
    <x v="2"/>
    <x v="0"/>
    <x v="567"/>
    <x v="582"/>
    <x v="444"/>
    <x v="61"/>
    <x v="15"/>
    <x v="508"/>
    <x v="9"/>
    <x v="5"/>
    <x v="4"/>
    <x v="3"/>
    <x v="1"/>
    <x v="47"/>
    <x v="480"/>
    <x v="0"/>
    <x v="0"/>
    <x v="3"/>
    <x v="2"/>
    <x v="0"/>
    <x v="0"/>
    <x v="0"/>
  </r>
  <r>
    <x v="56"/>
    <x v="2"/>
    <x v="3"/>
    <x v="1"/>
    <x v="0"/>
    <x v="3"/>
    <x v="3"/>
    <x v="3"/>
    <x v="3"/>
    <x v="0"/>
    <x v="568"/>
    <x v="583"/>
    <x v="457"/>
    <x v="217"/>
    <x v="94"/>
    <x v="509"/>
    <x v="15"/>
    <x v="3"/>
    <x v="6"/>
    <x v="3"/>
    <x v="1"/>
    <x v="3"/>
    <x v="481"/>
    <x v="0"/>
    <x v="0"/>
    <x v="4"/>
    <x v="2"/>
    <x v="0"/>
    <x v="0"/>
    <x v="0"/>
  </r>
  <r>
    <x v="56"/>
    <x v="2"/>
    <x v="4"/>
    <x v="1"/>
    <x v="0"/>
    <x v="4"/>
    <x v="4"/>
    <x v="4"/>
    <x v="4"/>
    <x v="0"/>
    <x v="505"/>
    <x v="584"/>
    <x v="396"/>
    <x v="11"/>
    <x v="4"/>
    <x v="510"/>
    <x v="4"/>
    <x v="3"/>
    <x v="4"/>
    <x v="3"/>
    <x v="1"/>
    <x v="4"/>
    <x v="4"/>
    <x v="0"/>
    <x v="0"/>
    <x v="3"/>
    <x v="2"/>
    <x v="0"/>
    <x v="0"/>
    <x v="0"/>
  </r>
  <r>
    <x v="56"/>
    <x v="5"/>
    <x v="8"/>
    <x v="1"/>
    <x v="0"/>
    <x v="8"/>
    <x v="8"/>
    <x v="8"/>
    <x v="8"/>
    <x v="0"/>
    <x v="569"/>
    <x v="585"/>
    <x v="458"/>
    <x v="308"/>
    <x v="9"/>
    <x v="511"/>
    <x v="9"/>
    <x v="3"/>
    <x v="4"/>
    <x v="7"/>
    <x v="1"/>
    <x v="47"/>
    <x v="482"/>
    <x v="0"/>
    <x v="0"/>
    <x v="3"/>
    <x v="2"/>
    <x v="0"/>
    <x v="0"/>
    <x v="0"/>
  </r>
  <r>
    <x v="56"/>
    <x v="18"/>
    <x v="21"/>
    <x v="1"/>
    <x v="0"/>
    <x v="20"/>
    <x v="20"/>
    <x v="20"/>
    <x v="20"/>
    <x v="0"/>
    <x v="570"/>
    <x v="586"/>
    <x v="459"/>
    <x v="3"/>
    <x v="90"/>
    <x v="512"/>
    <x v="3"/>
    <x v="5"/>
    <x v="4"/>
    <x v="7"/>
    <x v="1"/>
    <x v="47"/>
    <x v="483"/>
    <x v="0"/>
    <x v="0"/>
    <x v="3"/>
    <x v="4"/>
    <x v="0"/>
    <x v="0"/>
    <x v="0"/>
  </r>
  <r>
    <x v="56"/>
    <x v="23"/>
    <x v="27"/>
    <x v="1"/>
    <x v="0"/>
    <x v="26"/>
    <x v="26"/>
    <x v="26"/>
    <x v="26"/>
    <x v="0"/>
    <x v="571"/>
    <x v="587"/>
    <x v="460"/>
    <x v="206"/>
    <x v="36"/>
    <x v="513"/>
    <x v="4"/>
    <x v="3"/>
    <x v="6"/>
    <x v="3"/>
    <x v="1"/>
    <x v="6"/>
    <x v="484"/>
    <x v="0"/>
    <x v="0"/>
    <x v="4"/>
    <x v="2"/>
    <x v="0"/>
    <x v="0"/>
    <x v="0"/>
  </r>
  <r>
    <x v="56"/>
    <x v="25"/>
    <x v="29"/>
    <x v="1"/>
    <x v="10"/>
    <x v="28"/>
    <x v="28"/>
    <x v="28"/>
    <x v="28"/>
    <x v="0"/>
    <x v="572"/>
    <x v="588"/>
    <x v="385"/>
    <x v="289"/>
    <x v="27"/>
    <x v="514"/>
    <x v="36"/>
    <x v="3"/>
    <x v="4"/>
    <x v="3"/>
    <x v="1"/>
    <x v="6"/>
    <x v="485"/>
    <x v="0"/>
    <x v="0"/>
    <x v="3"/>
    <x v="2"/>
    <x v="10"/>
    <x v="0"/>
    <x v="3"/>
  </r>
  <r>
    <x v="56"/>
    <x v="25"/>
    <x v="30"/>
    <x v="1"/>
    <x v="10"/>
    <x v="29"/>
    <x v="29"/>
    <x v="29"/>
    <x v="29"/>
    <x v="0"/>
    <x v="573"/>
    <x v="589"/>
    <x v="304"/>
    <x v="34"/>
    <x v="20"/>
    <x v="515"/>
    <x v="36"/>
    <x v="3"/>
    <x v="3"/>
    <x v="3"/>
    <x v="1"/>
    <x v="26"/>
    <x v="486"/>
    <x v="0"/>
    <x v="0"/>
    <x v="3"/>
    <x v="5"/>
    <x v="10"/>
    <x v="0"/>
    <x v="3"/>
  </r>
  <r>
    <x v="56"/>
    <x v="26"/>
    <x v="31"/>
    <x v="1"/>
    <x v="0"/>
    <x v="30"/>
    <x v="30"/>
    <x v="30"/>
    <x v="30"/>
    <x v="0"/>
    <x v="574"/>
    <x v="590"/>
    <x v="99"/>
    <x v="17"/>
    <x v="19"/>
    <x v="516"/>
    <x v="36"/>
    <x v="3"/>
    <x v="4"/>
    <x v="3"/>
    <x v="1"/>
    <x v="6"/>
    <x v="487"/>
    <x v="0"/>
    <x v="0"/>
    <x v="3"/>
    <x v="2"/>
    <x v="0"/>
    <x v="0"/>
    <x v="0"/>
  </r>
  <r>
    <x v="57"/>
    <x v="2"/>
    <x v="2"/>
    <x v="1"/>
    <x v="0"/>
    <x v="2"/>
    <x v="2"/>
    <x v="2"/>
    <x v="2"/>
    <x v="0"/>
    <x v="575"/>
    <x v="591"/>
    <x v="444"/>
    <x v="47"/>
    <x v="49"/>
    <x v="517"/>
    <x v="30"/>
    <x v="3"/>
    <x v="6"/>
    <x v="3"/>
    <x v="1"/>
    <x v="22"/>
    <x v="488"/>
    <x v="0"/>
    <x v="0"/>
    <x v="12"/>
    <x v="2"/>
    <x v="0"/>
    <x v="0"/>
    <x v="0"/>
  </r>
  <r>
    <x v="57"/>
    <x v="2"/>
    <x v="3"/>
    <x v="1"/>
    <x v="0"/>
    <x v="3"/>
    <x v="3"/>
    <x v="3"/>
    <x v="3"/>
    <x v="0"/>
    <x v="576"/>
    <x v="592"/>
    <x v="352"/>
    <x v="176"/>
    <x v="100"/>
    <x v="518"/>
    <x v="30"/>
    <x v="3"/>
    <x v="3"/>
    <x v="3"/>
    <x v="1"/>
    <x v="21"/>
    <x v="489"/>
    <x v="0"/>
    <x v="0"/>
    <x v="13"/>
    <x v="13"/>
    <x v="0"/>
    <x v="0"/>
    <x v="0"/>
  </r>
  <r>
    <x v="57"/>
    <x v="2"/>
    <x v="4"/>
    <x v="1"/>
    <x v="0"/>
    <x v="4"/>
    <x v="4"/>
    <x v="4"/>
    <x v="4"/>
    <x v="0"/>
    <x v="577"/>
    <x v="317"/>
    <x v="123"/>
    <x v="309"/>
    <x v="27"/>
    <x v="519"/>
    <x v="4"/>
    <x v="3"/>
    <x v="4"/>
    <x v="3"/>
    <x v="1"/>
    <x v="4"/>
    <x v="4"/>
    <x v="0"/>
    <x v="0"/>
    <x v="3"/>
    <x v="2"/>
    <x v="0"/>
    <x v="0"/>
    <x v="0"/>
  </r>
  <r>
    <x v="57"/>
    <x v="5"/>
    <x v="8"/>
    <x v="1"/>
    <x v="0"/>
    <x v="8"/>
    <x v="8"/>
    <x v="8"/>
    <x v="8"/>
    <x v="0"/>
    <x v="578"/>
    <x v="593"/>
    <x v="461"/>
    <x v="17"/>
    <x v="45"/>
    <x v="520"/>
    <x v="15"/>
    <x v="3"/>
    <x v="15"/>
    <x v="3"/>
    <x v="1"/>
    <x v="22"/>
    <x v="490"/>
    <x v="0"/>
    <x v="0"/>
    <x v="4"/>
    <x v="2"/>
    <x v="0"/>
    <x v="0"/>
    <x v="0"/>
  </r>
  <r>
    <x v="57"/>
    <x v="18"/>
    <x v="21"/>
    <x v="1"/>
    <x v="0"/>
    <x v="20"/>
    <x v="20"/>
    <x v="20"/>
    <x v="20"/>
    <x v="0"/>
    <x v="579"/>
    <x v="594"/>
    <x v="317"/>
    <x v="16"/>
    <x v="45"/>
    <x v="521"/>
    <x v="9"/>
    <x v="5"/>
    <x v="4"/>
    <x v="3"/>
    <x v="1"/>
    <x v="47"/>
    <x v="491"/>
    <x v="0"/>
    <x v="0"/>
    <x v="3"/>
    <x v="2"/>
    <x v="0"/>
    <x v="0"/>
    <x v="0"/>
  </r>
  <r>
    <x v="57"/>
    <x v="23"/>
    <x v="27"/>
    <x v="1"/>
    <x v="0"/>
    <x v="26"/>
    <x v="26"/>
    <x v="26"/>
    <x v="26"/>
    <x v="0"/>
    <x v="580"/>
    <x v="595"/>
    <x v="462"/>
    <x v="212"/>
    <x v="32"/>
    <x v="522"/>
    <x v="36"/>
    <x v="3"/>
    <x v="4"/>
    <x v="3"/>
    <x v="1"/>
    <x v="6"/>
    <x v="492"/>
    <x v="0"/>
    <x v="0"/>
    <x v="3"/>
    <x v="2"/>
    <x v="0"/>
    <x v="0"/>
    <x v="0"/>
  </r>
  <r>
    <x v="57"/>
    <x v="25"/>
    <x v="29"/>
    <x v="1"/>
    <x v="10"/>
    <x v="28"/>
    <x v="28"/>
    <x v="28"/>
    <x v="28"/>
    <x v="0"/>
    <x v="517"/>
    <x v="596"/>
    <x v="82"/>
    <x v="310"/>
    <x v="4"/>
    <x v="523"/>
    <x v="4"/>
    <x v="3"/>
    <x v="4"/>
    <x v="3"/>
    <x v="1"/>
    <x v="4"/>
    <x v="4"/>
    <x v="0"/>
    <x v="0"/>
    <x v="3"/>
    <x v="2"/>
    <x v="10"/>
    <x v="0"/>
    <x v="3"/>
  </r>
  <r>
    <x v="57"/>
    <x v="25"/>
    <x v="30"/>
    <x v="1"/>
    <x v="10"/>
    <x v="29"/>
    <x v="29"/>
    <x v="29"/>
    <x v="29"/>
    <x v="0"/>
    <x v="581"/>
    <x v="597"/>
    <x v="452"/>
    <x v="194"/>
    <x v="45"/>
    <x v="189"/>
    <x v="25"/>
    <x v="3"/>
    <x v="4"/>
    <x v="3"/>
    <x v="1"/>
    <x v="27"/>
    <x v="4"/>
    <x v="0"/>
    <x v="0"/>
    <x v="3"/>
    <x v="2"/>
    <x v="10"/>
    <x v="0"/>
    <x v="3"/>
  </r>
  <r>
    <x v="57"/>
    <x v="26"/>
    <x v="31"/>
    <x v="1"/>
    <x v="0"/>
    <x v="30"/>
    <x v="30"/>
    <x v="30"/>
    <x v="30"/>
    <x v="0"/>
    <x v="582"/>
    <x v="598"/>
    <x v="463"/>
    <x v="212"/>
    <x v="32"/>
    <x v="522"/>
    <x v="36"/>
    <x v="3"/>
    <x v="4"/>
    <x v="3"/>
    <x v="1"/>
    <x v="6"/>
    <x v="493"/>
    <x v="0"/>
    <x v="0"/>
    <x v="4"/>
    <x v="2"/>
    <x v="0"/>
    <x v="0"/>
    <x v="0"/>
  </r>
  <r>
    <x v="58"/>
    <x v="2"/>
    <x v="2"/>
    <x v="1"/>
    <x v="0"/>
    <x v="2"/>
    <x v="2"/>
    <x v="2"/>
    <x v="2"/>
    <x v="0"/>
    <x v="583"/>
    <x v="599"/>
    <x v="412"/>
    <x v="280"/>
    <x v="11"/>
    <x v="524"/>
    <x v="15"/>
    <x v="3"/>
    <x v="15"/>
    <x v="3"/>
    <x v="1"/>
    <x v="22"/>
    <x v="494"/>
    <x v="0"/>
    <x v="0"/>
    <x v="22"/>
    <x v="13"/>
    <x v="0"/>
    <x v="0"/>
    <x v="0"/>
  </r>
  <r>
    <x v="58"/>
    <x v="2"/>
    <x v="3"/>
    <x v="1"/>
    <x v="0"/>
    <x v="3"/>
    <x v="3"/>
    <x v="3"/>
    <x v="3"/>
    <x v="0"/>
    <x v="584"/>
    <x v="600"/>
    <x v="392"/>
    <x v="53"/>
    <x v="100"/>
    <x v="509"/>
    <x v="4"/>
    <x v="3"/>
    <x v="3"/>
    <x v="3"/>
    <x v="1"/>
    <x v="10"/>
    <x v="495"/>
    <x v="0"/>
    <x v="0"/>
    <x v="4"/>
    <x v="5"/>
    <x v="0"/>
    <x v="0"/>
    <x v="0"/>
  </r>
  <r>
    <x v="58"/>
    <x v="2"/>
    <x v="4"/>
    <x v="1"/>
    <x v="0"/>
    <x v="4"/>
    <x v="4"/>
    <x v="4"/>
    <x v="4"/>
    <x v="0"/>
    <x v="585"/>
    <x v="601"/>
    <x v="366"/>
    <x v="311"/>
    <x v="4"/>
    <x v="525"/>
    <x v="4"/>
    <x v="3"/>
    <x v="4"/>
    <x v="3"/>
    <x v="1"/>
    <x v="4"/>
    <x v="4"/>
    <x v="0"/>
    <x v="0"/>
    <x v="3"/>
    <x v="2"/>
    <x v="0"/>
    <x v="0"/>
    <x v="0"/>
  </r>
  <r>
    <x v="58"/>
    <x v="5"/>
    <x v="8"/>
    <x v="1"/>
    <x v="0"/>
    <x v="8"/>
    <x v="8"/>
    <x v="8"/>
    <x v="8"/>
    <x v="0"/>
    <x v="586"/>
    <x v="602"/>
    <x v="464"/>
    <x v="218"/>
    <x v="45"/>
    <x v="526"/>
    <x v="3"/>
    <x v="3"/>
    <x v="3"/>
    <x v="3"/>
    <x v="1"/>
    <x v="47"/>
    <x v="496"/>
    <x v="0"/>
    <x v="0"/>
    <x v="3"/>
    <x v="5"/>
    <x v="0"/>
    <x v="0"/>
    <x v="0"/>
  </r>
  <r>
    <x v="58"/>
    <x v="18"/>
    <x v="21"/>
    <x v="1"/>
    <x v="0"/>
    <x v="20"/>
    <x v="20"/>
    <x v="20"/>
    <x v="20"/>
    <x v="0"/>
    <x v="587"/>
    <x v="603"/>
    <x v="326"/>
    <x v="303"/>
    <x v="9"/>
    <x v="252"/>
    <x v="21"/>
    <x v="3"/>
    <x v="3"/>
    <x v="3"/>
    <x v="1"/>
    <x v="22"/>
    <x v="293"/>
    <x v="0"/>
    <x v="0"/>
    <x v="3"/>
    <x v="2"/>
    <x v="0"/>
    <x v="0"/>
    <x v="0"/>
  </r>
  <r>
    <x v="58"/>
    <x v="23"/>
    <x v="27"/>
    <x v="1"/>
    <x v="0"/>
    <x v="26"/>
    <x v="26"/>
    <x v="26"/>
    <x v="26"/>
    <x v="0"/>
    <x v="588"/>
    <x v="604"/>
    <x v="465"/>
    <x v="261"/>
    <x v="33"/>
    <x v="527"/>
    <x v="4"/>
    <x v="3"/>
    <x v="4"/>
    <x v="3"/>
    <x v="1"/>
    <x v="4"/>
    <x v="4"/>
    <x v="0"/>
    <x v="0"/>
    <x v="4"/>
    <x v="2"/>
    <x v="0"/>
    <x v="0"/>
    <x v="0"/>
  </r>
  <r>
    <x v="58"/>
    <x v="25"/>
    <x v="29"/>
    <x v="1"/>
    <x v="10"/>
    <x v="28"/>
    <x v="28"/>
    <x v="28"/>
    <x v="28"/>
    <x v="0"/>
    <x v="589"/>
    <x v="605"/>
    <x v="385"/>
    <x v="312"/>
    <x v="23"/>
    <x v="528"/>
    <x v="4"/>
    <x v="3"/>
    <x v="4"/>
    <x v="3"/>
    <x v="1"/>
    <x v="4"/>
    <x v="4"/>
    <x v="0"/>
    <x v="0"/>
    <x v="3"/>
    <x v="2"/>
    <x v="10"/>
    <x v="0"/>
    <x v="3"/>
  </r>
  <r>
    <x v="58"/>
    <x v="25"/>
    <x v="30"/>
    <x v="1"/>
    <x v="10"/>
    <x v="29"/>
    <x v="29"/>
    <x v="29"/>
    <x v="29"/>
    <x v="0"/>
    <x v="590"/>
    <x v="606"/>
    <x v="20"/>
    <x v="115"/>
    <x v="9"/>
    <x v="307"/>
    <x v="3"/>
    <x v="3"/>
    <x v="15"/>
    <x v="3"/>
    <x v="1"/>
    <x v="3"/>
    <x v="497"/>
    <x v="0"/>
    <x v="0"/>
    <x v="4"/>
    <x v="2"/>
    <x v="10"/>
    <x v="0"/>
    <x v="3"/>
  </r>
  <r>
    <x v="58"/>
    <x v="26"/>
    <x v="31"/>
    <x v="1"/>
    <x v="0"/>
    <x v="30"/>
    <x v="30"/>
    <x v="30"/>
    <x v="30"/>
    <x v="0"/>
    <x v="591"/>
    <x v="607"/>
    <x v="456"/>
    <x v="245"/>
    <x v="46"/>
    <x v="391"/>
    <x v="4"/>
    <x v="3"/>
    <x v="4"/>
    <x v="3"/>
    <x v="1"/>
    <x v="4"/>
    <x v="4"/>
    <x v="0"/>
    <x v="0"/>
    <x v="3"/>
    <x v="2"/>
    <x v="0"/>
    <x v="0"/>
    <x v="0"/>
  </r>
  <r>
    <x v="58"/>
    <x v="31"/>
    <x v="37"/>
    <x v="0"/>
    <x v="17"/>
    <x v="36"/>
    <x v="36"/>
    <x v="36"/>
    <x v="36"/>
    <x v="0"/>
    <x v="592"/>
    <x v="608"/>
    <x v="466"/>
    <x v="313"/>
    <x v="9"/>
    <x v="445"/>
    <x v="20"/>
    <x v="6"/>
    <x v="40"/>
    <x v="7"/>
    <x v="6"/>
    <x v="43"/>
    <x v="498"/>
    <x v="0"/>
    <x v="0"/>
    <x v="13"/>
    <x v="13"/>
    <x v="17"/>
    <x v="0"/>
    <x v="0"/>
  </r>
  <r>
    <x v="59"/>
    <x v="2"/>
    <x v="2"/>
    <x v="1"/>
    <x v="0"/>
    <x v="2"/>
    <x v="2"/>
    <x v="2"/>
    <x v="2"/>
    <x v="0"/>
    <x v="593"/>
    <x v="609"/>
    <x v="467"/>
    <x v="46"/>
    <x v="11"/>
    <x v="529"/>
    <x v="15"/>
    <x v="3"/>
    <x v="6"/>
    <x v="3"/>
    <x v="3"/>
    <x v="38"/>
    <x v="499"/>
    <x v="0"/>
    <x v="0"/>
    <x v="4"/>
    <x v="2"/>
    <x v="0"/>
    <x v="0"/>
    <x v="0"/>
  </r>
  <r>
    <x v="59"/>
    <x v="2"/>
    <x v="3"/>
    <x v="1"/>
    <x v="0"/>
    <x v="3"/>
    <x v="3"/>
    <x v="3"/>
    <x v="3"/>
    <x v="0"/>
    <x v="594"/>
    <x v="610"/>
    <x v="211"/>
    <x v="248"/>
    <x v="94"/>
    <x v="530"/>
    <x v="15"/>
    <x v="3"/>
    <x v="28"/>
    <x v="3"/>
    <x v="1"/>
    <x v="16"/>
    <x v="500"/>
    <x v="0"/>
    <x v="0"/>
    <x v="3"/>
    <x v="13"/>
    <x v="0"/>
    <x v="0"/>
    <x v="0"/>
  </r>
  <r>
    <x v="59"/>
    <x v="2"/>
    <x v="4"/>
    <x v="1"/>
    <x v="0"/>
    <x v="4"/>
    <x v="4"/>
    <x v="4"/>
    <x v="4"/>
    <x v="0"/>
    <x v="595"/>
    <x v="611"/>
    <x v="468"/>
    <x v="280"/>
    <x v="4"/>
    <x v="531"/>
    <x v="36"/>
    <x v="3"/>
    <x v="4"/>
    <x v="3"/>
    <x v="1"/>
    <x v="6"/>
    <x v="501"/>
    <x v="0"/>
    <x v="0"/>
    <x v="3"/>
    <x v="2"/>
    <x v="0"/>
    <x v="0"/>
    <x v="0"/>
  </r>
  <r>
    <x v="59"/>
    <x v="5"/>
    <x v="8"/>
    <x v="1"/>
    <x v="0"/>
    <x v="8"/>
    <x v="8"/>
    <x v="8"/>
    <x v="8"/>
    <x v="0"/>
    <x v="596"/>
    <x v="612"/>
    <x v="469"/>
    <x v="229"/>
    <x v="90"/>
    <x v="357"/>
    <x v="4"/>
    <x v="3"/>
    <x v="6"/>
    <x v="3"/>
    <x v="1"/>
    <x v="6"/>
    <x v="502"/>
    <x v="0"/>
    <x v="0"/>
    <x v="3"/>
    <x v="2"/>
    <x v="0"/>
    <x v="0"/>
    <x v="0"/>
  </r>
  <r>
    <x v="59"/>
    <x v="18"/>
    <x v="21"/>
    <x v="1"/>
    <x v="0"/>
    <x v="20"/>
    <x v="20"/>
    <x v="20"/>
    <x v="20"/>
    <x v="0"/>
    <x v="597"/>
    <x v="613"/>
    <x v="470"/>
    <x v="218"/>
    <x v="9"/>
    <x v="532"/>
    <x v="3"/>
    <x v="3"/>
    <x v="4"/>
    <x v="3"/>
    <x v="1"/>
    <x v="10"/>
    <x v="503"/>
    <x v="0"/>
    <x v="0"/>
    <x v="4"/>
    <x v="5"/>
    <x v="0"/>
    <x v="0"/>
    <x v="0"/>
  </r>
  <r>
    <x v="59"/>
    <x v="23"/>
    <x v="27"/>
    <x v="1"/>
    <x v="0"/>
    <x v="26"/>
    <x v="26"/>
    <x v="26"/>
    <x v="26"/>
    <x v="0"/>
    <x v="598"/>
    <x v="614"/>
    <x v="471"/>
    <x v="314"/>
    <x v="5"/>
    <x v="533"/>
    <x v="4"/>
    <x v="3"/>
    <x v="4"/>
    <x v="3"/>
    <x v="1"/>
    <x v="4"/>
    <x v="4"/>
    <x v="0"/>
    <x v="0"/>
    <x v="3"/>
    <x v="2"/>
    <x v="0"/>
    <x v="0"/>
    <x v="0"/>
  </r>
  <r>
    <x v="59"/>
    <x v="25"/>
    <x v="29"/>
    <x v="1"/>
    <x v="10"/>
    <x v="28"/>
    <x v="28"/>
    <x v="28"/>
    <x v="28"/>
    <x v="0"/>
    <x v="259"/>
    <x v="615"/>
    <x v="232"/>
    <x v="55"/>
    <x v="4"/>
    <x v="534"/>
    <x v="4"/>
    <x v="3"/>
    <x v="4"/>
    <x v="3"/>
    <x v="1"/>
    <x v="4"/>
    <x v="4"/>
    <x v="0"/>
    <x v="0"/>
    <x v="4"/>
    <x v="2"/>
    <x v="10"/>
    <x v="0"/>
    <x v="3"/>
  </r>
  <r>
    <x v="59"/>
    <x v="25"/>
    <x v="30"/>
    <x v="1"/>
    <x v="10"/>
    <x v="29"/>
    <x v="29"/>
    <x v="29"/>
    <x v="29"/>
    <x v="0"/>
    <x v="599"/>
    <x v="616"/>
    <x v="472"/>
    <x v="23"/>
    <x v="45"/>
    <x v="40"/>
    <x v="4"/>
    <x v="3"/>
    <x v="4"/>
    <x v="3"/>
    <x v="1"/>
    <x v="4"/>
    <x v="4"/>
    <x v="0"/>
    <x v="0"/>
    <x v="3"/>
    <x v="13"/>
    <x v="10"/>
    <x v="0"/>
    <x v="3"/>
  </r>
  <r>
    <x v="59"/>
    <x v="26"/>
    <x v="31"/>
    <x v="1"/>
    <x v="0"/>
    <x v="30"/>
    <x v="30"/>
    <x v="30"/>
    <x v="30"/>
    <x v="0"/>
    <x v="600"/>
    <x v="617"/>
    <x v="473"/>
    <x v="256"/>
    <x v="19"/>
    <x v="535"/>
    <x v="4"/>
    <x v="3"/>
    <x v="4"/>
    <x v="3"/>
    <x v="3"/>
    <x v="6"/>
    <x v="504"/>
    <x v="0"/>
    <x v="0"/>
    <x v="3"/>
    <x v="2"/>
    <x v="0"/>
    <x v="0"/>
    <x v="0"/>
  </r>
  <r>
    <x v="59"/>
    <x v="31"/>
    <x v="37"/>
    <x v="0"/>
    <x v="17"/>
    <x v="36"/>
    <x v="36"/>
    <x v="36"/>
    <x v="36"/>
    <x v="0"/>
    <x v="601"/>
    <x v="618"/>
    <x v="474"/>
    <x v="315"/>
    <x v="55"/>
    <x v="536"/>
    <x v="64"/>
    <x v="3"/>
    <x v="40"/>
    <x v="7"/>
    <x v="2"/>
    <x v="114"/>
    <x v="505"/>
    <x v="0"/>
    <x v="0"/>
    <x v="8"/>
    <x v="2"/>
    <x v="17"/>
    <x v="0"/>
    <x v="0"/>
  </r>
  <r>
    <x v="60"/>
    <x v="2"/>
    <x v="2"/>
    <x v="1"/>
    <x v="0"/>
    <x v="2"/>
    <x v="2"/>
    <x v="2"/>
    <x v="2"/>
    <x v="0"/>
    <x v="602"/>
    <x v="619"/>
    <x v="475"/>
    <x v="164"/>
    <x v="22"/>
    <x v="537"/>
    <x v="4"/>
    <x v="3"/>
    <x v="4"/>
    <x v="3"/>
    <x v="3"/>
    <x v="6"/>
    <x v="506"/>
    <x v="0"/>
    <x v="0"/>
    <x v="4"/>
    <x v="2"/>
    <x v="0"/>
    <x v="0"/>
    <x v="0"/>
  </r>
  <r>
    <x v="60"/>
    <x v="2"/>
    <x v="3"/>
    <x v="1"/>
    <x v="0"/>
    <x v="3"/>
    <x v="3"/>
    <x v="3"/>
    <x v="3"/>
    <x v="0"/>
    <x v="603"/>
    <x v="620"/>
    <x v="476"/>
    <x v="217"/>
    <x v="96"/>
    <x v="538"/>
    <x v="30"/>
    <x v="5"/>
    <x v="4"/>
    <x v="3"/>
    <x v="2"/>
    <x v="16"/>
    <x v="507"/>
    <x v="0"/>
    <x v="0"/>
    <x v="4"/>
    <x v="2"/>
    <x v="0"/>
    <x v="0"/>
    <x v="0"/>
  </r>
  <r>
    <x v="60"/>
    <x v="2"/>
    <x v="4"/>
    <x v="1"/>
    <x v="0"/>
    <x v="4"/>
    <x v="4"/>
    <x v="4"/>
    <x v="4"/>
    <x v="0"/>
    <x v="604"/>
    <x v="67"/>
    <x v="391"/>
    <x v="198"/>
    <x v="4"/>
    <x v="539"/>
    <x v="4"/>
    <x v="3"/>
    <x v="4"/>
    <x v="3"/>
    <x v="1"/>
    <x v="4"/>
    <x v="4"/>
    <x v="0"/>
    <x v="0"/>
    <x v="3"/>
    <x v="2"/>
    <x v="0"/>
    <x v="0"/>
    <x v="0"/>
  </r>
  <r>
    <x v="60"/>
    <x v="5"/>
    <x v="8"/>
    <x v="1"/>
    <x v="0"/>
    <x v="8"/>
    <x v="8"/>
    <x v="8"/>
    <x v="8"/>
    <x v="0"/>
    <x v="605"/>
    <x v="621"/>
    <x v="477"/>
    <x v="217"/>
    <x v="90"/>
    <x v="540"/>
    <x v="36"/>
    <x v="3"/>
    <x v="4"/>
    <x v="3"/>
    <x v="1"/>
    <x v="6"/>
    <x v="508"/>
    <x v="0"/>
    <x v="0"/>
    <x v="3"/>
    <x v="2"/>
    <x v="0"/>
    <x v="0"/>
    <x v="0"/>
  </r>
  <r>
    <x v="60"/>
    <x v="18"/>
    <x v="21"/>
    <x v="1"/>
    <x v="0"/>
    <x v="20"/>
    <x v="20"/>
    <x v="20"/>
    <x v="20"/>
    <x v="0"/>
    <x v="606"/>
    <x v="622"/>
    <x v="421"/>
    <x v="300"/>
    <x v="45"/>
    <x v="541"/>
    <x v="36"/>
    <x v="5"/>
    <x v="3"/>
    <x v="3"/>
    <x v="1"/>
    <x v="47"/>
    <x v="509"/>
    <x v="0"/>
    <x v="0"/>
    <x v="4"/>
    <x v="2"/>
    <x v="0"/>
    <x v="0"/>
    <x v="0"/>
  </r>
  <r>
    <x v="60"/>
    <x v="23"/>
    <x v="27"/>
    <x v="1"/>
    <x v="0"/>
    <x v="26"/>
    <x v="26"/>
    <x v="26"/>
    <x v="26"/>
    <x v="0"/>
    <x v="607"/>
    <x v="623"/>
    <x v="478"/>
    <x v="316"/>
    <x v="2"/>
    <x v="542"/>
    <x v="4"/>
    <x v="3"/>
    <x v="4"/>
    <x v="3"/>
    <x v="3"/>
    <x v="6"/>
    <x v="315"/>
    <x v="0"/>
    <x v="0"/>
    <x v="3"/>
    <x v="2"/>
    <x v="0"/>
    <x v="0"/>
    <x v="0"/>
  </r>
  <r>
    <x v="60"/>
    <x v="25"/>
    <x v="29"/>
    <x v="1"/>
    <x v="10"/>
    <x v="28"/>
    <x v="28"/>
    <x v="28"/>
    <x v="28"/>
    <x v="0"/>
    <x v="608"/>
    <x v="624"/>
    <x v="410"/>
    <x v="317"/>
    <x v="4"/>
    <x v="543"/>
    <x v="4"/>
    <x v="3"/>
    <x v="4"/>
    <x v="3"/>
    <x v="1"/>
    <x v="4"/>
    <x v="4"/>
    <x v="0"/>
    <x v="0"/>
    <x v="3"/>
    <x v="2"/>
    <x v="10"/>
    <x v="0"/>
    <x v="3"/>
  </r>
  <r>
    <x v="60"/>
    <x v="25"/>
    <x v="30"/>
    <x v="1"/>
    <x v="10"/>
    <x v="29"/>
    <x v="29"/>
    <x v="29"/>
    <x v="29"/>
    <x v="0"/>
    <x v="609"/>
    <x v="275"/>
    <x v="424"/>
    <x v="68"/>
    <x v="9"/>
    <x v="38"/>
    <x v="4"/>
    <x v="3"/>
    <x v="4"/>
    <x v="3"/>
    <x v="1"/>
    <x v="4"/>
    <x v="4"/>
    <x v="0"/>
    <x v="0"/>
    <x v="4"/>
    <x v="5"/>
    <x v="10"/>
    <x v="0"/>
    <x v="3"/>
  </r>
  <r>
    <x v="60"/>
    <x v="26"/>
    <x v="31"/>
    <x v="1"/>
    <x v="0"/>
    <x v="30"/>
    <x v="30"/>
    <x v="30"/>
    <x v="30"/>
    <x v="0"/>
    <x v="610"/>
    <x v="625"/>
    <x v="479"/>
    <x v="304"/>
    <x v="46"/>
    <x v="544"/>
    <x v="9"/>
    <x v="3"/>
    <x v="4"/>
    <x v="3"/>
    <x v="1"/>
    <x v="26"/>
    <x v="510"/>
    <x v="0"/>
    <x v="0"/>
    <x v="3"/>
    <x v="2"/>
    <x v="0"/>
    <x v="0"/>
    <x v="0"/>
  </r>
  <r>
    <x v="60"/>
    <x v="31"/>
    <x v="37"/>
    <x v="0"/>
    <x v="17"/>
    <x v="36"/>
    <x v="36"/>
    <x v="36"/>
    <x v="36"/>
    <x v="0"/>
    <x v="611"/>
    <x v="626"/>
    <x v="480"/>
    <x v="318"/>
    <x v="23"/>
    <x v="545"/>
    <x v="64"/>
    <x v="3"/>
    <x v="49"/>
    <x v="3"/>
    <x v="1"/>
    <x v="95"/>
    <x v="511"/>
    <x v="0"/>
    <x v="0"/>
    <x v="4"/>
    <x v="1"/>
    <x v="17"/>
    <x v="0"/>
    <x v="0"/>
  </r>
  <r>
    <x v="61"/>
    <x v="2"/>
    <x v="2"/>
    <x v="1"/>
    <x v="0"/>
    <x v="2"/>
    <x v="2"/>
    <x v="2"/>
    <x v="2"/>
    <x v="0"/>
    <x v="612"/>
    <x v="627"/>
    <x v="481"/>
    <x v="3"/>
    <x v="15"/>
    <x v="546"/>
    <x v="4"/>
    <x v="3"/>
    <x v="6"/>
    <x v="7"/>
    <x v="1"/>
    <x v="10"/>
    <x v="512"/>
    <x v="0"/>
    <x v="0"/>
    <x v="3"/>
    <x v="2"/>
    <x v="0"/>
    <x v="0"/>
    <x v="0"/>
  </r>
  <r>
    <x v="61"/>
    <x v="2"/>
    <x v="3"/>
    <x v="1"/>
    <x v="0"/>
    <x v="3"/>
    <x v="3"/>
    <x v="3"/>
    <x v="3"/>
    <x v="0"/>
    <x v="613"/>
    <x v="628"/>
    <x v="436"/>
    <x v="303"/>
    <x v="61"/>
    <x v="547"/>
    <x v="28"/>
    <x v="3"/>
    <x v="19"/>
    <x v="9"/>
    <x v="6"/>
    <x v="11"/>
    <x v="513"/>
    <x v="0"/>
    <x v="0"/>
    <x v="13"/>
    <x v="5"/>
    <x v="0"/>
    <x v="0"/>
    <x v="0"/>
  </r>
  <r>
    <x v="61"/>
    <x v="2"/>
    <x v="4"/>
    <x v="1"/>
    <x v="0"/>
    <x v="4"/>
    <x v="4"/>
    <x v="4"/>
    <x v="4"/>
    <x v="0"/>
    <x v="505"/>
    <x v="629"/>
    <x v="396"/>
    <x v="239"/>
    <x v="4"/>
    <x v="548"/>
    <x v="4"/>
    <x v="3"/>
    <x v="4"/>
    <x v="3"/>
    <x v="1"/>
    <x v="4"/>
    <x v="4"/>
    <x v="0"/>
    <x v="0"/>
    <x v="3"/>
    <x v="2"/>
    <x v="0"/>
    <x v="0"/>
    <x v="0"/>
  </r>
  <r>
    <x v="61"/>
    <x v="5"/>
    <x v="8"/>
    <x v="1"/>
    <x v="0"/>
    <x v="8"/>
    <x v="8"/>
    <x v="8"/>
    <x v="8"/>
    <x v="0"/>
    <x v="614"/>
    <x v="630"/>
    <x v="395"/>
    <x v="23"/>
    <x v="90"/>
    <x v="102"/>
    <x v="9"/>
    <x v="3"/>
    <x v="4"/>
    <x v="3"/>
    <x v="1"/>
    <x v="26"/>
    <x v="514"/>
    <x v="0"/>
    <x v="0"/>
    <x v="3"/>
    <x v="2"/>
    <x v="0"/>
    <x v="0"/>
    <x v="0"/>
  </r>
  <r>
    <x v="61"/>
    <x v="18"/>
    <x v="21"/>
    <x v="1"/>
    <x v="0"/>
    <x v="20"/>
    <x v="20"/>
    <x v="20"/>
    <x v="20"/>
    <x v="0"/>
    <x v="615"/>
    <x v="631"/>
    <x v="482"/>
    <x v="220"/>
    <x v="9"/>
    <x v="297"/>
    <x v="9"/>
    <x v="3"/>
    <x v="6"/>
    <x v="3"/>
    <x v="1"/>
    <x v="47"/>
    <x v="515"/>
    <x v="0"/>
    <x v="0"/>
    <x v="4"/>
    <x v="2"/>
    <x v="0"/>
    <x v="0"/>
    <x v="0"/>
  </r>
  <r>
    <x v="61"/>
    <x v="23"/>
    <x v="27"/>
    <x v="1"/>
    <x v="0"/>
    <x v="26"/>
    <x v="26"/>
    <x v="26"/>
    <x v="26"/>
    <x v="0"/>
    <x v="616"/>
    <x v="632"/>
    <x v="283"/>
    <x v="133"/>
    <x v="36"/>
    <x v="549"/>
    <x v="4"/>
    <x v="3"/>
    <x v="4"/>
    <x v="3"/>
    <x v="1"/>
    <x v="4"/>
    <x v="4"/>
    <x v="0"/>
    <x v="0"/>
    <x v="3"/>
    <x v="1"/>
    <x v="0"/>
    <x v="0"/>
    <x v="0"/>
  </r>
  <r>
    <x v="61"/>
    <x v="25"/>
    <x v="29"/>
    <x v="1"/>
    <x v="10"/>
    <x v="28"/>
    <x v="28"/>
    <x v="28"/>
    <x v="28"/>
    <x v="0"/>
    <x v="431"/>
    <x v="524"/>
    <x v="366"/>
    <x v="174"/>
    <x v="4"/>
    <x v="220"/>
    <x v="4"/>
    <x v="3"/>
    <x v="4"/>
    <x v="3"/>
    <x v="1"/>
    <x v="4"/>
    <x v="4"/>
    <x v="0"/>
    <x v="0"/>
    <x v="3"/>
    <x v="2"/>
    <x v="10"/>
    <x v="0"/>
    <x v="3"/>
  </r>
  <r>
    <x v="61"/>
    <x v="25"/>
    <x v="30"/>
    <x v="1"/>
    <x v="10"/>
    <x v="29"/>
    <x v="29"/>
    <x v="29"/>
    <x v="29"/>
    <x v="0"/>
    <x v="617"/>
    <x v="633"/>
    <x v="483"/>
    <x v="34"/>
    <x v="9"/>
    <x v="550"/>
    <x v="36"/>
    <x v="3"/>
    <x v="4"/>
    <x v="3"/>
    <x v="1"/>
    <x v="6"/>
    <x v="516"/>
    <x v="0"/>
    <x v="0"/>
    <x v="3"/>
    <x v="13"/>
    <x v="10"/>
    <x v="0"/>
    <x v="3"/>
  </r>
  <r>
    <x v="61"/>
    <x v="26"/>
    <x v="31"/>
    <x v="1"/>
    <x v="0"/>
    <x v="30"/>
    <x v="30"/>
    <x v="30"/>
    <x v="30"/>
    <x v="0"/>
    <x v="618"/>
    <x v="634"/>
    <x v="147"/>
    <x v="299"/>
    <x v="2"/>
    <x v="551"/>
    <x v="4"/>
    <x v="3"/>
    <x v="4"/>
    <x v="3"/>
    <x v="1"/>
    <x v="4"/>
    <x v="4"/>
    <x v="0"/>
    <x v="0"/>
    <x v="4"/>
    <x v="2"/>
    <x v="0"/>
    <x v="0"/>
    <x v="0"/>
  </r>
  <r>
    <x v="61"/>
    <x v="31"/>
    <x v="37"/>
    <x v="0"/>
    <x v="17"/>
    <x v="36"/>
    <x v="36"/>
    <x v="36"/>
    <x v="36"/>
    <x v="0"/>
    <x v="619"/>
    <x v="635"/>
    <x v="484"/>
    <x v="319"/>
    <x v="88"/>
    <x v="552"/>
    <x v="39"/>
    <x v="3"/>
    <x v="58"/>
    <x v="7"/>
    <x v="6"/>
    <x v="49"/>
    <x v="195"/>
    <x v="0"/>
    <x v="0"/>
    <x v="3"/>
    <x v="14"/>
    <x v="17"/>
    <x v="0"/>
    <x v="0"/>
  </r>
  <r>
    <x v="61"/>
    <x v="32"/>
    <x v="38"/>
    <x v="0"/>
    <x v="18"/>
    <x v="37"/>
    <x v="37"/>
    <x v="37"/>
    <x v="37"/>
    <x v="0"/>
    <x v="620"/>
    <x v="636"/>
    <x v="485"/>
    <x v="91"/>
    <x v="5"/>
    <x v="553"/>
    <x v="33"/>
    <x v="3"/>
    <x v="23"/>
    <x v="2"/>
    <x v="1"/>
    <x v="78"/>
    <x v="517"/>
    <x v="0"/>
    <x v="0"/>
    <x v="4"/>
    <x v="2"/>
    <x v="18"/>
    <x v="0"/>
    <x v="3"/>
  </r>
  <r>
    <x v="61"/>
    <x v="32"/>
    <x v="39"/>
    <x v="0"/>
    <x v="19"/>
    <x v="38"/>
    <x v="38"/>
    <x v="38"/>
    <x v="38"/>
    <x v="0"/>
    <x v="621"/>
    <x v="637"/>
    <x v="486"/>
    <x v="267"/>
    <x v="24"/>
    <x v="554"/>
    <x v="15"/>
    <x v="3"/>
    <x v="3"/>
    <x v="3"/>
    <x v="1"/>
    <x v="38"/>
    <x v="518"/>
    <x v="0"/>
    <x v="0"/>
    <x v="3"/>
    <x v="2"/>
    <x v="19"/>
    <x v="1"/>
    <x v="1"/>
  </r>
  <r>
    <x v="62"/>
    <x v="2"/>
    <x v="2"/>
    <x v="1"/>
    <x v="0"/>
    <x v="2"/>
    <x v="2"/>
    <x v="2"/>
    <x v="2"/>
    <x v="0"/>
    <x v="622"/>
    <x v="638"/>
    <x v="377"/>
    <x v="280"/>
    <x v="15"/>
    <x v="555"/>
    <x v="3"/>
    <x v="3"/>
    <x v="6"/>
    <x v="3"/>
    <x v="1"/>
    <x v="26"/>
    <x v="519"/>
    <x v="0"/>
    <x v="0"/>
    <x v="3"/>
    <x v="2"/>
    <x v="0"/>
    <x v="0"/>
    <x v="0"/>
  </r>
  <r>
    <x v="62"/>
    <x v="2"/>
    <x v="3"/>
    <x v="1"/>
    <x v="0"/>
    <x v="3"/>
    <x v="3"/>
    <x v="3"/>
    <x v="3"/>
    <x v="0"/>
    <x v="623"/>
    <x v="639"/>
    <x v="487"/>
    <x v="193"/>
    <x v="96"/>
    <x v="556"/>
    <x v="9"/>
    <x v="3"/>
    <x v="28"/>
    <x v="3"/>
    <x v="2"/>
    <x v="52"/>
    <x v="520"/>
    <x v="0"/>
    <x v="0"/>
    <x v="12"/>
    <x v="13"/>
    <x v="0"/>
    <x v="0"/>
    <x v="0"/>
  </r>
  <r>
    <x v="62"/>
    <x v="2"/>
    <x v="4"/>
    <x v="1"/>
    <x v="0"/>
    <x v="4"/>
    <x v="4"/>
    <x v="4"/>
    <x v="4"/>
    <x v="0"/>
    <x v="624"/>
    <x v="640"/>
    <x v="385"/>
    <x v="295"/>
    <x v="4"/>
    <x v="336"/>
    <x v="4"/>
    <x v="5"/>
    <x v="4"/>
    <x v="3"/>
    <x v="1"/>
    <x v="6"/>
    <x v="521"/>
    <x v="0"/>
    <x v="0"/>
    <x v="3"/>
    <x v="2"/>
    <x v="0"/>
    <x v="0"/>
    <x v="0"/>
  </r>
  <r>
    <x v="62"/>
    <x v="5"/>
    <x v="8"/>
    <x v="1"/>
    <x v="0"/>
    <x v="8"/>
    <x v="8"/>
    <x v="8"/>
    <x v="8"/>
    <x v="0"/>
    <x v="625"/>
    <x v="641"/>
    <x v="304"/>
    <x v="30"/>
    <x v="45"/>
    <x v="557"/>
    <x v="36"/>
    <x v="3"/>
    <x v="4"/>
    <x v="3"/>
    <x v="1"/>
    <x v="6"/>
    <x v="522"/>
    <x v="0"/>
    <x v="0"/>
    <x v="5"/>
    <x v="2"/>
    <x v="0"/>
    <x v="0"/>
    <x v="0"/>
  </r>
  <r>
    <x v="62"/>
    <x v="18"/>
    <x v="21"/>
    <x v="1"/>
    <x v="0"/>
    <x v="20"/>
    <x v="20"/>
    <x v="20"/>
    <x v="20"/>
    <x v="0"/>
    <x v="626"/>
    <x v="642"/>
    <x v="488"/>
    <x v="126"/>
    <x v="90"/>
    <x v="9"/>
    <x v="36"/>
    <x v="3"/>
    <x v="4"/>
    <x v="3"/>
    <x v="1"/>
    <x v="6"/>
    <x v="523"/>
    <x v="0"/>
    <x v="0"/>
    <x v="13"/>
    <x v="5"/>
    <x v="0"/>
    <x v="0"/>
    <x v="0"/>
  </r>
  <r>
    <x v="62"/>
    <x v="23"/>
    <x v="27"/>
    <x v="1"/>
    <x v="0"/>
    <x v="26"/>
    <x v="26"/>
    <x v="26"/>
    <x v="26"/>
    <x v="0"/>
    <x v="627"/>
    <x v="643"/>
    <x v="18"/>
    <x v="31"/>
    <x v="5"/>
    <x v="510"/>
    <x v="4"/>
    <x v="3"/>
    <x v="4"/>
    <x v="3"/>
    <x v="1"/>
    <x v="4"/>
    <x v="4"/>
    <x v="0"/>
    <x v="0"/>
    <x v="3"/>
    <x v="2"/>
    <x v="0"/>
    <x v="0"/>
    <x v="0"/>
  </r>
  <r>
    <x v="62"/>
    <x v="25"/>
    <x v="29"/>
    <x v="1"/>
    <x v="10"/>
    <x v="28"/>
    <x v="28"/>
    <x v="28"/>
    <x v="28"/>
    <x v="0"/>
    <x v="628"/>
    <x v="644"/>
    <x v="232"/>
    <x v="124"/>
    <x v="23"/>
    <x v="558"/>
    <x v="4"/>
    <x v="3"/>
    <x v="4"/>
    <x v="3"/>
    <x v="1"/>
    <x v="4"/>
    <x v="4"/>
    <x v="0"/>
    <x v="0"/>
    <x v="3"/>
    <x v="8"/>
    <x v="10"/>
    <x v="0"/>
    <x v="3"/>
  </r>
  <r>
    <x v="62"/>
    <x v="25"/>
    <x v="30"/>
    <x v="1"/>
    <x v="10"/>
    <x v="29"/>
    <x v="29"/>
    <x v="29"/>
    <x v="29"/>
    <x v="0"/>
    <x v="629"/>
    <x v="645"/>
    <x v="489"/>
    <x v="161"/>
    <x v="57"/>
    <x v="559"/>
    <x v="36"/>
    <x v="3"/>
    <x v="6"/>
    <x v="3"/>
    <x v="1"/>
    <x v="10"/>
    <x v="435"/>
    <x v="0"/>
    <x v="0"/>
    <x v="12"/>
    <x v="5"/>
    <x v="10"/>
    <x v="0"/>
    <x v="3"/>
  </r>
  <r>
    <x v="62"/>
    <x v="26"/>
    <x v="31"/>
    <x v="1"/>
    <x v="0"/>
    <x v="30"/>
    <x v="30"/>
    <x v="30"/>
    <x v="30"/>
    <x v="0"/>
    <x v="630"/>
    <x v="646"/>
    <x v="490"/>
    <x v="239"/>
    <x v="84"/>
    <x v="204"/>
    <x v="36"/>
    <x v="3"/>
    <x v="4"/>
    <x v="3"/>
    <x v="1"/>
    <x v="6"/>
    <x v="143"/>
    <x v="0"/>
    <x v="0"/>
    <x v="3"/>
    <x v="2"/>
    <x v="0"/>
    <x v="0"/>
    <x v="0"/>
  </r>
  <r>
    <x v="62"/>
    <x v="31"/>
    <x v="37"/>
    <x v="0"/>
    <x v="17"/>
    <x v="36"/>
    <x v="36"/>
    <x v="36"/>
    <x v="36"/>
    <x v="0"/>
    <x v="631"/>
    <x v="647"/>
    <x v="491"/>
    <x v="320"/>
    <x v="27"/>
    <x v="239"/>
    <x v="49"/>
    <x v="3"/>
    <x v="58"/>
    <x v="3"/>
    <x v="1"/>
    <x v="69"/>
    <x v="524"/>
    <x v="0"/>
    <x v="0"/>
    <x v="4"/>
    <x v="13"/>
    <x v="17"/>
    <x v="0"/>
    <x v="0"/>
  </r>
  <r>
    <x v="62"/>
    <x v="32"/>
    <x v="38"/>
    <x v="0"/>
    <x v="18"/>
    <x v="37"/>
    <x v="37"/>
    <x v="37"/>
    <x v="37"/>
    <x v="0"/>
    <x v="632"/>
    <x v="648"/>
    <x v="470"/>
    <x v="200"/>
    <x v="33"/>
    <x v="560"/>
    <x v="8"/>
    <x v="3"/>
    <x v="25"/>
    <x v="3"/>
    <x v="3"/>
    <x v="18"/>
    <x v="525"/>
    <x v="0"/>
    <x v="0"/>
    <x v="3"/>
    <x v="2"/>
    <x v="18"/>
    <x v="0"/>
    <x v="3"/>
  </r>
  <r>
    <x v="62"/>
    <x v="32"/>
    <x v="39"/>
    <x v="0"/>
    <x v="19"/>
    <x v="38"/>
    <x v="38"/>
    <x v="38"/>
    <x v="38"/>
    <x v="0"/>
    <x v="633"/>
    <x v="649"/>
    <x v="492"/>
    <x v="210"/>
    <x v="7"/>
    <x v="561"/>
    <x v="21"/>
    <x v="3"/>
    <x v="3"/>
    <x v="7"/>
    <x v="1"/>
    <x v="21"/>
    <x v="526"/>
    <x v="0"/>
    <x v="0"/>
    <x v="3"/>
    <x v="2"/>
    <x v="19"/>
    <x v="1"/>
    <x v="1"/>
  </r>
  <r>
    <x v="63"/>
    <x v="2"/>
    <x v="2"/>
    <x v="1"/>
    <x v="0"/>
    <x v="2"/>
    <x v="2"/>
    <x v="2"/>
    <x v="2"/>
    <x v="0"/>
    <x v="634"/>
    <x v="650"/>
    <x v="493"/>
    <x v="229"/>
    <x v="15"/>
    <x v="38"/>
    <x v="36"/>
    <x v="3"/>
    <x v="6"/>
    <x v="3"/>
    <x v="3"/>
    <x v="26"/>
    <x v="527"/>
    <x v="0"/>
    <x v="0"/>
    <x v="4"/>
    <x v="5"/>
    <x v="0"/>
    <x v="0"/>
    <x v="0"/>
  </r>
  <r>
    <x v="63"/>
    <x v="2"/>
    <x v="3"/>
    <x v="1"/>
    <x v="0"/>
    <x v="3"/>
    <x v="3"/>
    <x v="3"/>
    <x v="3"/>
    <x v="0"/>
    <x v="635"/>
    <x v="651"/>
    <x v="494"/>
    <x v="87"/>
    <x v="101"/>
    <x v="562"/>
    <x v="15"/>
    <x v="3"/>
    <x v="15"/>
    <x v="3"/>
    <x v="3"/>
    <x v="21"/>
    <x v="528"/>
    <x v="0"/>
    <x v="0"/>
    <x v="4"/>
    <x v="2"/>
    <x v="0"/>
    <x v="0"/>
    <x v="0"/>
  </r>
  <r>
    <x v="63"/>
    <x v="2"/>
    <x v="4"/>
    <x v="1"/>
    <x v="0"/>
    <x v="4"/>
    <x v="4"/>
    <x v="4"/>
    <x v="4"/>
    <x v="0"/>
    <x v="457"/>
    <x v="652"/>
    <x v="385"/>
    <x v="48"/>
    <x v="4"/>
    <x v="563"/>
    <x v="4"/>
    <x v="3"/>
    <x v="4"/>
    <x v="3"/>
    <x v="1"/>
    <x v="4"/>
    <x v="4"/>
    <x v="0"/>
    <x v="0"/>
    <x v="3"/>
    <x v="2"/>
    <x v="0"/>
    <x v="0"/>
    <x v="0"/>
  </r>
  <r>
    <x v="63"/>
    <x v="5"/>
    <x v="8"/>
    <x v="1"/>
    <x v="0"/>
    <x v="8"/>
    <x v="8"/>
    <x v="8"/>
    <x v="8"/>
    <x v="0"/>
    <x v="636"/>
    <x v="653"/>
    <x v="495"/>
    <x v="217"/>
    <x v="9"/>
    <x v="564"/>
    <x v="4"/>
    <x v="3"/>
    <x v="4"/>
    <x v="3"/>
    <x v="3"/>
    <x v="6"/>
    <x v="529"/>
    <x v="0"/>
    <x v="0"/>
    <x v="3"/>
    <x v="5"/>
    <x v="0"/>
    <x v="0"/>
    <x v="0"/>
  </r>
  <r>
    <x v="63"/>
    <x v="18"/>
    <x v="21"/>
    <x v="1"/>
    <x v="0"/>
    <x v="20"/>
    <x v="20"/>
    <x v="20"/>
    <x v="20"/>
    <x v="0"/>
    <x v="637"/>
    <x v="654"/>
    <x v="320"/>
    <x v="316"/>
    <x v="45"/>
    <x v="565"/>
    <x v="3"/>
    <x v="3"/>
    <x v="6"/>
    <x v="3"/>
    <x v="1"/>
    <x v="26"/>
    <x v="530"/>
    <x v="0"/>
    <x v="0"/>
    <x v="13"/>
    <x v="2"/>
    <x v="0"/>
    <x v="0"/>
    <x v="0"/>
  </r>
  <r>
    <x v="63"/>
    <x v="23"/>
    <x v="27"/>
    <x v="1"/>
    <x v="0"/>
    <x v="26"/>
    <x v="26"/>
    <x v="26"/>
    <x v="26"/>
    <x v="0"/>
    <x v="638"/>
    <x v="655"/>
    <x v="31"/>
    <x v="41"/>
    <x v="33"/>
    <x v="566"/>
    <x v="36"/>
    <x v="5"/>
    <x v="6"/>
    <x v="3"/>
    <x v="1"/>
    <x v="26"/>
    <x v="531"/>
    <x v="0"/>
    <x v="0"/>
    <x v="3"/>
    <x v="13"/>
    <x v="0"/>
    <x v="0"/>
    <x v="0"/>
  </r>
  <r>
    <x v="63"/>
    <x v="25"/>
    <x v="29"/>
    <x v="1"/>
    <x v="10"/>
    <x v="28"/>
    <x v="28"/>
    <x v="28"/>
    <x v="28"/>
    <x v="0"/>
    <x v="639"/>
    <x v="656"/>
    <x v="385"/>
    <x v="201"/>
    <x v="50"/>
    <x v="150"/>
    <x v="4"/>
    <x v="3"/>
    <x v="4"/>
    <x v="3"/>
    <x v="1"/>
    <x v="4"/>
    <x v="4"/>
    <x v="0"/>
    <x v="0"/>
    <x v="3"/>
    <x v="2"/>
    <x v="10"/>
    <x v="0"/>
    <x v="3"/>
  </r>
  <r>
    <x v="63"/>
    <x v="25"/>
    <x v="30"/>
    <x v="1"/>
    <x v="10"/>
    <x v="29"/>
    <x v="29"/>
    <x v="29"/>
    <x v="29"/>
    <x v="0"/>
    <x v="640"/>
    <x v="657"/>
    <x v="386"/>
    <x v="284"/>
    <x v="57"/>
    <x v="536"/>
    <x v="4"/>
    <x v="3"/>
    <x v="6"/>
    <x v="3"/>
    <x v="1"/>
    <x v="6"/>
    <x v="532"/>
    <x v="0"/>
    <x v="0"/>
    <x v="3"/>
    <x v="1"/>
    <x v="10"/>
    <x v="0"/>
    <x v="3"/>
  </r>
  <r>
    <x v="63"/>
    <x v="26"/>
    <x v="31"/>
    <x v="1"/>
    <x v="0"/>
    <x v="30"/>
    <x v="30"/>
    <x v="30"/>
    <x v="30"/>
    <x v="0"/>
    <x v="641"/>
    <x v="658"/>
    <x v="496"/>
    <x v="17"/>
    <x v="2"/>
    <x v="282"/>
    <x v="36"/>
    <x v="3"/>
    <x v="4"/>
    <x v="3"/>
    <x v="1"/>
    <x v="6"/>
    <x v="533"/>
    <x v="0"/>
    <x v="0"/>
    <x v="3"/>
    <x v="2"/>
    <x v="0"/>
    <x v="0"/>
    <x v="0"/>
  </r>
  <r>
    <x v="63"/>
    <x v="31"/>
    <x v="37"/>
    <x v="0"/>
    <x v="17"/>
    <x v="36"/>
    <x v="36"/>
    <x v="36"/>
    <x v="36"/>
    <x v="0"/>
    <x v="642"/>
    <x v="659"/>
    <x v="497"/>
    <x v="321"/>
    <x v="33"/>
    <x v="567"/>
    <x v="2"/>
    <x v="5"/>
    <x v="49"/>
    <x v="7"/>
    <x v="1"/>
    <x v="43"/>
    <x v="534"/>
    <x v="0"/>
    <x v="0"/>
    <x v="13"/>
    <x v="13"/>
    <x v="17"/>
    <x v="0"/>
    <x v="0"/>
  </r>
  <r>
    <x v="63"/>
    <x v="32"/>
    <x v="38"/>
    <x v="0"/>
    <x v="18"/>
    <x v="37"/>
    <x v="37"/>
    <x v="37"/>
    <x v="37"/>
    <x v="0"/>
    <x v="643"/>
    <x v="660"/>
    <x v="258"/>
    <x v="24"/>
    <x v="90"/>
    <x v="568"/>
    <x v="15"/>
    <x v="5"/>
    <x v="25"/>
    <x v="3"/>
    <x v="1"/>
    <x v="33"/>
    <x v="184"/>
    <x v="0"/>
    <x v="0"/>
    <x v="3"/>
    <x v="5"/>
    <x v="18"/>
    <x v="0"/>
    <x v="3"/>
  </r>
  <r>
    <x v="63"/>
    <x v="32"/>
    <x v="39"/>
    <x v="0"/>
    <x v="19"/>
    <x v="38"/>
    <x v="38"/>
    <x v="38"/>
    <x v="38"/>
    <x v="0"/>
    <x v="644"/>
    <x v="661"/>
    <x v="347"/>
    <x v="14"/>
    <x v="3"/>
    <x v="569"/>
    <x v="30"/>
    <x v="3"/>
    <x v="3"/>
    <x v="3"/>
    <x v="1"/>
    <x v="21"/>
    <x v="535"/>
    <x v="0"/>
    <x v="0"/>
    <x v="3"/>
    <x v="2"/>
    <x v="19"/>
    <x v="1"/>
    <x v="1"/>
  </r>
  <r>
    <x v="64"/>
    <x v="2"/>
    <x v="2"/>
    <x v="1"/>
    <x v="0"/>
    <x v="2"/>
    <x v="2"/>
    <x v="2"/>
    <x v="2"/>
    <x v="0"/>
    <x v="645"/>
    <x v="616"/>
    <x v="354"/>
    <x v="221"/>
    <x v="7"/>
    <x v="570"/>
    <x v="36"/>
    <x v="3"/>
    <x v="4"/>
    <x v="3"/>
    <x v="1"/>
    <x v="6"/>
    <x v="536"/>
    <x v="0"/>
    <x v="0"/>
    <x v="3"/>
    <x v="2"/>
    <x v="0"/>
    <x v="0"/>
    <x v="0"/>
  </r>
  <r>
    <x v="64"/>
    <x v="2"/>
    <x v="3"/>
    <x v="1"/>
    <x v="0"/>
    <x v="3"/>
    <x v="3"/>
    <x v="3"/>
    <x v="3"/>
    <x v="0"/>
    <x v="646"/>
    <x v="662"/>
    <x v="430"/>
    <x v="132"/>
    <x v="96"/>
    <x v="571"/>
    <x v="33"/>
    <x v="3"/>
    <x v="6"/>
    <x v="3"/>
    <x v="3"/>
    <x v="16"/>
    <x v="537"/>
    <x v="0"/>
    <x v="0"/>
    <x v="4"/>
    <x v="2"/>
    <x v="0"/>
    <x v="0"/>
    <x v="0"/>
  </r>
  <r>
    <x v="64"/>
    <x v="2"/>
    <x v="4"/>
    <x v="1"/>
    <x v="0"/>
    <x v="4"/>
    <x v="4"/>
    <x v="4"/>
    <x v="4"/>
    <x v="0"/>
    <x v="271"/>
    <x v="663"/>
    <x v="123"/>
    <x v="322"/>
    <x v="4"/>
    <x v="572"/>
    <x v="4"/>
    <x v="3"/>
    <x v="4"/>
    <x v="3"/>
    <x v="1"/>
    <x v="4"/>
    <x v="4"/>
    <x v="0"/>
    <x v="0"/>
    <x v="3"/>
    <x v="2"/>
    <x v="0"/>
    <x v="0"/>
    <x v="0"/>
  </r>
  <r>
    <x v="64"/>
    <x v="5"/>
    <x v="8"/>
    <x v="1"/>
    <x v="0"/>
    <x v="8"/>
    <x v="8"/>
    <x v="8"/>
    <x v="8"/>
    <x v="0"/>
    <x v="647"/>
    <x v="664"/>
    <x v="234"/>
    <x v="46"/>
    <x v="45"/>
    <x v="573"/>
    <x v="4"/>
    <x v="3"/>
    <x v="6"/>
    <x v="3"/>
    <x v="1"/>
    <x v="6"/>
    <x v="538"/>
    <x v="0"/>
    <x v="0"/>
    <x v="3"/>
    <x v="2"/>
    <x v="0"/>
    <x v="0"/>
    <x v="0"/>
  </r>
  <r>
    <x v="64"/>
    <x v="18"/>
    <x v="21"/>
    <x v="1"/>
    <x v="0"/>
    <x v="20"/>
    <x v="20"/>
    <x v="20"/>
    <x v="20"/>
    <x v="0"/>
    <x v="648"/>
    <x v="665"/>
    <x v="365"/>
    <x v="192"/>
    <x v="9"/>
    <x v="574"/>
    <x v="3"/>
    <x v="3"/>
    <x v="4"/>
    <x v="3"/>
    <x v="1"/>
    <x v="10"/>
    <x v="539"/>
    <x v="0"/>
    <x v="0"/>
    <x v="4"/>
    <x v="2"/>
    <x v="0"/>
    <x v="0"/>
    <x v="0"/>
  </r>
  <r>
    <x v="64"/>
    <x v="23"/>
    <x v="27"/>
    <x v="1"/>
    <x v="0"/>
    <x v="26"/>
    <x v="26"/>
    <x v="26"/>
    <x v="26"/>
    <x v="0"/>
    <x v="649"/>
    <x v="655"/>
    <x v="289"/>
    <x v="323"/>
    <x v="102"/>
    <x v="575"/>
    <x v="4"/>
    <x v="3"/>
    <x v="4"/>
    <x v="7"/>
    <x v="1"/>
    <x v="6"/>
    <x v="540"/>
    <x v="0"/>
    <x v="0"/>
    <x v="3"/>
    <x v="2"/>
    <x v="0"/>
    <x v="0"/>
    <x v="0"/>
  </r>
  <r>
    <x v="64"/>
    <x v="25"/>
    <x v="29"/>
    <x v="1"/>
    <x v="10"/>
    <x v="28"/>
    <x v="28"/>
    <x v="28"/>
    <x v="28"/>
    <x v="0"/>
    <x v="259"/>
    <x v="666"/>
    <x v="232"/>
    <x v="324"/>
    <x v="4"/>
    <x v="576"/>
    <x v="4"/>
    <x v="3"/>
    <x v="4"/>
    <x v="3"/>
    <x v="1"/>
    <x v="4"/>
    <x v="4"/>
    <x v="0"/>
    <x v="0"/>
    <x v="3"/>
    <x v="2"/>
    <x v="10"/>
    <x v="0"/>
    <x v="3"/>
  </r>
  <r>
    <x v="64"/>
    <x v="25"/>
    <x v="30"/>
    <x v="1"/>
    <x v="10"/>
    <x v="29"/>
    <x v="29"/>
    <x v="29"/>
    <x v="29"/>
    <x v="0"/>
    <x v="650"/>
    <x v="667"/>
    <x v="498"/>
    <x v="325"/>
    <x v="57"/>
    <x v="577"/>
    <x v="4"/>
    <x v="3"/>
    <x v="6"/>
    <x v="3"/>
    <x v="1"/>
    <x v="6"/>
    <x v="541"/>
    <x v="0"/>
    <x v="0"/>
    <x v="4"/>
    <x v="2"/>
    <x v="10"/>
    <x v="0"/>
    <x v="3"/>
  </r>
  <r>
    <x v="64"/>
    <x v="26"/>
    <x v="31"/>
    <x v="1"/>
    <x v="0"/>
    <x v="30"/>
    <x v="30"/>
    <x v="30"/>
    <x v="30"/>
    <x v="0"/>
    <x v="651"/>
    <x v="668"/>
    <x v="38"/>
    <x v="314"/>
    <x v="5"/>
    <x v="578"/>
    <x v="36"/>
    <x v="3"/>
    <x v="4"/>
    <x v="3"/>
    <x v="1"/>
    <x v="6"/>
    <x v="542"/>
    <x v="0"/>
    <x v="0"/>
    <x v="3"/>
    <x v="2"/>
    <x v="0"/>
    <x v="0"/>
    <x v="0"/>
  </r>
  <r>
    <x v="64"/>
    <x v="31"/>
    <x v="37"/>
    <x v="0"/>
    <x v="17"/>
    <x v="36"/>
    <x v="36"/>
    <x v="36"/>
    <x v="36"/>
    <x v="0"/>
    <x v="652"/>
    <x v="669"/>
    <x v="499"/>
    <x v="326"/>
    <x v="28"/>
    <x v="579"/>
    <x v="77"/>
    <x v="3"/>
    <x v="39"/>
    <x v="7"/>
    <x v="6"/>
    <x v="71"/>
    <x v="543"/>
    <x v="0"/>
    <x v="0"/>
    <x v="12"/>
    <x v="14"/>
    <x v="17"/>
    <x v="0"/>
    <x v="0"/>
  </r>
  <r>
    <x v="64"/>
    <x v="32"/>
    <x v="38"/>
    <x v="0"/>
    <x v="18"/>
    <x v="37"/>
    <x v="37"/>
    <x v="37"/>
    <x v="37"/>
    <x v="0"/>
    <x v="653"/>
    <x v="670"/>
    <x v="500"/>
    <x v="121"/>
    <x v="13"/>
    <x v="580"/>
    <x v="9"/>
    <x v="3"/>
    <x v="28"/>
    <x v="3"/>
    <x v="1"/>
    <x v="21"/>
    <x v="247"/>
    <x v="0"/>
    <x v="0"/>
    <x v="4"/>
    <x v="2"/>
    <x v="18"/>
    <x v="0"/>
    <x v="3"/>
  </r>
  <r>
    <x v="64"/>
    <x v="32"/>
    <x v="39"/>
    <x v="0"/>
    <x v="19"/>
    <x v="38"/>
    <x v="38"/>
    <x v="38"/>
    <x v="38"/>
    <x v="0"/>
    <x v="654"/>
    <x v="671"/>
    <x v="399"/>
    <x v="95"/>
    <x v="76"/>
    <x v="581"/>
    <x v="43"/>
    <x v="3"/>
    <x v="14"/>
    <x v="3"/>
    <x v="1"/>
    <x v="28"/>
    <x v="357"/>
    <x v="0"/>
    <x v="0"/>
    <x v="3"/>
    <x v="2"/>
    <x v="19"/>
    <x v="1"/>
    <x v="1"/>
  </r>
  <r>
    <x v="65"/>
    <x v="2"/>
    <x v="2"/>
    <x v="1"/>
    <x v="0"/>
    <x v="2"/>
    <x v="2"/>
    <x v="2"/>
    <x v="2"/>
    <x v="0"/>
    <x v="655"/>
    <x v="672"/>
    <x v="501"/>
    <x v="11"/>
    <x v="49"/>
    <x v="457"/>
    <x v="3"/>
    <x v="3"/>
    <x v="6"/>
    <x v="3"/>
    <x v="1"/>
    <x v="26"/>
    <x v="544"/>
    <x v="0"/>
    <x v="0"/>
    <x v="4"/>
    <x v="2"/>
    <x v="0"/>
    <x v="0"/>
    <x v="0"/>
  </r>
  <r>
    <x v="65"/>
    <x v="2"/>
    <x v="3"/>
    <x v="1"/>
    <x v="0"/>
    <x v="3"/>
    <x v="3"/>
    <x v="3"/>
    <x v="3"/>
    <x v="0"/>
    <x v="656"/>
    <x v="673"/>
    <x v="211"/>
    <x v="184"/>
    <x v="94"/>
    <x v="582"/>
    <x v="35"/>
    <x v="3"/>
    <x v="5"/>
    <x v="3"/>
    <x v="3"/>
    <x v="33"/>
    <x v="545"/>
    <x v="0"/>
    <x v="0"/>
    <x v="5"/>
    <x v="5"/>
    <x v="0"/>
    <x v="0"/>
    <x v="0"/>
  </r>
  <r>
    <x v="65"/>
    <x v="2"/>
    <x v="4"/>
    <x v="1"/>
    <x v="0"/>
    <x v="4"/>
    <x v="4"/>
    <x v="4"/>
    <x v="4"/>
    <x v="0"/>
    <x v="595"/>
    <x v="674"/>
    <x v="468"/>
    <x v="10"/>
    <x v="4"/>
    <x v="583"/>
    <x v="4"/>
    <x v="3"/>
    <x v="4"/>
    <x v="3"/>
    <x v="1"/>
    <x v="4"/>
    <x v="4"/>
    <x v="0"/>
    <x v="0"/>
    <x v="3"/>
    <x v="2"/>
    <x v="0"/>
    <x v="0"/>
    <x v="0"/>
  </r>
  <r>
    <x v="65"/>
    <x v="5"/>
    <x v="8"/>
    <x v="1"/>
    <x v="0"/>
    <x v="8"/>
    <x v="8"/>
    <x v="8"/>
    <x v="8"/>
    <x v="0"/>
    <x v="657"/>
    <x v="675"/>
    <x v="502"/>
    <x v="327"/>
    <x v="45"/>
    <x v="584"/>
    <x v="9"/>
    <x v="3"/>
    <x v="3"/>
    <x v="3"/>
    <x v="1"/>
    <x v="3"/>
    <x v="301"/>
    <x v="0"/>
    <x v="0"/>
    <x v="3"/>
    <x v="2"/>
    <x v="0"/>
    <x v="0"/>
    <x v="0"/>
  </r>
  <r>
    <x v="65"/>
    <x v="18"/>
    <x v="21"/>
    <x v="1"/>
    <x v="0"/>
    <x v="20"/>
    <x v="20"/>
    <x v="20"/>
    <x v="20"/>
    <x v="0"/>
    <x v="658"/>
    <x v="676"/>
    <x v="503"/>
    <x v="106"/>
    <x v="9"/>
    <x v="323"/>
    <x v="9"/>
    <x v="3"/>
    <x v="4"/>
    <x v="3"/>
    <x v="1"/>
    <x v="26"/>
    <x v="546"/>
    <x v="0"/>
    <x v="0"/>
    <x v="3"/>
    <x v="2"/>
    <x v="0"/>
    <x v="0"/>
    <x v="0"/>
  </r>
  <r>
    <x v="65"/>
    <x v="23"/>
    <x v="27"/>
    <x v="1"/>
    <x v="0"/>
    <x v="26"/>
    <x v="26"/>
    <x v="26"/>
    <x v="26"/>
    <x v="0"/>
    <x v="659"/>
    <x v="677"/>
    <x v="90"/>
    <x v="328"/>
    <x v="41"/>
    <x v="585"/>
    <x v="4"/>
    <x v="3"/>
    <x v="4"/>
    <x v="3"/>
    <x v="1"/>
    <x v="4"/>
    <x v="4"/>
    <x v="0"/>
    <x v="0"/>
    <x v="3"/>
    <x v="2"/>
    <x v="0"/>
    <x v="0"/>
    <x v="0"/>
  </r>
  <r>
    <x v="65"/>
    <x v="25"/>
    <x v="30"/>
    <x v="1"/>
    <x v="10"/>
    <x v="29"/>
    <x v="29"/>
    <x v="29"/>
    <x v="29"/>
    <x v="0"/>
    <x v="660"/>
    <x v="678"/>
    <x v="304"/>
    <x v="329"/>
    <x v="57"/>
    <x v="365"/>
    <x v="3"/>
    <x v="3"/>
    <x v="6"/>
    <x v="3"/>
    <x v="1"/>
    <x v="26"/>
    <x v="113"/>
    <x v="0"/>
    <x v="0"/>
    <x v="12"/>
    <x v="2"/>
    <x v="10"/>
    <x v="0"/>
    <x v="3"/>
  </r>
  <r>
    <x v="65"/>
    <x v="26"/>
    <x v="31"/>
    <x v="1"/>
    <x v="0"/>
    <x v="30"/>
    <x v="30"/>
    <x v="30"/>
    <x v="30"/>
    <x v="0"/>
    <x v="661"/>
    <x v="679"/>
    <x v="504"/>
    <x v="65"/>
    <x v="5"/>
    <x v="574"/>
    <x v="36"/>
    <x v="3"/>
    <x v="4"/>
    <x v="3"/>
    <x v="1"/>
    <x v="6"/>
    <x v="200"/>
    <x v="0"/>
    <x v="0"/>
    <x v="3"/>
    <x v="2"/>
    <x v="0"/>
    <x v="0"/>
    <x v="0"/>
  </r>
  <r>
    <x v="65"/>
    <x v="31"/>
    <x v="37"/>
    <x v="0"/>
    <x v="17"/>
    <x v="36"/>
    <x v="36"/>
    <x v="36"/>
    <x v="36"/>
    <x v="0"/>
    <x v="662"/>
    <x v="680"/>
    <x v="505"/>
    <x v="330"/>
    <x v="23"/>
    <x v="586"/>
    <x v="2"/>
    <x v="5"/>
    <x v="11"/>
    <x v="7"/>
    <x v="1"/>
    <x v="96"/>
    <x v="547"/>
    <x v="0"/>
    <x v="0"/>
    <x v="4"/>
    <x v="2"/>
    <x v="17"/>
    <x v="0"/>
    <x v="0"/>
  </r>
  <r>
    <x v="65"/>
    <x v="32"/>
    <x v="38"/>
    <x v="0"/>
    <x v="18"/>
    <x v="37"/>
    <x v="37"/>
    <x v="37"/>
    <x v="37"/>
    <x v="0"/>
    <x v="663"/>
    <x v="681"/>
    <x v="506"/>
    <x v="74"/>
    <x v="45"/>
    <x v="587"/>
    <x v="28"/>
    <x v="3"/>
    <x v="31"/>
    <x v="7"/>
    <x v="1"/>
    <x v="59"/>
    <x v="548"/>
    <x v="0"/>
    <x v="0"/>
    <x v="3"/>
    <x v="5"/>
    <x v="18"/>
    <x v="0"/>
    <x v="3"/>
  </r>
  <r>
    <x v="65"/>
    <x v="32"/>
    <x v="39"/>
    <x v="0"/>
    <x v="19"/>
    <x v="38"/>
    <x v="38"/>
    <x v="38"/>
    <x v="38"/>
    <x v="0"/>
    <x v="664"/>
    <x v="682"/>
    <x v="94"/>
    <x v="249"/>
    <x v="22"/>
    <x v="197"/>
    <x v="16"/>
    <x v="3"/>
    <x v="2"/>
    <x v="3"/>
    <x v="1"/>
    <x v="69"/>
    <x v="549"/>
    <x v="0"/>
    <x v="0"/>
    <x v="13"/>
    <x v="1"/>
    <x v="19"/>
    <x v="1"/>
    <x v="1"/>
  </r>
  <r>
    <x v="66"/>
    <x v="2"/>
    <x v="2"/>
    <x v="1"/>
    <x v="0"/>
    <x v="2"/>
    <x v="2"/>
    <x v="2"/>
    <x v="2"/>
    <x v="0"/>
    <x v="665"/>
    <x v="683"/>
    <x v="507"/>
    <x v="64"/>
    <x v="49"/>
    <x v="588"/>
    <x v="15"/>
    <x v="3"/>
    <x v="6"/>
    <x v="3"/>
    <x v="1"/>
    <x v="3"/>
    <x v="550"/>
    <x v="0"/>
    <x v="0"/>
    <x v="4"/>
    <x v="13"/>
    <x v="0"/>
    <x v="0"/>
    <x v="0"/>
  </r>
  <r>
    <x v="66"/>
    <x v="2"/>
    <x v="3"/>
    <x v="1"/>
    <x v="0"/>
    <x v="3"/>
    <x v="3"/>
    <x v="3"/>
    <x v="3"/>
    <x v="0"/>
    <x v="666"/>
    <x v="684"/>
    <x v="316"/>
    <x v="182"/>
    <x v="62"/>
    <x v="589"/>
    <x v="21"/>
    <x v="3"/>
    <x v="10"/>
    <x v="7"/>
    <x v="1"/>
    <x v="34"/>
    <x v="551"/>
    <x v="0"/>
    <x v="0"/>
    <x v="5"/>
    <x v="2"/>
    <x v="0"/>
    <x v="0"/>
    <x v="0"/>
  </r>
  <r>
    <x v="66"/>
    <x v="2"/>
    <x v="4"/>
    <x v="1"/>
    <x v="0"/>
    <x v="4"/>
    <x v="4"/>
    <x v="4"/>
    <x v="4"/>
    <x v="0"/>
    <x v="595"/>
    <x v="685"/>
    <x v="468"/>
    <x v="53"/>
    <x v="4"/>
    <x v="590"/>
    <x v="4"/>
    <x v="3"/>
    <x v="4"/>
    <x v="3"/>
    <x v="1"/>
    <x v="4"/>
    <x v="4"/>
    <x v="0"/>
    <x v="0"/>
    <x v="3"/>
    <x v="2"/>
    <x v="0"/>
    <x v="0"/>
    <x v="0"/>
  </r>
  <r>
    <x v="66"/>
    <x v="5"/>
    <x v="8"/>
    <x v="1"/>
    <x v="0"/>
    <x v="8"/>
    <x v="8"/>
    <x v="8"/>
    <x v="8"/>
    <x v="0"/>
    <x v="667"/>
    <x v="686"/>
    <x v="508"/>
    <x v="24"/>
    <x v="45"/>
    <x v="156"/>
    <x v="9"/>
    <x v="3"/>
    <x v="6"/>
    <x v="3"/>
    <x v="1"/>
    <x v="47"/>
    <x v="552"/>
    <x v="0"/>
    <x v="0"/>
    <x v="3"/>
    <x v="2"/>
    <x v="0"/>
    <x v="0"/>
    <x v="0"/>
  </r>
  <r>
    <x v="66"/>
    <x v="18"/>
    <x v="21"/>
    <x v="1"/>
    <x v="0"/>
    <x v="20"/>
    <x v="20"/>
    <x v="20"/>
    <x v="20"/>
    <x v="0"/>
    <x v="668"/>
    <x v="687"/>
    <x v="509"/>
    <x v="266"/>
    <x v="9"/>
    <x v="361"/>
    <x v="36"/>
    <x v="3"/>
    <x v="3"/>
    <x v="3"/>
    <x v="1"/>
    <x v="26"/>
    <x v="553"/>
    <x v="0"/>
    <x v="0"/>
    <x v="3"/>
    <x v="2"/>
    <x v="0"/>
    <x v="0"/>
    <x v="0"/>
  </r>
  <r>
    <x v="66"/>
    <x v="23"/>
    <x v="27"/>
    <x v="1"/>
    <x v="0"/>
    <x v="26"/>
    <x v="26"/>
    <x v="26"/>
    <x v="26"/>
    <x v="0"/>
    <x v="669"/>
    <x v="688"/>
    <x v="496"/>
    <x v="242"/>
    <x v="102"/>
    <x v="591"/>
    <x v="4"/>
    <x v="3"/>
    <x v="6"/>
    <x v="3"/>
    <x v="1"/>
    <x v="6"/>
    <x v="554"/>
    <x v="0"/>
    <x v="0"/>
    <x v="3"/>
    <x v="2"/>
    <x v="0"/>
    <x v="0"/>
    <x v="0"/>
  </r>
  <r>
    <x v="66"/>
    <x v="25"/>
    <x v="30"/>
    <x v="1"/>
    <x v="10"/>
    <x v="29"/>
    <x v="29"/>
    <x v="29"/>
    <x v="29"/>
    <x v="0"/>
    <x v="670"/>
    <x v="689"/>
    <x v="510"/>
    <x v="124"/>
    <x v="57"/>
    <x v="592"/>
    <x v="36"/>
    <x v="3"/>
    <x v="4"/>
    <x v="3"/>
    <x v="1"/>
    <x v="6"/>
    <x v="555"/>
    <x v="0"/>
    <x v="0"/>
    <x v="4"/>
    <x v="2"/>
    <x v="10"/>
    <x v="0"/>
    <x v="3"/>
  </r>
  <r>
    <x v="66"/>
    <x v="26"/>
    <x v="31"/>
    <x v="1"/>
    <x v="0"/>
    <x v="30"/>
    <x v="30"/>
    <x v="30"/>
    <x v="30"/>
    <x v="0"/>
    <x v="671"/>
    <x v="690"/>
    <x v="422"/>
    <x v="10"/>
    <x v="2"/>
    <x v="593"/>
    <x v="4"/>
    <x v="3"/>
    <x v="4"/>
    <x v="3"/>
    <x v="1"/>
    <x v="4"/>
    <x v="4"/>
    <x v="0"/>
    <x v="0"/>
    <x v="3"/>
    <x v="2"/>
    <x v="0"/>
    <x v="0"/>
    <x v="0"/>
  </r>
  <r>
    <x v="66"/>
    <x v="31"/>
    <x v="37"/>
    <x v="0"/>
    <x v="17"/>
    <x v="36"/>
    <x v="36"/>
    <x v="36"/>
    <x v="36"/>
    <x v="0"/>
    <x v="672"/>
    <x v="691"/>
    <x v="511"/>
    <x v="331"/>
    <x v="41"/>
    <x v="579"/>
    <x v="10"/>
    <x v="3"/>
    <x v="65"/>
    <x v="3"/>
    <x v="6"/>
    <x v="115"/>
    <x v="556"/>
    <x v="0"/>
    <x v="0"/>
    <x v="4"/>
    <x v="5"/>
    <x v="17"/>
    <x v="0"/>
    <x v="0"/>
  </r>
  <r>
    <x v="66"/>
    <x v="32"/>
    <x v="38"/>
    <x v="0"/>
    <x v="18"/>
    <x v="37"/>
    <x v="37"/>
    <x v="37"/>
    <x v="37"/>
    <x v="0"/>
    <x v="673"/>
    <x v="692"/>
    <x v="512"/>
    <x v="59"/>
    <x v="7"/>
    <x v="457"/>
    <x v="15"/>
    <x v="3"/>
    <x v="15"/>
    <x v="3"/>
    <x v="1"/>
    <x v="22"/>
    <x v="240"/>
    <x v="0"/>
    <x v="0"/>
    <x v="4"/>
    <x v="5"/>
    <x v="18"/>
    <x v="0"/>
    <x v="3"/>
  </r>
  <r>
    <x v="66"/>
    <x v="32"/>
    <x v="39"/>
    <x v="0"/>
    <x v="19"/>
    <x v="38"/>
    <x v="38"/>
    <x v="38"/>
    <x v="38"/>
    <x v="0"/>
    <x v="674"/>
    <x v="693"/>
    <x v="513"/>
    <x v="5"/>
    <x v="20"/>
    <x v="445"/>
    <x v="71"/>
    <x v="5"/>
    <x v="39"/>
    <x v="7"/>
    <x v="1"/>
    <x v="95"/>
    <x v="396"/>
    <x v="0"/>
    <x v="0"/>
    <x v="7"/>
    <x v="2"/>
    <x v="19"/>
    <x v="1"/>
    <x v="1"/>
  </r>
  <r>
    <x v="67"/>
    <x v="2"/>
    <x v="2"/>
    <x v="1"/>
    <x v="0"/>
    <x v="2"/>
    <x v="2"/>
    <x v="2"/>
    <x v="2"/>
    <x v="0"/>
    <x v="675"/>
    <x v="694"/>
    <x v="344"/>
    <x v="195"/>
    <x v="22"/>
    <x v="594"/>
    <x v="30"/>
    <x v="3"/>
    <x v="6"/>
    <x v="3"/>
    <x v="1"/>
    <x v="22"/>
    <x v="557"/>
    <x v="0"/>
    <x v="0"/>
    <x v="4"/>
    <x v="2"/>
    <x v="0"/>
    <x v="0"/>
    <x v="0"/>
  </r>
  <r>
    <x v="67"/>
    <x v="2"/>
    <x v="3"/>
    <x v="1"/>
    <x v="0"/>
    <x v="3"/>
    <x v="3"/>
    <x v="3"/>
    <x v="3"/>
    <x v="0"/>
    <x v="676"/>
    <x v="695"/>
    <x v="392"/>
    <x v="132"/>
    <x v="99"/>
    <x v="595"/>
    <x v="33"/>
    <x v="3"/>
    <x v="28"/>
    <x v="3"/>
    <x v="2"/>
    <x v="54"/>
    <x v="558"/>
    <x v="0"/>
    <x v="0"/>
    <x v="13"/>
    <x v="2"/>
    <x v="0"/>
    <x v="0"/>
    <x v="0"/>
  </r>
  <r>
    <x v="67"/>
    <x v="2"/>
    <x v="4"/>
    <x v="1"/>
    <x v="0"/>
    <x v="4"/>
    <x v="4"/>
    <x v="4"/>
    <x v="4"/>
    <x v="0"/>
    <x v="490"/>
    <x v="317"/>
    <x v="410"/>
    <x v="132"/>
    <x v="4"/>
    <x v="596"/>
    <x v="4"/>
    <x v="3"/>
    <x v="4"/>
    <x v="3"/>
    <x v="1"/>
    <x v="4"/>
    <x v="4"/>
    <x v="0"/>
    <x v="0"/>
    <x v="3"/>
    <x v="2"/>
    <x v="0"/>
    <x v="0"/>
    <x v="0"/>
  </r>
  <r>
    <x v="67"/>
    <x v="5"/>
    <x v="8"/>
    <x v="1"/>
    <x v="0"/>
    <x v="8"/>
    <x v="8"/>
    <x v="8"/>
    <x v="8"/>
    <x v="0"/>
    <x v="677"/>
    <x v="696"/>
    <x v="514"/>
    <x v="115"/>
    <x v="45"/>
    <x v="597"/>
    <x v="9"/>
    <x v="3"/>
    <x v="15"/>
    <x v="3"/>
    <x v="1"/>
    <x v="38"/>
    <x v="559"/>
    <x v="0"/>
    <x v="0"/>
    <x v="12"/>
    <x v="13"/>
    <x v="0"/>
    <x v="0"/>
    <x v="0"/>
  </r>
  <r>
    <x v="67"/>
    <x v="18"/>
    <x v="21"/>
    <x v="1"/>
    <x v="0"/>
    <x v="20"/>
    <x v="20"/>
    <x v="20"/>
    <x v="20"/>
    <x v="0"/>
    <x v="678"/>
    <x v="697"/>
    <x v="515"/>
    <x v="289"/>
    <x v="9"/>
    <x v="51"/>
    <x v="30"/>
    <x v="5"/>
    <x v="4"/>
    <x v="3"/>
    <x v="1"/>
    <x v="22"/>
    <x v="560"/>
    <x v="0"/>
    <x v="0"/>
    <x v="4"/>
    <x v="2"/>
    <x v="0"/>
    <x v="0"/>
    <x v="0"/>
  </r>
  <r>
    <x v="67"/>
    <x v="23"/>
    <x v="27"/>
    <x v="1"/>
    <x v="0"/>
    <x v="26"/>
    <x v="26"/>
    <x v="26"/>
    <x v="26"/>
    <x v="0"/>
    <x v="679"/>
    <x v="698"/>
    <x v="516"/>
    <x v="96"/>
    <x v="5"/>
    <x v="598"/>
    <x v="36"/>
    <x v="3"/>
    <x v="4"/>
    <x v="3"/>
    <x v="1"/>
    <x v="6"/>
    <x v="561"/>
    <x v="0"/>
    <x v="0"/>
    <x v="3"/>
    <x v="2"/>
    <x v="0"/>
    <x v="0"/>
    <x v="0"/>
  </r>
  <r>
    <x v="67"/>
    <x v="25"/>
    <x v="29"/>
    <x v="1"/>
    <x v="10"/>
    <x v="28"/>
    <x v="28"/>
    <x v="28"/>
    <x v="28"/>
    <x v="0"/>
    <x v="517"/>
    <x v="699"/>
    <x v="82"/>
    <x v="332"/>
    <x v="4"/>
    <x v="599"/>
    <x v="4"/>
    <x v="3"/>
    <x v="4"/>
    <x v="3"/>
    <x v="1"/>
    <x v="4"/>
    <x v="4"/>
    <x v="0"/>
    <x v="0"/>
    <x v="3"/>
    <x v="2"/>
    <x v="10"/>
    <x v="0"/>
    <x v="3"/>
  </r>
  <r>
    <x v="67"/>
    <x v="25"/>
    <x v="30"/>
    <x v="1"/>
    <x v="10"/>
    <x v="29"/>
    <x v="29"/>
    <x v="29"/>
    <x v="29"/>
    <x v="0"/>
    <x v="680"/>
    <x v="700"/>
    <x v="517"/>
    <x v="61"/>
    <x v="9"/>
    <x v="600"/>
    <x v="21"/>
    <x v="3"/>
    <x v="6"/>
    <x v="3"/>
    <x v="1"/>
    <x v="38"/>
    <x v="562"/>
    <x v="0"/>
    <x v="0"/>
    <x v="3"/>
    <x v="2"/>
    <x v="10"/>
    <x v="0"/>
    <x v="3"/>
  </r>
  <r>
    <x v="67"/>
    <x v="26"/>
    <x v="31"/>
    <x v="1"/>
    <x v="0"/>
    <x v="30"/>
    <x v="30"/>
    <x v="30"/>
    <x v="30"/>
    <x v="0"/>
    <x v="681"/>
    <x v="701"/>
    <x v="518"/>
    <x v="235"/>
    <x v="87"/>
    <x v="601"/>
    <x v="4"/>
    <x v="3"/>
    <x v="4"/>
    <x v="3"/>
    <x v="1"/>
    <x v="4"/>
    <x v="4"/>
    <x v="0"/>
    <x v="0"/>
    <x v="3"/>
    <x v="2"/>
    <x v="0"/>
    <x v="0"/>
    <x v="0"/>
  </r>
  <r>
    <x v="67"/>
    <x v="31"/>
    <x v="37"/>
    <x v="0"/>
    <x v="17"/>
    <x v="36"/>
    <x v="36"/>
    <x v="36"/>
    <x v="36"/>
    <x v="0"/>
    <x v="682"/>
    <x v="702"/>
    <x v="519"/>
    <x v="275"/>
    <x v="5"/>
    <x v="602"/>
    <x v="14"/>
    <x v="3"/>
    <x v="69"/>
    <x v="7"/>
    <x v="1"/>
    <x v="101"/>
    <x v="563"/>
    <x v="0"/>
    <x v="0"/>
    <x v="3"/>
    <x v="2"/>
    <x v="17"/>
    <x v="0"/>
    <x v="0"/>
  </r>
  <r>
    <x v="67"/>
    <x v="32"/>
    <x v="38"/>
    <x v="0"/>
    <x v="18"/>
    <x v="37"/>
    <x v="37"/>
    <x v="37"/>
    <x v="37"/>
    <x v="0"/>
    <x v="683"/>
    <x v="703"/>
    <x v="520"/>
    <x v="333"/>
    <x v="57"/>
    <x v="344"/>
    <x v="36"/>
    <x v="3"/>
    <x v="5"/>
    <x v="7"/>
    <x v="1"/>
    <x v="38"/>
    <x v="564"/>
    <x v="0"/>
    <x v="0"/>
    <x v="3"/>
    <x v="2"/>
    <x v="18"/>
    <x v="0"/>
    <x v="3"/>
  </r>
  <r>
    <x v="67"/>
    <x v="32"/>
    <x v="39"/>
    <x v="0"/>
    <x v="19"/>
    <x v="38"/>
    <x v="38"/>
    <x v="38"/>
    <x v="38"/>
    <x v="0"/>
    <x v="684"/>
    <x v="704"/>
    <x v="183"/>
    <x v="42"/>
    <x v="76"/>
    <x v="603"/>
    <x v="5"/>
    <x v="3"/>
    <x v="14"/>
    <x v="7"/>
    <x v="2"/>
    <x v="28"/>
    <x v="565"/>
    <x v="0"/>
    <x v="0"/>
    <x v="3"/>
    <x v="5"/>
    <x v="19"/>
    <x v="1"/>
    <x v="1"/>
  </r>
  <r>
    <x v="68"/>
    <x v="2"/>
    <x v="2"/>
    <x v="1"/>
    <x v="0"/>
    <x v="2"/>
    <x v="2"/>
    <x v="2"/>
    <x v="2"/>
    <x v="0"/>
    <x v="685"/>
    <x v="705"/>
    <x v="321"/>
    <x v="164"/>
    <x v="7"/>
    <x v="604"/>
    <x v="30"/>
    <x v="5"/>
    <x v="6"/>
    <x v="3"/>
    <x v="1"/>
    <x v="21"/>
    <x v="566"/>
    <x v="0"/>
    <x v="0"/>
    <x v="4"/>
    <x v="14"/>
    <x v="0"/>
    <x v="0"/>
    <x v="0"/>
  </r>
  <r>
    <x v="68"/>
    <x v="2"/>
    <x v="3"/>
    <x v="1"/>
    <x v="0"/>
    <x v="3"/>
    <x v="3"/>
    <x v="3"/>
    <x v="3"/>
    <x v="0"/>
    <x v="686"/>
    <x v="706"/>
    <x v="427"/>
    <x v="78"/>
    <x v="98"/>
    <x v="605"/>
    <x v="21"/>
    <x v="3"/>
    <x v="6"/>
    <x v="7"/>
    <x v="1"/>
    <x v="22"/>
    <x v="567"/>
    <x v="0"/>
    <x v="0"/>
    <x v="12"/>
    <x v="5"/>
    <x v="0"/>
    <x v="0"/>
    <x v="0"/>
  </r>
  <r>
    <x v="68"/>
    <x v="2"/>
    <x v="4"/>
    <x v="1"/>
    <x v="0"/>
    <x v="4"/>
    <x v="4"/>
    <x v="4"/>
    <x v="4"/>
    <x v="0"/>
    <x v="490"/>
    <x v="67"/>
    <x v="410"/>
    <x v="59"/>
    <x v="4"/>
    <x v="61"/>
    <x v="4"/>
    <x v="3"/>
    <x v="4"/>
    <x v="3"/>
    <x v="1"/>
    <x v="4"/>
    <x v="4"/>
    <x v="0"/>
    <x v="0"/>
    <x v="3"/>
    <x v="2"/>
    <x v="0"/>
    <x v="0"/>
    <x v="0"/>
  </r>
  <r>
    <x v="68"/>
    <x v="5"/>
    <x v="8"/>
    <x v="1"/>
    <x v="0"/>
    <x v="8"/>
    <x v="8"/>
    <x v="8"/>
    <x v="8"/>
    <x v="0"/>
    <x v="687"/>
    <x v="707"/>
    <x v="477"/>
    <x v="126"/>
    <x v="45"/>
    <x v="606"/>
    <x v="3"/>
    <x v="3"/>
    <x v="4"/>
    <x v="3"/>
    <x v="1"/>
    <x v="10"/>
    <x v="568"/>
    <x v="0"/>
    <x v="0"/>
    <x v="4"/>
    <x v="2"/>
    <x v="0"/>
    <x v="0"/>
    <x v="0"/>
  </r>
  <r>
    <x v="68"/>
    <x v="18"/>
    <x v="21"/>
    <x v="1"/>
    <x v="0"/>
    <x v="20"/>
    <x v="20"/>
    <x v="20"/>
    <x v="20"/>
    <x v="0"/>
    <x v="688"/>
    <x v="708"/>
    <x v="521"/>
    <x v="139"/>
    <x v="57"/>
    <x v="88"/>
    <x v="30"/>
    <x v="3"/>
    <x v="4"/>
    <x v="7"/>
    <x v="1"/>
    <x v="22"/>
    <x v="569"/>
    <x v="0"/>
    <x v="0"/>
    <x v="4"/>
    <x v="5"/>
    <x v="0"/>
    <x v="0"/>
    <x v="0"/>
  </r>
  <r>
    <x v="68"/>
    <x v="23"/>
    <x v="27"/>
    <x v="1"/>
    <x v="0"/>
    <x v="26"/>
    <x v="26"/>
    <x v="26"/>
    <x v="26"/>
    <x v="0"/>
    <x v="689"/>
    <x v="709"/>
    <x v="51"/>
    <x v="185"/>
    <x v="5"/>
    <x v="607"/>
    <x v="36"/>
    <x v="3"/>
    <x v="4"/>
    <x v="3"/>
    <x v="1"/>
    <x v="6"/>
    <x v="57"/>
    <x v="0"/>
    <x v="0"/>
    <x v="3"/>
    <x v="2"/>
    <x v="0"/>
    <x v="0"/>
    <x v="0"/>
  </r>
  <r>
    <x v="68"/>
    <x v="25"/>
    <x v="29"/>
    <x v="1"/>
    <x v="10"/>
    <x v="28"/>
    <x v="28"/>
    <x v="28"/>
    <x v="28"/>
    <x v="0"/>
    <x v="690"/>
    <x v="710"/>
    <x v="522"/>
    <x v="63"/>
    <x v="4"/>
    <x v="47"/>
    <x v="4"/>
    <x v="3"/>
    <x v="4"/>
    <x v="3"/>
    <x v="1"/>
    <x v="4"/>
    <x v="4"/>
    <x v="0"/>
    <x v="0"/>
    <x v="3"/>
    <x v="2"/>
    <x v="10"/>
    <x v="0"/>
    <x v="3"/>
  </r>
  <r>
    <x v="68"/>
    <x v="25"/>
    <x v="30"/>
    <x v="1"/>
    <x v="10"/>
    <x v="29"/>
    <x v="29"/>
    <x v="29"/>
    <x v="29"/>
    <x v="0"/>
    <x v="691"/>
    <x v="711"/>
    <x v="523"/>
    <x v="249"/>
    <x v="57"/>
    <x v="586"/>
    <x v="4"/>
    <x v="3"/>
    <x v="4"/>
    <x v="3"/>
    <x v="1"/>
    <x v="4"/>
    <x v="4"/>
    <x v="0"/>
    <x v="0"/>
    <x v="13"/>
    <x v="13"/>
    <x v="10"/>
    <x v="0"/>
    <x v="3"/>
  </r>
  <r>
    <x v="68"/>
    <x v="26"/>
    <x v="31"/>
    <x v="1"/>
    <x v="0"/>
    <x v="30"/>
    <x v="30"/>
    <x v="30"/>
    <x v="30"/>
    <x v="0"/>
    <x v="692"/>
    <x v="712"/>
    <x v="524"/>
    <x v="235"/>
    <x v="19"/>
    <x v="554"/>
    <x v="36"/>
    <x v="3"/>
    <x v="4"/>
    <x v="3"/>
    <x v="1"/>
    <x v="6"/>
    <x v="570"/>
    <x v="0"/>
    <x v="0"/>
    <x v="3"/>
    <x v="2"/>
    <x v="0"/>
    <x v="0"/>
    <x v="0"/>
  </r>
  <r>
    <x v="68"/>
    <x v="31"/>
    <x v="37"/>
    <x v="0"/>
    <x v="17"/>
    <x v="36"/>
    <x v="36"/>
    <x v="36"/>
    <x v="36"/>
    <x v="0"/>
    <x v="693"/>
    <x v="713"/>
    <x v="525"/>
    <x v="334"/>
    <x v="2"/>
    <x v="608"/>
    <x v="34"/>
    <x v="3"/>
    <x v="51"/>
    <x v="3"/>
    <x v="1"/>
    <x v="69"/>
    <x v="571"/>
    <x v="0"/>
    <x v="0"/>
    <x v="13"/>
    <x v="13"/>
    <x v="17"/>
    <x v="0"/>
    <x v="0"/>
  </r>
  <r>
    <x v="68"/>
    <x v="32"/>
    <x v="38"/>
    <x v="0"/>
    <x v="18"/>
    <x v="37"/>
    <x v="37"/>
    <x v="37"/>
    <x v="37"/>
    <x v="0"/>
    <x v="694"/>
    <x v="714"/>
    <x v="386"/>
    <x v="335"/>
    <x v="57"/>
    <x v="609"/>
    <x v="43"/>
    <x v="5"/>
    <x v="5"/>
    <x v="7"/>
    <x v="1"/>
    <x v="42"/>
    <x v="572"/>
    <x v="0"/>
    <x v="0"/>
    <x v="3"/>
    <x v="5"/>
    <x v="18"/>
    <x v="0"/>
    <x v="3"/>
  </r>
  <r>
    <x v="69"/>
    <x v="2"/>
    <x v="2"/>
    <x v="1"/>
    <x v="0"/>
    <x v="2"/>
    <x v="2"/>
    <x v="2"/>
    <x v="2"/>
    <x v="0"/>
    <x v="695"/>
    <x v="715"/>
    <x v="346"/>
    <x v="92"/>
    <x v="65"/>
    <x v="374"/>
    <x v="3"/>
    <x v="3"/>
    <x v="4"/>
    <x v="3"/>
    <x v="1"/>
    <x v="10"/>
    <x v="573"/>
    <x v="0"/>
    <x v="0"/>
    <x v="3"/>
    <x v="5"/>
    <x v="0"/>
    <x v="0"/>
    <x v="0"/>
  </r>
  <r>
    <x v="69"/>
    <x v="2"/>
    <x v="3"/>
    <x v="1"/>
    <x v="0"/>
    <x v="3"/>
    <x v="3"/>
    <x v="3"/>
    <x v="3"/>
    <x v="0"/>
    <x v="696"/>
    <x v="716"/>
    <x v="526"/>
    <x v="182"/>
    <x v="103"/>
    <x v="610"/>
    <x v="35"/>
    <x v="3"/>
    <x v="5"/>
    <x v="3"/>
    <x v="1"/>
    <x v="34"/>
    <x v="574"/>
    <x v="0"/>
    <x v="0"/>
    <x v="4"/>
    <x v="13"/>
    <x v="0"/>
    <x v="0"/>
    <x v="0"/>
  </r>
  <r>
    <x v="69"/>
    <x v="2"/>
    <x v="4"/>
    <x v="1"/>
    <x v="0"/>
    <x v="4"/>
    <x v="4"/>
    <x v="4"/>
    <x v="4"/>
    <x v="0"/>
    <x v="490"/>
    <x v="717"/>
    <x v="410"/>
    <x v="55"/>
    <x v="4"/>
    <x v="534"/>
    <x v="4"/>
    <x v="3"/>
    <x v="6"/>
    <x v="3"/>
    <x v="1"/>
    <x v="6"/>
    <x v="415"/>
    <x v="0"/>
    <x v="0"/>
    <x v="3"/>
    <x v="2"/>
    <x v="0"/>
    <x v="0"/>
    <x v="0"/>
  </r>
  <r>
    <x v="69"/>
    <x v="5"/>
    <x v="8"/>
    <x v="1"/>
    <x v="0"/>
    <x v="8"/>
    <x v="8"/>
    <x v="8"/>
    <x v="8"/>
    <x v="0"/>
    <x v="697"/>
    <x v="718"/>
    <x v="527"/>
    <x v="50"/>
    <x v="45"/>
    <x v="611"/>
    <x v="36"/>
    <x v="3"/>
    <x v="15"/>
    <x v="3"/>
    <x v="1"/>
    <x v="47"/>
    <x v="575"/>
    <x v="0"/>
    <x v="0"/>
    <x v="3"/>
    <x v="13"/>
    <x v="0"/>
    <x v="0"/>
    <x v="0"/>
  </r>
  <r>
    <x v="69"/>
    <x v="18"/>
    <x v="21"/>
    <x v="1"/>
    <x v="0"/>
    <x v="20"/>
    <x v="20"/>
    <x v="20"/>
    <x v="20"/>
    <x v="0"/>
    <x v="698"/>
    <x v="719"/>
    <x v="70"/>
    <x v="336"/>
    <x v="9"/>
    <x v="612"/>
    <x v="15"/>
    <x v="3"/>
    <x v="4"/>
    <x v="3"/>
    <x v="1"/>
    <x v="47"/>
    <x v="576"/>
    <x v="0"/>
    <x v="0"/>
    <x v="4"/>
    <x v="2"/>
    <x v="0"/>
    <x v="0"/>
    <x v="0"/>
  </r>
  <r>
    <x v="69"/>
    <x v="23"/>
    <x v="27"/>
    <x v="1"/>
    <x v="0"/>
    <x v="26"/>
    <x v="26"/>
    <x v="26"/>
    <x v="26"/>
    <x v="0"/>
    <x v="699"/>
    <x v="720"/>
    <x v="90"/>
    <x v="277"/>
    <x v="2"/>
    <x v="613"/>
    <x v="4"/>
    <x v="3"/>
    <x v="4"/>
    <x v="3"/>
    <x v="1"/>
    <x v="4"/>
    <x v="4"/>
    <x v="0"/>
    <x v="0"/>
    <x v="3"/>
    <x v="2"/>
    <x v="0"/>
    <x v="0"/>
    <x v="0"/>
  </r>
  <r>
    <x v="69"/>
    <x v="25"/>
    <x v="29"/>
    <x v="1"/>
    <x v="10"/>
    <x v="28"/>
    <x v="28"/>
    <x v="28"/>
    <x v="28"/>
    <x v="0"/>
    <x v="517"/>
    <x v="666"/>
    <x v="82"/>
    <x v="308"/>
    <x v="4"/>
    <x v="267"/>
    <x v="4"/>
    <x v="3"/>
    <x v="4"/>
    <x v="3"/>
    <x v="1"/>
    <x v="4"/>
    <x v="4"/>
    <x v="0"/>
    <x v="0"/>
    <x v="3"/>
    <x v="2"/>
    <x v="10"/>
    <x v="0"/>
    <x v="3"/>
  </r>
  <r>
    <x v="69"/>
    <x v="25"/>
    <x v="30"/>
    <x v="1"/>
    <x v="10"/>
    <x v="29"/>
    <x v="29"/>
    <x v="29"/>
    <x v="29"/>
    <x v="0"/>
    <x v="700"/>
    <x v="721"/>
    <x v="446"/>
    <x v="337"/>
    <x v="57"/>
    <x v="614"/>
    <x v="3"/>
    <x v="3"/>
    <x v="6"/>
    <x v="3"/>
    <x v="1"/>
    <x v="26"/>
    <x v="577"/>
    <x v="0"/>
    <x v="0"/>
    <x v="3"/>
    <x v="2"/>
    <x v="10"/>
    <x v="0"/>
    <x v="3"/>
  </r>
  <r>
    <x v="69"/>
    <x v="26"/>
    <x v="31"/>
    <x v="1"/>
    <x v="0"/>
    <x v="30"/>
    <x v="30"/>
    <x v="30"/>
    <x v="30"/>
    <x v="0"/>
    <x v="701"/>
    <x v="722"/>
    <x v="520"/>
    <x v="303"/>
    <x v="46"/>
    <x v="335"/>
    <x v="15"/>
    <x v="3"/>
    <x v="4"/>
    <x v="3"/>
    <x v="3"/>
    <x v="3"/>
    <x v="141"/>
    <x v="0"/>
    <x v="0"/>
    <x v="3"/>
    <x v="2"/>
    <x v="0"/>
    <x v="0"/>
    <x v="0"/>
  </r>
  <r>
    <x v="69"/>
    <x v="31"/>
    <x v="37"/>
    <x v="0"/>
    <x v="17"/>
    <x v="36"/>
    <x v="36"/>
    <x v="36"/>
    <x v="36"/>
    <x v="0"/>
    <x v="702"/>
    <x v="723"/>
    <x v="528"/>
    <x v="159"/>
    <x v="57"/>
    <x v="615"/>
    <x v="34"/>
    <x v="3"/>
    <x v="40"/>
    <x v="3"/>
    <x v="1"/>
    <x v="79"/>
    <x v="578"/>
    <x v="0"/>
    <x v="0"/>
    <x v="4"/>
    <x v="5"/>
    <x v="17"/>
    <x v="0"/>
    <x v="0"/>
  </r>
  <r>
    <x v="69"/>
    <x v="32"/>
    <x v="38"/>
    <x v="0"/>
    <x v="18"/>
    <x v="37"/>
    <x v="37"/>
    <x v="37"/>
    <x v="37"/>
    <x v="0"/>
    <x v="703"/>
    <x v="724"/>
    <x v="529"/>
    <x v="338"/>
    <x v="22"/>
    <x v="616"/>
    <x v="5"/>
    <x v="6"/>
    <x v="9"/>
    <x v="3"/>
    <x v="3"/>
    <x v="46"/>
    <x v="579"/>
    <x v="0"/>
    <x v="0"/>
    <x v="13"/>
    <x v="1"/>
    <x v="18"/>
    <x v="0"/>
    <x v="3"/>
  </r>
  <r>
    <x v="69"/>
    <x v="33"/>
    <x v="40"/>
    <x v="0"/>
    <x v="20"/>
    <x v="39"/>
    <x v="39"/>
    <x v="39"/>
    <x v="39"/>
    <x v="0"/>
    <x v="704"/>
    <x v="725"/>
    <x v="356"/>
    <x v="75"/>
    <x v="102"/>
    <x v="617"/>
    <x v="4"/>
    <x v="5"/>
    <x v="10"/>
    <x v="3"/>
    <x v="1"/>
    <x v="22"/>
    <x v="580"/>
    <x v="0"/>
    <x v="0"/>
    <x v="12"/>
    <x v="13"/>
    <x v="20"/>
    <x v="1"/>
    <x v="1"/>
  </r>
  <r>
    <x v="70"/>
    <x v="2"/>
    <x v="2"/>
    <x v="1"/>
    <x v="0"/>
    <x v="2"/>
    <x v="2"/>
    <x v="2"/>
    <x v="2"/>
    <x v="0"/>
    <x v="705"/>
    <x v="726"/>
    <x v="464"/>
    <x v="146"/>
    <x v="65"/>
    <x v="618"/>
    <x v="3"/>
    <x v="3"/>
    <x v="6"/>
    <x v="3"/>
    <x v="1"/>
    <x v="26"/>
    <x v="581"/>
    <x v="0"/>
    <x v="0"/>
    <x v="4"/>
    <x v="5"/>
    <x v="0"/>
    <x v="0"/>
    <x v="0"/>
  </r>
  <r>
    <x v="70"/>
    <x v="2"/>
    <x v="3"/>
    <x v="1"/>
    <x v="0"/>
    <x v="3"/>
    <x v="3"/>
    <x v="3"/>
    <x v="3"/>
    <x v="0"/>
    <x v="706"/>
    <x v="90"/>
    <x v="274"/>
    <x v="339"/>
    <x v="103"/>
    <x v="619"/>
    <x v="33"/>
    <x v="3"/>
    <x v="5"/>
    <x v="3"/>
    <x v="1"/>
    <x v="36"/>
    <x v="582"/>
    <x v="0"/>
    <x v="0"/>
    <x v="12"/>
    <x v="2"/>
    <x v="0"/>
    <x v="0"/>
    <x v="0"/>
  </r>
  <r>
    <x v="70"/>
    <x v="2"/>
    <x v="4"/>
    <x v="1"/>
    <x v="0"/>
    <x v="4"/>
    <x v="4"/>
    <x v="4"/>
    <x v="4"/>
    <x v="0"/>
    <x v="690"/>
    <x v="727"/>
    <x v="522"/>
    <x v="138"/>
    <x v="4"/>
    <x v="620"/>
    <x v="4"/>
    <x v="3"/>
    <x v="4"/>
    <x v="3"/>
    <x v="1"/>
    <x v="4"/>
    <x v="4"/>
    <x v="0"/>
    <x v="0"/>
    <x v="3"/>
    <x v="2"/>
    <x v="0"/>
    <x v="0"/>
    <x v="0"/>
  </r>
  <r>
    <x v="70"/>
    <x v="5"/>
    <x v="8"/>
    <x v="1"/>
    <x v="0"/>
    <x v="8"/>
    <x v="8"/>
    <x v="8"/>
    <x v="8"/>
    <x v="0"/>
    <x v="707"/>
    <x v="728"/>
    <x v="452"/>
    <x v="259"/>
    <x v="90"/>
    <x v="621"/>
    <x v="36"/>
    <x v="3"/>
    <x v="6"/>
    <x v="3"/>
    <x v="1"/>
    <x v="10"/>
    <x v="583"/>
    <x v="0"/>
    <x v="0"/>
    <x v="3"/>
    <x v="5"/>
    <x v="0"/>
    <x v="0"/>
    <x v="0"/>
  </r>
  <r>
    <x v="70"/>
    <x v="18"/>
    <x v="21"/>
    <x v="1"/>
    <x v="0"/>
    <x v="20"/>
    <x v="20"/>
    <x v="20"/>
    <x v="20"/>
    <x v="0"/>
    <x v="708"/>
    <x v="729"/>
    <x v="530"/>
    <x v="53"/>
    <x v="90"/>
    <x v="126"/>
    <x v="3"/>
    <x v="3"/>
    <x v="5"/>
    <x v="3"/>
    <x v="1"/>
    <x v="38"/>
    <x v="584"/>
    <x v="0"/>
    <x v="0"/>
    <x v="3"/>
    <x v="2"/>
    <x v="0"/>
    <x v="0"/>
    <x v="0"/>
  </r>
  <r>
    <x v="70"/>
    <x v="23"/>
    <x v="27"/>
    <x v="1"/>
    <x v="0"/>
    <x v="26"/>
    <x v="26"/>
    <x v="26"/>
    <x v="26"/>
    <x v="0"/>
    <x v="709"/>
    <x v="730"/>
    <x v="531"/>
    <x v="286"/>
    <x v="102"/>
    <x v="622"/>
    <x v="36"/>
    <x v="3"/>
    <x v="4"/>
    <x v="3"/>
    <x v="1"/>
    <x v="6"/>
    <x v="585"/>
    <x v="0"/>
    <x v="0"/>
    <x v="3"/>
    <x v="2"/>
    <x v="0"/>
    <x v="0"/>
    <x v="0"/>
  </r>
  <r>
    <x v="70"/>
    <x v="25"/>
    <x v="29"/>
    <x v="1"/>
    <x v="10"/>
    <x v="28"/>
    <x v="28"/>
    <x v="28"/>
    <x v="28"/>
    <x v="0"/>
    <x v="690"/>
    <x v="731"/>
    <x v="522"/>
    <x v="340"/>
    <x v="4"/>
    <x v="623"/>
    <x v="4"/>
    <x v="3"/>
    <x v="4"/>
    <x v="3"/>
    <x v="1"/>
    <x v="4"/>
    <x v="4"/>
    <x v="0"/>
    <x v="0"/>
    <x v="3"/>
    <x v="2"/>
    <x v="10"/>
    <x v="0"/>
    <x v="3"/>
  </r>
  <r>
    <x v="70"/>
    <x v="25"/>
    <x v="30"/>
    <x v="1"/>
    <x v="10"/>
    <x v="29"/>
    <x v="29"/>
    <x v="29"/>
    <x v="29"/>
    <x v="0"/>
    <x v="710"/>
    <x v="732"/>
    <x v="433"/>
    <x v="329"/>
    <x v="84"/>
    <x v="340"/>
    <x v="25"/>
    <x v="3"/>
    <x v="4"/>
    <x v="3"/>
    <x v="1"/>
    <x v="27"/>
    <x v="4"/>
    <x v="0"/>
    <x v="0"/>
    <x v="4"/>
    <x v="2"/>
    <x v="10"/>
    <x v="0"/>
    <x v="3"/>
  </r>
  <r>
    <x v="70"/>
    <x v="26"/>
    <x v="31"/>
    <x v="1"/>
    <x v="0"/>
    <x v="30"/>
    <x v="30"/>
    <x v="30"/>
    <x v="30"/>
    <x v="0"/>
    <x v="711"/>
    <x v="733"/>
    <x v="272"/>
    <x v="9"/>
    <x v="32"/>
    <x v="624"/>
    <x v="4"/>
    <x v="3"/>
    <x v="4"/>
    <x v="3"/>
    <x v="1"/>
    <x v="4"/>
    <x v="4"/>
    <x v="0"/>
    <x v="0"/>
    <x v="4"/>
    <x v="2"/>
    <x v="0"/>
    <x v="0"/>
    <x v="0"/>
  </r>
  <r>
    <x v="70"/>
    <x v="31"/>
    <x v="37"/>
    <x v="0"/>
    <x v="17"/>
    <x v="36"/>
    <x v="36"/>
    <x v="36"/>
    <x v="36"/>
    <x v="0"/>
    <x v="712"/>
    <x v="734"/>
    <x v="532"/>
    <x v="341"/>
    <x v="20"/>
    <x v="625"/>
    <x v="20"/>
    <x v="3"/>
    <x v="14"/>
    <x v="3"/>
    <x v="1"/>
    <x v="46"/>
    <x v="126"/>
    <x v="0"/>
    <x v="0"/>
    <x v="3"/>
    <x v="5"/>
    <x v="17"/>
    <x v="0"/>
    <x v="0"/>
  </r>
  <r>
    <x v="70"/>
    <x v="32"/>
    <x v="38"/>
    <x v="0"/>
    <x v="18"/>
    <x v="37"/>
    <x v="37"/>
    <x v="37"/>
    <x v="37"/>
    <x v="0"/>
    <x v="713"/>
    <x v="735"/>
    <x v="533"/>
    <x v="342"/>
    <x v="22"/>
    <x v="626"/>
    <x v="28"/>
    <x v="6"/>
    <x v="25"/>
    <x v="3"/>
    <x v="1"/>
    <x v="61"/>
    <x v="586"/>
    <x v="0"/>
    <x v="0"/>
    <x v="13"/>
    <x v="2"/>
    <x v="18"/>
    <x v="0"/>
    <x v="3"/>
  </r>
  <r>
    <x v="70"/>
    <x v="33"/>
    <x v="40"/>
    <x v="0"/>
    <x v="20"/>
    <x v="39"/>
    <x v="39"/>
    <x v="39"/>
    <x v="39"/>
    <x v="0"/>
    <x v="714"/>
    <x v="736"/>
    <x v="534"/>
    <x v="343"/>
    <x v="18"/>
    <x v="627"/>
    <x v="21"/>
    <x v="3"/>
    <x v="15"/>
    <x v="3"/>
    <x v="1"/>
    <x v="21"/>
    <x v="587"/>
    <x v="0"/>
    <x v="0"/>
    <x v="3"/>
    <x v="11"/>
    <x v="20"/>
    <x v="1"/>
    <x v="1"/>
  </r>
  <r>
    <x v="71"/>
    <x v="2"/>
    <x v="2"/>
    <x v="1"/>
    <x v="0"/>
    <x v="2"/>
    <x v="2"/>
    <x v="2"/>
    <x v="2"/>
    <x v="0"/>
    <x v="715"/>
    <x v="737"/>
    <x v="257"/>
    <x v="344"/>
    <x v="0"/>
    <x v="628"/>
    <x v="21"/>
    <x v="3"/>
    <x v="6"/>
    <x v="3"/>
    <x v="1"/>
    <x v="38"/>
    <x v="588"/>
    <x v="0"/>
    <x v="0"/>
    <x v="12"/>
    <x v="2"/>
    <x v="0"/>
    <x v="0"/>
    <x v="0"/>
  </r>
  <r>
    <x v="71"/>
    <x v="2"/>
    <x v="3"/>
    <x v="1"/>
    <x v="0"/>
    <x v="3"/>
    <x v="3"/>
    <x v="3"/>
    <x v="3"/>
    <x v="0"/>
    <x v="716"/>
    <x v="738"/>
    <x v="479"/>
    <x v="14"/>
    <x v="46"/>
    <x v="629"/>
    <x v="4"/>
    <x v="3"/>
    <x v="6"/>
    <x v="3"/>
    <x v="1"/>
    <x v="6"/>
    <x v="589"/>
    <x v="0"/>
    <x v="0"/>
    <x v="3"/>
    <x v="5"/>
    <x v="0"/>
    <x v="0"/>
    <x v="0"/>
  </r>
  <r>
    <x v="71"/>
    <x v="2"/>
    <x v="4"/>
    <x v="1"/>
    <x v="0"/>
    <x v="4"/>
    <x v="4"/>
    <x v="4"/>
    <x v="4"/>
    <x v="0"/>
    <x v="505"/>
    <x v="739"/>
    <x v="396"/>
    <x v="79"/>
    <x v="4"/>
    <x v="630"/>
    <x v="4"/>
    <x v="3"/>
    <x v="4"/>
    <x v="3"/>
    <x v="1"/>
    <x v="4"/>
    <x v="4"/>
    <x v="0"/>
    <x v="0"/>
    <x v="3"/>
    <x v="2"/>
    <x v="0"/>
    <x v="0"/>
    <x v="0"/>
  </r>
  <r>
    <x v="71"/>
    <x v="5"/>
    <x v="8"/>
    <x v="1"/>
    <x v="0"/>
    <x v="8"/>
    <x v="8"/>
    <x v="8"/>
    <x v="8"/>
    <x v="0"/>
    <x v="717"/>
    <x v="448"/>
    <x v="235"/>
    <x v="72"/>
    <x v="90"/>
    <x v="142"/>
    <x v="3"/>
    <x v="3"/>
    <x v="6"/>
    <x v="3"/>
    <x v="1"/>
    <x v="26"/>
    <x v="590"/>
    <x v="0"/>
    <x v="0"/>
    <x v="3"/>
    <x v="2"/>
    <x v="0"/>
    <x v="0"/>
    <x v="0"/>
  </r>
  <r>
    <x v="71"/>
    <x v="18"/>
    <x v="21"/>
    <x v="1"/>
    <x v="0"/>
    <x v="20"/>
    <x v="20"/>
    <x v="20"/>
    <x v="20"/>
    <x v="0"/>
    <x v="718"/>
    <x v="740"/>
    <x v="3"/>
    <x v="47"/>
    <x v="9"/>
    <x v="361"/>
    <x v="9"/>
    <x v="3"/>
    <x v="6"/>
    <x v="3"/>
    <x v="1"/>
    <x v="47"/>
    <x v="591"/>
    <x v="0"/>
    <x v="0"/>
    <x v="3"/>
    <x v="2"/>
    <x v="0"/>
    <x v="0"/>
    <x v="0"/>
  </r>
  <r>
    <x v="71"/>
    <x v="23"/>
    <x v="27"/>
    <x v="1"/>
    <x v="0"/>
    <x v="26"/>
    <x v="26"/>
    <x v="26"/>
    <x v="26"/>
    <x v="0"/>
    <x v="719"/>
    <x v="741"/>
    <x v="137"/>
    <x v="209"/>
    <x v="27"/>
    <x v="122"/>
    <x v="4"/>
    <x v="3"/>
    <x v="4"/>
    <x v="3"/>
    <x v="1"/>
    <x v="4"/>
    <x v="4"/>
    <x v="0"/>
    <x v="0"/>
    <x v="3"/>
    <x v="2"/>
    <x v="0"/>
    <x v="0"/>
    <x v="0"/>
  </r>
  <r>
    <x v="71"/>
    <x v="25"/>
    <x v="29"/>
    <x v="1"/>
    <x v="10"/>
    <x v="28"/>
    <x v="28"/>
    <x v="28"/>
    <x v="28"/>
    <x v="0"/>
    <x v="271"/>
    <x v="742"/>
    <x v="123"/>
    <x v="311"/>
    <x v="4"/>
    <x v="631"/>
    <x v="4"/>
    <x v="3"/>
    <x v="4"/>
    <x v="3"/>
    <x v="1"/>
    <x v="4"/>
    <x v="4"/>
    <x v="0"/>
    <x v="0"/>
    <x v="3"/>
    <x v="2"/>
    <x v="10"/>
    <x v="0"/>
    <x v="3"/>
  </r>
  <r>
    <x v="71"/>
    <x v="25"/>
    <x v="30"/>
    <x v="1"/>
    <x v="10"/>
    <x v="29"/>
    <x v="29"/>
    <x v="29"/>
    <x v="29"/>
    <x v="0"/>
    <x v="720"/>
    <x v="743"/>
    <x v="535"/>
    <x v="12"/>
    <x v="46"/>
    <x v="632"/>
    <x v="4"/>
    <x v="3"/>
    <x v="6"/>
    <x v="3"/>
    <x v="1"/>
    <x v="6"/>
    <x v="592"/>
    <x v="0"/>
    <x v="0"/>
    <x v="3"/>
    <x v="2"/>
    <x v="10"/>
    <x v="0"/>
    <x v="3"/>
  </r>
  <r>
    <x v="71"/>
    <x v="26"/>
    <x v="31"/>
    <x v="1"/>
    <x v="0"/>
    <x v="30"/>
    <x v="30"/>
    <x v="30"/>
    <x v="30"/>
    <x v="0"/>
    <x v="721"/>
    <x v="744"/>
    <x v="531"/>
    <x v="215"/>
    <x v="18"/>
    <x v="633"/>
    <x v="4"/>
    <x v="3"/>
    <x v="4"/>
    <x v="3"/>
    <x v="1"/>
    <x v="4"/>
    <x v="4"/>
    <x v="0"/>
    <x v="0"/>
    <x v="3"/>
    <x v="2"/>
    <x v="0"/>
    <x v="0"/>
    <x v="0"/>
  </r>
  <r>
    <x v="71"/>
    <x v="31"/>
    <x v="37"/>
    <x v="0"/>
    <x v="17"/>
    <x v="36"/>
    <x v="36"/>
    <x v="36"/>
    <x v="36"/>
    <x v="0"/>
    <x v="722"/>
    <x v="745"/>
    <x v="510"/>
    <x v="345"/>
    <x v="9"/>
    <x v="634"/>
    <x v="15"/>
    <x v="3"/>
    <x v="5"/>
    <x v="3"/>
    <x v="1"/>
    <x v="21"/>
    <x v="593"/>
    <x v="0"/>
    <x v="0"/>
    <x v="3"/>
    <x v="2"/>
    <x v="17"/>
    <x v="0"/>
    <x v="0"/>
  </r>
  <r>
    <x v="71"/>
    <x v="32"/>
    <x v="38"/>
    <x v="0"/>
    <x v="18"/>
    <x v="37"/>
    <x v="37"/>
    <x v="37"/>
    <x v="37"/>
    <x v="0"/>
    <x v="723"/>
    <x v="746"/>
    <x v="536"/>
    <x v="99"/>
    <x v="45"/>
    <x v="635"/>
    <x v="33"/>
    <x v="3"/>
    <x v="10"/>
    <x v="2"/>
    <x v="1"/>
    <x v="50"/>
    <x v="594"/>
    <x v="0"/>
    <x v="0"/>
    <x v="4"/>
    <x v="2"/>
    <x v="18"/>
    <x v="0"/>
    <x v="3"/>
  </r>
  <r>
    <x v="72"/>
    <x v="2"/>
    <x v="2"/>
    <x v="1"/>
    <x v="0"/>
    <x v="2"/>
    <x v="2"/>
    <x v="2"/>
    <x v="2"/>
    <x v="0"/>
    <x v="724"/>
    <x v="747"/>
    <x v="537"/>
    <x v="202"/>
    <x v="15"/>
    <x v="636"/>
    <x v="9"/>
    <x v="3"/>
    <x v="28"/>
    <x v="2"/>
    <x v="1"/>
    <x v="52"/>
    <x v="595"/>
    <x v="0"/>
    <x v="0"/>
    <x v="5"/>
    <x v="13"/>
    <x v="0"/>
    <x v="0"/>
    <x v="0"/>
  </r>
  <r>
    <x v="72"/>
    <x v="2"/>
    <x v="3"/>
    <x v="1"/>
    <x v="0"/>
    <x v="3"/>
    <x v="3"/>
    <x v="3"/>
    <x v="3"/>
    <x v="0"/>
    <x v="725"/>
    <x v="748"/>
    <x v="524"/>
    <x v="346"/>
    <x v="19"/>
    <x v="637"/>
    <x v="4"/>
    <x v="3"/>
    <x v="4"/>
    <x v="3"/>
    <x v="1"/>
    <x v="4"/>
    <x v="4"/>
    <x v="0"/>
    <x v="0"/>
    <x v="3"/>
    <x v="2"/>
    <x v="0"/>
    <x v="0"/>
    <x v="0"/>
  </r>
  <r>
    <x v="72"/>
    <x v="2"/>
    <x v="4"/>
    <x v="1"/>
    <x v="0"/>
    <x v="4"/>
    <x v="4"/>
    <x v="4"/>
    <x v="4"/>
    <x v="0"/>
    <x v="726"/>
    <x v="749"/>
    <x v="366"/>
    <x v="347"/>
    <x v="18"/>
    <x v="638"/>
    <x v="4"/>
    <x v="3"/>
    <x v="4"/>
    <x v="3"/>
    <x v="1"/>
    <x v="4"/>
    <x v="4"/>
    <x v="0"/>
    <x v="0"/>
    <x v="3"/>
    <x v="2"/>
    <x v="0"/>
    <x v="0"/>
    <x v="0"/>
  </r>
  <r>
    <x v="72"/>
    <x v="5"/>
    <x v="8"/>
    <x v="1"/>
    <x v="0"/>
    <x v="8"/>
    <x v="8"/>
    <x v="8"/>
    <x v="8"/>
    <x v="0"/>
    <x v="727"/>
    <x v="750"/>
    <x v="538"/>
    <x v="141"/>
    <x v="90"/>
    <x v="639"/>
    <x v="15"/>
    <x v="5"/>
    <x v="3"/>
    <x v="3"/>
    <x v="1"/>
    <x v="22"/>
    <x v="596"/>
    <x v="0"/>
    <x v="0"/>
    <x v="12"/>
    <x v="2"/>
    <x v="0"/>
    <x v="0"/>
    <x v="0"/>
  </r>
  <r>
    <x v="72"/>
    <x v="18"/>
    <x v="21"/>
    <x v="1"/>
    <x v="0"/>
    <x v="20"/>
    <x v="20"/>
    <x v="20"/>
    <x v="20"/>
    <x v="0"/>
    <x v="728"/>
    <x v="751"/>
    <x v="111"/>
    <x v="194"/>
    <x v="9"/>
    <x v="94"/>
    <x v="21"/>
    <x v="3"/>
    <x v="3"/>
    <x v="7"/>
    <x v="1"/>
    <x v="21"/>
    <x v="597"/>
    <x v="0"/>
    <x v="0"/>
    <x v="4"/>
    <x v="2"/>
    <x v="0"/>
    <x v="0"/>
    <x v="0"/>
  </r>
  <r>
    <x v="72"/>
    <x v="23"/>
    <x v="27"/>
    <x v="1"/>
    <x v="0"/>
    <x v="26"/>
    <x v="26"/>
    <x v="26"/>
    <x v="26"/>
    <x v="0"/>
    <x v="729"/>
    <x v="752"/>
    <x v="496"/>
    <x v="210"/>
    <x v="18"/>
    <x v="640"/>
    <x v="4"/>
    <x v="3"/>
    <x v="4"/>
    <x v="3"/>
    <x v="1"/>
    <x v="4"/>
    <x v="4"/>
    <x v="0"/>
    <x v="0"/>
    <x v="3"/>
    <x v="2"/>
    <x v="0"/>
    <x v="0"/>
    <x v="0"/>
  </r>
  <r>
    <x v="72"/>
    <x v="25"/>
    <x v="29"/>
    <x v="1"/>
    <x v="10"/>
    <x v="28"/>
    <x v="28"/>
    <x v="28"/>
    <x v="28"/>
    <x v="0"/>
    <x v="730"/>
    <x v="753"/>
    <x v="396"/>
    <x v="211"/>
    <x v="18"/>
    <x v="307"/>
    <x v="4"/>
    <x v="3"/>
    <x v="4"/>
    <x v="3"/>
    <x v="1"/>
    <x v="4"/>
    <x v="4"/>
    <x v="0"/>
    <x v="0"/>
    <x v="3"/>
    <x v="2"/>
    <x v="10"/>
    <x v="0"/>
    <x v="3"/>
  </r>
  <r>
    <x v="72"/>
    <x v="25"/>
    <x v="30"/>
    <x v="1"/>
    <x v="10"/>
    <x v="29"/>
    <x v="29"/>
    <x v="29"/>
    <x v="29"/>
    <x v="0"/>
    <x v="731"/>
    <x v="754"/>
    <x v="205"/>
    <x v="38"/>
    <x v="46"/>
    <x v="641"/>
    <x v="36"/>
    <x v="3"/>
    <x v="15"/>
    <x v="3"/>
    <x v="3"/>
    <x v="3"/>
    <x v="598"/>
    <x v="0"/>
    <x v="0"/>
    <x v="7"/>
    <x v="2"/>
    <x v="10"/>
    <x v="0"/>
    <x v="3"/>
  </r>
  <r>
    <x v="72"/>
    <x v="26"/>
    <x v="31"/>
    <x v="1"/>
    <x v="0"/>
    <x v="30"/>
    <x v="30"/>
    <x v="30"/>
    <x v="30"/>
    <x v="0"/>
    <x v="732"/>
    <x v="755"/>
    <x v="272"/>
    <x v="113"/>
    <x v="18"/>
    <x v="642"/>
    <x v="4"/>
    <x v="3"/>
    <x v="4"/>
    <x v="3"/>
    <x v="1"/>
    <x v="4"/>
    <x v="4"/>
    <x v="0"/>
    <x v="0"/>
    <x v="3"/>
    <x v="2"/>
    <x v="0"/>
    <x v="0"/>
    <x v="0"/>
  </r>
  <r>
    <x v="72"/>
    <x v="31"/>
    <x v="37"/>
    <x v="0"/>
    <x v="17"/>
    <x v="36"/>
    <x v="36"/>
    <x v="36"/>
    <x v="36"/>
    <x v="0"/>
    <x v="733"/>
    <x v="756"/>
    <x v="539"/>
    <x v="348"/>
    <x v="36"/>
    <x v="567"/>
    <x v="26"/>
    <x v="3"/>
    <x v="10"/>
    <x v="3"/>
    <x v="1"/>
    <x v="59"/>
    <x v="265"/>
    <x v="0"/>
    <x v="0"/>
    <x v="12"/>
    <x v="2"/>
    <x v="17"/>
    <x v="0"/>
    <x v="0"/>
  </r>
  <r>
    <x v="72"/>
    <x v="32"/>
    <x v="38"/>
    <x v="0"/>
    <x v="18"/>
    <x v="37"/>
    <x v="37"/>
    <x v="37"/>
    <x v="37"/>
    <x v="0"/>
    <x v="734"/>
    <x v="757"/>
    <x v="136"/>
    <x v="349"/>
    <x v="46"/>
    <x v="643"/>
    <x v="33"/>
    <x v="3"/>
    <x v="28"/>
    <x v="3"/>
    <x v="1"/>
    <x v="34"/>
    <x v="599"/>
    <x v="0"/>
    <x v="0"/>
    <x v="3"/>
    <x v="2"/>
    <x v="18"/>
    <x v="0"/>
    <x v="3"/>
  </r>
  <r>
    <x v="73"/>
    <x v="2"/>
    <x v="2"/>
    <x v="1"/>
    <x v="0"/>
    <x v="2"/>
    <x v="2"/>
    <x v="2"/>
    <x v="2"/>
    <x v="0"/>
    <x v="735"/>
    <x v="758"/>
    <x v="540"/>
    <x v="350"/>
    <x v="65"/>
    <x v="644"/>
    <x v="15"/>
    <x v="5"/>
    <x v="3"/>
    <x v="7"/>
    <x v="1"/>
    <x v="21"/>
    <x v="600"/>
    <x v="0"/>
    <x v="0"/>
    <x v="12"/>
    <x v="2"/>
    <x v="0"/>
    <x v="0"/>
    <x v="0"/>
  </r>
  <r>
    <x v="73"/>
    <x v="2"/>
    <x v="3"/>
    <x v="1"/>
    <x v="0"/>
    <x v="3"/>
    <x v="3"/>
    <x v="3"/>
    <x v="3"/>
    <x v="0"/>
    <x v="736"/>
    <x v="759"/>
    <x v="486"/>
    <x v="89"/>
    <x v="46"/>
    <x v="645"/>
    <x v="4"/>
    <x v="3"/>
    <x v="4"/>
    <x v="3"/>
    <x v="1"/>
    <x v="4"/>
    <x v="4"/>
    <x v="0"/>
    <x v="0"/>
    <x v="3"/>
    <x v="2"/>
    <x v="0"/>
    <x v="0"/>
    <x v="0"/>
  </r>
  <r>
    <x v="73"/>
    <x v="2"/>
    <x v="4"/>
    <x v="1"/>
    <x v="0"/>
    <x v="4"/>
    <x v="4"/>
    <x v="4"/>
    <x v="4"/>
    <x v="0"/>
    <x v="690"/>
    <x v="760"/>
    <x v="522"/>
    <x v="351"/>
    <x v="4"/>
    <x v="646"/>
    <x v="4"/>
    <x v="3"/>
    <x v="4"/>
    <x v="3"/>
    <x v="1"/>
    <x v="4"/>
    <x v="4"/>
    <x v="0"/>
    <x v="0"/>
    <x v="3"/>
    <x v="2"/>
    <x v="0"/>
    <x v="0"/>
    <x v="0"/>
  </r>
  <r>
    <x v="73"/>
    <x v="5"/>
    <x v="8"/>
    <x v="1"/>
    <x v="0"/>
    <x v="8"/>
    <x v="8"/>
    <x v="8"/>
    <x v="8"/>
    <x v="0"/>
    <x v="737"/>
    <x v="761"/>
    <x v="374"/>
    <x v="336"/>
    <x v="45"/>
    <x v="647"/>
    <x v="21"/>
    <x v="3"/>
    <x v="3"/>
    <x v="7"/>
    <x v="1"/>
    <x v="21"/>
    <x v="601"/>
    <x v="0"/>
    <x v="0"/>
    <x v="3"/>
    <x v="5"/>
    <x v="0"/>
    <x v="0"/>
    <x v="0"/>
  </r>
  <r>
    <x v="73"/>
    <x v="18"/>
    <x v="21"/>
    <x v="1"/>
    <x v="0"/>
    <x v="20"/>
    <x v="20"/>
    <x v="20"/>
    <x v="20"/>
    <x v="0"/>
    <x v="738"/>
    <x v="762"/>
    <x v="448"/>
    <x v="155"/>
    <x v="9"/>
    <x v="57"/>
    <x v="9"/>
    <x v="3"/>
    <x v="6"/>
    <x v="3"/>
    <x v="1"/>
    <x v="47"/>
    <x v="602"/>
    <x v="0"/>
    <x v="0"/>
    <x v="4"/>
    <x v="5"/>
    <x v="0"/>
    <x v="0"/>
    <x v="0"/>
  </r>
  <r>
    <x v="73"/>
    <x v="23"/>
    <x v="27"/>
    <x v="1"/>
    <x v="0"/>
    <x v="26"/>
    <x v="26"/>
    <x v="26"/>
    <x v="26"/>
    <x v="0"/>
    <x v="739"/>
    <x v="763"/>
    <x v="541"/>
    <x v="30"/>
    <x v="18"/>
    <x v="648"/>
    <x v="4"/>
    <x v="3"/>
    <x v="4"/>
    <x v="3"/>
    <x v="1"/>
    <x v="4"/>
    <x v="4"/>
    <x v="0"/>
    <x v="0"/>
    <x v="3"/>
    <x v="2"/>
    <x v="0"/>
    <x v="0"/>
    <x v="0"/>
  </r>
  <r>
    <x v="73"/>
    <x v="25"/>
    <x v="29"/>
    <x v="1"/>
    <x v="10"/>
    <x v="28"/>
    <x v="28"/>
    <x v="28"/>
    <x v="28"/>
    <x v="0"/>
    <x v="740"/>
    <x v="764"/>
    <x v="391"/>
    <x v="233"/>
    <x v="18"/>
    <x v="649"/>
    <x v="4"/>
    <x v="3"/>
    <x v="4"/>
    <x v="3"/>
    <x v="1"/>
    <x v="4"/>
    <x v="4"/>
    <x v="0"/>
    <x v="0"/>
    <x v="3"/>
    <x v="2"/>
    <x v="10"/>
    <x v="0"/>
    <x v="3"/>
  </r>
  <r>
    <x v="73"/>
    <x v="25"/>
    <x v="30"/>
    <x v="1"/>
    <x v="10"/>
    <x v="29"/>
    <x v="29"/>
    <x v="29"/>
    <x v="29"/>
    <x v="0"/>
    <x v="741"/>
    <x v="765"/>
    <x v="542"/>
    <x v="34"/>
    <x v="46"/>
    <x v="650"/>
    <x v="4"/>
    <x v="3"/>
    <x v="3"/>
    <x v="3"/>
    <x v="1"/>
    <x v="10"/>
    <x v="603"/>
    <x v="0"/>
    <x v="0"/>
    <x v="3"/>
    <x v="13"/>
    <x v="10"/>
    <x v="0"/>
    <x v="3"/>
  </r>
  <r>
    <x v="73"/>
    <x v="26"/>
    <x v="31"/>
    <x v="1"/>
    <x v="0"/>
    <x v="30"/>
    <x v="30"/>
    <x v="30"/>
    <x v="30"/>
    <x v="0"/>
    <x v="742"/>
    <x v="766"/>
    <x v="543"/>
    <x v="177"/>
    <x v="18"/>
    <x v="651"/>
    <x v="36"/>
    <x v="3"/>
    <x v="4"/>
    <x v="3"/>
    <x v="1"/>
    <x v="6"/>
    <x v="604"/>
    <x v="0"/>
    <x v="0"/>
    <x v="3"/>
    <x v="2"/>
    <x v="0"/>
    <x v="0"/>
    <x v="0"/>
  </r>
  <r>
    <x v="73"/>
    <x v="31"/>
    <x v="37"/>
    <x v="0"/>
    <x v="17"/>
    <x v="36"/>
    <x v="36"/>
    <x v="36"/>
    <x v="36"/>
    <x v="0"/>
    <x v="743"/>
    <x v="767"/>
    <x v="544"/>
    <x v="171"/>
    <x v="5"/>
    <x v="604"/>
    <x v="30"/>
    <x v="3"/>
    <x v="16"/>
    <x v="3"/>
    <x v="1"/>
    <x v="59"/>
    <x v="93"/>
    <x v="0"/>
    <x v="0"/>
    <x v="12"/>
    <x v="2"/>
    <x v="17"/>
    <x v="0"/>
    <x v="0"/>
  </r>
  <r>
    <x v="73"/>
    <x v="32"/>
    <x v="38"/>
    <x v="0"/>
    <x v="18"/>
    <x v="37"/>
    <x v="37"/>
    <x v="37"/>
    <x v="37"/>
    <x v="0"/>
    <x v="744"/>
    <x v="768"/>
    <x v="116"/>
    <x v="171"/>
    <x v="84"/>
    <x v="652"/>
    <x v="15"/>
    <x v="3"/>
    <x v="25"/>
    <x v="3"/>
    <x v="3"/>
    <x v="33"/>
    <x v="605"/>
    <x v="0"/>
    <x v="0"/>
    <x v="4"/>
    <x v="2"/>
    <x v="18"/>
    <x v="0"/>
    <x v="3"/>
  </r>
  <r>
    <x v="74"/>
    <x v="2"/>
    <x v="2"/>
    <x v="1"/>
    <x v="0"/>
    <x v="2"/>
    <x v="2"/>
    <x v="2"/>
    <x v="2"/>
    <x v="0"/>
    <x v="745"/>
    <x v="769"/>
    <x v="438"/>
    <x v="194"/>
    <x v="65"/>
    <x v="653"/>
    <x v="30"/>
    <x v="3"/>
    <x v="6"/>
    <x v="3"/>
    <x v="3"/>
    <x v="21"/>
    <x v="606"/>
    <x v="0"/>
    <x v="0"/>
    <x v="13"/>
    <x v="5"/>
    <x v="0"/>
    <x v="0"/>
    <x v="0"/>
  </r>
  <r>
    <x v="74"/>
    <x v="2"/>
    <x v="3"/>
    <x v="1"/>
    <x v="0"/>
    <x v="3"/>
    <x v="3"/>
    <x v="3"/>
    <x v="3"/>
    <x v="0"/>
    <x v="746"/>
    <x v="667"/>
    <x v="422"/>
    <x v="124"/>
    <x v="57"/>
    <x v="106"/>
    <x v="4"/>
    <x v="3"/>
    <x v="4"/>
    <x v="3"/>
    <x v="1"/>
    <x v="4"/>
    <x v="4"/>
    <x v="0"/>
    <x v="0"/>
    <x v="3"/>
    <x v="2"/>
    <x v="0"/>
    <x v="0"/>
    <x v="0"/>
  </r>
  <r>
    <x v="74"/>
    <x v="2"/>
    <x v="4"/>
    <x v="1"/>
    <x v="0"/>
    <x v="4"/>
    <x v="4"/>
    <x v="4"/>
    <x v="4"/>
    <x v="0"/>
    <x v="457"/>
    <x v="770"/>
    <x v="385"/>
    <x v="352"/>
    <x v="4"/>
    <x v="654"/>
    <x v="4"/>
    <x v="3"/>
    <x v="4"/>
    <x v="3"/>
    <x v="1"/>
    <x v="4"/>
    <x v="4"/>
    <x v="0"/>
    <x v="0"/>
    <x v="3"/>
    <x v="2"/>
    <x v="0"/>
    <x v="0"/>
    <x v="0"/>
  </r>
  <r>
    <x v="74"/>
    <x v="5"/>
    <x v="8"/>
    <x v="1"/>
    <x v="0"/>
    <x v="8"/>
    <x v="8"/>
    <x v="8"/>
    <x v="8"/>
    <x v="0"/>
    <x v="747"/>
    <x v="771"/>
    <x v="371"/>
    <x v="112"/>
    <x v="90"/>
    <x v="323"/>
    <x v="21"/>
    <x v="3"/>
    <x v="6"/>
    <x v="3"/>
    <x v="1"/>
    <x v="38"/>
    <x v="607"/>
    <x v="0"/>
    <x v="0"/>
    <x v="4"/>
    <x v="2"/>
    <x v="0"/>
    <x v="0"/>
    <x v="0"/>
  </r>
  <r>
    <x v="74"/>
    <x v="18"/>
    <x v="21"/>
    <x v="1"/>
    <x v="0"/>
    <x v="20"/>
    <x v="20"/>
    <x v="20"/>
    <x v="20"/>
    <x v="0"/>
    <x v="748"/>
    <x v="772"/>
    <x v="339"/>
    <x v="221"/>
    <x v="9"/>
    <x v="460"/>
    <x v="21"/>
    <x v="3"/>
    <x v="4"/>
    <x v="3"/>
    <x v="1"/>
    <x v="3"/>
    <x v="608"/>
    <x v="0"/>
    <x v="0"/>
    <x v="4"/>
    <x v="14"/>
    <x v="0"/>
    <x v="0"/>
    <x v="0"/>
  </r>
  <r>
    <x v="74"/>
    <x v="23"/>
    <x v="27"/>
    <x v="1"/>
    <x v="0"/>
    <x v="26"/>
    <x v="26"/>
    <x v="26"/>
    <x v="26"/>
    <x v="0"/>
    <x v="749"/>
    <x v="773"/>
    <x v="545"/>
    <x v="353"/>
    <x v="27"/>
    <x v="655"/>
    <x v="4"/>
    <x v="3"/>
    <x v="4"/>
    <x v="3"/>
    <x v="1"/>
    <x v="4"/>
    <x v="4"/>
    <x v="0"/>
    <x v="0"/>
    <x v="3"/>
    <x v="2"/>
    <x v="0"/>
    <x v="0"/>
    <x v="0"/>
  </r>
  <r>
    <x v="74"/>
    <x v="25"/>
    <x v="29"/>
    <x v="1"/>
    <x v="10"/>
    <x v="28"/>
    <x v="28"/>
    <x v="28"/>
    <x v="28"/>
    <x v="0"/>
    <x v="391"/>
    <x v="774"/>
    <x v="140"/>
    <x v="201"/>
    <x v="4"/>
    <x v="270"/>
    <x v="4"/>
    <x v="3"/>
    <x v="4"/>
    <x v="3"/>
    <x v="1"/>
    <x v="4"/>
    <x v="4"/>
    <x v="0"/>
    <x v="0"/>
    <x v="3"/>
    <x v="2"/>
    <x v="10"/>
    <x v="0"/>
    <x v="3"/>
  </r>
  <r>
    <x v="74"/>
    <x v="25"/>
    <x v="30"/>
    <x v="1"/>
    <x v="10"/>
    <x v="29"/>
    <x v="29"/>
    <x v="29"/>
    <x v="29"/>
    <x v="0"/>
    <x v="750"/>
    <x v="775"/>
    <x v="488"/>
    <x v="291"/>
    <x v="46"/>
    <x v="656"/>
    <x v="36"/>
    <x v="3"/>
    <x v="6"/>
    <x v="3"/>
    <x v="1"/>
    <x v="10"/>
    <x v="609"/>
    <x v="0"/>
    <x v="0"/>
    <x v="4"/>
    <x v="13"/>
    <x v="10"/>
    <x v="0"/>
    <x v="3"/>
  </r>
  <r>
    <x v="74"/>
    <x v="26"/>
    <x v="31"/>
    <x v="1"/>
    <x v="0"/>
    <x v="30"/>
    <x v="30"/>
    <x v="30"/>
    <x v="30"/>
    <x v="0"/>
    <x v="751"/>
    <x v="776"/>
    <x v="18"/>
    <x v="225"/>
    <x v="27"/>
    <x v="657"/>
    <x v="4"/>
    <x v="3"/>
    <x v="4"/>
    <x v="3"/>
    <x v="1"/>
    <x v="4"/>
    <x v="4"/>
    <x v="0"/>
    <x v="0"/>
    <x v="3"/>
    <x v="2"/>
    <x v="0"/>
    <x v="0"/>
    <x v="0"/>
  </r>
  <r>
    <x v="74"/>
    <x v="31"/>
    <x v="37"/>
    <x v="0"/>
    <x v="17"/>
    <x v="36"/>
    <x v="36"/>
    <x v="36"/>
    <x v="36"/>
    <x v="0"/>
    <x v="752"/>
    <x v="777"/>
    <x v="544"/>
    <x v="130"/>
    <x v="5"/>
    <x v="658"/>
    <x v="26"/>
    <x v="3"/>
    <x v="28"/>
    <x v="3"/>
    <x v="1"/>
    <x v="5"/>
    <x v="277"/>
    <x v="0"/>
    <x v="0"/>
    <x v="3"/>
    <x v="2"/>
    <x v="17"/>
    <x v="0"/>
    <x v="0"/>
  </r>
  <r>
    <x v="74"/>
    <x v="32"/>
    <x v="38"/>
    <x v="0"/>
    <x v="18"/>
    <x v="37"/>
    <x v="37"/>
    <x v="37"/>
    <x v="37"/>
    <x v="0"/>
    <x v="753"/>
    <x v="778"/>
    <x v="292"/>
    <x v="105"/>
    <x v="32"/>
    <x v="14"/>
    <x v="5"/>
    <x v="3"/>
    <x v="3"/>
    <x v="3"/>
    <x v="1"/>
    <x v="54"/>
    <x v="340"/>
    <x v="0"/>
    <x v="0"/>
    <x v="3"/>
    <x v="13"/>
    <x v="18"/>
    <x v="0"/>
    <x v="3"/>
  </r>
  <r>
    <x v="74"/>
    <x v="34"/>
    <x v="41"/>
    <x v="1"/>
    <x v="0"/>
    <x v="40"/>
    <x v="40"/>
    <x v="40"/>
    <x v="40"/>
    <x v="0"/>
    <x v="754"/>
    <x v="779"/>
    <x v="471"/>
    <x v="206"/>
    <x v="55"/>
    <x v="659"/>
    <x v="4"/>
    <x v="3"/>
    <x v="4"/>
    <x v="3"/>
    <x v="1"/>
    <x v="4"/>
    <x v="4"/>
    <x v="0"/>
    <x v="0"/>
    <x v="3"/>
    <x v="5"/>
    <x v="0"/>
    <x v="0"/>
    <x v="0"/>
  </r>
  <r>
    <x v="75"/>
    <x v="2"/>
    <x v="2"/>
    <x v="1"/>
    <x v="0"/>
    <x v="2"/>
    <x v="2"/>
    <x v="2"/>
    <x v="2"/>
    <x v="0"/>
    <x v="755"/>
    <x v="780"/>
    <x v="344"/>
    <x v="350"/>
    <x v="65"/>
    <x v="660"/>
    <x v="36"/>
    <x v="3"/>
    <x v="6"/>
    <x v="7"/>
    <x v="2"/>
    <x v="3"/>
    <x v="610"/>
    <x v="0"/>
    <x v="0"/>
    <x v="3"/>
    <x v="5"/>
    <x v="0"/>
    <x v="0"/>
    <x v="0"/>
  </r>
  <r>
    <x v="75"/>
    <x v="2"/>
    <x v="3"/>
    <x v="1"/>
    <x v="0"/>
    <x v="3"/>
    <x v="3"/>
    <x v="3"/>
    <x v="3"/>
    <x v="0"/>
    <x v="756"/>
    <x v="781"/>
    <x v="431"/>
    <x v="234"/>
    <x v="9"/>
    <x v="661"/>
    <x v="36"/>
    <x v="3"/>
    <x v="6"/>
    <x v="3"/>
    <x v="1"/>
    <x v="10"/>
    <x v="611"/>
    <x v="0"/>
    <x v="0"/>
    <x v="4"/>
    <x v="5"/>
    <x v="0"/>
    <x v="0"/>
    <x v="0"/>
  </r>
  <r>
    <x v="75"/>
    <x v="2"/>
    <x v="4"/>
    <x v="1"/>
    <x v="0"/>
    <x v="4"/>
    <x v="4"/>
    <x v="4"/>
    <x v="4"/>
    <x v="0"/>
    <x v="757"/>
    <x v="782"/>
    <x v="468"/>
    <x v="157"/>
    <x v="27"/>
    <x v="662"/>
    <x v="4"/>
    <x v="3"/>
    <x v="4"/>
    <x v="3"/>
    <x v="1"/>
    <x v="4"/>
    <x v="4"/>
    <x v="0"/>
    <x v="0"/>
    <x v="4"/>
    <x v="2"/>
    <x v="0"/>
    <x v="0"/>
    <x v="0"/>
  </r>
  <r>
    <x v="75"/>
    <x v="5"/>
    <x v="8"/>
    <x v="1"/>
    <x v="0"/>
    <x v="8"/>
    <x v="8"/>
    <x v="8"/>
    <x v="8"/>
    <x v="0"/>
    <x v="758"/>
    <x v="783"/>
    <x v="546"/>
    <x v="218"/>
    <x v="90"/>
    <x v="35"/>
    <x v="3"/>
    <x v="5"/>
    <x v="4"/>
    <x v="3"/>
    <x v="1"/>
    <x v="26"/>
    <x v="612"/>
    <x v="0"/>
    <x v="0"/>
    <x v="3"/>
    <x v="13"/>
    <x v="0"/>
    <x v="0"/>
    <x v="0"/>
  </r>
  <r>
    <x v="75"/>
    <x v="18"/>
    <x v="21"/>
    <x v="1"/>
    <x v="0"/>
    <x v="20"/>
    <x v="20"/>
    <x v="20"/>
    <x v="20"/>
    <x v="0"/>
    <x v="759"/>
    <x v="784"/>
    <x v="418"/>
    <x v="87"/>
    <x v="57"/>
    <x v="663"/>
    <x v="3"/>
    <x v="3"/>
    <x v="4"/>
    <x v="3"/>
    <x v="3"/>
    <x v="26"/>
    <x v="613"/>
    <x v="0"/>
    <x v="0"/>
    <x v="12"/>
    <x v="5"/>
    <x v="0"/>
    <x v="0"/>
    <x v="0"/>
  </r>
  <r>
    <x v="75"/>
    <x v="23"/>
    <x v="27"/>
    <x v="1"/>
    <x v="0"/>
    <x v="26"/>
    <x v="26"/>
    <x v="26"/>
    <x v="26"/>
    <x v="0"/>
    <x v="760"/>
    <x v="785"/>
    <x v="18"/>
    <x v="37"/>
    <x v="18"/>
    <x v="566"/>
    <x v="4"/>
    <x v="3"/>
    <x v="4"/>
    <x v="3"/>
    <x v="1"/>
    <x v="4"/>
    <x v="4"/>
    <x v="0"/>
    <x v="0"/>
    <x v="3"/>
    <x v="2"/>
    <x v="0"/>
    <x v="0"/>
    <x v="0"/>
  </r>
  <r>
    <x v="75"/>
    <x v="25"/>
    <x v="29"/>
    <x v="1"/>
    <x v="10"/>
    <x v="28"/>
    <x v="28"/>
    <x v="28"/>
    <x v="28"/>
    <x v="0"/>
    <x v="285"/>
    <x v="786"/>
    <x v="6"/>
    <x v="354"/>
    <x v="4"/>
    <x v="664"/>
    <x v="4"/>
    <x v="3"/>
    <x v="6"/>
    <x v="3"/>
    <x v="1"/>
    <x v="6"/>
    <x v="614"/>
    <x v="0"/>
    <x v="0"/>
    <x v="3"/>
    <x v="2"/>
    <x v="10"/>
    <x v="0"/>
    <x v="3"/>
  </r>
  <r>
    <x v="75"/>
    <x v="25"/>
    <x v="30"/>
    <x v="1"/>
    <x v="10"/>
    <x v="29"/>
    <x v="29"/>
    <x v="29"/>
    <x v="29"/>
    <x v="0"/>
    <x v="761"/>
    <x v="787"/>
    <x v="547"/>
    <x v="283"/>
    <x v="57"/>
    <x v="337"/>
    <x v="3"/>
    <x v="3"/>
    <x v="6"/>
    <x v="3"/>
    <x v="1"/>
    <x v="26"/>
    <x v="615"/>
    <x v="0"/>
    <x v="0"/>
    <x v="4"/>
    <x v="2"/>
    <x v="10"/>
    <x v="0"/>
    <x v="3"/>
  </r>
  <r>
    <x v="75"/>
    <x v="26"/>
    <x v="31"/>
    <x v="1"/>
    <x v="0"/>
    <x v="30"/>
    <x v="30"/>
    <x v="30"/>
    <x v="30"/>
    <x v="0"/>
    <x v="762"/>
    <x v="788"/>
    <x v="541"/>
    <x v="133"/>
    <x v="27"/>
    <x v="665"/>
    <x v="36"/>
    <x v="3"/>
    <x v="4"/>
    <x v="3"/>
    <x v="1"/>
    <x v="6"/>
    <x v="319"/>
    <x v="0"/>
    <x v="0"/>
    <x v="3"/>
    <x v="2"/>
    <x v="0"/>
    <x v="0"/>
    <x v="0"/>
  </r>
  <r>
    <x v="75"/>
    <x v="31"/>
    <x v="37"/>
    <x v="0"/>
    <x v="17"/>
    <x v="36"/>
    <x v="36"/>
    <x v="36"/>
    <x v="36"/>
    <x v="0"/>
    <x v="763"/>
    <x v="789"/>
    <x v="241"/>
    <x v="355"/>
    <x v="84"/>
    <x v="666"/>
    <x v="15"/>
    <x v="3"/>
    <x v="15"/>
    <x v="3"/>
    <x v="1"/>
    <x v="22"/>
    <x v="616"/>
    <x v="0"/>
    <x v="0"/>
    <x v="3"/>
    <x v="2"/>
    <x v="17"/>
    <x v="0"/>
    <x v="0"/>
  </r>
  <r>
    <x v="75"/>
    <x v="32"/>
    <x v="38"/>
    <x v="0"/>
    <x v="18"/>
    <x v="37"/>
    <x v="37"/>
    <x v="37"/>
    <x v="37"/>
    <x v="0"/>
    <x v="764"/>
    <x v="790"/>
    <x v="234"/>
    <x v="356"/>
    <x v="57"/>
    <x v="667"/>
    <x v="30"/>
    <x v="3"/>
    <x v="15"/>
    <x v="3"/>
    <x v="1"/>
    <x v="16"/>
    <x v="549"/>
    <x v="0"/>
    <x v="0"/>
    <x v="4"/>
    <x v="5"/>
    <x v="18"/>
    <x v="0"/>
    <x v="3"/>
  </r>
  <r>
    <x v="75"/>
    <x v="34"/>
    <x v="41"/>
    <x v="1"/>
    <x v="0"/>
    <x v="40"/>
    <x v="40"/>
    <x v="40"/>
    <x v="40"/>
    <x v="0"/>
    <x v="765"/>
    <x v="791"/>
    <x v="243"/>
    <x v="177"/>
    <x v="18"/>
    <x v="527"/>
    <x v="36"/>
    <x v="3"/>
    <x v="4"/>
    <x v="3"/>
    <x v="1"/>
    <x v="6"/>
    <x v="617"/>
    <x v="0"/>
    <x v="0"/>
    <x v="3"/>
    <x v="2"/>
    <x v="0"/>
    <x v="0"/>
    <x v="0"/>
  </r>
  <r>
    <x v="76"/>
    <x v="2"/>
    <x v="2"/>
    <x v="1"/>
    <x v="0"/>
    <x v="2"/>
    <x v="2"/>
    <x v="2"/>
    <x v="2"/>
    <x v="0"/>
    <x v="766"/>
    <x v="792"/>
    <x v="438"/>
    <x v="357"/>
    <x v="71"/>
    <x v="668"/>
    <x v="9"/>
    <x v="3"/>
    <x v="15"/>
    <x v="3"/>
    <x v="1"/>
    <x v="38"/>
    <x v="618"/>
    <x v="0"/>
    <x v="0"/>
    <x v="4"/>
    <x v="5"/>
    <x v="0"/>
    <x v="0"/>
    <x v="0"/>
  </r>
  <r>
    <x v="76"/>
    <x v="2"/>
    <x v="3"/>
    <x v="1"/>
    <x v="0"/>
    <x v="3"/>
    <x v="3"/>
    <x v="3"/>
    <x v="3"/>
    <x v="0"/>
    <x v="767"/>
    <x v="793"/>
    <x v="431"/>
    <x v="84"/>
    <x v="9"/>
    <x v="669"/>
    <x v="36"/>
    <x v="3"/>
    <x v="4"/>
    <x v="3"/>
    <x v="1"/>
    <x v="6"/>
    <x v="619"/>
    <x v="0"/>
    <x v="0"/>
    <x v="3"/>
    <x v="2"/>
    <x v="0"/>
    <x v="0"/>
    <x v="0"/>
  </r>
  <r>
    <x v="76"/>
    <x v="2"/>
    <x v="4"/>
    <x v="1"/>
    <x v="0"/>
    <x v="4"/>
    <x v="4"/>
    <x v="4"/>
    <x v="4"/>
    <x v="0"/>
    <x v="690"/>
    <x v="794"/>
    <x v="522"/>
    <x v="358"/>
    <x v="4"/>
    <x v="670"/>
    <x v="4"/>
    <x v="3"/>
    <x v="4"/>
    <x v="3"/>
    <x v="1"/>
    <x v="4"/>
    <x v="4"/>
    <x v="0"/>
    <x v="0"/>
    <x v="3"/>
    <x v="2"/>
    <x v="0"/>
    <x v="0"/>
    <x v="0"/>
  </r>
  <r>
    <x v="76"/>
    <x v="5"/>
    <x v="8"/>
    <x v="1"/>
    <x v="0"/>
    <x v="8"/>
    <x v="8"/>
    <x v="8"/>
    <x v="8"/>
    <x v="0"/>
    <x v="768"/>
    <x v="795"/>
    <x v="126"/>
    <x v="359"/>
    <x v="90"/>
    <x v="671"/>
    <x v="21"/>
    <x v="3"/>
    <x v="6"/>
    <x v="7"/>
    <x v="1"/>
    <x v="22"/>
    <x v="620"/>
    <x v="0"/>
    <x v="0"/>
    <x v="3"/>
    <x v="2"/>
    <x v="0"/>
    <x v="0"/>
    <x v="0"/>
  </r>
  <r>
    <x v="76"/>
    <x v="18"/>
    <x v="21"/>
    <x v="1"/>
    <x v="0"/>
    <x v="20"/>
    <x v="20"/>
    <x v="20"/>
    <x v="20"/>
    <x v="0"/>
    <x v="769"/>
    <x v="796"/>
    <x v="548"/>
    <x v="177"/>
    <x v="45"/>
    <x v="137"/>
    <x v="33"/>
    <x v="3"/>
    <x v="5"/>
    <x v="3"/>
    <x v="2"/>
    <x v="33"/>
    <x v="621"/>
    <x v="0"/>
    <x v="0"/>
    <x v="13"/>
    <x v="5"/>
    <x v="0"/>
    <x v="0"/>
    <x v="0"/>
  </r>
  <r>
    <x v="76"/>
    <x v="23"/>
    <x v="27"/>
    <x v="1"/>
    <x v="0"/>
    <x v="26"/>
    <x v="26"/>
    <x v="26"/>
    <x v="26"/>
    <x v="0"/>
    <x v="770"/>
    <x v="797"/>
    <x v="38"/>
    <x v="3"/>
    <x v="18"/>
    <x v="300"/>
    <x v="4"/>
    <x v="3"/>
    <x v="4"/>
    <x v="3"/>
    <x v="1"/>
    <x v="4"/>
    <x v="4"/>
    <x v="0"/>
    <x v="0"/>
    <x v="4"/>
    <x v="2"/>
    <x v="0"/>
    <x v="0"/>
    <x v="0"/>
  </r>
  <r>
    <x v="76"/>
    <x v="25"/>
    <x v="29"/>
    <x v="1"/>
    <x v="10"/>
    <x v="28"/>
    <x v="28"/>
    <x v="28"/>
    <x v="28"/>
    <x v="0"/>
    <x v="690"/>
    <x v="798"/>
    <x v="522"/>
    <x v="360"/>
    <x v="4"/>
    <x v="672"/>
    <x v="4"/>
    <x v="3"/>
    <x v="4"/>
    <x v="3"/>
    <x v="1"/>
    <x v="4"/>
    <x v="4"/>
    <x v="0"/>
    <x v="0"/>
    <x v="3"/>
    <x v="2"/>
    <x v="10"/>
    <x v="0"/>
    <x v="3"/>
  </r>
  <r>
    <x v="76"/>
    <x v="25"/>
    <x v="30"/>
    <x v="1"/>
    <x v="10"/>
    <x v="29"/>
    <x v="29"/>
    <x v="29"/>
    <x v="29"/>
    <x v="0"/>
    <x v="771"/>
    <x v="349"/>
    <x v="549"/>
    <x v="198"/>
    <x v="57"/>
    <x v="673"/>
    <x v="3"/>
    <x v="3"/>
    <x v="6"/>
    <x v="3"/>
    <x v="1"/>
    <x v="26"/>
    <x v="622"/>
    <x v="0"/>
    <x v="0"/>
    <x v="3"/>
    <x v="2"/>
    <x v="10"/>
    <x v="0"/>
    <x v="3"/>
  </r>
  <r>
    <x v="76"/>
    <x v="26"/>
    <x v="31"/>
    <x v="1"/>
    <x v="0"/>
    <x v="30"/>
    <x v="30"/>
    <x v="30"/>
    <x v="30"/>
    <x v="0"/>
    <x v="772"/>
    <x v="799"/>
    <x v="283"/>
    <x v="248"/>
    <x v="18"/>
    <x v="29"/>
    <x v="4"/>
    <x v="3"/>
    <x v="4"/>
    <x v="3"/>
    <x v="1"/>
    <x v="4"/>
    <x v="4"/>
    <x v="0"/>
    <x v="0"/>
    <x v="3"/>
    <x v="2"/>
    <x v="0"/>
    <x v="0"/>
    <x v="0"/>
  </r>
  <r>
    <x v="76"/>
    <x v="31"/>
    <x v="37"/>
    <x v="0"/>
    <x v="17"/>
    <x v="36"/>
    <x v="36"/>
    <x v="36"/>
    <x v="36"/>
    <x v="0"/>
    <x v="773"/>
    <x v="800"/>
    <x v="495"/>
    <x v="361"/>
    <x v="46"/>
    <x v="674"/>
    <x v="3"/>
    <x v="5"/>
    <x v="15"/>
    <x v="3"/>
    <x v="1"/>
    <x v="38"/>
    <x v="623"/>
    <x v="0"/>
    <x v="0"/>
    <x v="3"/>
    <x v="2"/>
    <x v="17"/>
    <x v="0"/>
    <x v="0"/>
  </r>
  <r>
    <x v="76"/>
    <x v="32"/>
    <x v="38"/>
    <x v="0"/>
    <x v="18"/>
    <x v="37"/>
    <x v="37"/>
    <x v="37"/>
    <x v="37"/>
    <x v="0"/>
    <x v="774"/>
    <x v="801"/>
    <x v="340"/>
    <x v="362"/>
    <x v="9"/>
    <x v="675"/>
    <x v="35"/>
    <x v="3"/>
    <x v="3"/>
    <x v="3"/>
    <x v="1"/>
    <x v="52"/>
    <x v="624"/>
    <x v="0"/>
    <x v="0"/>
    <x v="3"/>
    <x v="2"/>
    <x v="18"/>
    <x v="0"/>
    <x v="3"/>
  </r>
  <r>
    <x v="76"/>
    <x v="34"/>
    <x v="41"/>
    <x v="1"/>
    <x v="0"/>
    <x v="40"/>
    <x v="40"/>
    <x v="40"/>
    <x v="40"/>
    <x v="0"/>
    <x v="775"/>
    <x v="802"/>
    <x v="471"/>
    <x v="357"/>
    <x v="18"/>
    <x v="285"/>
    <x v="4"/>
    <x v="3"/>
    <x v="4"/>
    <x v="3"/>
    <x v="1"/>
    <x v="4"/>
    <x v="4"/>
    <x v="0"/>
    <x v="0"/>
    <x v="3"/>
    <x v="2"/>
    <x v="0"/>
    <x v="0"/>
    <x v="0"/>
  </r>
  <r>
    <x v="76"/>
    <x v="35"/>
    <x v="42"/>
    <x v="0"/>
    <x v="21"/>
    <x v="41"/>
    <x v="41"/>
    <x v="41"/>
    <x v="41"/>
    <x v="0"/>
    <x v="776"/>
    <x v="803"/>
    <x v="372"/>
    <x v="48"/>
    <x v="57"/>
    <x v="568"/>
    <x v="30"/>
    <x v="3"/>
    <x v="15"/>
    <x v="9"/>
    <x v="3"/>
    <x v="33"/>
    <x v="625"/>
    <x v="0"/>
    <x v="0"/>
    <x v="3"/>
    <x v="1"/>
    <x v="21"/>
    <x v="1"/>
    <x v="1"/>
  </r>
  <r>
    <x v="77"/>
    <x v="2"/>
    <x v="2"/>
    <x v="1"/>
    <x v="0"/>
    <x v="2"/>
    <x v="2"/>
    <x v="2"/>
    <x v="2"/>
    <x v="0"/>
    <x v="777"/>
    <x v="804"/>
    <x v="550"/>
    <x v="12"/>
    <x v="0"/>
    <x v="676"/>
    <x v="9"/>
    <x v="3"/>
    <x v="4"/>
    <x v="3"/>
    <x v="1"/>
    <x v="26"/>
    <x v="626"/>
    <x v="0"/>
    <x v="0"/>
    <x v="4"/>
    <x v="2"/>
    <x v="0"/>
    <x v="0"/>
    <x v="0"/>
  </r>
  <r>
    <x v="77"/>
    <x v="2"/>
    <x v="3"/>
    <x v="1"/>
    <x v="0"/>
    <x v="3"/>
    <x v="3"/>
    <x v="3"/>
    <x v="3"/>
    <x v="0"/>
    <x v="778"/>
    <x v="805"/>
    <x v="551"/>
    <x v="50"/>
    <x v="9"/>
    <x v="94"/>
    <x v="4"/>
    <x v="3"/>
    <x v="4"/>
    <x v="3"/>
    <x v="1"/>
    <x v="4"/>
    <x v="4"/>
    <x v="0"/>
    <x v="0"/>
    <x v="3"/>
    <x v="2"/>
    <x v="0"/>
    <x v="0"/>
    <x v="0"/>
  </r>
  <r>
    <x v="77"/>
    <x v="2"/>
    <x v="4"/>
    <x v="1"/>
    <x v="0"/>
    <x v="4"/>
    <x v="4"/>
    <x v="4"/>
    <x v="4"/>
    <x v="0"/>
    <x v="690"/>
    <x v="806"/>
    <x v="522"/>
    <x v="112"/>
    <x v="4"/>
    <x v="677"/>
    <x v="36"/>
    <x v="3"/>
    <x v="4"/>
    <x v="3"/>
    <x v="1"/>
    <x v="6"/>
    <x v="627"/>
    <x v="0"/>
    <x v="0"/>
    <x v="3"/>
    <x v="2"/>
    <x v="0"/>
    <x v="0"/>
    <x v="0"/>
  </r>
  <r>
    <x v="77"/>
    <x v="5"/>
    <x v="8"/>
    <x v="1"/>
    <x v="0"/>
    <x v="8"/>
    <x v="8"/>
    <x v="8"/>
    <x v="8"/>
    <x v="0"/>
    <x v="779"/>
    <x v="807"/>
    <x v="509"/>
    <x v="91"/>
    <x v="20"/>
    <x v="137"/>
    <x v="21"/>
    <x v="3"/>
    <x v="4"/>
    <x v="7"/>
    <x v="1"/>
    <x v="38"/>
    <x v="628"/>
    <x v="0"/>
    <x v="0"/>
    <x v="3"/>
    <x v="2"/>
    <x v="0"/>
    <x v="0"/>
    <x v="0"/>
  </r>
  <r>
    <x v="77"/>
    <x v="18"/>
    <x v="21"/>
    <x v="1"/>
    <x v="0"/>
    <x v="20"/>
    <x v="20"/>
    <x v="20"/>
    <x v="20"/>
    <x v="0"/>
    <x v="780"/>
    <x v="808"/>
    <x v="552"/>
    <x v="127"/>
    <x v="45"/>
    <x v="678"/>
    <x v="4"/>
    <x v="3"/>
    <x v="3"/>
    <x v="3"/>
    <x v="1"/>
    <x v="10"/>
    <x v="629"/>
    <x v="0"/>
    <x v="0"/>
    <x v="3"/>
    <x v="2"/>
    <x v="0"/>
    <x v="0"/>
    <x v="0"/>
  </r>
  <r>
    <x v="77"/>
    <x v="23"/>
    <x v="27"/>
    <x v="1"/>
    <x v="0"/>
    <x v="26"/>
    <x v="26"/>
    <x v="26"/>
    <x v="26"/>
    <x v="0"/>
    <x v="781"/>
    <x v="809"/>
    <x v="545"/>
    <x v="235"/>
    <x v="18"/>
    <x v="590"/>
    <x v="4"/>
    <x v="3"/>
    <x v="4"/>
    <x v="3"/>
    <x v="1"/>
    <x v="4"/>
    <x v="4"/>
    <x v="0"/>
    <x v="0"/>
    <x v="3"/>
    <x v="5"/>
    <x v="0"/>
    <x v="0"/>
    <x v="0"/>
  </r>
  <r>
    <x v="77"/>
    <x v="25"/>
    <x v="29"/>
    <x v="1"/>
    <x v="10"/>
    <x v="28"/>
    <x v="28"/>
    <x v="28"/>
    <x v="28"/>
    <x v="0"/>
    <x v="431"/>
    <x v="810"/>
    <x v="366"/>
    <x v="160"/>
    <x v="4"/>
    <x v="413"/>
    <x v="4"/>
    <x v="3"/>
    <x v="4"/>
    <x v="3"/>
    <x v="1"/>
    <x v="4"/>
    <x v="4"/>
    <x v="0"/>
    <x v="0"/>
    <x v="3"/>
    <x v="2"/>
    <x v="10"/>
    <x v="0"/>
    <x v="3"/>
  </r>
  <r>
    <x v="77"/>
    <x v="25"/>
    <x v="30"/>
    <x v="1"/>
    <x v="10"/>
    <x v="29"/>
    <x v="29"/>
    <x v="29"/>
    <x v="29"/>
    <x v="0"/>
    <x v="782"/>
    <x v="811"/>
    <x v="553"/>
    <x v="137"/>
    <x v="57"/>
    <x v="679"/>
    <x v="3"/>
    <x v="3"/>
    <x v="15"/>
    <x v="3"/>
    <x v="1"/>
    <x v="3"/>
    <x v="560"/>
    <x v="0"/>
    <x v="0"/>
    <x v="4"/>
    <x v="1"/>
    <x v="10"/>
    <x v="0"/>
    <x v="3"/>
  </r>
  <r>
    <x v="77"/>
    <x v="26"/>
    <x v="31"/>
    <x v="1"/>
    <x v="0"/>
    <x v="30"/>
    <x v="30"/>
    <x v="30"/>
    <x v="30"/>
    <x v="0"/>
    <x v="783"/>
    <x v="812"/>
    <x v="471"/>
    <x v="363"/>
    <x v="18"/>
    <x v="680"/>
    <x v="4"/>
    <x v="3"/>
    <x v="4"/>
    <x v="3"/>
    <x v="1"/>
    <x v="4"/>
    <x v="4"/>
    <x v="0"/>
    <x v="0"/>
    <x v="4"/>
    <x v="2"/>
    <x v="0"/>
    <x v="0"/>
    <x v="0"/>
  </r>
  <r>
    <x v="77"/>
    <x v="31"/>
    <x v="37"/>
    <x v="0"/>
    <x v="17"/>
    <x v="36"/>
    <x v="36"/>
    <x v="36"/>
    <x v="36"/>
    <x v="0"/>
    <x v="784"/>
    <x v="813"/>
    <x v="234"/>
    <x v="364"/>
    <x v="19"/>
    <x v="681"/>
    <x v="30"/>
    <x v="3"/>
    <x v="3"/>
    <x v="3"/>
    <x v="1"/>
    <x v="21"/>
    <x v="630"/>
    <x v="0"/>
    <x v="0"/>
    <x v="3"/>
    <x v="2"/>
    <x v="17"/>
    <x v="0"/>
    <x v="0"/>
  </r>
  <r>
    <x v="77"/>
    <x v="32"/>
    <x v="38"/>
    <x v="0"/>
    <x v="18"/>
    <x v="37"/>
    <x v="37"/>
    <x v="37"/>
    <x v="37"/>
    <x v="0"/>
    <x v="785"/>
    <x v="814"/>
    <x v="155"/>
    <x v="144"/>
    <x v="19"/>
    <x v="305"/>
    <x v="30"/>
    <x v="3"/>
    <x v="3"/>
    <x v="3"/>
    <x v="1"/>
    <x v="21"/>
    <x v="631"/>
    <x v="0"/>
    <x v="0"/>
    <x v="4"/>
    <x v="13"/>
    <x v="18"/>
    <x v="0"/>
    <x v="3"/>
  </r>
  <r>
    <x v="77"/>
    <x v="34"/>
    <x v="41"/>
    <x v="1"/>
    <x v="0"/>
    <x v="40"/>
    <x v="40"/>
    <x v="40"/>
    <x v="40"/>
    <x v="0"/>
    <x v="786"/>
    <x v="815"/>
    <x v="6"/>
    <x v="365"/>
    <x v="18"/>
    <x v="659"/>
    <x v="4"/>
    <x v="3"/>
    <x v="4"/>
    <x v="3"/>
    <x v="1"/>
    <x v="4"/>
    <x v="4"/>
    <x v="0"/>
    <x v="0"/>
    <x v="3"/>
    <x v="2"/>
    <x v="0"/>
    <x v="0"/>
    <x v="0"/>
  </r>
  <r>
    <x v="77"/>
    <x v="35"/>
    <x v="42"/>
    <x v="0"/>
    <x v="21"/>
    <x v="41"/>
    <x v="41"/>
    <x v="41"/>
    <x v="41"/>
    <x v="0"/>
    <x v="787"/>
    <x v="816"/>
    <x v="522"/>
    <x v="295"/>
    <x v="66"/>
    <x v="682"/>
    <x v="4"/>
    <x v="3"/>
    <x v="4"/>
    <x v="3"/>
    <x v="1"/>
    <x v="4"/>
    <x v="4"/>
    <x v="0"/>
    <x v="0"/>
    <x v="3"/>
    <x v="2"/>
    <x v="21"/>
    <x v="1"/>
    <x v="1"/>
  </r>
  <r>
    <x v="78"/>
    <x v="2"/>
    <x v="2"/>
    <x v="1"/>
    <x v="0"/>
    <x v="2"/>
    <x v="2"/>
    <x v="2"/>
    <x v="2"/>
    <x v="0"/>
    <x v="788"/>
    <x v="817"/>
    <x v="167"/>
    <x v="344"/>
    <x v="11"/>
    <x v="683"/>
    <x v="3"/>
    <x v="3"/>
    <x v="15"/>
    <x v="3"/>
    <x v="3"/>
    <x v="38"/>
    <x v="632"/>
    <x v="0"/>
    <x v="0"/>
    <x v="12"/>
    <x v="5"/>
    <x v="0"/>
    <x v="0"/>
    <x v="0"/>
  </r>
  <r>
    <x v="78"/>
    <x v="2"/>
    <x v="3"/>
    <x v="1"/>
    <x v="0"/>
    <x v="3"/>
    <x v="3"/>
    <x v="3"/>
    <x v="3"/>
    <x v="0"/>
    <x v="789"/>
    <x v="818"/>
    <x v="554"/>
    <x v="313"/>
    <x v="57"/>
    <x v="684"/>
    <x v="36"/>
    <x v="3"/>
    <x v="4"/>
    <x v="3"/>
    <x v="1"/>
    <x v="6"/>
    <x v="633"/>
    <x v="0"/>
    <x v="0"/>
    <x v="3"/>
    <x v="2"/>
    <x v="0"/>
    <x v="0"/>
    <x v="0"/>
  </r>
  <r>
    <x v="78"/>
    <x v="2"/>
    <x v="4"/>
    <x v="1"/>
    <x v="0"/>
    <x v="4"/>
    <x v="4"/>
    <x v="4"/>
    <x v="4"/>
    <x v="0"/>
    <x v="457"/>
    <x v="535"/>
    <x v="385"/>
    <x v="178"/>
    <x v="4"/>
    <x v="685"/>
    <x v="4"/>
    <x v="3"/>
    <x v="4"/>
    <x v="3"/>
    <x v="1"/>
    <x v="4"/>
    <x v="4"/>
    <x v="0"/>
    <x v="0"/>
    <x v="3"/>
    <x v="2"/>
    <x v="0"/>
    <x v="0"/>
    <x v="0"/>
  </r>
  <r>
    <x v="78"/>
    <x v="5"/>
    <x v="8"/>
    <x v="1"/>
    <x v="0"/>
    <x v="8"/>
    <x v="8"/>
    <x v="8"/>
    <x v="8"/>
    <x v="0"/>
    <x v="790"/>
    <x v="819"/>
    <x v="555"/>
    <x v="234"/>
    <x v="90"/>
    <x v="212"/>
    <x v="3"/>
    <x v="3"/>
    <x v="15"/>
    <x v="3"/>
    <x v="1"/>
    <x v="3"/>
    <x v="634"/>
    <x v="0"/>
    <x v="0"/>
    <x v="3"/>
    <x v="2"/>
    <x v="0"/>
    <x v="0"/>
    <x v="0"/>
  </r>
  <r>
    <x v="78"/>
    <x v="18"/>
    <x v="21"/>
    <x v="1"/>
    <x v="0"/>
    <x v="20"/>
    <x v="20"/>
    <x v="20"/>
    <x v="20"/>
    <x v="0"/>
    <x v="791"/>
    <x v="820"/>
    <x v="556"/>
    <x v="155"/>
    <x v="9"/>
    <x v="686"/>
    <x v="4"/>
    <x v="5"/>
    <x v="3"/>
    <x v="3"/>
    <x v="1"/>
    <x v="26"/>
    <x v="635"/>
    <x v="0"/>
    <x v="0"/>
    <x v="4"/>
    <x v="13"/>
    <x v="0"/>
    <x v="0"/>
    <x v="0"/>
  </r>
  <r>
    <x v="78"/>
    <x v="23"/>
    <x v="27"/>
    <x v="1"/>
    <x v="0"/>
    <x v="26"/>
    <x v="26"/>
    <x v="26"/>
    <x v="26"/>
    <x v="0"/>
    <x v="616"/>
    <x v="821"/>
    <x v="541"/>
    <x v="79"/>
    <x v="18"/>
    <x v="687"/>
    <x v="4"/>
    <x v="3"/>
    <x v="4"/>
    <x v="3"/>
    <x v="1"/>
    <x v="4"/>
    <x v="4"/>
    <x v="0"/>
    <x v="0"/>
    <x v="3"/>
    <x v="2"/>
    <x v="0"/>
    <x v="0"/>
    <x v="0"/>
  </r>
  <r>
    <x v="78"/>
    <x v="25"/>
    <x v="29"/>
    <x v="1"/>
    <x v="10"/>
    <x v="28"/>
    <x v="28"/>
    <x v="28"/>
    <x v="28"/>
    <x v="0"/>
    <x v="414"/>
    <x v="410"/>
    <x v="47"/>
    <x v="104"/>
    <x v="4"/>
    <x v="688"/>
    <x v="4"/>
    <x v="3"/>
    <x v="4"/>
    <x v="3"/>
    <x v="1"/>
    <x v="4"/>
    <x v="4"/>
    <x v="0"/>
    <x v="0"/>
    <x v="3"/>
    <x v="2"/>
    <x v="10"/>
    <x v="0"/>
    <x v="3"/>
  </r>
  <r>
    <x v="78"/>
    <x v="25"/>
    <x v="30"/>
    <x v="1"/>
    <x v="10"/>
    <x v="29"/>
    <x v="29"/>
    <x v="29"/>
    <x v="29"/>
    <x v="0"/>
    <x v="792"/>
    <x v="822"/>
    <x v="557"/>
    <x v="23"/>
    <x v="9"/>
    <x v="313"/>
    <x v="3"/>
    <x v="3"/>
    <x v="15"/>
    <x v="3"/>
    <x v="1"/>
    <x v="3"/>
    <x v="636"/>
    <x v="0"/>
    <x v="0"/>
    <x v="12"/>
    <x v="13"/>
    <x v="10"/>
    <x v="0"/>
    <x v="3"/>
  </r>
  <r>
    <x v="78"/>
    <x v="26"/>
    <x v="31"/>
    <x v="1"/>
    <x v="0"/>
    <x v="30"/>
    <x v="30"/>
    <x v="30"/>
    <x v="30"/>
    <x v="0"/>
    <x v="793"/>
    <x v="823"/>
    <x v="18"/>
    <x v="210"/>
    <x v="18"/>
    <x v="161"/>
    <x v="4"/>
    <x v="3"/>
    <x v="4"/>
    <x v="3"/>
    <x v="1"/>
    <x v="4"/>
    <x v="4"/>
    <x v="0"/>
    <x v="0"/>
    <x v="3"/>
    <x v="2"/>
    <x v="0"/>
    <x v="0"/>
    <x v="0"/>
  </r>
  <r>
    <x v="78"/>
    <x v="31"/>
    <x v="37"/>
    <x v="0"/>
    <x v="17"/>
    <x v="36"/>
    <x v="36"/>
    <x v="36"/>
    <x v="36"/>
    <x v="0"/>
    <x v="794"/>
    <x v="824"/>
    <x v="523"/>
    <x v="154"/>
    <x v="5"/>
    <x v="689"/>
    <x v="9"/>
    <x v="3"/>
    <x v="15"/>
    <x v="3"/>
    <x v="3"/>
    <x v="22"/>
    <x v="542"/>
    <x v="0"/>
    <x v="0"/>
    <x v="3"/>
    <x v="2"/>
    <x v="17"/>
    <x v="0"/>
    <x v="0"/>
  </r>
  <r>
    <x v="78"/>
    <x v="32"/>
    <x v="38"/>
    <x v="0"/>
    <x v="18"/>
    <x v="37"/>
    <x v="37"/>
    <x v="37"/>
    <x v="37"/>
    <x v="0"/>
    <x v="795"/>
    <x v="825"/>
    <x v="407"/>
    <x v="366"/>
    <x v="19"/>
    <x v="690"/>
    <x v="21"/>
    <x v="5"/>
    <x v="10"/>
    <x v="3"/>
    <x v="1"/>
    <x v="34"/>
    <x v="637"/>
    <x v="0"/>
    <x v="0"/>
    <x v="4"/>
    <x v="5"/>
    <x v="18"/>
    <x v="0"/>
    <x v="3"/>
  </r>
  <r>
    <x v="78"/>
    <x v="34"/>
    <x v="41"/>
    <x v="1"/>
    <x v="0"/>
    <x v="40"/>
    <x v="40"/>
    <x v="40"/>
    <x v="40"/>
    <x v="0"/>
    <x v="796"/>
    <x v="826"/>
    <x v="102"/>
    <x v="28"/>
    <x v="27"/>
    <x v="691"/>
    <x v="4"/>
    <x v="3"/>
    <x v="4"/>
    <x v="3"/>
    <x v="1"/>
    <x v="4"/>
    <x v="4"/>
    <x v="0"/>
    <x v="0"/>
    <x v="3"/>
    <x v="2"/>
    <x v="0"/>
    <x v="0"/>
    <x v="0"/>
  </r>
  <r>
    <x v="79"/>
    <x v="2"/>
    <x v="2"/>
    <x v="1"/>
    <x v="0"/>
    <x v="2"/>
    <x v="2"/>
    <x v="2"/>
    <x v="2"/>
    <x v="0"/>
    <x v="797"/>
    <x v="827"/>
    <x v="558"/>
    <x v="363"/>
    <x v="11"/>
    <x v="112"/>
    <x v="30"/>
    <x v="3"/>
    <x v="15"/>
    <x v="3"/>
    <x v="1"/>
    <x v="16"/>
    <x v="638"/>
    <x v="0"/>
    <x v="0"/>
    <x v="12"/>
    <x v="2"/>
    <x v="0"/>
    <x v="0"/>
    <x v="0"/>
  </r>
  <r>
    <x v="79"/>
    <x v="2"/>
    <x v="3"/>
    <x v="1"/>
    <x v="0"/>
    <x v="3"/>
    <x v="3"/>
    <x v="3"/>
    <x v="3"/>
    <x v="0"/>
    <x v="798"/>
    <x v="828"/>
    <x v="559"/>
    <x v="217"/>
    <x v="9"/>
    <x v="671"/>
    <x v="36"/>
    <x v="3"/>
    <x v="4"/>
    <x v="3"/>
    <x v="1"/>
    <x v="6"/>
    <x v="639"/>
    <x v="0"/>
    <x v="0"/>
    <x v="3"/>
    <x v="2"/>
    <x v="0"/>
    <x v="0"/>
    <x v="0"/>
  </r>
  <r>
    <x v="79"/>
    <x v="2"/>
    <x v="4"/>
    <x v="1"/>
    <x v="0"/>
    <x v="4"/>
    <x v="4"/>
    <x v="4"/>
    <x v="4"/>
    <x v="0"/>
    <x v="259"/>
    <x v="829"/>
    <x v="232"/>
    <x v="277"/>
    <x v="4"/>
    <x v="416"/>
    <x v="4"/>
    <x v="3"/>
    <x v="4"/>
    <x v="3"/>
    <x v="1"/>
    <x v="4"/>
    <x v="4"/>
    <x v="0"/>
    <x v="0"/>
    <x v="3"/>
    <x v="2"/>
    <x v="0"/>
    <x v="0"/>
    <x v="0"/>
  </r>
  <r>
    <x v="79"/>
    <x v="5"/>
    <x v="8"/>
    <x v="1"/>
    <x v="0"/>
    <x v="8"/>
    <x v="8"/>
    <x v="8"/>
    <x v="8"/>
    <x v="0"/>
    <x v="799"/>
    <x v="830"/>
    <x v="260"/>
    <x v="239"/>
    <x v="90"/>
    <x v="110"/>
    <x v="21"/>
    <x v="3"/>
    <x v="3"/>
    <x v="7"/>
    <x v="1"/>
    <x v="21"/>
    <x v="640"/>
    <x v="0"/>
    <x v="0"/>
    <x v="3"/>
    <x v="13"/>
    <x v="0"/>
    <x v="0"/>
    <x v="0"/>
  </r>
  <r>
    <x v="79"/>
    <x v="18"/>
    <x v="21"/>
    <x v="1"/>
    <x v="0"/>
    <x v="20"/>
    <x v="20"/>
    <x v="20"/>
    <x v="20"/>
    <x v="0"/>
    <x v="800"/>
    <x v="831"/>
    <x v="560"/>
    <x v="271"/>
    <x v="46"/>
    <x v="692"/>
    <x v="21"/>
    <x v="3"/>
    <x v="3"/>
    <x v="3"/>
    <x v="1"/>
    <x v="22"/>
    <x v="545"/>
    <x v="0"/>
    <x v="0"/>
    <x v="12"/>
    <x v="5"/>
    <x v="0"/>
    <x v="0"/>
    <x v="0"/>
  </r>
  <r>
    <x v="79"/>
    <x v="23"/>
    <x v="27"/>
    <x v="1"/>
    <x v="0"/>
    <x v="26"/>
    <x v="26"/>
    <x v="26"/>
    <x v="26"/>
    <x v="0"/>
    <x v="801"/>
    <x v="832"/>
    <x v="112"/>
    <x v="229"/>
    <x v="27"/>
    <x v="693"/>
    <x v="36"/>
    <x v="3"/>
    <x v="6"/>
    <x v="3"/>
    <x v="1"/>
    <x v="10"/>
    <x v="641"/>
    <x v="0"/>
    <x v="0"/>
    <x v="3"/>
    <x v="2"/>
    <x v="0"/>
    <x v="0"/>
    <x v="0"/>
  </r>
  <r>
    <x v="79"/>
    <x v="25"/>
    <x v="29"/>
    <x v="1"/>
    <x v="10"/>
    <x v="28"/>
    <x v="28"/>
    <x v="28"/>
    <x v="28"/>
    <x v="0"/>
    <x v="802"/>
    <x v="611"/>
    <x v="140"/>
    <x v="367"/>
    <x v="4"/>
    <x v="399"/>
    <x v="4"/>
    <x v="3"/>
    <x v="4"/>
    <x v="3"/>
    <x v="1"/>
    <x v="4"/>
    <x v="4"/>
    <x v="0"/>
    <x v="0"/>
    <x v="3"/>
    <x v="5"/>
    <x v="10"/>
    <x v="0"/>
    <x v="3"/>
  </r>
  <r>
    <x v="79"/>
    <x v="25"/>
    <x v="30"/>
    <x v="1"/>
    <x v="10"/>
    <x v="29"/>
    <x v="29"/>
    <x v="29"/>
    <x v="29"/>
    <x v="0"/>
    <x v="434"/>
    <x v="833"/>
    <x v="459"/>
    <x v="23"/>
    <x v="9"/>
    <x v="43"/>
    <x v="30"/>
    <x v="3"/>
    <x v="3"/>
    <x v="7"/>
    <x v="1"/>
    <x v="16"/>
    <x v="642"/>
    <x v="0"/>
    <x v="0"/>
    <x v="12"/>
    <x v="5"/>
    <x v="10"/>
    <x v="0"/>
    <x v="3"/>
  </r>
  <r>
    <x v="79"/>
    <x v="26"/>
    <x v="31"/>
    <x v="1"/>
    <x v="0"/>
    <x v="30"/>
    <x v="30"/>
    <x v="30"/>
    <x v="30"/>
    <x v="0"/>
    <x v="803"/>
    <x v="834"/>
    <x v="496"/>
    <x v="368"/>
    <x v="18"/>
    <x v="657"/>
    <x v="4"/>
    <x v="3"/>
    <x v="4"/>
    <x v="3"/>
    <x v="1"/>
    <x v="4"/>
    <x v="4"/>
    <x v="0"/>
    <x v="0"/>
    <x v="3"/>
    <x v="2"/>
    <x v="0"/>
    <x v="0"/>
    <x v="0"/>
  </r>
  <r>
    <x v="79"/>
    <x v="31"/>
    <x v="37"/>
    <x v="0"/>
    <x v="17"/>
    <x v="36"/>
    <x v="36"/>
    <x v="36"/>
    <x v="36"/>
    <x v="0"/>
    <x v="804"/>
    <x v="835"/>
    <x v="561"/>
    <x v="369"/>
    <x v="36"/>
    <x v="567"/>
    <x v="3"/>
    <x v="3"/>
    <x v="15"/>
    <x v="3"/>
    <x v="1"/>
    <x v="3"/>
    <x v="193"/>
    <x v="0"/>
    <x v="0"/>
    <x v="3"/>
    <x v="2"/>
    <x v="17"/>
    <x v="0"/>
    <x v="0"/>
  </r>
  <r>
    <x v="79"/>
    <x v="32"/>
    <x v="38"/>
    <x v="0"/>
    <x v="18"/>
    <x v="37"/>
    <x v="37"/>
    <x v="37"/>
    <x v="37"/>
    <x v="0"/>
    <x v="805"/>
    <x v="836"/>
    <x v="562"/>
    <x v="370"/>
    <x v="19"/>
    <x v="694"/>
    <x v="30"/>
    <x v="3"/>
    <x v="6"/>
    <x v="3"/>
    <x v="1"/>
    <x v="22"/>
    <x v="643"/>
    <x v="0"/>
    <x v="0"/>
    <x v="3"/>
    <x v="2"/>
    <x v="18"/>
    <x v="0"/>
    <x v="3"/>
  </r>
  <r>
    <x v="79"/>
    <x v="34"/>
    <x v="41"/>
    <x v="1"/>
    <x v="0"/>
    <x v="40"/>
    <x v="40"/>
    <x v="40"/>
    <x v="40"/>
    <x v="0"/>
    <x v="806"/>
    <x v="837"/>
    <x v="516"/>
    <x v="155"/>
    <x v="27"/>
    <x v="695"/>
    <x v="4"/>
    <x v="3"/>
    <x v="4"/>
    <x v="3"/>
    <x v="1"/>
    <x v="4"/>
    <x v="4"/>
    <x v="0"/>
    <x v="0"/>
    <x v="3"/>
    <x v="2"/>
    <x v="0"/>
    <x v="0"/>
    <x v="0"/>
  </r>
  <r>
    <x v="80"/>
    <x v="2"/>
    <x v="2"/>
    <x v="1"/>
    <x v="0"/>
    <x v="2"/>
    <x v="2"/>
    <x v="2"/>
    <x v="2"/>
    <x v="0"/>
    <x v="807"/>
    <x v="838"/>
    <x v="436"/>
    <x v="90"/>
    <x v="22"/>
    <x v="696"/>
    <x v="9"/>
    <x v="3"/>
    <x v="4"/>
    <x v="3"/>
    <x v="1"/>
    <x v="26"/>
    <x v="644"/>
    <x v="0"/>
    <x v="0"/>
    <x v="8"/>
    <x v="2"/>
    <x v="0"/>
    <x v="0"/>
    <x v="0"/>
  </r>
  <r>
    <x v="80"/>
    <x v="2"/>
    <x v="3"/>
    <x v="1"/>
    <x v="0"/>
    <x v="3"/>
    <x v="3"/>
    <x v="3"/>
    <x v="3"/>
    <x v="0"/>
    <x v="808"/>
    <x v="839"/>
    <x v="554"/>
    <x v="3"/>
    <x v="45"/>
    <x v="697"/>
    <x v="3"/>
    <x v="3"/>
    <x v="4"/>
    <x v="3"/>
    <x v="1"/>
    <x v="10"/>
    <x v="645"/>
    <x v="0"/>
    <x v="0"/>
    <x v="3"/>
    <x v="2"/>
    <x v="0"/>
    <x v="0"/>
    <x v="0"/>
  </r>
  <r>
    <x v="80"/>
    <x v="2"/>
    <x v="4"/>
    <x v="1"/>
    <x v="0"/>
    <x v="4"/>
    <x v="4"/>
    <x v="4"/>
    <x v="4"/>
    <x v="0"/>
    <x v="457"/>
    <x v="840"/>
    <x v="385"/>
    <x v="89"/>
    <x v="4"/>
    <x v="71"/>
    <x v="4"/>
    <x v="3"/>
    <x v="4"/>
    <x v="3"/>
    <x v="1"/>
    <x v="4"/>
    <x v="4"/>
    <x v="0"/>
    <x v="0"/>
    <x v="3"/>
    <x v="2"/>
    <x v="0"/>
    <x v="0"/>
    <x v="0"/>
  </r>
  <r>
    <x v="80"/>
    <x v="5"/>
    <x v="8"/>
    <x v="1"/>
    <x v="0"/>
    <x v="8"/>
    <x v="8"/>
    <x v="8"/>
    <x v="8"/>
    <x v="0"/>
    <x v="809"/>
    <x v="841"/>
    <x v="563"/>
    <x v="300"/>
    <x v="90"/>
    <x v="433"/>
    <x v="15"/>
    <x v="3"/>
    <x v="3"/>
    <x v="3"/>
    <x v="1"/>
    <x v="38"/>
    <x v="646"/>
    <x v="0"/>
    <x v="0"/>
    <x v="3"/>
    <x v="5"/>
    <x v="0"/>
    <x v="0"/>
    <x v="0"/>
  </r>
  <r>
    <x v="80"/>
    <x v="18"/>
    <x v="21"/>
    <x v="1"/>
    <x v="0"/>
    <x v="20"/>
    <x v="20"/>
    <x v="20"/>
    <x v="20"/>
    <x v="0"/>
    <x v="810"/>
    <x v="842"/>
    <x v="558"/>
    <x v="37"/>
    <x v="45"/>
    <x v="698"/>
    <x v="30"/>
    <x v="3"/>
    <x v="6"/>
    <x v="3"/>
    <x v="1"/>
    <x v="22"/>
    <x v="647"/>
    <x v="0"/>
    <x v="0"/>
    <x v="3"/>
    <x v="2"/>
    <x v="0"/>
    <x v="0"/>
    <x v="0"/>
  </r>
  <r>
    <x v="80"/>
    <x v="23"/>
    <x v="27"/>
    <x v="1"/>
    <x v="0"/>
    <x v="26"/>
    <x v="26"/>
    <x v="26"/>
    <x v="26"/>
    <x v="0"/>
    <x v="811"/>
    <x v="843"/>
    <x v="496"/>
    <x v="47"/>
    <x v="18"/>
    <x v="699"/>
    <x v="36"/>
    <x v="3"/>
    <x v="4"/>
    <x v="3"/>
    <x v="1"/>
    <x v="6"/>
    <x v="648"/>
    <x v="0"/>
    <x v="0"/>
    <x v="3"/>
    <x v="2"/>
    <x v="0"/>
    <x v="0"/>
    <x v="0"/>
  </r>
  <r>
    <x v="80"/>
    <x v="25"/>
    <x v="29"/>
    <x v="1"/>
    <x v="10"/>
    <x v="28"/>
    <x v="28"/>
    <x v="28"/>
    <x v="28"/>
    <x v="0"/>
    <x v="490"/>
    <x v="844"/>
    <x v="410"/>
    <x v="371"/>
    <x v="4"/>
    <x v="700"/>
    <x v="4"/>
    <x v="3"/>
    <x v="6"/>
    <x v="3"/>
    <x v="1"/>
    <x v="6"/>
    <x v="415"/>
    <x v="0"/>
    <x v="0"/>
    <x v="3"/>
    <x v="2"/>
    <x v="10"/>
    <x v="0"/>
    <x v="3"/>
  </r>
  <r>
    <x v="80"/>
    <x v="25"/>
    <x v="30"/>
    <x v="1"/>
    <x v="10"/>
    <x v="29"/>
    <x v="29"/>
    <x v="29"/>
    <x v="29"/>
    <x v="0"/>
    <x v="812"/>
    <x v="845"/>
    <x v="564"/>
    <x v="85"/>
    <x v="57"/>
    <x v="701"/>
    <x v="36"/>
    <x v="3"/>
    <x v="6"/>
    <x v="3"/>
    <x v="1"/>
    <x v="10"/>
    <x v="649"/>
    <x v="0"/>
    <x v="0"/>
    <x v="3"/>
    <x v="5"/>
    <x v="10"/>
    <x v="0"/>
    <x v="3"/>
  </r>
  <r>
    <x v="80"/>
    <x v="26"/>
    <x v="31"/>
    <x v="1"/>
    <x v="0"/>
    <x v="30"/>
    <x v="30"/>
    <x v="30"/>
    <x v="30"/>
    <x v="0"/>
    <x v="813"/>
    <x v="846"/>
    <x v="90"/>
    <x v="46"/>
    <x v="27"/>
    <x v="702"/>
    <x v="36"/>
    <x v="3"/>
    <x v="4"/>
    <x v="3"/>
    <x v="1"/>
    <x v="6"/>
    <x v="650"/>
    <x v="0"/>
    <x v="0"/>
    <x v="3"/>
    <x v="2"/>
    <x v="0"/>
    <x v="0"/>
    <x v="0"/>
  </r>
  <r>
    <x v="80"/>
    <x v="31"/>
    <x v="37"/>
    <x v="0"/>
    <x v="17"/>
    <x v="36"/>
    <x v="36"/>
    <x v="36"/>
    <x v="36"/>
    <x v="0"/>
    <x v="814"/>
    <x v="847"/>
    <x v="559"/>
    <x v="334"/>
    <x v="90"/>
    <x v="703"/>
    <x v="36"/>
    <x v="3"/>
    <x v="15"/>
    <x v="3"/>
    <x v="1"/>
    <x v="47"/>
    <x v="651"/>
    <x v="0"/>
    <x v="0"/>
    <x v="3"/>
    <x v="5"/>
    <x v="17"/>
    <x v="0"/>
    <x v="0"/>
  </r>
  <r>
    <x v="80"/>
    <x v="32"/>
    <x v="38"/>
    <x v="0"/>
    <x v="18"/>
    <x v="37"/>
    <x v="37"/>
    <x v="37"/>
    <x v="37"/>
    <x v="0"/>
    <x v="815"/>
    <x v="848"/>
    <x v="554"/>
    <x v="372"/>
    <x v="45"/>
    <x v="704"/>
    <x v="9"/>
    <x v="3"/>
    <x v="6"/>
    <x v="3"/>
    <x v="1"/>
    <x v="47"/>
    <x v="652"/>
    <x v="0"/>
    <x v="0"/>
    <x v="3"/>
    <x v="5"/>
    <x v="18"/>
    <x v="0"/>
    <x v="3"/>
  </r>
  <r>
    <x v="80"/>
    <x v="34"/>
    <x v="41"/>
    <x v="1"/>
    <x v="0"/>
    <x v="40"/>
    <x v="40"/>
    <x v="40"/>
    <x v="40"/>
    <x v="0"/>
    <x v="816"/>
    <x v="849"/>
    <x v="471"/>
    <x v="115"/>
    <x v="27"/>
    <x v="705"/>
    <x v="4"/>
    <x v="3"/>
    <x v="4"/>
    <x v="3"/>
    <x v="1"/>
    <x v="4"/>
    <x v="4"/>
    <x v="0"/>
    <x v="0"/>
    <x v="3"/>
    <x v="2"/>
    <x v="0"/>
    <x v="0"/>
    <x v="0"/>
  </r>
  <r>
    <x v="81"/>
    <x v="2"/>
    <x v="2"/>
    <x v="1"/>
    <x v="0"/>
    <x v="2"/>
    <x v="2"/>
    <x v="2"/>
    <x v="2"/>
    <x v="0"/>
    <x v="817"/>
    <x v="850"/>
    <x v="74"/>
    <x v="228"/>
    <x v="71"/>
    <x v="706"/>
    <x v="36"/>
    <x v="3"/>
    <x v="6"/>
    <x v="7"/>
    <x v="1"/>
    <x v="26"/>
    <x v="653"/>
    <x v="0"/>
    <x v="0"/>
    <x v="4"/>
    <x v="5"/>
    <x v="0"/>
    <x v="0"/>
    <x v="0"/>
  </r>
  <r>
    <x v="81"/>
    <x v="2"/>
    <x v="3"/>
    <x v="1"/>
    <x v="0"/>
    <x v="3"/>
    <x v="3"/>
    <x v="3"/>
    <x v="3"/>
    <x v="0"/>
    <x v="818"/>
    <x v="851"/>
    <x v="565"/>
    <x v="283"/>
    <x v="57"/>
    <x v="707"/>
    <x v="36"/>
    <x v="3"/>
    <x v="4"/>
    <x v="3"/>
    <x v="1"/>
    <x v="6"/>
    <x v="654"/>
    <x v="0"/>
    <x v="0"/>
    <x v="3"/>
    <x v="2"/>
    <x v="0"/>
    <x v="0"/>
    <x v="0"/>
  </r>
  <r>
    <x v="81"/>
    <x v="2"/>
    <x v="4"/>
    <x v="1"/>
    <x v="0"/>
    <x v="4"/>
    <x v="4"/>
    <x v="4"/>
    <x v="4"/>
    <x v="0"/>
    <x v="690"/>
    <x v="852"/>
    <x v="522"/>
    <x v="148"/>
    <x v="4"/>
    <x v="708"/>
    <x v="4"/>
    <x v="3"/>
    <x v="4"/>
    <x v="3"/>
    <x v="1"/>
    <x v="4"/>
    <x v="4"/>
    <x v="0"/>
    <x v="0"/>
    <x v="3"/>
    <x v="2"/>
    <x v="0"/>
    <x v="0"/>
    <x v="0"/>
  </r>
  <r>
    <x v="81"/>
    <x v="5"/>
    <x v="8"/>
    <x v="1"/>
    <x v="0"/>
    <x v="8"/>
    <x v="8"/>
    <x v="8"/>
    <x v="8"/>
    <x v="0"/>
    <x v="819"/>
    <x v="853"/>
    <x v="290"/>
    <x v="308"/>
    <x v="20"/>
    <x v="692"/>
    <x v="9"/>
    <x v="5"/>
    <x v="4"/>
    <x v="3"/>
    <x v="1"/>
    <x v="47"/>
    <x v="655"/>
    <x v="0"/>
    <x v="0"/>
    <x v="13"/>
    <x v="2"/>
    <x v="0"/>
    <x v="0"/>
    <x v="0"/>
  </r>
  <r>
    <x v="81"/>
    <x v="18"/>
    <x v="21"/>
    <x v="1"/>
    <x v="0"/>
    <x v="20"/>
    <x v="20"/>
    <x v="20"/>
    <x v="20"/>
    <x v="0"/>
    <x v="820"/>
    <x v="854"/>
    <x v="436"/>
    <x v="139"/>
    <x v="45"/>
    <x v="389"/>
    <x v="4"/>
    <x v="3"/>
    <x v="3"/>
    <x v="3"/>
    <x v="3"/>
    <x v="26"/>
    <x v="656"/>
    <x v="0"/>
    <x v="0"/>
    <x v="12"/>
    <x v="2"/>
    <x v="0"/>
    <x v="0"/>
    <x v="0"/>
  </r>
  <r>
    <x v="81"/>
    <x v="23"/>
    <x v="27"/>
    <x v="1"/>
    <x v="0"/>
    <x v="26"/>
    <x v="26"/>
    <x v="26"/>
    <x v="26"/>
    <x v="0"/>
    <x v="821"/>
    <x v="855"/>
    <x v="283"/>
    <x v="327"/>
    <x v="18"/>
    <x v="709"/>
    <x v="4"/>
    <x v="3"/>
    <x v="4"/>
    <x v="3"/>
    <x v="1"/>
    <x v="4"/>
    <x v="4"/>
    <x v="0"/>
    <x v="0"/>
    <x v="3"/>
    <x v="2"/>
    <x v="0"/>
    <x v="0"/>
    <x v="0"/>
  </r>
  <r>
    <x v="81"/>
    <x v="25"/>
    <x v="29"/>
    <x v="1"/>
    <x v="10"/>
    <x v="28"/>
    <x v="28"/>
    <x v="28"/>
    <x v="28"/>
    <x v="0"/>
    <x v="595"/>
    <x v="856"/>
    <x v="468"/>
    <x v="12"/>
    <x v="4"/>
    <x v="564"/>
    <x v="4"/>
    <x v="3"/>
    <x v="6"/>
    <x v="3"/>
    <x v="1"/>
    <x v="6"/>
    <x v="501"/>
    <x v="0"/>
    <x v="0"/>
    <x v="3"/>
    <x v="2"/>
    <x v="10"/>
    <x v="0"/>
    <x v="3"/>
  </r>
  <r>
    <x v="81"/>
    <x v="25"/>
    <x v="30"/>
    <x v="1"/>
    <x v="10"/>
    <x v="29"/>
    <x v="29"/>
    <x v="29"/>
    <x v="29"/>
    <x v="0"/>
    <x v="822"/>
    <x v="857"/>
    <x v="566"/>
    <x v="200"/>
    <x v="57"/>
    <x v="126"/>
    <x v="4"/>
    <x v="3"/>
    <x v="6"/>
    <x v="3"/>
    <x v="1"/>
    <x v="6"/>
    <x v="657"/>
    <x v="0"/>
    <x v="0"/>
    <x v="4"/>
    <x v="5"/>
    <x v="10"/>
    <x v="0"/>
    <x v="3"/>
  </r>
  <r>
    <x v="81"/>
    <x v="26"/>
    <x v="31"/>
    <x v="1"/>
    <x v="0"/>
    <x v="30"/>
    <x v="30"/>
    <x v="30"/>
    <x v="30"/>
    <x v="0"/>
    <x v="823"/>
    <x v="858"/>
    <x v="478"/>
    <x v="38"/>
    <x v="18"/>
    <x v="710"/>
    <x v="4"/>
    <x v="3"/>
    <x v="4"/>
    <x v="3"/>
    <x v="1"/>
    <x v="4"/>
    <x v="4"/>
    <x v="0"/>
    <x v="0"/>
    <x v="3"/>
    <x v="2"/>
    <x v="0"/>
    <x v="0"/>
    <x v="0"/>
  </r>
  <r>
    <x v="81"/>
    <x v="31"/>
    <x v="37"/>
    <x v="0"/>
    <x v="17"/>
    <x v="36"/>
    <x v="36"/>
    <x v="36"/>
    <x v="36"/>
    <x v="0"/>
    <x v="824"/>
    <x v="859"/>
    <x v="567"/>
    <x v="373"/>
    <x v="7"/>
    <x v="711"/>
    <x v="3"/>
    <x v="3"/>
    <x v="6"/>
    <x v="3"/>
    <x v="1"/>
    <x v="26"/>
    <x v="658"/>
    <x v="0"/>
    <x v="0"/>
    <x v="3"/>
    <x v="2"/>
    <x v="17"/>
    <x v="0"/>
    <x v="0"/>
  </r>
  <r>
    <x v="81"/>
    <x v="32"/>
    <x v="38"/>
    <x v="0"/>
    <x v="18"/>
    <x v="37"/>
    <x v="37"/>
    <x v="37"/>
    <x v="37"/>
    <x v="0"/>
    <x v="825"/>
    <x v="860"/>
    <x v="568"/>
    <x v="374"/>
    <x v="20"/>
    <x v="712"/>
    <x v="3"/>
    <x v="3"/>
    <x v="5"/>
    <x v="3"/>
    <x v="1"/>
    <x v="38"/>
    <x v="659"/>
    <x v="0"/>
    <x v="0"/>
    <x v="4"/>
    <x v="5"/>
    <x v="18"/>
    <x v="0"/>
    <x v="3"/>
  </r>
  <r>
    <x v="81"/>
    <x v="34"/>
    <x v="41"/>
    <x v="1"/>
    <x v="0"/>
    <x v="40"/>
    <x v="40"/>
    <x v="40"/>
    <x v="40"/>
    <x v="0"/>
    <x v="826"/>
    <x v="861"/>
    <x v="429"/>
    <x v="298"/>
    <x v="27"/>
    <x v="713"/>
    <x v="4"/>
    <x v="3"/>
    <x v="4"/>
    <x v="3"/>
    <x v="1"/>
    <x v="4"/>
    <x v="4"/>
    <x v="0"/>
    <x v="0"/>
    <x v="3"/>
    <x v="2"/>
    <x v="0"/>
    <x v="0"/>
    <x v="0"/>
  </r>
  <r>
    <x v="82"/>
    <x v="2"/>
    <x v="2"/>
    <x v="1"/>
    <x v="0"/>
    <x v="2"/>
    <x v="2"/>
    <x v="2"/>
    <x v="2"/>
    <x v="0"/>
    <x v="827"/>
    <x v="862"/>
    <x v="529"/>
    <x v="375"/>
    <x v="65"/>
    <x v="714"/>
    <x v="3"/>
    <x v="5"/>
    <x v="3"/>
    <x v="7"/>
    <x v="1"/>
    <x v="38"/>
    <x v="453"/>
    <x v="0"/>
    <x v="0"/>
    <x v="12"/>
    <x v="5"/>
    <x v="0"/>
    <x v="0"/>
    <x v="0"/>
  </r>
  <r>
    <x v="82"/>
    <x v="2"/>
    <x v="3"/>
    <x v="1"/>
    <x v="0"/>
    <x v="3"/>
    <x v="3"/>
    <x v="3"/>
    <x v="3"/>
    <x v="0"/>
    <x v="828"/>
    <x v="863"/>
    <x v="524"/>
    <x v="195"/>
    <x v="9"/>
    <x v="271"/>
    <x v="4"/>
    <x v="3"/>
    <x v="4"/>
    <x v="3"/>
    <x v="1"/>
    <x v="4"/>
    <x v="4"/>
    <x v="0"/>
    <x v="0"/>
    <x v="3"/>
    <x v="5"/>
    <x v="0"/>
    <x v="0"/>
    <x v="0"/>
  </r>
  <r>
    <x v="82"/>
    <x v="2"/>
    <x v="4"/>
    <x v="1"/>
    <x v="0"/>
    <x v="4"/>
    <x v="4"/>
    <x v="4"/>
    <x v="4"/>
    <x v="0"/>
    <x v="517"/>
    <x v="864"/>
    <x v="82"/>
    <x v="376"/>
    <x v="4"/>
    <x v="715"/>
    <x v="4"/>
    <x v="3"/>
    <x v="4"/>
    <x v="3"/>
    <x v="1"/>
    <x v="4"/>
    <x v="4"/>
    <x v="0"/>
    <x v="0"/>
    <x v="3"/>
    <x v="2"/>
    <x v="0"/>
    <x v="0"/>
    <x v="0"/>
  </r>
  <r>
    <x v="82"/>
    <x v="5"/>
    <x v="8"/>
    <x v="1"/>
    <x v="0"/>
    <x v="8"/>
    <x v="8"/>
    <x v="8"/>
    <x v="8"/>
    <x v="0"/>
    <x v="829"/>
    <x v="865"/>
    <x v="441"/>
    <x v="286"/>
    <x v="20"/>
    <x v="44"/>
    <x v="3"/>
    <x v="3"/>
    <x v="4"/>
    <x v="3"/>
    <x v="1"/>
    <x v="10"/>
    <x v="660"/>
    <x v="0"/>
    <x v="0"/>
    <x v="4"/>
    <x v="5"/>
    <x v="0"/>
    <x v="0"/>
    <x v="0"/>
  </r>
  <r>
    <x v="82"/>
    <x v="18"/>
    <x v="21"/>
    <x v="1"/>
    <x v="0"/>
    <x v="20"/>
    <x v="20"/>
    <x v="20"/>
    <x v="20"/>
    <x v="0"/>
    <x v="830"/>
    <x v="866"/>
    <x v="459"/>
    <x v="293"/>
    <x v="9"/>
    <x v="716"/>
    <x v="4"/>
    <x v="5"/>
    <x v="4"/>
    <x v="3"/>
    <x v="1"/>
    <x v="6"/>
    <x v="661"/>
    <x v="0"/>
    <x v="0"/>
    <x v="3"/>
    <x v="1"/>
    <x v="0"/>
    <x v="0"/>
    <x v="0"/>
  </r>
  <r>
    <x v="82"/>
    <x v="23"/>
    <x v="27"/>
    <x v="1"/>
    <x v="0"/>
    <x v="26"/>
    <x v="26"/>
    <x v="26"/>
    <x v="26"/>
    <x v="0"/>
    <x v="831"/>
    <x v="867"/>
    <x v="31"/>
    <x v="31"/>
    <x v="18"/>
    <x v="717"/>
    <x v="4"/>
    <x v="3"/>
    <x v="4"/>
    <x v="3"/>
    <x v="1"/>
    <x v="4"/>
    <x v="4"/>
    <x v="0"/>
    <x v="0"/>
    <x v="3"/>
    <x v="2"/>
    <x v="0"/>
    <x v="0"/>
    <x v="0"/>
  </r>
  <r>
    <x v="82"/>
    <x v="25"/>
    <x v="29"/>
    <x v="1"/>
    <x v="10"/>
    <x v="28"/>
    <x v="28"/>
    <x v="28"/>
    <x v="28"/>
    <x v="0"/>
    <x v="466"/>
    <x v="868"/>
    <x v="391"/>
    <x v="187"/>
    <x v="4"/>
    <x v="650"/>
    <x v="4"/>
    <x v="3"/>
    <x v="4"/>
    <x v="3"/>
    <x v="1"/>
    <x v="4"/>
    <x v="4"/>
    <x v="0"/>
    <x v="0"/>
    <x v="3"/>
    <x v="2"/>
    <x v="10"/>
    <x v="0"/>
    <x v="3"/>
  </r>
  <r>
    <x v="82"/>
    <x v="25"/>
    <x v="30"/>
    <x v="1"/>
    <x v="10"/>
    <x v="29"/>
    <x v="29"/>
    <x v="29"/>
    <x v="29"/>
    <x v="0"/>
    <x v="832"/>
    <x v="869"/>
    <x v="569"/>
    <x v="266"/>
    <x v="9"/>
    <x v="392"/>
    <x v="9"/>
    <x v="3"/>
    <x v="6"/>
    <x v="3"/>
    <x v="1"/>
    <x v="47"/>
    <x v="662"/>
    <x v="0"/>
    <x v="0"/>
    <x v="4"/>
    <x v="5"/>
    <x v="10"/>
    <x v="0"/>
    <x v="3"/>
  </r>
  <r>
    <x v="82"/>
    <x v="26"/>
    <x v="31"/>
    <x v="1"/>
    <x v="0"/>
    <x v="30"/>
    <x v="30"/>
    <x v="30"/>
    <x v="30"/>
    <x v="0"/>
    <x v="833"/>
    <x v="870"/>
    <x v="471"/>
    <x v="59"/>
    <x v="18"/>
    <x v="718"/>
    <x v="4"/>
    <x v="3"/>
    <x v="4"/>
    <x v="3"/>
    <x v="1"/>
    <x v="4"/>
    <x v="4"/>
    <x v="0"/>
    <x v="0"/>
    <x v="4"/>
    <x v="2"/>
    <x v="0"/>
    <x v="0"/>
    <x v="0"/>
  </r>
  <r>
    <x v="82"/>
    <x v="31"/>
    <x v="37"/>
    <x v="0"/>
    <x v="17"/>
    <x v="36"/>
    <x v="36"/>
    <x v="36"/>
    <x v="36"/>
    <x v="0"/>
    <x v="834"/>
    <x v="871"/>
    <x v="242"/>
    <x v="317"/>
    <x v="46"/>
    <x v="719"/>
    <x v="15"/>
    <x v="3"/>
    <x v="3"/>
    <x v="3"/>
    <x v="1"/>
    <x v="38"/>
    <x v="663"/>
    <x v="0"/>
    <x v="0"/>
    <x v="3"/>
    <x v="2"/>
    <x v="17"/>
    <x v="0"/>
    <x v="0"/>
  </r>
  <r>
    <x v="82"/>
    <x v="32"/>
    <x v="38"/>
    <x v="0"/>
    <x v="18"/>
    <x v="37"/>
    <x v="37"/>
    <x v="37"/>
    <x v="37"/>
    <x v="0"/>
    <x v="835"/>
    <x v="872"/>
    <x v="496"/>
    <x v="373"/>
    <x v="20"/>
    <x v="720"/>
    <x v="21"/>
    <x v="3"/>
    <x v="6"/>
    <x v="3"/>
    <x v="1"/>
    <x v="38"/>
    <x v="548"/>
    <x v="0"/>
    <x v="0"/>
    <x v="3"/>
    <x v="2"/>
    <x v="18"/>
    <x v="0"/>
    <x v="3"/>
  </r>
  <r>
    <x v="82"/>
    <x v="34"/>
    <x v="41"/>
    <x v="1"/>
    <x v="0"/>
    <x v="40"/>
    <x v="40"/>
    <x v="40"/>
    <x v="40"/>
    <x v="0"/>
    <x v="836"/>
    <x v="873"/>
    <x v="137"/>
    <x v="209"/>
    <x v="18"/>
    <x v="721"/>
    <x v="4"/>
    <x v="3"/>
    <x v="4"/>
    <x v="3"/>
    <x v="1"/>
    <x v="4"/>
    <x v="4"/>
    <x v="0"/>
    <x v="0"/>
    <x v="3"/>
    <x v="2"/>
    <x v="0"/>
    <x v="0"/>
    <x v="0"/>
  </r>
  <r>
    <x v="82"/>
    <x v="36"/>
    <x v="43"/>
    <x v="0"/>
    <x v="18"/>
    <x v="42"/>
    <x v="42"/>
    <x v="42"/>
    <x v="42"/>
    <x v="0"/>
    <x v="837"/>
    <x v="874"/>
    <x v="407"/>
    <x v="377"/>
    <x v="22"/>
    <x v="722"/>
    <x v="28"/>
    <x v="3"/>
    <x v="28"/>
    <x v="3"/>
    <x v="1"/>
    <x v="54"/>
    <x v="664"/>
    <x v="0"/>
    <x v="0"/>
    <x v="3"/>
    <x v="5"/>
    <x v="18"/>
    <x v="0"/>
    <x v="3"/>
  </r>
  <r>
    <x v="83"/>
    <x v="2"/>
    <x v="2"/>
    <x v="1"/>
    <x v="0"/>
    <x v="2"/>
    <x v="2"/>
    <x v="2"/>
    <x v="2"/>
    <x v="0"/>
    <x v="838"/>
    <x v="875"/>
    <x v="570"/>
    <x v="284"/>
    <x v="0"/>
    <x v="723"/>
    <x v="9"/>
    <x v="3"/>
    <x v="5"/>
    <x v="3"/>
    <x v="2"/>
    <x v="16"/>
    <x v="665"/>
    <x v="0"/>
    <x v="0"/>
    <x v="12"/>
    <x v="5"/>
    <x v="0"/>
    <x v="0"/>
    <x v="0"/>
  </r>
  <r>
    <x v="83"/>
    <x v="2"/>
    <x v="3"/>
    <x v="1"/>
    <x v="0"/>
    <x v="3"/>
    <x v="3"/>
    <x v="3"/>
    <x v="3"/>
    <x v="0"/>
    <x v="839"/>
    <x v="876"/>
    <x v="11"/>
    <x v="46"/>
    <x v="9"/>
    <x v="389"/>
    <x v="4"/>
    <x v="3"/>
    <x v="4"/>
    <x v="3"/>
    <x v="1"/>
    <x v="4"/>
    <x v="4"/>
    <x v="0"/>
    <x v="0"/>
    <x v="3"/>
    <x v="2"/>
    <x v="0"/>
    <x v="0"/>
    <x v="0"/>
  </r>
  <r>
    <x v="83"/>
    <x v="2"/>
    <x v="4"/>
    <x v="1"/>
    <x v="0"/>
    <x v="4"/>
    <x v="4"/>
    <x v="4"/>
    <x v="4"/>
    <x v="0"/>
    <x v="259"/>
    <x v="816"/>
    <x v="232"/>
    <x v="34"/>
    <x v="4"/>
    <x v="459"/>
    <x v="4"/>
    <x v="3"/>
    <x v="6"/>
    <x v="3"/>
    <x v="1"/>
    <x v="6"/>
    <x v="425"/>
    <x v="0"/>
    <x v="0"/>
    <x v="3"/>
    <x v="2"/>
    <x v="0"/>
    <x v="0"/>
    <x v="0"/>
  </r>
  <r>
    <x v="83"/>
    <x v="5"/>
    <x v="8"/>
    <x v="1"/>
    <x v="0"/>
    <x v="8"/>
    <x v="8"/>
    <x v="8"/>
    <x v="8"/>
    <x v="0"/>
    <x v="840"/>
    <x v="877"/>
    <x v="571"/>
    <x v="126"/>
    <x v="90"/>
    <x v="701"/>
    <x v="3"/>
    <x v="3"/>
    <x v="4"/>
    <x v="3"/>
    <x v="1"/>
    <x v="10"/>
    <x v="666"/>
    <x v="0"/>
    <x v="0"/>
    <x v="4"/>
    <x v="2"/>
    <x v="0"/>
    <x v="0"/>
    <x v="0"/>
  </r>
  <r>
    <x v="83"/>
    <x v="18"/>
    <x v="21"/>
    <x v="1"/>
    <x v="0"/>
    <x v="20"/>
    <x v="20"/>
    <x v="20"/>
    <x v="20"/>
    <x v="0"/>
    <x v="841"/>
    <x v="878"/>
    <x v="285"/>
    <x v="3"/>
    <x v="45"/>
    <x v="724"/>
    <x v="15"/>
    <x v="3"/>
    <x v="15"/>
    <x v="3"/>
    <x v="1"/>
    <x v="22"/>
    <x v="667"/>
    <x v="0"/>
    <x v="0"/>
    <x v="12"/>
    <x v="2"/>
    <x v="0"/>
    <x v="0"/>
    <x v="0"/>
  </r>
  <r>
    <x v="83"/>
    <x v="23"/>
    <x v="27"/>
    <x v="1"/>
    <x v="0"/>
    <x v="26"/>
    <x v="26"/>
    <x v="26"/>
    <x v="26"/>
    <x v="0"/>
    <x v="842"/>
    <x v="879"/>
    <x v="531"/>
    <x v="51"/>
    <x v="27"/>
    <x v="725"/>
    <x v="4"/>
    <x v="3"/>
    <x v="4"/>
    <x v="3"/>
    <x v="1"/>
    <x v="4"/>
    <x v="4"/>
    <x v="0"/>
    <x v="0"/>
    <x v="3"/>
    <x v="2"/>
    <x v="0"/>
    <x v="0"/>
    <x v="0"/>
  </r>
  <r>
    <x v="83"/>
    <x v="25"/>
    <x v="29"/>
    <x v="1"/>
    <x v="10"/>
    <x v="28"/>
    <x v="28"/>
    <x v="28"/>
    <x v="28"/>
    <x v="0"/>
    <x v="505"/>
    <x v="760"/>
    <x v="396"/>
    <x v="137"/>
    <x v="4"/>
    <x v="726"/>
    <x v="4"/>
    <x v="3"/>
    <x v="4"/>
    <x v="3"/>
    <x v="1"/>
    <x v="4"/>
    <x v="4"/>
    <x v="0"/>
    <x v="0"/>
    <x v="3"/>
    <x v="2"/>
    <x v="10"/>
    <x v="0"/>
    <x v="3"/>
  </r>
  <r>
    <x v="83"/>
    <x v="25"/>
    <x v="30"/>
    <x v="1"/>
    <x v="10"/>
    <x v="29"/>
    <x v="29"/>
    <x v="29"/>
    <x v="29"/>
    <x v="0"/>
    <x v="843"/>
    <x v="880"/>
    <x v="572"/>
    <x v="283"/>
    <x v="57"/>
    <x v="727"/>
    <x v="3"/>
    <x v="3"/>
    <x v="3"/>
    <x v="7"/>
    <x v="1"/>
    <x v="3"/>
    <x v="668"/>
    <x v="0"/>
    <x v="0"/>
    <x v="3"/>
    <x v="2"/>
    <x v="10"/>
    <x v="0"/>
    <x v="3"/>
  </r>
  <r>
    <x v="83"/>
    <x v="26"/>
    <x v="31"/>
    <x v="1"/>
    <x v="0"/>
    <x v="30"/>
    <x v="30"/>
    <x v="30"/>
    <x v="30"/>
    <x v="0"/>
    <x v="844"/>
    <x v="881"/>
    <x v="31"/>
    <x v="97"/>
    <x v="27"/>
    <x v="728"/>
    <x v="4"/>
    <x v="3"/>
    <x v="4"/>
    <x v="3"/>
    <x v="1"/>
    <x v="4"/>
    <x v="4"/>
    <x v="0"/>
    <x v="0"/>
    <x v="3"/>
    <x v="2"/>
    <x v="0"/>
    <x v="0"/>
    <x v="0"/>
  </r>
  <r>
    <x v="83"/>
    <x v="31"/>
    <x v="37"/>
    <x v="0"/>
    <x v="17"/>
    <x v="36"/>
    <x v="36"/>
    <x v="36"/>
    <x v="36"/>
    <x v="0"/>
    <x v="845"/>
    <x v="882"/>
    <x v="460"/>
    <x v="211"/>
    <x v="7"/>
    <x v="729"/>
    <x v="36"/>
    <x v="3"/>
    <x v="4"/>
    <x v="3"/>
    <x v="1"/>
    <x v="6"/>
    <x v="669"/>
    <x v="0"/>
    <x v="0"/>
    <x v="3"/>
    <x v="2"/>
    <x v="17"/>
    <x v="0"/>
    <x v="0"/>
  </r>
  <r>
    <x v="83"/>
    <x v="34"/>
    <x v="41"/>
    <x v="1"/>
    <x v="0"/>
    <x v="40"/>
    <x v="40"/>
    <x v="40"/>
    <x v="40"/>
    <x v="0"/>
    <x v="846"/>
    <x v="883"/>
    <x v="6"/>
    <x v="270"/>
    <x v="18"/>
    <x v="730"/>
    <x v="4"/>
    <x v="3"/>
    <x v="4"/>
    <x v="3"/>
    <x v="1"/>
    <x v="4"/>
    <x v="4"/>
    <x v="0"/>
    <x v="0"/>
    <x v="3"/>
    <x v="2"/>
    <x v="0"/>
    <x v="0"/>
    <x v="0"/>
  </r>
  <r>
    <x v="83"/>
    <x v="36"/>
    <x v="43"/>
    <x v="0"/>
    <x v="18"/>
    <x v="42"/>
    <x v="42"/>
    <x v="42"/>
    <x v="42"/>
    <x v="0"/>
    <x v="847"/>
    <x v="884"/>
    <x v="573"/>
    <x v="378"/>
    <x v="11"/>
    <x v="731"/>
    <x v="10"/>
    <x v="3"/>
    <x v="14"/>
    <x v="3"/>
    <x v="3"/>
    <x v="28"/>
    <x v="670"/>
    <x v="0"/>
    <x v="0"/>
    <x v="4"/>
    <x v="2"/>
    <x v="18"/>
    <x v="0"/>
    <x v="3"/>
  </r>
  <r>
    <x v="84"/>
    <x v="2"/>
    <x v="2"/>
    <x v="1"/>
    <x v="0"/>
    <x v="2"/>
    <x v="2"/>
    <x v="2"/>
    <x v="2"/>
    <x v="0"/>
    <x v="848"/>
    <x v="885"/>
    <x v="574"/>
    <x v="43"/>
    <x v="0"/>
    <x v="567"/>
    <x v="3"/>
    <x v="3"/>
    <x v="4"/>
    <x v="7"/>
    <x v="1"/>
    <x v="26"/>
    <x v="671"/>
    <x v="0"/>
    <x v="0"/>
    <x v="3"/>
    <x v="5"/>
    <x v="0"/>
    <x v="0"/>
    <x v="0"/>
  </r>
  <r>
    <x v="84"/>
    <x v="2"/>
    <x v="3"/>
    <x v="1"/>
    <x v="0"/>
    <x v="3"/>
    <x v="3"/>
    <x v="3"/>
    <x v="3"/>
    <x v="0"/>
    <x v="849"/>
    <x v="886"/>
    <x v="105"/>
    <x v="303"/>
    <x v="46"/>
    <x v="732"/>
    <x v="4"/>
    <x v="3"/>
    <x v="4"/>
    <x v="3"/>
    <x v="1"/>
    <x v="4"/>
    <x v="4"/>
    <x v="0"/>
    <x v="0"/>
    <x v="3"/>
    <x v="5"/>
    <x v="0"/>
    <x v="0"/>
    <x v="0"/>
  </r>
  <r>
    <x v="84"/>
    <x v="2"/>
    <x v="4"/>
    <x v="1"/>
    <x v="0"/>
    <x v="4"/>
    <x v="4"/>
    <x v="4"/>
    <x v="4"/>
    <x v="0"/>
    <x v="271"/>
    <x v="887"/>
    <x v="123"/>
    <x v="158"/>
    <x v="4"/>
    <x v="733"/>
    <x v="4"/>
    <x v="3"/>
    <x v="4"/>
    <x v="3"/>
    <x v="1"/>
    <x v="4"/>
    <x v="4"/>
    <x v="0"/>
    <x v="0"/>
    <x v="3"/>
    <x v="2"/>
    <x v="0"/>
    <x v="0"/>
    <x v="0"/>
  </r>
  <r>
    <x v="84"/>
    <x v="5"/>
    <x v="8"/>
    <x v="1"/>
    <x v="0"/>
    <x v="8"/>
    <x v="8"/>
    <x v="8"/>
    <x v="8"/>
    <x v="0"/>
    <x v="850"/>
    <x v="888"/>
    <x v="575"/>
    <x v="206"/>
    <x v="90"/>
    <x v="734"/>
    <x v="36"/>
    <x v="3"/>
    <x v="4"/>
    <x v="3"/>
    <x v="3"/>
    <x v="10"/>
    <x v="672"/>
    <x v="0"/>
    <x v="0"/>
    <x v="5"/>
    <x v="2"/>
    <x v="0"/>
    <x v="0"/>
    <x v="0"/>
  </r>
  <r>
    <x v="84"/>
    <x v="18"/>
    <x v="21"/>
    <x v="1"/>
    <x v="0"/>
    <x v="20"/>
    <x v="20"/>
    <x v="20"/>
    <x v="20"/>
    <x v="0"/>
    <x v="851"/>
    <x v="889"/>
    <x v="509"/>
    <x v="3"/>
    <x v="45"/>
    <x v="735"/>
    <x v="15"/>
    <x v="3"/>
    <x v="4"/>
    <x v="3"/>
    <x v="1"/>
    <x v="47"/>
    <x v="673"/>
    <x v="0"/>
    <x v="0"/>
    <x v="12"/>
    <x v="5"/>
    <x v="0"/>
    <x v="0"/>
    <x v="0"/>
  </r>
  <r>
    <x v="84"/>
    <x v="23"/>
    <x v="27"/>
    <x v="1"/>
    <x v="0"/>
    <x v="26"/>
    <x v="26"/>
    <x v="26"/>
    <x v="26"/>
    <x v="0"/>
    <x v="852"/>
    <x v="890"/>
    <x v="31"/>
    <x v="379"/>
    <x v="55"/>
    <x v="736"/>
    <x v="4"/>
    <x v="3"/>
    <x v="4"/>
    <x v="3"/>
    <x v="1"/>
    <x v="4"/>
    <x v="4"/>
    <x v="0"/>
    <x v="0"/>
    <x v="3"/>
    <x v="2"/>
    <x v="0"/>
    <x v="0"/>
    <x v="0"/>
  </r>
  <r>
    <x v="84"/>
    <x v="25"/>
    <x v="29"/>
    <x v="1"/>
    <x v="10"/>
    <x v="28"/>
    <x v="28"/>
    <x v="28"/>
    <x v="28"/>
    <x v="0"/>
    <x v="466"/>
    <x v="891"/>
    <x v="391"/>
    <x v="181"/>
    <x v="4"/>
    <x v="737"/>
    <x v="4"/>
    <x v="3"/>
    <x v="4"/>
    <x v="3"/>
    <x v="1"/>
    <x v="4"/>
    <x v="4"/>
    <x v="0"/>
    <x v="0"/>
    <x v="3"/>
    <x v="2"/>
    <x v="10"/>
    <x v="0"/>
    <x v="3"/>
  </r>
  <r>
    <x v="84"/>
    <x v="25"/>
    <x v="30"/>
    <x v="1"/>
    <x v="10"/>
    <x v="29"/>
    <x v="29"/>
    <x v="29"/>
    <x v="29"/>
    <x v="0"/>
    <x v="853"/>
    <x v="892"/>
    <x v="562"/>
    <x v="68"/>
    <x v="46"/>
    <x v="738"/>
    <x v="15"/>
    <x v="3"/>
    <x v="4"/>
    <x v="7"/>
    <x v="1"/>
    <x v="3"/>
    <x v="674"/>
    <x v="0"/>
    <x v="0"/>
    <x v="4"/>
    <x v="2"/>
    <x v="10"/>
    <x v="0"/>
    <x v="3"/>
  </r>
  <r>
    <x v="84"/>
    <x v="26"/>
    <x v="31"/>
    <x v="1"/>
    <x v="0"/>
    <x v="30"/>
    <x v="30"/>
    <x v="30"/>
    <x v="30"/>
    <x v="0"/>
    <x v="854"/>
    <x v="893"/>
    <x v="102"/>
    <x v="64"/>
    <x v="18"/>
    <x v="505"/>
    <x v="4"/>
    <x v="3"/>
    <x v="4"/>
    <x v="3"/>
    <x v="1"/>
    <x v="4"/>
    <x v="4"/>
    <x v="0"/>
    <x v="0"/>
    <x v="3"/>
    <x v="1"/>
    <x v="0"/>
    <x v="0"/>
    <x v="0"/>
  </r>
  <r>
    <x v="84"/>
    <x v="31"/>
    <x v="37"/>
    <x v="0"/>
    <x v="17"/>
    <x v="36"/>
    <x v="36"/>
    <x v="36"/>
    <x v="36"/>
    <x v="0"/>
    <x v="855"/>
    <x v="894"/>
    <x v="453"/>
    <x v="108"/>
    <x v="49"/>
    <x v="739"/>
    <x v="36"/>
    <x v="3"/>
    <x v="6"/>
    <x v="3"/>
    <x v="1"/>
    <x v="10"/>
    <x v="301"/>
    <x v="0"/>
    <x v="0"/>
    <x v="4"/>
    <x v="2"/>
    <x v="17"/>
    <x v="0"/>
    <x v="0"/>
  </r>
  <r>
    <x v="84"/>
    <x v="34"/>
    <x v="41"/>
    <x v="1"/>
    <x v="0"/>
    <x v="40"/>
    <x v="40"/>
    <x v="40"/>
    <x v="40"/>
    <x v="0"/>
    <x v="836"/>
    <x v="895"/>
    <x v="137"/>
    <x v="329"/>
    <x v="18"/>
    <x v="553"/>
    <x v="4"/>
    <x v="3"/>
    <x v="4"/>
    <x v="3"/>
    <x v="1"/>
    <x v="4"/>
    <x v="4"/>
    <x v="0"/>
    <x v="0"/>
    <x v="3"/>
    <x v="2"/>
    <x v="0"/>
    <x v="0"/>
    <x v="0"/>
  </r>
  <r>
    <x v="84"/>
    <x v="36"/>
    <x v="43"/>
    <x v="0"/>
    <x v="18"/>
    <x v="42"/>
    <x v="42"/>
    <x v="42"/>
    <x v="42"/>
    <x v="0"/>
    <x v="856"/>
    <x v="896"/>
    <x v="198"/>
    <x v="380"/>
    <x v="15"/>
    <x v="740"/>
    <x v="77"/>
    <x v="3"/>
    <x v="19"/>
    <x v="3"/>
    <x v="1"/>
    <x v="101"/>
    <x v="675"/>
    <x v="0"/>
    <x v="0"/>
    <x v="4"/>
    <x v="2"/>
    <x v="18"/>
    <x v="0"/>
    <x v="3"/>
  </r>
  <r>
    <x v="85"/>
    <x v="2"/>
    <x v="2"/>
    <x v="1"/>
    <x v="0"/>
    <x v="2"/>
    <x v="2"/>
    <x v="2"/>
    <x v="2"/>
    <x v="0"/>
    <x v="857"/>
    <x v="897"/>
    <x v="576"/>
    <x v="43"/>
    <x v="65"/>
    <x v="741"/>
    <x v="3"/>
    <x v="3"/>
    <x v="6"/>
    <x v="7"/>
    <x v="1"/>
    <x v="47"/>
    <x v="676"/>
    <x v="0"/>
    <x v="0"/>
    <x v="7"/>
    <x v="2"/>
    <x v="0"/>
    <x v="0"/>
    <x v="0"/>
  </r>
  <r>
    <x v="85"/>
    <x v="2"/>
    <x v="3"/>
    <x v="1"/>
    <x v="0"/>
    <x v="3"/>
    <x v="3"/>
    <x v="3"/>
    <x v="3"/>
    <x v="0"/>
    <x v="858"/>
    <x v="898"/>
    <x v="577"/>
    <x v="95"/>
    <x v="45"/>
    <x v="72"/>
    <x v="36"/>
    <x v="3"/>
    <x v="6"/>
    <x v="3"/>
    <x v="1"/>
    <x v="10"/>
    <x v="677"/>
    <x v="0"/>
    <x v="0"/>
    <x v="3"/>
    <x v="2"/>
    <x v="0"/>
    <x v="0"/>
    <x v="0"/>
  </r>
  <r>
    <x v="85"/>
    <x v="2"/>
    <x v="4"/>
    <x v="1"/>
    <x v="0"/>
    <x v="4"/>
    <x v="4"/>
    <x v="4"/>
    <x v="4"/>
    <x v="0"/>
    <x v="457"/>
    <x v="899"/>
    <x v="385"/>
    <x v="381"/>
    <x v="4"/>
    <x v="742"/>
    <x v="4"/>
    <x v="3"/>
    <x v="4"/>
    <x v="3"/>
    <x v="1"/>
    <x v="4"/>
    <x v="4"/>
    <x v="0"/>
    <x v="0"/>
    <x v="3"/>
    <x v="2"/>
    <x v="0"/>
    <x v="0"/>
    <x v="0"/>
  </r>
  <r>
    <x v="85"/>
    <x v="5"/>
    <x v="8"/>
    <x v="1"/>
    <x v="0"/>
    <x v="8"/>
    <x v="8"/>
    <x v="8"/>
    <x v="8"/>
    <x v="0"/>
    <x v="859"/>
    <x v="900"/>
    <x v="444"/>
    <x v="269"/>
    <x v="20"/>
    <x v="743"/>
    <x v="36"/>
    <x v="3"/>
    <x v="6"/>
    <x v="3"/>
    <x v="1"/>
    <x v="10"/>
    <x v="678"/>
    <x v="0"/>
    <x v="0"/>
    <x v="3"/>
    <x v="13"/>
    <x v="0"/>
    <x v="0"/>
    <x v="0"/>
  </r>
  <r>
    <x v="85"/>
    <x v="18"/>
    <x v="21"/>
    <x v="1"/>
    <x v="0"/>
    <x v="20"/>
    <x v="20"/>
    <x v="20"/>
    <x v="20"/>
    <x v="0"/>
    <x v="860"/>
    <x v="901"/>
    <x v="46"/>
    <x v="23"/>
    <x v="45"/>
    <x v="744"/>
    <x v="3"/>
    <x v="3"/>
    <x v="4"/>
    <x v="7"/>
    <x v="1"/>
    <x v="26"/>
    <x v="679"/>
    <x v="0"/>
    <x v="0"/>
    <x v="4"/>
    <x v="5"/>
    <x v="0"/>
    <x v="0"/>
    <x v="0"/>
  </r>
  <r>
    <x v="85"/>
    <x v="23"/>
    <x v="27"/>
    <x v="1"/>
    <x v="0"/>
    <x v="26"/>
    <x v="26"/>
    <x v="26"/>
    <x v="26"/>
    <x v="0"/>
    <x v="861"/>
    <x v="902"/>
    <x v="56"/>
    <x v="221"/>
    <x v="18"/>
    <x v="745"/>
    <x v="36"/>
    <x v="3"/>
    <x v="4"/>
    <x v="3"/>
    <x v="1"/>
    <x v="6"/>
    <x v="680"/>
    <x v="0"/>
    <x v="0"/>
    <x v="3"/>
    <x v="2"/>
    <x v="0"/>
    <x v="0"/>
    <x v="0"/>
  </r>
  <r>
    <x v="85"/>
    <x v="25"/>
    <x v="29"/>
    <x v="1"/>
    <x v="10"/>
    <x v="28"/>
    <x v="28"/>
    <x v="28"/>
    <x v="28"/>
    <x v="0"/>
    <x v="457"/>
    <x v="903"/>
    <x v="385"/>
    <x v="103"/>
    <x v="4"/>
    <x v="1"/>
    <x v="4"/>
    <x v="3"/>
    <x v="6"/>
    <x v="3"/>
    <x v="1"/>
    <x v="6"/>
    <x v="681"/>
    <x v="0"/>
    <x v="0"/>
    <x v="3"/>
    <x v="2"/>
    <x v="10"/>
    <x v="0"/>
    <x v="3"/>
  </r>
  <r>
    <x v="85"/>
    <x v="25"/>
    <x v="30"/>
    <x v="1"/>
    <x v="10"/>
    <x v="29"/>
    <x v="29"/>
    <x v="29"/>
    <x v="29"/>
    <x v="0"/>
    <x v="862"/>
    <x v="904"/>
    <x v="578"/>
    <x v="28"/>
    <x v="9"/>
    <x v="399"/>
    <x v="36"/>
    <x v="3"/>
    <x v="4"/>
    <x v="3"/>
    <x v="1"/>
    <x v="6"/>
    <x v="682"/>
    <x v="0"/>
    <x v="0"/>
    <x v="4"/>
    <x v="2"/>
    <x v="10"/>
    <x v="0"/>
    <x v="3"/>
  </r>
  <r>
    <x v="85"/>
    <x v="26"/>
    <x v="31"/>
    <x v="1"/>
    <x v="0"/>
    <x v="30"/>
    <x v="30"/>
    <x v="30"/>
    <x v="30"/>
    <x v="0"/>
    <x v="783"/>
    <x v="905"/>
    <x v="135"/>
    <x v="176"/>
    <x v="27"/>
    <x v="294"/>
    <x v="4"/>
    <x v="3"/>
    <x v="4"/>
    <x v="3"/>
    <x v="1"/>
    <x v="4"/>
    <x v="4"/>
    <x v="0"/>
    <x v="0"/>
    <x v="3"/>
    <x v="2"/>
    <x v="0"/>
    <x v="0"/>
    <x v="0"/>
  </r>
  <r>
    <x v="85"/>
    <x v="31"/>
    <x v="37"/>
    <x v="0"/>
    <x v="17"/>
    <x v="36"/>
    <x v="36"/>
    <x v="36"/>
    <x v="36"/>
    <x v="0"/>
    <x v="863"/>
    <x v="906"/>
    <x v="579"/>
    <x v="367"/>
    <x v="57"/>
    <x v="746"/>
    <x v="3"/>
    <x v="3"/>
    <x v="15"/>
    <x v="3"/>
    <x v="1"/>
    <x v="3"/>
    <x v="683"/>
    <x v="0"/>
    <x v="0"/>
    <x v="3"/>
    <x v="5"/>
    <x v="17"/>
    <x v="0"/>
    <x v="0"/>
  </r>
  <r>
    <x v="85"/>
    <x v="34"/>
    <x v="41"/>
    <x v="1"/>
    <x v="0"/>
    <x v="40"/>
    <x v="40"/>
    <x v="40"/>
    <x v="40"/>
    <x v="0"/>
    <x v="864"/>
    <x v="907"/>
    <x v="429"/>
    <x v="65"/>
    <x v="27"/>
    <x v="747"/>
    <x v="4"/>
    <x v="3"/>
    <x v="4"/>
    <x v="3"/>
    <x v="1"/>
    <x v="4"/>
    <x v="4"/>
    <x v="0"/>
    <x v="0"/>
    <x v="3"/>
    <x v="2"/>
    <x v="0"/>
    <x v="0"/>
    <x v="0"/>
  </r>
  <r>
    <x v="85"/>
    <x v="36"/>
    <x v="43"/>
    <x v="0"/>
    <x v="18"/>
    <x v="42"/>
    <x v="42"/>
    <x v="42"/>
    <x v="42"/>
    <x v="0"/>
    <x v="865"/>
    <x v="908"/>
    <x v="203"/>
    <x v="382"/>
    <x v="49"/>
    <x v="748"/>
    <x v="40"/>
    <x v="3"/>
    <x v="70"/>
    <x v="3"/>
    <x v="1"/>
    <x v="90"/>
    <x v="614"/>
    <x v="0"/>
    <x v="0"/>
    <x v="12"/>
    <x v="1"/>
    <x v="18"/>
    <x v="0"/>
    <x v="3"/>
  </r>
  <r>
    <x v="86"/>
    <x v="2"/>
    <x v="2"/>
    <x v="1"/>
    <x v="0"/>
    <x v="2"/>
    <x v="2"/>
    <x v="2"/>
    <x v="2"/>
    <x v="0"/>
    <x v="866"/>
    <x v="909"/>
    <x v="179"/>
    <x v="329"/>
    <x v="15"/>
    <x v="749"/>
    <x v="9"/>
    <x v="3"/>
    <x v="6"/>
    <x v="3"/>
    <x v="1"/>
    <x v="47"/>
    <x v="388"/>
    <x v="0"/>
    <x v="0"/>
    <x v="12"/>
    <x v="14"/>
    <x v="0"/>
    <x v="0"/>
    <x v="0"/>
  </r>
  <r>
    <x v="86"/>
    <x v="2"/>
    <x v="3"/>
    <x v="1"/>
    <x v="0"/>
    <x v="3"/>
    <x v="3"/>
    <x v="3"/>
    <x v="3"/>
    <x v="0"/>
    <x v="867"/>
    <x v="910"/>
    <x v="524"/>
    <x v="85"/>
    <x v="9"/>
    <x v="750"/>
    <x v="4"/>
    <x v="3"/>
    <x v="4"/>
    <x v="7"/>
    <x v="1"/>
    <x v="6"/>
    <x v="684"/>
    <x v="0"/>
    <x v="0"/>
    <x v="3"/>
    <x v="2"/>
    <x v="0"/>
    <x v="0"/>
    <x v="0"/>
  </r>
  <r>
    <x v="86"/>
    <x v="2"/>
    <x v="4"/>
    <x v="1"/>
    <x v="0"/>
    <x v="4"/>
    <x v="4"/>
    <x v="4"/>
    <x v="4"/>
    <x v="0"/>
    <x v="259"/>
    <x v="911"/>
    <x v="232"/>
    <x v="304"/>
    <x v="4"/>
    <x v="665"/>
    <x v="4"/>
    <x v="3"/>
    <x v="4"/>
    <x v="3"/>
    <x v="1"/>
    <x v="4"/>
    <x v="4"/>
    <x v="0"/>
    <x v="0"/>
    <x v="3"/>
    <x v="2"/>
    <x v="0"/>
    <x v="0"/>
    <x v="0"/>
  </r>
  <r>
    <x v="86"/>
    <x v="5"/>
    <x v="8"/>
    <x v="1"/>
    <x v="0"/>
    <x v="8"/>
    <x v="8"/>
    <x v="8"/>
    <x v="8"/>
    <x v="0"/>
    <x v="868"/>
    <x v="912"/>
    <x v="580"/>
    <x v="91"/>
    <x v="90"/>
    <x v="309"/>
    <x v="30"/>
    <x v="3"/>
    <x v="3"/>
    <x v="3"/>
    <x v="3"/>
    <x v="16"/>
    <x v="685"/>
    <x v="0"/>
    <x v="0"/>
    <x v="3"/>
    <x v="2"/>
    <x v="0"/>
    <x v="0"/>
    <x v="0"/>
  </r>
  <r>
    <x v="86"/>
    <x v="18"/>
    <x v="21"/>
    <x v="1"/>
    <x v="0"/>
    <x v="20"/>
    <x v="20"/>
    <x v="20"/>
    <x v="20"/>
    <x v="0"/>
    <x v="869"/>
    <x v="913"/>
    <x v="581"/>
    <x v="283"/>
    <x v="9"/>
    <x v="751"/>
    <x v="3"/>
    <x v="3"/>
    <x v="3"/>
    <x v="3"/>
    <x v="1"/>
    <x v="47"/>
    <x v="686"/>
    <x v="0"/>
    <x v="0"/>
    <x v="12"/>
    <x v="2"/>
    <x v="0"/>
    <x v="0"/>
    <x v="0"/>
  </r>
  <r>
    <x v="86"/>
    <x v="23"/>
    <x v="27"/>
    <x v="1"/>
    <x v="0"/>
    <x v="26"/>
    <x v="26"/>
    <x v="26"/>
    <x v="26"/>
    <x v="0"/>
    <x v="870"/>
    <x v="914"/>
    <x v="541"/>
    <x v="85"/>
    <x v="27"/>
    <x v="752"/>
    <x v="4"/>
    <x v="3"/>
    <x v="6"/>
    <x v="3"/>
    <x v="1"/>
    <x v="6"/>
    <x v="687"/>
    <x v="0"/>
    <x v="0"/>
    <x v="3"/>
    <x v="2"/>
    <x v="0"/>
    <x v="0"/>
    <x v="0"/>
  </r>
  <r>
    <x v="86"/>
    <x v="25"/>
    <x v="29"/>
    <x v="1"/>
    <x v="10"/>
    <x v="28"/>
    <x v="28"/>
    <x v="28"/>
    <x v="28"/>
    <x v="0"/>
    <x v="595"/>
    <x v="891"/>
    <x v="468"/>
    <x v="166"/>
    <x v="4"/>
    <x v="58"/>
    <x v="4"/>
    <x v="3"/>
    <x v="4"/>
    <x v="3"/>
    <x v="1"/>
    <x v="4"/>
    <x v="4"/>
    <x v="0"/>
    <x v="0"/>
    <x v="3"/>
    <x v="2"/>
    <x v="10"/>
    <x v="0"/>
    <x v="3"/>
  </r>
  <r>
    <x v="86"/>
    <x v="25"/>
    <x v="30"/>
    <x v="1"/>
    <x v="10"/>
    <x v="29"/>
    <x v="29"/>
    <x v="29"/>
    <x v="29"/>
    <x v="0"/>
    <x v="871"/>
    <x v="915"/>
    <x v="582"/>
    <x v="155"/>
    <x v="45"/>
    <x v="389"/>
    <x v="36"/>
    <x v="3"/>
    <x v="4"/>
    <x v="3"/>
    <x v="1"/>
    <x v="6"/>
    <x v="688"/>
    <x v="0"/>
    <x v="0"/>
    <x v="4"/>
    <x v="2"/>
    <x v="10"/>
    <x v="0"/>
    <x v="3"/>
  </r>
  <r>
    <x v="86"/>
    <x v="26"/>
    <x v="31"/>
    <x v="1"/>
    <x v="0"/>
    <x v="30"/>
    <x v="30"/>
    <x v="30"/>
    <x v="30"/>
    <x v="0"/>
    <x v="872"/>
    <x v="916"/>
    <x v="496"/>
    <x v="297"/>
    <x v="27"/>
    <x v="753"/>
    <x v="4"/>
    <x v="3"/>
    <x v="4"/>
    <x v="3"/>
    <x v="1"/>
    <x v="4"/>
    <x v="4"/>
    <x v="0"/>
    <x v="0"/>
    <x v="3"/>
    <x v="2"/>
    <x v="0"/>
    <x v="0"/>
    <x v="0"/>
  </r>
  <r>
    <x v="86"/>
    <x v="31"/>
    <x v="37"/>
    <x v="0"/>
    <x v="17"/>
    <x v="36"/>
    <x v="36"/>
    <x v="36"/>
    <x v="36"/>
    <x v="0"/>
    <x v="873"/>
    <x v="917"/>
    <x v="40"/>
    <x v="383"/>
    <x v="90"/>
    <x v="754"/>
    <x v="33"/>
    <x v="3"/>
    <x v="28"/>
    <x v="3"/>
    <x v="1"/>
    <x v="34"/>
    <x v="689"/>
    <x v="0"/>
    <x v="0"/>
    <x v="3"/>
    <x v="2"/>
    <x v="17"/>
    <x v="0"/>
    <x v="0"/>
  </r>
  <r>
    <x v="86"/>
    <x v="34"/>
    <x v="41"/>
    <x v="1"/>
    <x v="0"/>
    <x v="40"/>
    <x v="40"/>
    <x v="40"/>
    <x v="40"/>
    <x v="0"/>
    <x v="874"/>
    <x v="53"/>
    <x v="25"/>
    <x v="384"/>
    <x v="27"/>
    <x v="432"/>
    <x v="36"/>
    <x v="3"/>
    <x v="4"/>
    <x v="3"/>
    <x v="1"/>
    <x v="6"/>
    <x v="690"/>
    <x v="0"/>
    <x v="0"/>
    <x v="3"/>
    <x v="2"/>
    <x v="0"/>
    <x v="0"/>
    <x v="0"/>
  </r>
  <r>
    <x v="86"/>
    <x v="36"/>
    <x v="43"/>
    <x v="0"/>
    <x v="18"/>
    <x v="42"/>
    <x v="42"/>
    <x v="42"/>
    <x v="42"/>
    <x v="0"/>
    <x v="875"/>
    <x v="918"/>
    <x v="583"/>
    <x v="318"/>
    <x v="20"/>
    <x v="755"/>
    <x v="64"/>
    <x v="3"/>
    <x v="21"/>
    <x v="7"/>
    <x v="1"/>
    <x v="116"/>
    <x v="691"/>
    <x v="0"/>
    <x v="0"/>
    <x v="7"/>
    <x v="5"/>
    <x v="18"/>
    <x v="0"/>
    <x v="3"/>
  </r>
  <r>
    <x v="87"/>
    <x v="2"/>
    <x v="2"/>
    <x v="1"/>
    <x v="0"/>
    <x v="2"/>
    <x v="2"/>
    <x v="2"/>
    <x v="2"/>
    <x v="0"/>
    <x v="876"/>
    <x v="181"/>
    <x v="430"/>
    <x v="0"/>
    <x v="71"/>
    <x v="756"/>
    <x v="21"/>
    <x v="3"/>
    <x v="6"/>
    <x v="3"/>
    <x v="1"/>
    <x v="38"/>
    <x v="692"/>
    <x v="0"/>
    <x v="0"/>
    <x v="4"/>
    <x v="13"/>
    <x v="0"/>
    <x v="0"/>
    <x v="0"/>
  </r>
  <r>
    <x v="87"/>
    <x v="2"/>
    <x v="3"/>
    <x v="1"/>
    <x v="0"/>
    <x v="3"/>
    <x v="3"/>
    <x v="3"/>
    <x v="3"/>
    <x v="0"/>
    <x v="877"/>
    <x v="661"/>
    <x v="431"/>
    <x v="248"/>
    <x v="9"/>
    <x v="323"/>
    <x v="3"/>
    <x v="3"/>
    <x v="4"/>
    <x v="7"/>
    <x v="1"/>
    <x v="26"/>
    <x v="57"/>
    <x v="0"/>
    <x v="0"/>
    <x v="3"/>
    <x v="2"/>
    <x v="0"/>
    <x v="0"/>
    <x v="0"/>
  </r>
  <r>
    <x v="87"/>
    <x v="2"/>
    <x v="4"/>
    <x v="1"/>
    <x v="0"/>
    <x v="4"/>
    <x v="4"/>
    <x v="4"/>
    <x v="4"/>
    <x v="0"/>
    <x v="878"/>
    <x v="624"/>
    <x v="232"/>
    <x v="297"/>
    <x v="55"/>
    <x v="757"/>
    <x v="4"/>
    <x v="3"/>
    <x v="4"/>
    <x v="3"/>
    <x v="1"/>
    <x v="4"/>
    <x v="4"/>
    <x v="0"/>
    <x v="0"/>
    <x v="3"/>
    <x v="2"/>
    <x v="0"/>
    <x v="0"/>
    <x v="0"/>
  </r>
  <r>
    <x v="87"/>
    <x v="5"/>
    <x v="8"/>
    <x v="1"/>
    <x v="0"/>
    <x v="8"/>
    <x v="8"/>
    <x v="8"/>
    <x v="8"/>
    <x v="0"/>
    <x v="879"/>
    <x v="919"/>
    <x v="555"/>
    <x v="217"/>
    <x v="90"/>
    <x v="758"/>
    <x v="3"/>
    <x v="3"/>
    <x v="3"/>
    <x v="7"/>
    <x v="1"/>
    <x v="3"/>
    <x v="693"/>
    <x v="0"/>
    <x v="0"/>
    <x v="3"/>
    <x v="2"/>
    <x v="0"/>
    <x v="0"/>
    <x v="0"/>
  </r>
  <r>
    <x v="87"/>
    <x v="18"/>
    <x v="21"/>
    <x v="1"/>
    <x v="0"/>
    <x v="20"/>
    <x v="20"/>
    <x v="20"/>
    <x v="20"/>
    <x v="0"/>
    <x v="880"/>
    <x v="920"/>
    <x v="361"/>
    <x v="293"/>
    <x v="9"/>
    <x v="759"/>
    <x v="3"/>
    <x v="5"/>
    <x v="4"/>
    <x v="3"/>
    <x v="1"/>
    <x v="26"/>
    <x v="694"/>
    <x v="0"/>
    <x v="0"/>
    <x v="3"/>
    <x v="2"/>
    <x v="0"/>
    <x v="0"/>
    <x v="0"/>
  </r>
  <r>
    <x v="87"/>
    <x v="23"/>
    <x v="27"/>
    <x v="1"/>
    <x v="0"/>
    <x v="26"/>
    <x v="26"/>
    <x v="26"/>
    <x v="26"/>
    <x v="0"/>
    <x v="823"/>
    <x v="921"/>
    <x v="516"/>
    <x v="46"/>
    <x v="27"/>
    <x v="760"/>
    <x v="4"/>
    <x v="3"/>
    <x v="4"/>
    <x v="3"/>
    <x v="1"/>
    <x v="4"/>
    <x v="4"/>
    <x v="0"/>
    <x v="0"/>
    <x v="4"/>
    <x v="2"/>
    <x v="0"/>
    <x v="0"/>
    <x v="0"/>
  </r>
  <r>
    <x v="87"/>
    <x v="25"/>
    <x v="29"/>
    <x v="1"/>
    <x v="10"/>
    <x v="28"/>
    <x v="28"/>
    <x v="28"/>
    <x v="28"/>
    <x v="0"/>
    <x v="466"/>
    <x v="911"/>
    <x v="391"/>
    <x v="122"/>
    <x v="4"/>
    <x v="577"/>
    <x v="4"/>
    <x v="3"/>
    <x v="4"/>
    <x v="3"/>
    <x v="1"/>
    <x v="4"/>
    <x v="4"/>
    <x v="0"/>
    <x v="0"/>
    <x v="3"/>
    <x v="2"/>
    <x v="10"/>
    <x v="0"/>
    <x v="3"/>
  </r>
  <r>
    <x v="87"/>
    <x v="25"/>
    <x v="30"/>
    <x v="1"/>
    <x v="10"/>
    <x v="29"/>
    <x v="29"/>
    <x v="29"/>
    <x v="29"/>
    <x v="0"/>
    <x v="506"/>
    <x v="922"/>
    <x v="584"/>
    <x v="121"/>
    <x v="45"/>
    <x v="115"/>
    <x v="9"/>
    <x v="3"/>
    <x v="6"/>
    <x v="7"/>
    <x v="1"/>
    <x v="3"/>
    <x v="429"/>
    <x v="0"/>
    <x v="0"/>
    <x v="3"/>
    <x v="5"/>
    <x v="10"/>
    <x v="0"/>
    <x v="3"/>
  </r>
  <r>
    <x v="87"/>
    <x v="26"/>
    <x v="31"/>
    <x v="1"/>
    <x v="0"/>
    <x v="30"/>
    <x v="30"/>
    <x v="30"/>
    <x v="30"/>
    <x v="0"/>
    <x v="881"/>
    <x v="923"/>
    <x v="445"/>
    <x v="385"/>
    <x v="27"/>
    <x v="541"/>
    <x v="36"/>
    <x v="3"/>
    <x v="6"/>
    <x v="3"/>
    <x v="1"/>
    <x v="10"/>
    <x v="695"/>
    <x v="0"/>
    <x v="0"/>
    <x v="3"/>
    <x v="2"/>
    <x v="0"/>
    <x v="0"/>
    <x v="0"/>
  </r>
  <r>
    <x v="87"/>
    <x v="31"/>
    <x v="37"/>
    <x v="0"/>
    <x v="17"/>
    <x v="36"/>
    <x v="36"/>
    <x v="36"/>
    <x v="36"/>
    <x v="0"/>
    <x v="785"/>
    <x v="924"/>
    <x v="585"/>
    <x v="386"/>
    <x v="57"/>
    <x v="761"/>
    <x v="9"/>
    <x v="3"/>
    <x v="15"/>
    <x v="3"/>
    <x v="1"/>
    <x v="38"/>
    <x v="696"/>
    <x v="0"/>
    <x v="0"/>
    <x v="3"/>
    <x v="2"/>
    <x v="17"/>
    <x v="0"/>
    <x v="0"/>
  </r>
  <r>
    <x v="87"/>
    <x v="34"/>
    <x v="41"/>
    <x v="1"/>
    <x v="0"/>
    <x v="40"/>
    <x v="40"/>
    <x v="40"/>
    <x v="40"/>
    <x v="0"/>
    <x v="99"/>
    <x v="925"/>
    <x v="51"/>
    <x v="387"/>
    <x v="18"/>
    <x v="762"/>
    <x v="4"/>
    <x v="3"/>
    <x v="4"/>
    <x v="3"/>
    <x v="1"/>
    <x v="4"/>
    <x v="4"/>
    <x v="0"/>
    <x v="0"/>
    <x v="3"/>
    <x v="2"/>
    <x v="0"/>
    <x v="0"/>
    <x v="0"/>
  </r>
  <r>
    <x v="87"/>
    <x v="36"/>
    <x v="43"/>
    <x v="0"/>
    <x v="18"/>
    <x v="42"/>
    <x v="42"/>
    <x v="42"/>
    <x v="42"/>
    <x v="0"/>
    <x v="882"/>
    <x v="926"/>
    <x v="586"/>
    <x v="257"/>
    <x v="57"/>
    <x v="763"/>
    <x v="7"/>
    <x v="3"/>
    <x v="71"/>
    <x v="7"/>
    <x v="3"/>
    <x v="13"/>
    <x v="697"/>
    <x v="0"/>
    <x v="0"/>
    <x v="13"/>
    <x v="13"/>
    <x v="18"/>
    <x v="0"/>
    <x v="3"/>
  </r>
  <r>
    <x v="87"/>
    <x v="37"/>
    <x v="44"/>
    <x v="0"/>
    <x v="22"/>
    <x v="43"/>
    <x v="43"/>
    <x v="43"/>
    <x v="43"/>
    <x v="0"/>
    <x v="883"/>
    <x v="927"/>
    <x v="422"/>
    <x v="106"/>
    <x v="32"/>
    <x v="764"/>
    <x v="26"/>
    <x v="3"/>
    <x v="25"/>
    <x v="7"/>
    <x v="1"/>
    <x v="61"/>
    <x v="698"/>
    <x v="0"/>
    <x v="0"/>
    <x v="12"/>
    <x v="2"/>
    <x v="22"/>
    <x v="1"/>
    <x v="1"/>
  </r>
  <r>
    <x v="88"/>
    <x v="2"/>
    <x v="2"/>
    <x v="1"/>
    <x v="0"/>
    <x v="2"/>
    <x v="2"/>
    <x v="2"/>
    <x v="2"/>
    <x v="0"/>
    <x v="884"/>
    <x v="928"/>
    <x v="167"/>
    <x v="363"/>
    <x v="11"/>
    <x v="536"/>
    <x v="15"/>
    <x v="3"/>
    <x v="4"/>
    <x v="7"/>
    <x v="1"/>
    <x v="3"/>
    <x v="699"/>
    <x v="0"/>
    <x v="0"/>
    <x v="12"/>
    <x v="5"/>
    <x v="0"/>
    <x v="0"/>
    <x v="0"/>
  </r>
  <r>
    <x v="88"/>
    <x v="2"/>
    <x v="3"/>
    <x v="1"/>
    <x v="0"/>
    <x v="3"/>
    <x v="3"/>
    <x v="3"/>
    <x v="3"/>
    <x v="0"/>
    <x v="885"/>
    <x v="929"/>
    <x v="498"/>
    <x v="300"/>
    <x v="45"/>
    <x v="532"/>
    <x v="4"/>
    <x v="3"/>
    <x v="6"/>
    <x v="3"/>
    <x v="1"/>
    <x v="6"/>
    <x v="700"/>
    <x v="0"/>
    <x v="0"/>
    <x v="3"/>
    <x v="2"/>
    <x v="0"/>
    <x v="0"/>
    <x v="0"/>
  </r>
  <r>
    <x v="88"/>
    <x v="2"/>
    <x v="4"/>
    <x v="1"/>
    <x v="0"/>
    <x v="4"/>
    <x v="4"/>
    <x v="4"/>
    <x v="4"/>
    <x v="0"/>
    <x v="505"/>
    <x v="816"/>
    <x v="396"/>
    <x v="100"/>
    <x v="4"/>
    <x v="765"/>
    <x v="4"/>
    <x v="3"/>
    <x v="4"/>
    <x v="3"/>
    <x v="1"/>
    <x v="4"/>
    <x v="4"/>
    <x v="0"/>
    <x v="0"/>
    <x v="3"/>
    <x v="2"/>
    <x v="0"/>
    <x v="0"/>
    <x v="0"/>
  </r>
  <r>
    <x v="88"/>
    <x v="5"/>
    <x v="8"/>
    <x v="1"/>
    <x v="0"/>
    <x v="8"/>
    <x v="8"/>
    <x v="8"/>
    <x v="8"/>
    <x v="0"/>
    <x v="886"/>
    <x v="930"/>
    <x v="111"/>
    <x v="286"/>
    <x v="90"/>
    <x v="564"/>
    <x v="3"/>
    <x v="3"/>
    <x v="3"/>
    <x v="3"/>
    <x v="2"/>
    <x v="38"/>
    <x v="3"/>
    <x v="0"/>
    <x v="0"/>
    <x v="3"/>
    <x v="5"/>
    <x v="0"/>
    <x v="0"/>
    <x v="0"/>
  </r>
  <r>
    <x v="88"/>
    <x v="18"/>
    <x v="21"/>
    <x v="1"/>
    <x v="0"/>
    <x v="20"/>
    <x v="20"/>
    <x v="20"/>
    <x v="20"/>
    <x v="0"/>
    <x v="887"/>
    <x v="931"/>
    <x v="563"/>
    <x v="303"/>
    <x v="57"/>
    <x v="413"/>
    <x v="33"/>
    <x v="3"/>
    <x v="4"/>
    <x v="7"/>
    <x v="1"/>
    <x v="21"/>
    <x v="701"/>
    <x v="0"/>
    <x v="0"/>
    <x v="5"/>
    <x v="2"/>
    <x v="0"/>
    <x v="0"/>
    <x v="0"/>
  </r>
  <r>
    <x v="88"/>
    <x v="23"/>
    <x v="27"/>
    <x v="1"/>
    <x v="0"/>
    <x v="26"/>
    <x v="26"/>
    <x v="26"/>
    <x v="26"/>
    <x v="0"/>
    <x v="888"/>
    <x v="932"/>
    <x v="18"/>
    <x v="299"/>
    <x v="18"/>
    <x v="757"/>
    <x v="4"/>
    <x v="3"/>
    <x v="4"/>
    <x v="3"/>
    <x v="1"/>
    <x v="4"/>
    <x v="4"/>
    <x v="0"/>
    <x v="0"/>
    <x v="3"/>
    <x v="2"/>
    <x v="0"/>
    <x v="0"/>
    <x v="0"/>
  </r>
  <r>
    <x v="88"/>
    <x v="25"/>
    <x v="29"/>
    <x v="1"/>
    <x v="10"/>
    <x v="28"/>
    <x v="28"/>
    <x v="28"/>
    <x v="28"/>
    <x v="0"/>
    <x v="889"/>
    <x v="933"/>
    <x v="468"/>
    <x v="0"/>
    <x v="4"/>
    <x v="678"/>
    <x v="4"/>
    <x v="3"/>
    <x v="4"/>
    <x v="3"/>
    <x v="1"/>
    <x v="4"/>
    <x v="4"/>
    <x v="0"/>
    <x v="0"/>
    <x v="3"/>
    <x v="2"/>
    <x v="10"/>
    <x v="0"/>
    <x v="3"/>
  </r>
  <r>
    <x v="88"/>
    <x v="25"/>
    <x v="30"/>
    <x v="1"/>
    <x v="10"/>
    <x v="29"/>
    <x v="29"/>
    <x v="29"/>
    <x v="29"/>
    <x v="0"/>
    <x v="890"/>
    <x v="934"/>
    <x v="587"/>
    <x v="27"/>
    <x v="45"/>
    <x v="369"/>
    <x v="35"/>
    <x v="3"/>
    <x v="15"/>
    <x v="3"/>
    <x v="1"/>
    <x v="36"/>
    <x v="430"/>
    <x v="0"/>
    <x v="0"/>
    <x v="3"/>
    <x v="1"/>
    <x v="10"/>
    <x v="0"/>
    <x v="3"/>
  </r>
  <r>
    <x v="88"/>
    <x v="26"/>
    <x v="31"/>
    <x v="1"/>
    <x v="0"/>
    <x v="30"/>
    <x v="30"/>
    <x v="30"/>
    <x v="30"/>
    <x v="0"/>
    <x v="891"/>
    <x v="935"/>
    <x v="86"/>
    <x v="297"/>
    <x v="18"/>
    <x v="766"/>
    <x v="4"/>
    <x v="3"/>
    <x v="4"/>
    <x v="3"/>
    <x v="1"/>
    <x v="4"/>
    <x v="4"/>
    <x v="0"/>
    <x v="0"/>
    <x v="3"/>
    <x v="2"/>
    <x v="0"/>
    <x v="0"/>
    <x v="0"/>
  </r>
  <r>
    <x v="88"/>
    <x v="31"/>
    <x v="37"/>
    <x v="0"/>
    <x v="17"/>
    <x v="36"/>
    <x v="36"/>
    <x v="36"/>
    <x v="36"/>
    <x v="0"/>
    <x v="892"/>
    <x v="936"/>
    <x v="588"/>
    <x v="388"/>
    <x v="19"/>
    <x v="767"/>
    <x v="3"/>
    <x v="3"/>
    <x v="15"/>
    <x v="3"/>
    <x v="1"/>
    <x v="3"/>
    <x v="234"/>
    <x v="0"/>
    <x v="0"/>
    <x v="3"/>
    <x v="2"/>
    <x v="17"/>
    <x v="0"/>
    <x v="0"/>
  </r>
  <r>
    <x v="88"/>
    <x v="34"/>
    <x v="41"/>
    <x v="1"/>
    <x v="0"/>
    <x v="40"/>
    <x v="40"/>
    <x v="40"/>
    <x v="40"/>
    <x v="0"/>
    <x v="893"/>
    <x v="937"/>
    <x v="135"/>
    <x v="17"/>
    <x v="27"/>
    <x v="768"/>
    <x v="4"/>
    <x v="3"/>
    <x v="4"/>
    <x v="3"/>
    <x v="1"/>
    <x v="4"/>
    <x v="4"/>
    <x v="0"/>
    <x v="0"/>
    <x v="4"/>
    <x v="2"/>
    <x v="0"/>
    <x v="0"/>
    <x v="0"/>
  </r>
  <r>
    <x v="88"/>
    <x v="36"/>
    <x v="43"/>
    <x v="0"/>
    <x v="18"/>
    <x v="42"/>
    <x v="42"/>
    <x v="42"/>
    <x v="42"/>
    <x v="0"/>
    <x v="894"/>
    <x v="938"/>
    <x v="589"/>
    <x v="140"/>
    <x v="90"/>
    <x v="769"/>
    <x v="78"/>
    <x v="2"/>
    <x v="72"/>
    <x v="2"/>
    <x v="2"/>
    <x v="76"/>
    <x v="702"/>
    <x v="0"/>
    <x v="0"/>
    <x v="5"/>
    <x v="13"/>
    <x v="18"/>
    <x v="0"/>
    <x v="3"/>
  </r>
  <r>
    <x v="88"/>
    <x v="37"/>
    <x v="44"/>
    <x v="0"/>
    <x v="22"/>
    <x v="43"/>
    <x v="43"/>
    <x v="43"/>
    <x v="43"/>
    <x v="0"/>
    <x v="895"/>
    <x v="939"/>
    <x v="590"/>
    <x v="190"/>
    <x v="84"/>
    <x v="770"/>
    <x v="34"/>
    <x v="3"/>
    <x v="69"/>
    <x v="2"/>
    <x v="3"/>
    <x v="69"/>
    <x v="369"/>
    <x v="0"/>
    <x v="0"/>
    <x v="7"/>
    <x v="1"/>
    <x v="22"/>
    <x v="1"/>
    <x v="1"/>
  </r>
  <r>
    <x v="89"/>
    <x v="2"/>
    <x v="2"/>
    <x v="1"/>
    <x v="0"/>
    <x v="2"/>
    <x v="2"/>
    <x v="2"/>
    <x v="2"/>
    <x v="0"/>
    <x v="896"/>
    <x v="940"/>
    <x v="591"/>
    <x v="51"/>
    <x v="24"/>
    <x v="771"/>
    <x v="9"/>
    <x v="5"/>
    <x v="4"/>
    <x v="3"/>
    <x v="1"/>
    <x v="47"/>
    <x v="703"/>
    <x v="0"/>
    <x v="0"/>
    <x v="3"/>
    <x v="5"/>
    <x v="0"/>
    <x v="0"/>
    <x v="0"/>
  </r>
  <r>
    <x v="89"/>
    <x v="2"/>
    <x v="3"/>
    <x v="1"/>
    <x v="0"/>
    <x v="3"/>
    <x v="3"/>
    <x v="3"/>
    <x v="3"/>
    <x v="0"/>
    <x v="897"/>
    <x v="941"/>
    <x v="492"/>
    <x v="87"/>
    <x v="9"/>
    <x v="325"/>
    <x v="4"/>
    <x v="3"/>
    <x v="4"/>
    <x v="3"/>
    <x v="1"/>
    <x v="4"/>
    <x v="4"/>
    <x v="0"/>
    <x v="0"/>
    <x v="3"/>
    <x v="2"/>
    <x v="0"/>
    <x v="0"/>
    <x v="0"/>
  </r>
  <r>
    <x v="89"/>
    <x v="2"/>
    <x v="4"/>
    <x v="1"/>
    <x v="0"/>
    <x v="4"/>
    <x v="4"/>
    <x v="4"/>
    <x v="4"/>
    <x v="0"/>
    <x v="898"/>
    <x v="942"/>
    <x v="385"/>
    <x v="190"/>
    <x v="55"/>
    <x v="772"/>
    <x v="4"/>
    <x v="3"/>
    <x v="4"/>
    <x v="3"/>
    <x v="1"/>
    <x v="4"/>
    <x v="4"/>
    <x v="0"/>
    <x v="0"/>
    <x v="3"/>
    <x v="2"/>
    <x v="0"/>
    <x v="0"/>
    <x v="0"/>
  </r>
  <r>
    <x v="89"/>
    <x v="5"/>
    <x v="8"/>
    <x v="1"/>
    <x v="0"/>
    <x v="8"/>
    <x v="8"/>
    <x v="8"/>
    <x v="8"/>
    <x v="0"/>
    <x v="899"/>
    <x v="943"/>
    <x v="455"/>
    <x v="31"/>
    <x v="90"/>
    <x v="490"/>
    <x v="9"/>
    <x v="3"/>
    <x v="4"/>
    <x v="3"/>
    <x v="1"/>
    <x v="26"/>
    <x v="704"/>
    <x v="0"/>
    <x v="0"/>
    <x v="3"/>
    <x v="2"/>
    <x v="0"/>
    <x v="0"/>
    <x v="0"/>
  </r>
  <r>
    <x v="89"/>
    <x v="18"/>
    <x v="21"/>
    <x v="1"/>
    <x v="0"/>
    <x v="20"/>
    <x v="20"/>
    <x v="20"/>
    <x v="20"/>
    <x v="0"/>
    <x v="900"/>
    <x v="944"/>
    <x v="508"/>
    <x v="389"/>
    <x v="45"/>
    <x v="44"/>
    <x v="36"/>
    <x v="3"/>
    <x v="3"/>
    <x v="3"/>
    <x v="1"/>
    <x v="26"/>
    <x v="705"/>
    <x v="0"/>
    <x v="0"/>
    <x v="3"/>
    <x v="2"/>
    <x v="0"/>
    <x v="0"/>
    <x v="0"/>
  </r>
  <r>
    <x v="89"/>
    <x v="23"/>
    <x v="27"/>
    <x v="1"/>
    <x v="0"/>
    <x v="26"/>
    <x v="26"/>
    <x v="26"/>
    <x v="26"/>
    <x v="0"/>
    <x v="901"/>
    <x v="945"/>
    <x v="289"/>
    <x v="177"/>
    <x v="4"/>
    <x v="773"/>
    <x v="4"/>
    <x v="3"/>
    <x v="4"/>
    <x v="3"/>
    <x v="1"/>
    <x v="4"/>
    <x v="4"/>
    <x v="0"/>
    <x v="0"/>
    <x v="3"/>
    <x v="2"/>
    <x v="0"/>
    <x v="0"/>
    <x v="0"/>
  </r>
  <r>
    <x v="89"/>
    <x v="25"/>
    <x v="29"/>
    <x v="1"/>
    <x v="10"/>
    <x v="28"/>
    <x v="28"/>
    <x v="28"/>
    <x v="28"/>
    <x v="0"/>
    <x v="490"/>
    <x v="946"/>
    <x v="410"/>
    <x v="180"/>
    <x v="4"/>
    <x v="479"/>
    <x v="4"/>
    <x v="3"/>
    <x v="4"/>
    <x v="3"/>
    <x v="1"/>
    <x v="4"/>
    <x v="4"/>
    <x v="0"/>
    <x v="0"/>
    <x v="3"/>
    <x v="2"/>
    <x v="10"/>
    <x v="0"/>
    <x v="3"/>
  </r>
  <r>
    <x v="89"/>
    <x v="25"/>
    <x v="30"/>
    <x v="1"/>
    <x v="10"/>
    <x v="29"/>
    <x v="29"/>
    <x v="29"/>
    <x v="29"/>
    <x v="0"/>
    <x v="902"/>
    <x v="947"/>
    <x v="535"/>
    <x v="51"/>
    <x v="9"/>
    <x v="774"/>
    <x v="3"/>
    <x v="3"/>
    <x v="4"/>
    <x v="7"/>
    <x v="1"/>
    <x v="26"/>
    <x v="706"/>
    <x v="0"/>
    <x v="0"/>
    <x v="3"/>
    <x v="2"/>
    <x v="10"/>
    <x v="0"/>
    <x v="3"/>
  </r>
  <r>
    <x v="89"/>
    <x v="26"/>
    <x v="31"/>
    <x v="1"/>
    <x v="0"/>
    <x v="30"/>
    <x v="30"/>
    <x v="30"/>
    <x v="30"/>
    <x v="0"/>
    <x v="903"/>
    <x v="110"/>
    <x v="102"/>
    <x v="176"/>
    <x v="18"/>
    <x v="299"/>
    <x v="4"/>
    <x v="3"/>
    <x v="4"/>
    <x v="3"/>
    <x v="1"/>
    <x v="4"/>
    <x v="4"/>
    <x v="0"/>
    <x v="0"/>
    <x v="3"/>
    <x v="2"/>
    <x v="0"/>
    <x v="0"/>
    <x v="0"/>
  </r>
  <r>
    <x v="89"/>
    <x v="31"/>
    <x v="37"/>
    <x v="0"/>
    <x v="17"/>
    <x v="36"/>
    <x v="36"/>
    <x v="36"/>
    <x v="36"/>
    <x v="0"/>
    <x v="904"/>
    <x v="948"/>
    <x v="592"/>
    <x v="144"/>
    <x v="49"/>
    <x v="775"/>
    <x v="15"/>
    <x v="3"/>
    <x v="3"/>
    <x v="3"/>
    <x v="1"/>
    <x v="38"/>
    <x v="707"/>
    <x v="0"/>
    <x v="0"/>
    <x v="3"/>
    <x v="2"/>
    <x v="17"/>
    <x v="0"/>
    <x v="0"/>
  </r>
  <r>
    <x v="89"/>
    <x v="34"/>
    <x v="41"/>
    <x v="1"/>
    <x v="0"/>
    <x v="40"/>
    <x v="40"/>
    <x v="40"/>
    <x v="40"/>
    <x v="0"/>
    <x v="905"/>
    <x v="949"/>
    <x v="289"/>
    <x v="151"/>
    <x v="55"/>
    <x v="776"/>
    <x v="4"/>
    <x v="3"/>
    <x v="4"/>
    <x v="3"/>
    <x v="1"/>
    <x v="4"/>
    <x v="4"/>
    <x v="0"/>
    <x v="0"/>
    <x v="3"/>
    <x v="2"/>
    <x v="0"/>
    <x v="0"/>
    <x v="0"/>
  </r>
  <r>
    <x v="89"/>
    <x v="36"/>
    <x v="43"/>
    <x v="0"/>
    <x v="18"/>
    <x v="42"/>
    <x v="42"/>
    <x v="42"/>
    <x v="42"/>
    <x v="0"/>
    <x v="906"/>
    <x v="950"/>
    <x v="593"/>
    <x v="390"/>
    <x v="11"/>
    <x v="777"/>
    <x v="16"/>
    <x v="5"/>
    <x v="2"/>
    <x v="3"/>
    <x v="1"/>
    <x v="85"/>
    <x v="708"/>
    <x v="0"/>
    <x v="0"/>
    <x v="13"/>
    <x v="5"/>
    <x v="18"/>
    <x v="0"/>
    <x v="3"/>
  </r>
  <r>
    <x v="89"/>
    <x v="37"/>
    <x v="44"/>
    <x v="0"/>
    <x v="22"/>
    <x v="43"/>
    <x v="43"/>
    <x v="43"/>
    <x v="43"/>
    <x v="0"/>
    <x v="907"/>
    <x v="951"/>
    <x v="468"/>
    <x v="367"/>
    <x v="18"/>
    <x v="778"/>
    <x v="4"/>
    <x v="3"/>
    <x v="6"/>
    <x v="3"/>
    <x v="1"/>
    <x v="6"/>
    <x v="8"/>
    <x v="0"/>
    <x v="0"/>
    <x v="3"/>
    <x v="2"/>
    <x v="22"/>
    <x v="1"/>
    <x v="1"/>
  </r>
  <r>
    <x v="90"/>
    <x v="2"/>
    <x v="2"/>
    <x v="1"/>
    <x v="0"/>
    <x v="2"/>
    <x v="2"/>
    <x v="2"/>
    <x v="2"/>
    <x v="0"/>
    <x v="908"/>
    <x v="697"/>
    <x v="404"/>
    <x v="32"/>
    <x v="13"/>
    <x v="779"/>
    <x v="33"/>
    <x v="3"/>
    <x v="5"/>
    <x v="2"/>
    <x v="1"/>
    <x v="33"/>
    <x v="709"/>
    <x v="0"/>
    <x v="0"/>
    <x v="5"/>
    <x v="5"/>
    <x v="0"/>
    <x v="0"/>
    <x v="0"/>
  </r>
  <r>
    <x v="90"/>
    <x v="2"/>
    <x v="3"/>
    <x v="1"/>
    <x v="0"/>
    <x v="3"/>
    <x v="3"/>
    <x v="3"/>
    <x v="3"/>
    <x v="0"/>
    <x v="909"/>
    <x v="952"/>
    <x v="422"/>
    <x v="194"/>
    <x v="9"/>
    <x v="377"/>
    <x v="36"/>
    <x v="3"/>
    <x v="4"/>
    <x v="3"/>
    <x v="1"/>
    <x v="6"/>
    <x v="710"/>
    <x v="0"/>
    <x v="0"/>
    <x v="3"/>
    <x v="2"/>
    <x v="0"/>
    <x v="0"/>
    <x v="0"/>
  </r>
  <r>
    <x v="90"/>
    <x v="2"/>
    <x v="4"/>
    <x v="1"/>
    <x v="0"/>
    <x v="4"/>
    <x v="4"/>
    <x v="4"/>
    <x v="4"/>
    <x v="0"/>
    <x v="910"/>
    <x v="663"/>
    <x v="232"/>
    <x v="23"/>
    <x v="55"/>
    <x v="780"/>
    <x v="4"/>
    <x v="3"/>
    <x v="4"/>
    <x v="3"/>
    <x v="1"/>
    <x v="4"/>
    <x v="4"/>
    <x v="0"/>
    <x v="0"/>
    <x v="3"/>
    <x v="2"/>
    <x v="0"/>
    <x v="0"/>
    <x v="0"/>
  </r>
  <r>
    <x v="90"/>
    <x v="5"/>
    <x v="8"/>
    <x v="1"/>
    <x v="0"/>
    <x v="8"/>
    <x v="8"/>
    <x v="8"/>
    <x v="8"/>
    <x v="0"/>
    <x v="911"/>
    <x v="953"/>
    <x v="372"/>
    <x v="98"/>
    <x v="9"/>
    <x v="781"/>
    <x v="15"/>
    <x v="3"/>
    <x v="6"/>
    <x v="3"/>
    <x v="1"/>
    <x v="3"/>
    <x v="711"/>
    <x v="0"/>
    <x v="0"/>
    <x v="4"/>
    <x v="1"/>
    <x v="0"/>
    <x v="0"/>
    <x v="0"/>
  </r>
  <r>
    <x v="90"/>
    <x v="18"/>
    <x v="21"/>
    <x v="1"/>
    <x v="0"/>
    <x v="20"/>
    <x v="20"/>
    <x v="20"/>
    <x v="20"/>
    <x v="0"/>
    <x v="912"/>
    <x v="954"/>
    <x v="216"/>
    <x v="107"/>
    <x v="46"/>
    <x v="750"/>
    <x v="3"/>
    <x v="3"/>
    <x v="15"/>
    <x v="3"/>
    <x v="3"/>
    <x v="38"/>
    <x v="712"/>
    <x v="0"/>
    <x v="0"/>
    <x v="4"/>
    <x v="5"/>
    <x v="0"/>
    <x v="0"/>
    <x v="0"/>
  </r>
  <r>
    <x v="90"/>
    <x v="23"/>
    <x v="27"/>
    <x v="1"/>
    <x v="0"/>
    <x v="26"/>
    <x v="26"/>
    <x v="26"/>
    <x v="26"/>
    <x v="0"/>
    <x v="913"/>
    <x v="955"/>
    <x v="460"/>
    <x v="252"/>
    <x v="18"/>
    <x v="782"/>
    <x v="4"/>
    <x v="3"/>
    <x v="4"/>
    <x v="3"/>
    <x v="1"/>
    <x v="4"/>
    <x v="4"/>
    <x v="0"/>
    <x v="0"/>
    <x v="3"/>
    <x v="2"/>
    <x v="0"/>
    <x v="0"/>
    <x v="0"/>
  </r>
  <r>
    <x v="90"/>
    <x v="25"/>
    <x v="29"/>
    <x v="1"/>
    <x v="10"/>
    <x v="28"/>
    <x v="28"/>
    <x v="28"/>
    <x v="28"/>
    <x v="0"/>
    <x v="914"/>
    <x v="956"/>
    <x v="31"/>
    <x v="391"/>
    <x v="18"/>
    <x v="783"/>
    <x v="36"/>
    <x v="3"/>
    <x v="4"/>
    <x v="3"/>
    <x v="1"/>
    <x v="6"/>
    <x v="713"/>
    <x v="0"/>
    <x v="0"/>
    <x v="3"/>
    <x v="2"/>
    <x v="10"/>
    <x v="0"/>
    <x v="3"/>
  </r>
  <r>
    <x v="90"/>
    <x v="25"/>
    <x v="30"/>
    <x v="1"/>
    <x v="10"/>
    <x v="29"/>
    <x v="29"/>
    <x v="29"/>
    <x v="29"/>
    <x v="0"/>
    <x v="915"/>
    <x v="957"/>
    <x v="249"/>
    <x v="27"/>
    <x v="9"/>
    <x v="377"/>
    <x v="25"/>
    <x v="3"/>
    <x v="15"/>
    <x v="3"/>
    <x v="1"/>
    <x v="10"/>
    <x v="714"/>
    <x v="0"/>
    <x v="0"/>
    <x v="4"/>
    <x v="2"/>
    <x v="10"/>
    <x v="0"/>
    <x v="3"/>
  </r>
  <r>
    <x v="90"/>
    <x v="26"/>
    <x v="31"/>
    <x v="1"/>
    <x v="0"/>
    <x v="30"/>
    <x v="30"/>
    <x v="30"/>
    <x v="30"/>
    <x v="0"/>
    <x v="916"/>
    <x v="958"/>
    <x v="516"/>
    <x v="220"/>
    <x v="18"/>
    <x v="784"/>
    <x v="4"/>
    <x v="3"/>
    <x v="4"/>
    <x v="3"/>
    <x v="1"/>
    <x v="4"/>
    <x v="4"/>
    <x v="0"/>
    <x v="0"/>
    <x v="3"/>
    <x v="2"/>
    <x v="0"/>
    <x v="0"/>
    <x v="0"/>
  </r>
  <r>
    <x v="90"/>
    <x v="31"/>
    <x v="37"/>
    <x v="0"/>
    <x v="17"/>
    <x v="36"/>
    <x v="36"/>
    <x v="36"/>
    <x v="36"/>
    <x v="0"/>
    <x v="917"/>
    <x v="959"/>
    <x v="551"/>
    <x v="392"/>
    <x v="46"/>
    <x v="785"/>
    <x v="9"/>
    <x v="3"/>
    <x v="6"/>
    <x v="3"/>
    <x v="1"/>
    <x v="47"/>
    <x v="715"/>
    <x v="0"/>
    <x v="0"/>
    <x v="3"/>
    <x v="2"/>
    <x v="17"/>
    <x v="0"/>
    <x v="0"/>
  </r>
  <r>
    <x v="90"/>
    <x v="34"/>
    <x v="41"/>
    <x v="1"/>
    <x v="0"/>
    <x v="40"/>
    <x v="40"/>
    <x v="40"/>
    <x v="40"/>
    <x v="0"/>
    <x v="918"/>
    <x v="960"/>
    <x v="531"/>
    <x v="14"/>
    <x v="18"/>
    <x v="786"/>
    <x v="4"/>
    <x v="3"/>
    <x v="4"/>
    <x v="3"/>
    <x v="1"/>
    <x v="4"/>
    <x v="4"/>
    <x v="0"/>
    <x v="0"/>
    <x v="3"/>
    <x v="2"/>
    <x v="0"/>
    <x v="0"/>
    <x v="0"/>
  </r>
  <r>
    <x v="90"/>
    <x v="36"/>
    <x v="43"/>
    <x v="0"/>
    <x v="18"/>
    <x v="42"/>
    <x v="42"/>
    <x v="42"/>
    <x v="42"/>
    <x v="0"/>
    <x v="919"/>
    <x v="961"/>
    <x v="594"/>
    <x v="100"/>
    <x v="49"/>
    <x v="468"/>
    <x v="72"/>
    <x v="3"/>
    <x v="40"/>
    <x v="7"/>
    <x v="3"/>
    <x v="114"/>
    <x v="716"/>
    <x v="0"/>
    <x v="0"/>
    <x v="2"/>
    <x v="13"/>
    <x v="18"/>
    <x v="0"/>
    <x v="3"/>
  </r>
  <r>
    <x v="90"/>
    <x v="38"/>
    <x v="45"/>
    <x v="0"/>
    <x v="0"/>
    <x v="44"/>
    <x v="44"/>
    <x v="44"/>
    <x v="44"/>
    <x v="0"/>
    <x v="920"/>
    <x v="962"/>
    <x v="541"/>
    <x v="104"/>
    <x v="100"/>
    <x v="787"/>
    <x v="36"/>
    <x v="3"/>
    <x v="15"/>
    <x v="3"/>
    <x v="1"/>
    <x v="47"/>
    <x v="717"/>
    <x v="0"/>
    <x v="0"/>
    <x v="3"/>
    <x v="2"/>
    <x v="0"/>
    <x v="0"/>
    <x v="0"/>
  </r>
  <r>
    <x v="91"/>
    <x v="2"/>
    <x v="2"/>
    <x v="1"/>
    <x v="0"/>
    <x v="2"/>
    <x v="2"/>
    <x v="2"/>
    <x v="2"/>
    <x v="0"/>
    <x v="921"/>
    <x v="963"/>
    <x v="240"/>
    <x v="51"/>
    <x v="15"/>
    <x v="128"/>
    <x v="30"/>
    <x v="3"/>
    <x v="6"/>
    <x v="2"/>
    <x v="1"/>
    <x v="16"/>
    <x v="718"/>
    <x v="0"/>
    <x v="0"/>
    <x v="12"/>
    <x v="2"/>
    <x v="0"/>
    <x v="0"/>
    <x v="0"/>
  </r>
  <r>
    <x v="91"/>
    <x v="2"/>
    <x v="3"/>
    <x v="1"/>
    <x v="0"/>
    <x v="3"/>
    <x v="3"/>
    <x v="3"/>
    <x v="3"/>
    <x v="0"/>
    <x v="922"/>
    <x v="964"/>
    <x v="595"/>
    <x v="363"/>
    <x v="9"/>
    <x v="673"/>
    <x v="36"/>
    <x v="3"/>
    <x v="4"/>
    <x v="3"/>
    <x v="1"/>
    <x v="6"/>
    <x v="719"/>
    <x v="0"/>
    <x v="0"/>
    <x v="3"/>
    <x v="2"/>
    <x v="0"/>
    <x v="0"/>
    <x v="0"/>
  </r>
  <r>
    <x v="91"/>
    <x v="2"/>
    <x v="4"/>
    <x v="1"/>
    <x v="0"/>
    <x v="4"/>
    <x v="4"/>
    <x v="4"/>
    <x v="4"/>
    <x v="0"/>
    <x v="923"/>
    <x v="965"/>
    <x v="366"/>
    <x v="210"/>
    <x v="4"/>
    <x v="702"/>
    <x v="4"/>
    <x v="3"/>
    <x v="4"/>
    <x v="3"/>
    <x v="1"/>
    <x v="4"/>
    <x v="4"/>
    <x v="0"/>
    <x v="0"/>
    <x v="3"/>
    <x v="2"/>
    <x v="0"/>
    <x v="0"/>
    <x v="0"/>
  </r>
  <r>
    <x v="91"/>
    <x v="5"/>
    <x v="8"/>
    <x v="1"/>
    <x v="0"/>
    <x v="8"/>
    <x v="8"/>
    <x v="8"/>
    <x v="8"/>
    <x v="0"/>
    <x v="924"/>
    <x v="966"/>
    <x v="596"/>
    <x v="266"/>
    <x v="90"/>
    <x v="788"/>
    <x v="36"/>
    <x v="3"/>
    <x v="3"/>
    <x v="3"/>
    <x v="1"/>
    <x v="26"/>
    <x v="720"/>
    <x v="0"/>
    <x v="0"/>
    <x v="5"/>
    <x v="2"/>
    <x v="0"/>
    <x v="0"/>
    <x v="0"/>
  </r>
  <r>
    <x v="91"/>
    <x v="18"/>
    <x v="21"/>
    <x v="1"/>
    <x v="0"/>
    <x v="20"/>
    <x v="20"/>
    <x v="20"/>
    <x v="20"/>
    <x v="0"/>
    <x v="925"/>
    <x v="967"/>
    <x v="597"/>
    <x v="3"/>
    <x v="9"/>
    <x v="789"/>
    <x v="9"/>
    <x v="3"/>
    <x v="6"/>
    <x v="3"/>
    <x v="1"/>
    <x v="47"/>
    <x v="721"/>
    <x v="0"/>
    <x v="0"/>
    <x v="12"/>
    <x v="2"/>
    <x v="0"/>
    <x v="0"/>
    <x v="0"/>
  </r>
  <r>
    <x v="91"/>
    <x v="23"/>
    <x v="27"/>
    <x v="1"/>
    <x v="0"/>
    <x v="26"/>
    <x v="26"/>
    <x v="26"/>
    <x v="26"/>
    <x v="0"/>
    <x v="926"/>
    <x v="847"/>
    <x v="243"/>
    <x v="289"/>
    <x v="18"/>
    <x v="790"/>
    <x v="4"/>
    <x v="3"/>
    <x v="4"/>
    <x v="3"/>
    <x v="1"/>
    <x v="4"/>
    <x v="4"/>
    <x v="0"/>
    <x v="0"/>
    <x v="3"/>
    <x v="2"/>
    <x v="0"/>
    <x v="0"/>
    <x v="0"/>
  </r>
  <r>
    <x v="91"/>
    <x v="25"/>
    <x v="29"/>
    <x v="1"/>
    <x v="10"/>
    <x v="28"/>
    <x v="28"/>
    <x v="28"/>
    <x v="28"/>
    <x v="0"/>
    <x v="927"/>
    <x v="968"/>
    <x v="31"/>
    <x v="82"/>
    <x v="18"/>
    <x v="288"/>
    <x v="36"/>
    <x v="3"/>
    <x v="4"/>
    <x v="3"/>
    <x v="1"/>
    <x v="6"/>
    <x v="722"/>
    <x v="0"/>
    <x v="0"/>
    <x v="4"/>
    <x v="2"/>
    <x v="10"/>
    <x v="0"/>
    <x v="3"/>
  </r>
  <r>
    <x v="91"/>
    <x v="25"/>
    <x v="30"/>
    <x v="1"/>
    <x v="10"/>
    <x v="29"/>
    <x v="29"/>
    <x v="29"/>
    <x v="29"/>
    <x v="0"/>
    <x v="928"/>
    <x v="969"/>
    <x v="3"/>
    <x v="280"/>
    <x v="9"/>
    <x v="791"/>
    <x v="3"/>
    <x v="3"/>
    <x v="15"/>
    <x v="3"/>
    <x v="3"/>
    <x v="38"/>
    <x v="723"/>
    <x v="0"/>
    <x v="0"/>
    <x v="12"/>
    <x v="2"/>
    <x v="10"/>
    <x v="0"/>
    <x v="3"/>
  </r>
  <r>
    <x v="91"/>
    <x v="26"/>
    <x v="31"/>
    <x v="1"/>
    <x v="0"/>
    <x v="30"/>
    <x v="30"/>
    <x v="30"/>
    <x v="30"/>
    <x v="0"/>
    <x v="929"/>
    <x v="970"/>
    <x v="112"/>
    <x v="31"/>
    <x v="27"/>
    <x v="792"/>
    <x v="4"/>
    <x v="3"/>
    <x v="4"/>
    <x v="3"/>
    <x v="1"/>
    <x v="4"/>
    <x v="4"/>
    <x v="0"/>
    <x v="0"/>
    <x v="3"/>
    <x v="2"/>
    <x v="0"/>
    <x v="0"/>
    <x v="0"/>
  </r>
  <r>
    <x v="91"/>
    <x v="31"/>
    <x v="37"/>
    <x v="0"/>
    <x v="17"/>
    <x v="36"/>
    <x v="36"/>
    <x v="36"/>
    <x v="36"/>
    <x v="0"/>
    <x v="930"/>
    <x v="971"/>
    <x v="447"/>
    <x v="275"/>
    <x v="7"/>
    <x v="793"/>
    <x v="21"/>
    <x v="3"/>
    <x v="5"/>
    <x v="3"/>
    <x v="1"/>
    <x v="16"/>
    <x v="724"/>
    <x v="0"/>
    <x v="0"/>
    <x v="4"/>
    <x v="2"/>
    <x v="17"/>
    <x v="0"/>
    <x v="0"/>
  </r>
  <r>
    <x v="91"/>
    <x v="34"/>
    <x v="41"/>
    <x v="1"/>
    <x v="0"/>
    <x v="40"/>
    <x v="40"/>
    <x v="40"/>
    <x v="40"/>
    <x v="0"/>
    <x v="179"/>
    <x v="972"/>
    <x v="38"/>
    <x v="393"/>
    <x v="18"/>
    <x v="794"/>
    <x v="4"/>
    <x v="3"/>
    <x v="4"/>
    <x v="3"/>
    <x v="1"/>
    <x v="4"/>
    <x v="4"/>
    <x v="0"/>
    <x v="0"/>
    <x v="3"/>
    <x v="2"/>
    <x v="0"/>
    <x v="0"/>
    <x v="0"/>
  </r>
  <r>
    <x v="91"/>
    <x v="36"/>
    <x v="43"/>
    <x v="0"/>
    <x v="18"/>
    <x v="42"/>
    <x v="42"/>
    <x v="42"/>
    <x v="42"/>
    <x v="0"/>
    <x v="931"/>
    <x v="973"/>
    <x v="239"/>
    <x v="394"/>
    <x v="13"/>
    <x v="795"/>
    <x v="65"/>
    <x v="5"/>
    <x v="70"/>
    <x v="3"/>
    <x v="2"/>
    <x v="117"/>
    <x v="104"/>
    <x v="0"/>
    <x v="0"/>
    <x v="8"/>
    <x v="2"/>
    <x v="18"/>
    <x v="0"/>
    <x v="3"/>
  </r>
  <r>
    <x v="91"/>
    <x v="38"/>
    <x v="45"/>
    <x v="0"/>
    <x v="0"/>
    <x v="44"/>
    <x v="44"/>
    <x v="44"/>
    <x v="44"/>
    <x v="0"/>
    <x v="932"/>
    <x v="974"/>
    <x v="112"/>
    <x v="94"/>
    <x v="104"/>
    <x v="796"/>
    <x v="3"/>
    <x v="3"/>
    <x v="4"/>
    <x v="3"/>
    <x v="1"/>
    <x v="10"/>
    <x v="725"/>
    <x v="0"/>
    <x v="0"/>
    <x v="4"/>
    <x v="5"/>
    <x v="0"/>
    <x v="0"/>
    <x v="0"/>
  </r>
  <r>
    <x v="91"/>
    <x v="39"/>
    <x v="46"/>
    <x v="0"/>
    <x v="0"/>
    <x v="45"/>
    <x v="45"/>
    <x v="45"/>
    <x v="45"/>
    <x v="0"/>
    <x v="933"/>
    <x v="975"/>
    <x v="598"/>
    <x v="271"/>
    <x v="29"/>
    <x v="138"/>
    <x v="79"/>
    <x v="5"/>
    <x v="72"/>
    <x v="2"/>
    <x v="1"/>
    <x v="98"/>
    <x v="726"/>
    <x v="0"/>
    <x v="0"/>
    <x v="2"/>
    <x v="13"/>
    <x v="0"/>
    <x v="0"/>
    <x v="0"/>
  </r>
  <r>
    <x v="91"/>
    <x v="40"/>
    <x v="47"/>
    <x v="0"/>
    <x v="23"/>
    <x v="46"/>
    <x v="46"/>
    <x v="46"/>
    <x v="46"/>
    <x v="0"/>
    <x v="934"/>
    <x v="976"/>
    <x v="599"/>
    <x v="333"/>
    <x v="55"/>
    <x v="797"/>
    <x v="52"/>
    <x v="3"/>
    <x v="15"/>
    <x v="3"/>
    <x v="3"/>
    <x v="59"/>
    <x v="727"/>
    <x v="0"/>
    <x v="0"/>
    <x v="13"/>
    <x v="14"/>
    <x v="23"/>
    <x v="1"/>
    <x v="1"/>
  </r>
  <r>
    <x v="92"/>
    <x v="2"/>
    <x v="2"/>
    <x v="1"/>
    <x v="0"/>
    <x v="2"/>
    <x v="2"/>
    <x v="2"/>
    <x v="2"/>
    <x v="0"/>
    <x v="935"/>
    <x v="977"/>
    <x v="149"/>
    <x v="7"/>
    <x v="15"/>
    <x v="798"/>
    <x v="9"/>
    <x v="3"/>
    <x v="6"/>
    <x v="3"/>
    <x v="1"/>
    <x v="47"/>
    <x v="728"/>
    <x v="0"/>
    <x v="0"/>
    <x v="12"/>
    <x v="1"/>
    <x v="0"/>
    <x v="0"/>
    <x v="0"/>
  </r>
  <r>
    <x v="92"/>
    <x v="2"/>
    <x v="3"/>
    <x v="1"/>
    <x v="0"/>
    <x v="3"/>
    <x v="3"/>
    <x v="3"/>
    <x v="3"/>
    <x v="0"/>
    <x v="936"/>
    <x v="978"/>
    <x v="577"/>
    <x v="269"/>
    <x v="9"/>
    <x v="100"/>
    <x v="4"/>
    <x v="3"/>
    <x v="4"/>
    <x v="3"/>
    <x v="1"/>
    <x v="4"/>
    <x v="4"/>
    <x v="0"/>
    <x v="0"/>
    <x v="3"/>
    <x v="2"/>
    <x v="0"/>
    <x v="0"/>
    <x v="0"/>
  </r>
  <r>
    <x v="92"/>
    <x v="2"/>
    <x v="4"/>
    <x v="1"/>
    <x v="0"/>
    <x v="4"/>
    <x v="4"/>
    <x v="4"/>
    <x v="4"/>
    <x v="0"/>
    <x v="937"/>
    <x v="864"/>
    <x v="522"/>
    <x v="192"/>
    <x v="18"/>
    <x v="799"/>
    <x v="4"/>
    <x v="3"/>
    <x v="4"/>
    <x v="3"/>
    <x v="1"/>
    <x v="4"/>
    <x v="4"/>
    <x v="0"/>
    <x v="0"/>
    <x v="3"/>
    <x v="2"/>
    <x v="0"/>
    <x v="0"/>
    <x v="0"/>
  </r>
  <r>
    <x v="92"/>
    <x v="5"/>
    <x v="8"/>
    <x v="1"/>
    <x v="0"/>
    <x v="8"/>
    <x v="8"/>
    <x v="8"/>
    <x v="8"/>
    <x v="0"/>
    <x v="938"/>
    <x v="979"/>
    <x v="600"/>
    <x v="303"/>
    <x v="90"/>
    <x v="800"/>
    <x v="9"/>
    <x v="3"/>
    <x v="4"/>
    <x v="7"/>
    <x v="1"/>
    <x v="47"/>
    <x v="729"/>
    <x v="0"/>
    <x v="0"/>
    <x v="4"/>
    <x v="13"/>
    <x v="0"/>
    <x v="0"/>
    <x v="0"/>
  </r>
  <r>
    <x v="92"/>
    <x v="18"/>
    <x v="21"/>
    <x v="1"/>
    <x v="0"/>
    <x v="20"/>
    <x v="20"/>
    <x v="20"/>
    <x v="20"/>
    <x v="0"/>
    <x v="939"/>
    <x v="980"/>
    <x v="326"/>
    <x v="53"/>
    <x v="9"/>
    <x v="471"/>
    <x v="3"/>
    <x v="3"/>
    <x v="6"/>
    <x v="3"/>
    <x v="1"/>
    <x v="26"/>
    <x v="730"/>
    <x v="0"/>
    <x v="0"/>
    <x v="4"/>
    <x v="2"/>
    <x v="0"/>
    <x v="0"/>
    <x v="0"/>
  </r>
  <r>
    <x v="92"/>
    <x v="23"/>
    <x v="27"/>
    <x v="1"/>
    <x v="0"/>
    <x v="26"/>
    <x v="26"/>
    <x v="26"/>
    <x v="26"/>
    <x v="0"/>
    <x v="940"/>
    <x v="981"/>
    <x v="496"/>
    <x v="359"/>
    <x v="18"/>
    <x v="784"/>
    <x v="4"/>
    <x v="3"/>
    <x v="4"/>
    <x v="3"/>
    <x v="1"/>
    <x v="4"/>
    <x v="4"/>
    <x v="0"/>
    <x v="0"/>
    <x v="3"/>
    <x v="2"/>
    <x v="0"/>
    <x v="0"/>
    <x v="0"/>
  </r>
  <r>
    <x v="92"/>
    <x v="25"/>
    <x v="29"/>
    <x v="1"/>
    <x v="10"/>
    <x v="28"/>
    <x v="28"/>
    <x v="28"/>
    <x v="28"/>
    <x v="0"/>
    <x v="391"/>
    <x v="982"/>
    <x v="140"/>
    <x v="21"/>
    <x v="4"/>
    <x v="801"/>
    <x v="4"/>
    <x v="3"/>
    <x v="4"/>
    <x v="3"/>
    <x v="1"/>
    <x v="4"/>
    <x v="4"/>
    <x v="0"/>
    <x v="0"/>
    <x v="3"/>
    <x v="5"/>
    <x v="10"/>
    <x v="0"/>
    <x v="3"/>
  </r>
  <r>
    <x v="92"/>
    <x v="25"/>
    <x v="30"/>
    <x v="1"/>
    <x v="10"/>
    <x v="29"/>
    <x v="29"/>
    <x v="29"/>
    <x v="29"/>
    <x v="0"/>
    <x v="941"/>
    <x v="284"/>
    <x v="348"/>
    <x v="375"/>
    <x v="9"/>
    <x v="802"/>
    <x v="9"/>
    <x v="5"/>
    <x v="4"/>
    <x v="3"/>
    <x v="1"/>
    <x v="47"/>
    <x v="731"/>
    <x v="0"/>
    <x v="0"/>
    <x v="3"/>
    <x v="2"/>
    <x v="10"/>
    <x v="0"/>
    <x v="3"/>
  </r>
  <r>
    <x v="92"/>
    <x v="26"/>
    <x v="31"/>
    <x v="1"/>
    <x v="0"/>
    <x v="30"/>
    <x v="30"/>
    <x v="30"/>
    <x v="30"/>
    <x v="0"/>
    <x v="616"/>
    <x v="983"/>
    <x v="496"/>
    <x v="2"/>
    <x v="27"/>
    <x v="803"/>
    <x v="4"/>
    <x v="3"/>
    <x v="4"/>
    <x v="3"/>
    <x v="1"/>
    <x v="4"/>
    <x v="4"/>
    <x v="0"/>
    <x v="0"/>
    <x v="3"/>
    <x v="2"/>
    <x v="0"/>
    <x v="0"/>
    <x v="0"/>
  </r>
  <r>
    <x v="92"/>
    <x v="31"/>
    <x v="37"/>
    <x v="0"/>
    <x v="17"/>
    <x v="36"/>
    <x v="36"/>
    <x v="36"/>
    <x v="36"/>
    <x v="0"/>
    <x v="942"/>
    <x v="984"/>
    <x v="11"/>
    <x v="395"/>
    <x v="49"/>
    <x v="804"/>
    <x v="4"/>
    <x v="3"/>
    <x v="3"/>
    <x v="3"/>
    <x v="1"/>
    <x v="10"/>
    <x v="732"/>
    <x v="0"/>
    <x v="0"/>
    <x v="3"/>
    <x v="2"/>
    <x v="17"/>
    <x v="0"/>
    <x v="0"/>
  </r>
  <r>
    <x v="92"/>
    <x v="34"/>
    <x v="41"/>
    <x v="1"/>
    <x v="0"/>
    <x v="40"/>
    <x v="40"/>
    <x v="40"/>
    <x v="40"/>
    <x v="0"/>
    <x v="943"/>
    <x v="985"/>
    <x v="51"/>
    <x v="195"/>
    <x v="18"/>
    <x v="805"/>
    <x v="4"/>
    <x v="3"/>
    <x v="6"/>
    <x v="3"/>
    <x v="1"/>
    <x v="6"/>
    <x v="534"/>
    <x v="0"/>
    <x v="0"/>
    <x v="3"/>
    <x v="2"/>
    <x v="0"/>
    <x v="0"/>
    <x v="0"/>
  </r>
  <r>
    <x v="92"/>
    <x v="36"/>
    <x v="43"/>
    <x v="0"/>
    <x v="18"/>
    <x v="42"/>
    <x v="42"/>
    <x v="42"/>
    <x v="42"/>
    <x v="0"/>
    <x v="944"/>
    <x v="986"/>
    <x v="601"/>
    <x v="356"/>
    <x v="7"/>
    <x v="806"/>
    <x v="69"/>
    <x v="5"/>
    <x v="73"/>
    <x v="3"/>
    <x v="2"/>
    <x v="40"/>
    <x v="733"/>
    <x v="0"/>
    <x v="0"/>
    <x v="7"/>
    <x v="14"/>
    <x v="18"/>
    <x v="0"/>
    <x v="3"/>
  </r>
  <r>
    <x v="92"/>
    <x v="38"/>
    <x v="45"/>
    <x v="0"/>
    <x v="0"/>
    <x v="44"/>
    <x v="44"/>
    <x v="44"/>
    <x v="44"/>
    <x v="0"/>
    <x v="945"/>
    <x v="987"/>
    <x v="496"/>
    <x v="396"/>
    <x v="105"/>
    <x v="807"/>
    <x v="9"/>
    <x v="3"/>
    <x v="3"/>
    <x v="3"/>
    <x v="1"/>
    <x v="3"/>
    <x v="734"/>
    <x v="0"/>
    <x v="0"/>
    <x v="10"/>
    <x v="5"/>
    <x v="0"/>
    <x v="0"/>
    <x v="0"/>
  </r>
  <r>
    <x v="92"/>
    <x v="39"/>
    <x v="46"/>
    <x v="0"/>
    <x v="0"/>
    <x v="45"/>
    <x v="45"/>
    <x v="45"/>
    <x v="45"/>
    <x v="0"/>
    <x v="946"/>
    <x v="988"/>
    <x v="94"/>
    <x v="234"/>
    <x v="29"/>
    <x v="808"/>
    <x v="63"/>
    <x v="3"/>
    <x v="38"/>
    <x v="7"/>
    <x v="1"/>
    <x v="2"/>
    <x v="735"/>
    <x v="0"/>
    <x v="0"/>
    <x v="7"/>
    <x v="5"/>
    <x v="0"/>
    <x v="0"/>
    <x v="0"/>
  </r>
  <r>
    <x v="92"/>
    <x v="40"/>
    <x v="47"/>
    <x v="0"/>
    <x v="23"/>
    <x v="46"/>
    <x v="46"/>
    <x v="46"/>
    <x v="46"/>
    <x v="0"/>
    <x v="947"/>
    <x v="989"/>
    <x v="602"/>
    <x v="51"/>
    <x v="50"/>
    <x v="809"/>
    <x v="21"/>
    <x v="3"/>
    <x v="15"/>
    <x v="7"/>
    <x v="1"/>
    <x v="16"/>
    <x v="736"/>
    <x v="0"/>
    <x v="0"/>
    <x v="3"/>
    <x v="7"/>
    <x v="23"/>
    <x v="1"/>
    <x v="1"/>
  </r>
  <r>
    <x v="93"/>
    <x v="2"/>
    <x v="2"/>
    <x v="1"/>
    <x v="0"/>
    <x v="2"/>
    <x v="2"/>
    <x v="2"/>
    <x v="2"/>
    <x v="0"/>
    <x v="948"/>
    <x v="990"/>
    <x v="367"/>
    <x v="325"/>
    <x v="65"/>
    <x v="810"/>
    <x v="9"/>
    <x v="3"/>
    <x v="5"/>
    <x v="3"/>
    <x v="1"/>
    <x v="22"/>
    <x v="737"/>
    <x v="0"/>
    <x v="0"/>
    <x v="5"/>
    <x v="2"/>
    <x v="0"/>
    <x v="0"/>
    <x v="0"/>
  </r>
  <r>
    <x v="93"/>
    <x v="2"/>
    <x v="3"/>
    <x v="1"/>
    <x v="0"/>
    <x v="3"/>
    <x v="3"/>
    <x v="3"/>
    <x v="3"/>
    <x v="0"/>
    <x v="949"/>
    <x v="991"/>
    <x v="603"/>
    <x v="132"/>
    <x v="45"/>
    <x v="811"/>
    <x v="4"/>
    <x v="3"/>
    <x v="4"/>
    <x v="3"/>
    <x v="1"/>
    <x v="4"/>
    <x v="4"/>
    <x v="0"/>
    <x v="0"/>
    <x v="3"/>
    <x v="2"/>
    <x v="0"/>
    <x v="0"/>
    <x v="0"/>
  </r>
  <r>
    <x v="93"/>
    <x v="2"/>
    <x v="4"/>
    <x v="1"/>
    <x v="0"/>
    <x v="4"/>
    <x v="4"/>
    <x v="4"/>
    <x v="4"/>
    <x v="0"/>
    <x v="517"/>
    <x v="794"/>
    <x v="82"/>
    <x v="309"/>
    <x v="4"/>
    <x v="812"/>
    <x v="4"/>
    <x v="3"/>
    <x v="4"/>
    <x v="3"/>
    <x v="1"/>
    <x v="4"/>
    <x v="4"/>
    <x v="0"/>
    <x v="0"/>
    <x v="3"/>
    <x v="2"/>
    <x v="0"/>
    <x v="0"/>
    <x v="0"/>
  </r>
  <r>
    <x v="93"/>
    <x v="5"/>
    <x v="8"/>
    <x v="1"/>
    <x v="0"/>
    <x v="8"/>
    <x v="8"/>
    <x v="8"/>
    <x v="8"/>
    <x v="0"/>
    <x v="950"/>
    <x v="992"/>
    <x v="604"/>
    <x v="286"/>
    <x v="45"/>
    <x v="433"/>
    <x v="9"/>
    <x v="3"/>
    <x v="3"/>
    <x v="3"/>
    <x v="1"/>
    <x v="3"/>
    <x v="423"/>
    <x v="0"/>
    <x v="0"/>
    <x v="3"/>
    <x v="2"/>
    <x v="0"/>
    <x v="0"/>
    <x v="0"/>
  </r>
  <r>
    <x v="93"/>
    <x v="18"/>
    <x v="21"/>
    <x v="1"/>
    <x v="0"/>
    <x v="20"/>
    <x v="20"/>
    <x v="20"/>
    <x v="20"/>
    <x v="0"/>
    <x v="951"/>
    <x v="993"/>
    <x v="436"/>
    <x v="37"/>
    <x v="45"/>
    <x v="371"/>
    <x v="9"/>
    <x v="3"/>
    <x v="3"/>
    <x v="3"/>
    <x v="1"/>
    <x v="3"/>
    <x v="738"/>
    <x v="0"/>
    <x v="0"/>
    <x v="13"/>
    <x v="2"/>
    <x v="0"/>
    <x v="0"/>
    <x v="0"/>
  </r>
  <r>
    <x v="93"/>
    <x v="23"/>
    <x v="27"/>
    <x v="1"/>
    <x v="0"/>
    <x v="26"/>
    <x v="26"/>
    <x v="26"/>
    <x v="26"/>
    <x v="0"/>
    <x v="952"/>
    <x v="994"/>
    <x v="283"/>
    <x v="397"/>
    <x v="18"/>
    <x v="358"/>
    <x v="36"/>
    <x v="3"/>
    <x v="4"/>
    <x v="3"/>
    <x v="1"/>
    <x v="6"/>
    <x v="739"/>
    <x v="0"/>
    <x v="0"/>
    <x v="3"/>
    <x v="2"/>
    <x v="0"/>
    <x v="0"/>
    <x v="0"/>
  </r>
  <r>
    <x v="93"/>
    <x v="25"/>
    <x v="29"/>
    <x v="1"/>
    <x v="10"/>
    <x v="28"/>
    <x v="28"/>
    <x v="28"/>
    <x v="28"/>
    <x v="0"/>
    <x v="77"/>
    <x v="146"/>
    <x v="75"/>
    <x v="398"/>
    <x v="4"/>
    <x v="813"/>
    <x v="4"/>
    <x v="3"/>
    <x v="4"/>
    <x v="3"/>
    <x v="1"/>
    <x v="4"/>
    <x v="4"/>
    <x v="0"/>
    <x v="0"/>
    <x v="3"/>
    <x v="2"/>
    <x v="10"/>
    <x v="0"/>
    <x v="3"/>
  </r>
  <r>
    <x v="93"/>
    <x v="25"/>
    <x v="30"/>
    <x v="1"/>
    <x v="10"/>
    <x v="29"/>
    <x v="29"/>
    <x v="29"/>
    <x v="29"/>
    <x v="0"/>
    <x v="953"/>
    <x v="995"/>
    <x v="475"/>
    <x v="64"/>
    <x v="45"/>
    <x v="814"/>
    <x v="36"/>
    <x v="3"/>
    <x v="6"/>
    <x v="3"/>
    <x v="1"/>
    <x v="10"/>
    <x v="740"/>
    <x v="0"/>
    <x v="0"/>
    <x v="4"/>
    <x v="2"/>
    <x v="10"/>
    <x v="0"/>
    <x v="3"/>
  </r>
  <r>
    <x v="93"/>
    <x v="26"/>
    <x v="31"/>
    <x v="1"/>
    <x v="0"/>
    <x v="30"/>
    <x v="30"/>
    <x v="30"/>
    <x v="30"/>
    <x v="0"/>
    <x v="954"/>
    <x v="996"/>
    <x v="605"/>
    <x v="286"/>
    <x v="27"/>
    <x v="790"/>
    <x v="36"/>
    <x v="3"/>
    <x v="4"/>
    <x v="3"/>
    <x v="1"/>
    <x v="6"/>
    <x v="312"/>
    <x v="0"/>
    <x v="0"/>
    <x v="3"/>
    <x v="2"/>
    <x v="0"/>
    <x v="0"/>
    <x v="0"/>
  </r>
  <r>
    <x v="93"/>
    <x v="31"/>
    <x v="37"/>
    <x v="0"/>
    <x v="17"/>
    <x v="36"/>
    <x v="36"/>
    <x v="36"/>
    <x v="36"/>
    <x v="0"/>
    <x v="955"/>
    <x v="997"/>
    <x v="242"/>
    <x v="399"/>
    <x v="20"/>
    <x v="815"/>
    <x v="3"/>
    <x v="3"/>
    <x v="3"/>
    <x v="3"/>
    <x v="1"/>
    <x v="47"/>
    <x v="741"/>
    <x v="0"/>
    <x v="0"/>
    <x v="3"/>
    <x v="2"/>
    <x v="17"/>
    <x v="0"/>
    <x v="0"/>
  </r>
  <r>
    <x v="93"/>
    <x v="34"/>
    <x v="41"/>
    <x v="1"/>
    <x v="0"/>
    <x v="40"/>
    <x v="40"/>
    <x v="40"/>
    <x v="40"/>
    <x v="0"/>
    <x v="956"/>
    <x v="998"/>
    <x v="283"/>
    <x v="195"/>
    <x v="18"/>
    <x v="816"/>
    <x v="4"/>
    <x v="3"/>
    <x v="4"/>
    <x v="3"/>
    <x v="1"/>
    <x v="4"/>
    <x v="4"/>
    <x v="0"/>
    <x v="0"/>
    <x v="3"/>
    <x v="2"/>
    <x v="0"/>
    <x v="0"/>
    <x v="0"/>
  </r>
  <r>
    <x v="93"/>
    <x v="36"/>
    <x v="43"/>
    <x v="0"/>
    <x v="18"/>
    <x v="42"/>
    <x v="42"/>
    <x v="42"/>
    <x v="42"/>
    <x v="0"/>
    <x v="957"/>
    <x v="214"/>
    <x v="419"/>
    <x v="400"/>
    <x v="65"/>
    <x v="817"/>
    <x v="66"/>
    <x v="3"/>
    <x v="69"/>
    <x v="3"/>
    <x v="1"/>
    <x v="85"/>
    <x v="104"/>
    <x v="0"/>
    <x v="0"/>
    <x v="12"/>
    <x v="2"/>
    <x v="18"/>
    <x v="0"/>
    <x v="3"/>
  </r>
  <r>
    <x v="93"/>
    <x v="38"/>
    <x v="45"/>
    <x v="0"/>
    <x v="0"/>
    <x v="44"/>
    <x v="44"/>
    <x v="44"/>
    <x v="44"/>
    <x v="0"/>
    <x v="958"/>
    <x v="999"/>
    <x v="496"/>
    <x v="401"/>
    <x v="62"/>
    <x v="818"/>
    <x v="36"/>
    <x v="3"/>
    <x v="5"/>
    <x v="3"/>
    <x v="1"/>
    <x v="3"/>
    <x v="742"/>
    <x v="0"/>
    <x v="0"/>
    <x v="4"/>
    <x v="2"/>
    <x v="0"/>
    <x v="0"/>
    <x v="0"/>
  </r>
  <r>
    <x v="93"/>
    <x v="39"/>
    <x v="46"/>
    <x v="0"/>
    <x v="0"/>
    <x v="45"/>
    <x v="45"/>
    <x v="45"/>
    <x v="45"/>
    <x v="0"/>
    <x v="959"/>
    <x v="1000"/>
    <x v="177"/>
    <x v="195"/>
    <x v="42"/>
    <x v="819"/>
    <x v="29"/>
    <x v="3"/>
    <x v="53"/>
    <x v="3"/>
    <x v="3"/>
    <x v="115"/>
    <x v="743"/>
    <x v="0"/>
    <x v="0"/>
    <x v="12"/>
    <x v="14"/>
    <x v="0"/>
    <x v="0"/>
    <x v="0"/>
  </r>
  <r>
    <x v="93"/>
    <x v="41"/>
    <x v="48"/>
    <x v="0"/>
    <x v="18"/>
    <x v="47"/>
    <x v="47"/>
    <x v="47"/>
    <x v="47"/>
    <x v="0"/>
    <x v="960"/>
    <x v="1001"/>
    <x v="606"/>
    <x v="402"/>
    <x v="7"/>
    <x v="236"/>
    <x v="69"/>
    <x v="5"/>
    <x v="74"/>
    <x v="7"/>
    <x v="3"/>
    <x v="118"/>
    <x v="744"/>
    <x v="0"/>
    <x v="0"/>
    <x v="2"/>
    <x v="5"/>
    <x v="18"/>
    <x v="0"/>
    <x v="3"/>
  </r>
  <r>
    <x v="94"/>
    <x v="2"/>
    <x v="2"/>
    <x v="1"/>
    <x v="0"/>
    <x v="2"/>
    <x v="2"/>
    <x v="2"/>
    <x v="2"/>
    <x v="0"/>
    <x v="961"/>
    <x v="1002"/>
    <x v="607"/>
    <x v="403"/>
    <x v="65"/>
    <x v="820"/>
    <x v="21"/>
    <x v="3"/>
    <x v="3"/>
    <x v="3"/>
    <x v="1"/>
    <x v="22"/>
    <x v="745"/>
    <x v="0"/>
    <x v="0"/>
    <x v="13"/>
    <x v="5"/>
    <x v="0"/>
    <x v="0"/>
    <x v="0"/>
  </r>
  <r>
    <x v="94"/>
    <x v="2"/>
    <x v="3"/>
    <x v="1"/>
    <x v="0"/>
    <x v="3"/>
    <x v="3"/>
    <x v="3"/>
    <x v="3"/>
    <x v="0"/>
    <x v="962"/>
    <x v="1003"/>
    <x v="524"/>
    <x v="404"/>
    <x v="9"/>
    <x v="123"/>
    <x v="36"/>
    <x v="3"/>
    <x v="6"/>
    <x v="3"/>
    <x v="1"/>
    <x v="10"/>
    <x v="746"/>
    <x v="0"/>
    <x v="0"/>
    <x v="4"/>
    <x v="2"/>
    <x v="0"/>
    <x v="0"/>
    <x v="0"/>
  </r>
  <r>
    <x v="94"/>
    <x v="2"/>
    <x v="4"/>
    <x v="1"/>
    <x v="0"/>
    <x v="4"/>
    <x v="4"/>
    <x v="4"/>
    <x v="4"/>
    <x v="0"/>
    <x v="963"/>
    <x v="1004"/>
    <x v="366"/>
    <x v="346"/>
    <x v="55"/>
    <x v="821"/>
    <x v="4"/>
    <x v="3"/>
    <x v="4"/>
    <x v="3"/>
    <x v="1"/>
    <x v="4"/>
    <x v="4"/>
    <x v="0"/>
    <x v="0"/>
    <x v="3"/>
    <x v="2"/>
    <x v="0"/>
    <x v="0"/>
    <x v="0"/>
  </r>
  <r>
    <x v="94"/>
    <x v="5"/>
    <x v="8"/>
    <x v="1"/>
    <x v="0"/>
    <x v="8"/>
    <x v="8"/>
    <x v="8"/>
    <x v="8"/>
    <x v="0"/>
    <x v="964"/>
    <x v="1005"/>
    <x v="608"/>
    <x v="47"/>
    <x v="90"/>
    <x v="822"/>
    <x v="9"/>
    <x v="3"/>
    <x v="4"/>
    <x v="7"/>
    <x v="1"/>
    <x v="47"/>
    <x v="747"/>
    <x v="0"/>
    <x v="0"/>
    <x v="3"/>
    <x v="2"/>
    <x v="0"/>
    <x v="0"/>
    <x v="0"/>
  </r>
  <r>
    <x v="94"/>
    <x v="18"/>
    <x v="21"/>
    <x v="1"/>
    <x v="0"/>
    <x v="20"/>
    <x v="20"/>
    <x v="20"/>
    <x v="20"/>
    <x v="0"/>
    <x v="965"/>
    <x v="1006"/>
    <x v="609"/>
    <x v="46"/>
    <x v="9"/>
    <x v="781"/>
    <x v="3"/>
    <x v="3"/>
    <x v="3"/>
    <x v="3"/>
    <x v="1"/>
    <x v="47"/>
    <x v="748"/>
    <x v="0"/>
    <x v="0"/>
    <x v="3"/>
    <x v="2"/>
    <x v="0"/>
    <x v="0"/>
    <x v="0"/>
  </r>
  <r>
    <x v="94"/>
    <x v="23"/>
    <x v="27"/>
    <x v="1"/>
    <x v="0"/>
    <x v="26"/>
    <x v="26"/>
    <x v="26"/>
    <x v="26"/>
    <x v="0"/>
    <x v="966"/>
    <x v="1007"/>
    <x v="610"/>
    <x v="51"/>
    <x v="27"/>
    <x v="583"/>
    <x v="4"/>
    <x v="3"/>
    <x v="4"/>
    <x v="3"/>
    <x v="1"/>
    <x v="4"/>
    <x v="4"/>
    <x v="0"/>
    <x v="0"/>
    <x v="3"/>
    <x v="2"/>
    <x v="0"/>
    <x v="0"/>
    <x v="0"/>
  </r>
  <r>
    <x v="94"/>
    <x v="25"/>
    <x v="29"/>
    <x v="1"/>
    <x v="10"/>
    <x v="28"/>
    <x v="28"/>
    <x v="28"/>
    <x v="28"/>
    <x v="0"/>
    <x v="466"/>
    <x v="1008"/>
    <x v="391"/>
    <x v="405"/>
    <x v="4"/>
    <x v="490"/>
    <x v="4"/>
    <x v="3"/>
    <x v="4"/>
    <x v="3"/>
    <x v="1"/>
    <x v="4"/>
    <x v="4"/>
    <x v="0"/>
    <x v="0"/>
    <x v="3"/>
    <x v="2"/>
    <x v="10"/>
    <x v="0"/>
    <x v="3"/>
  </r>
  <r>
    <x v="94"/>
    <x v="25"/>
    <x v="30"/>
    <x v="1"/>
    <x v="10"/>
    <x v="29"/>
    <x v="29"/>
    <x v="29"/>
    <x v="29"/>
    <x v="0"/>
    <x v="967"/>
    <x v="1009"/>
    <x v="611"/>
    <x v="27"/>
    <x v="9"/>
    <x v="823"/>
    <x v="15"/>
    <x v="3"/>
    <x v="4"/>
    <x v="3"/>
    <x v="3"/>
    <x v="3"/>
    <x v="749"/>
    <x v="0"/>
    <x v="0"/>
    <x v="4"/>
    <x v="5"/>
    <x v="10"/>
    <x v="0"/>
    <x v="3"/>
  </r>
  <r>
    <x v="94"/>
    <x v="26"/>
    <x v="31"/>
    <x v="1"/>
    <x v="0"/>
    <x v="30"/>
    <x v="30"/>
    <x v="30"/>
    <x v="30"/>
    <x v="0"/>
    <x v="968"/>
    <x v="1010"/>
    <x v="56"/>
    <x v="113"/>
    <x v="27"/>
    <x v="824"/>
    <x v="4"/>
    <x v="3"/>
    <x v="4"/>
    <x v="3"/>
    <x v="1"/>
    <x v="4"/>
    <x v="4"/>
    <x v="0"/>
    <x v="0"/>
    <x v="3"/>
    <x v="2"/>
    <x v="0"/>
    <x v="0"/>
    <x v="0"/>
  </r>
  <r>
    <x v="94"/>
    <x v="31"/>
    <x v="37"/>
    <x v="0"/>
    <x v="17"/>
    <x v="36"/>
    <x v="36"/>
    <x v="36"/>
    <x v="36"/>
    <x v="0"/>
    <x v="969"/>
    <x v="1011"/>
    <x v="504"/>
    <x v="406"/>
    <x v="11"/>
    <x v="825"/>
    <x v="3"/>
    <x v="3"/>
    <x v="6"/>
    <x v="3"/>
    <x v="1"/>
    <x v="26"/>
    <x v="750"/>
    <x v="0"/>
    <x v="0"/>
    <x v="3"/>
    <x v="2"/>
    <x v="17"/>
    <x v="0"/>
    <x v="0"/>
  </r>
  <r>
    <x v="94"/>
    <x v="34"/>
    <x v="41"/>
    <x v="1"/>
    <x v="0"/>
    <x v="40"/>
    <x v="40"/>
    <x v="40"/>
    <x v="40"/>
    <x v="0"/>
    <x v="970"/>
    <x v="1012"/>
    <x v="137"/>
    <x v="299"/>
    <x v="18"/>
    <x v="826"/>
    <x v="4"/>
    <x v="3"/>
    <x v="4"/>
    <x v="3"/>
    <x v="1"/>
    <x v="4"/>
    <x v="4"/>
    <x v="0"/>
    <x v="0"/>
    <x v="3"/>
    <x v="2"/>
    <x v="0"/>
    <x v="0"/>
    <x v="0"/>
  </r>
  <r>
    <x v="94"/>
    <x v="36"/>
    <x v="43"/>
    <x v="0"/>
    <x v="18"/>
    <x v="42"/>
    <x v="42"/>
    <x v="42"/>
    <x v="42"/>
    <x v="0"/>
    <x v="971"/>
    <x v="1013"/>
    <x v="24"/>
    <x v="274"/>
    <x v="26"/>
    <x v="827"/>
    <x v="52"/>
    <x v="3"/>
    <x v="2"/>
    <x v="3"/>
    <x v="3"/>
    <x v="46"/>
    <x v="525"/>
    <x v="0"/>
    <x v="0"/>
    <x v="12"/>
    <x v="13"/>
    <x v="18"/>
    <x v="0"/>
    <x v="3"/>
  </r>
  <r>
    <x v="94"/>
    <x v="38"/>
    <x v="45"/>
    <x v="0"/>
    <x v="0"/>
    <x v="44"/>
    <x v="44"/>
    <x v="44"/>
    <x v="44"/>
    <x v="0"/>
    <x v="972"/>
    <x v="156"/>
    <x v="605"/>
    <x v="392"/>
    <x v="99"/>
    <x v="828"/>
    <x v="4"/>
    <x v="3"/>
    <x v="6"/>
    <x v="3"/>
    <x v="1"/>
    <x v="6"/>
    <x v="751"/>
    <x v="0"/>
    <x v="0"/>
    <x v="3"/>
    <x v="2"/>
    <x v="0"/>
    <x v="0"/>
    <x v="0"/>
  </r>
  <r>
    <x v="94"/>
    <x v="39"/>
    <x v="46"/>
    <x v="0"/>
    <x v="0"/>
    <x v="45"/>
    <x v="45"/>
    <x v="45"/>
    <x v="45"/>
    <x v="0"/>
    <x v="973"/>
    <x v="1014"/>
    <x v="556"/>
    <x v="81"/>
    <x v="48"/>
    <x v="829"/>
    <x v="49"/>
    <x v="3"/>
    <x v="2"/>
    <x v="1"/>
    <x v="1"/>
    <x v="101"/>
    <x v="126"/>
    <x v="0"/>
    <x v="0"/>
    <x v="4"/>
    <x v="13"/>
    <x v="0"/>
    <x v="0"/>
    <x v="0"/>
  </r>
  <r>
    <x v="94"/>
    <x v="41"/>
    <x v="48"/>
    <x v="0"/>
    <x v="18"/>
    <x v="47"/>
    <x v="47"/>
    <x v="47"/>
    <x v="47"/>
    <x v="0"/>
    <x v="974"/>
    <x v="1015"/>
    <x v="612"/>
    <x v="190"/>
    <x v="49"/>
    <x v="830"/>
    <x v="79"/>
    <x v="6"/>
    <x v="74"/>
    <x v="7"/>
    <x v="1"/>
    <x v="113"/>
    <x v="752"/>
    <x v="0"/>
    <x v="0"/>
    <x v="13"/>
    <x v="11"/>
    <x v="18"/>
    <x v="0"/>
    <x v="3"/>
  </r>
  <r>
    <x v="94"/>
    <x v="42"/>
    <x v="49"/>
    <x v="0"/>
    <x v="24"/>
    <x v="48"/>
    <x v="48"/>
    <x v="48"/>
    <x v="48"/>
    <x v="0"/>
    <x v="975"/>
    <x v="1016"/>
    <x v="128"/>
    <x v="171"/>
    <x v="4"/>
    <x v="30"/>
    <x v="33"/>
    <x v="5"/>
    <x v="28"/>
    <x v="1"/>
    <x v="12"/>
    <x v="32"/>
    <x v="753"/>
    <x v="0"/>
    <x v="0"/>
    <x v="4"/>
    <x v="6"/>
    <x v="24"/>
    <x v="1"/>
    <x v="1"/>
  </r>
  <r>
    <x v="95"/>
    <x v="2"/>
    <x v="2"/>
    <x v="1"/>
    <x v="0"/>
    <x v="2"/>
    <x v="2"/>
    <x v="2"/>
    <x v="2"/>
    <x v="0"/>
    <x v="976"/>
    <x v="1017"/>
    <x v="296"/>
    <x v="375"/>
    <x v="73"/>
    <x v="831"/>
    <x v="3"/>
    <x v="5"/>
    <x v="22"/>
    <x v="3"/>
    <x v="1"/>
    <x v="10"/>
    <x v="754"/>
    <x v="0"/>
    <x v="0"/>
    <x v="3"/>
    <x v="2"/>
    <x v="0"/>
    <x v="0"/>
    <x v="0"/>
  </r>
  <r>
    <x v="95"/>
    <x v="2"/>
    <x v="3"/>
    <x v="1"/>
    <x v="0"/>
    <x v="3"/>
    <x v="3"/>
    <x v="3"/>
    <x v="3"/>
    <x v="0"/>
    <x v="977"/>
    <x v="1018"/>
    <x v="304"/>
    <x v="139"/>
    <x v="59"/>
    <x v="832"/>
    <x v="3"/>
    <x v="3"/>
    <x v="4"/>
    <x v="3"/>
    <x v="1"/>
    <x v="10"/>
    <x v="755"/>
    <x v="0"/>
    <x v="0"/>
    <x v="3"/>
    <x v="5"/>
    <x v="0"/>
    <x v="0"/>
    <x v="0"/>
  </r>
  <r>
    <x v="95"/>
    <x v="2"/>
    <x v="4"/>
    <x v="1"/>
    <x v="0"/>
    <x v="4"/>
    <x v="4"/>
    <x v="4"/>
    <x v="4"/>
    <x v="0"/>
    <x v="457"/>
    <x v="1019"/>
    <x v="385"/>
    <x v="333"/>
    <x v="4"/>
    <x v="833"/>
    <x v="4"/>
    <x v="3"/>
    <x v="4"/>
    <x v="3"/>
    <x v="1"/>
    <x v="4"/>
    <x v="4"/>
    <x v="0"/>
    <x v="0"/>
    <x v="3"/>
    <x v="2"/>
    <x v="0"/>
    <x v="0"/>
    <x v="0"/>
  </r>
  <r>
    <x v="95"/>
    <x v="5"/>
    <x v="8"/>
    <x v="1"/>
    <x v="0"/>
    <x v="8"/>
    <x v="8"/>
    <x v="8"/>
    <x v="8"/>
    <x v="0"/>
    <x v="978"/>
    <x v="1020"/>
    <x v="10"/>
    <x v="46"/>
    <x v="90"/>
    <x v="834"/>
    <x v="3"/>
    <x v="3"/>
    <x v="6"/>
    <x v="3"/>
    <x v="1"/>
    <x v="26"/>
    <x v="756"/>
    <x v="0"/>
    <x v="0"/>
    <x v="4"/>
    <x v="5"/>
    <x v="0"/>
    <x v="0"/>
    <x v="0"/>
  </r>
  <r>
    <x v="95"/>
    <x v="18"/>
    <x v="21"/>
    <x v="1"/>
    <x v="0"/>
    <x v="20"/>
    <x v="20"/>
    <x v="20"/>
    <x v="20"/>
    <x v="0"/>
    <x v="979"/>
    <x v="1021"/>
    <x v="316"/>
    <x v="182"/>
    <x v="24"/>
    <x v="835"/>
    <x v="3"/>
    <x v="3"/>
    <x v="6"/>
    <x v="3"/>
    <x v="1"/>
    <x v="26"/>
    <x v="757"/>
    <x v="0"/>
    <x v="0"/>
    <x v="12"/>
    <x v="2"/>
    <x v="0"/>
    <x v="0"/>
    <x v="0"/>
  </r>
  <r>
    <x v="95"/>
    <x v="23"/>
    <x v="27"/>
    <x v="1"/>
    <x v="0"/>
    <x v="26"/>
    <x v="26"/>
    <x v="26"/>
    <x v="26"/>
    <x v="0"/>
    <x v="980"/>
    <x v="1022"/>
    <x v="429"/>
    <x v="407"/>
    <x v="18"/>
    <x v="836"/>
    <x v="4"/>
    <x v="3"/>
    <x v="4"/>
    <x v="3"/>
    <x v="1"/>
    <x v="4"/>
    <x v="4"/>
    <x v="0"/>
    <x v="0"/>
    <x v="3"/>
    <x v="2"/>
    <x v="0"/>
    <x v="0"/>
    <x v="0"/>
  </r>
  <r>
    <x v="95"/>
    <x v="25"/>
    <x v="29"/>
    <x v="1"/>
    <x v="10"/>
    <x v="28"/>
    <x v="28"/>
    <x v="28"/>
    <x v="28"/>
    <x v="0"/>
    <x v="414"/>
    <x v="500"/>
    <x v="47"/>
    <x v="77"/>
    <x v="4"/>
    <x v="837"/>
    <x v="36"/>
    <x v="3"/>
    <x v="4"/>
    <x v="3"/>
    <x v="1"/>
    <x v="6"/>
    <x v="758"/>
    <x v="0"/>
    <x v="0"/>
    <x v="4"/>
    <x v="2"/>
    <x v="10"/>
    <x v="0"/>
    <x v="3"/>
  </r>
  <r>
    <x v="95"/>
    <x v="25"/>
    <x v="30"/>
    <x v="1"/>
    <x v="10"/>
    <x v="29"/>
    <x v="29"/>
    <x v="29"/>
    <x v="29"/>
    <x v="0"/>
    <x v="981"/>
    <x v="1023"/>
    <x v="613"/>
    <x v="98"/>
    <x v="57"/>
    <x v="386"/>
    <x v="3"/>
    <x v="3"/>
    <x v="6"/>
    <x v="3"/>
    <x v="1"/>
    <x v="26"/>
    <x v="759"/>
    <x v="0"/>
    <x v="0"/>
    <x v="4"/>
    <x v="13"/>
    <x v="10"/>
    <x v="0"/>
    <x v="3"/>
  </r>
  <r>
    <x v="95"/>
    <x v="26"/>
    <x v="31"/>
    <x v="1"/>
    <x v="0"/>
    <x v="30"/>
    <x v="30"/>
    <x v="30"/>
    <x v="30"/>
    <x v="0"/>
    <x v="982"/>
    <x v="1024"/>
    <x v="512"/>
    <x v="295"/>
    <x v="59"/>
    <x v="344"/>
    <x v="4"/>
    <x v="3"/>
    <x v="4"/>
    <x v="3"/>
    <x v="1"/>
    <x v="4"/>
    <x v="4"/>
    <x v="0"/>
    <x v="0"/>
    <x v="3"/>
    <x v="2"/>
    <x v="0"/>
    <x v="0"/>
    <x v="0"/>
  </r>
  <r>
    <x v="95"/>
    <x v="31"/>
    <x v="37"/>
    <x v="0"/>
    <x v="17"/>
    <x v="36"/>
    <x v="36"/>
    <x v="36"/>
    <x v="36"/>
    <x v="0"/>
    <x v="983"/>
    <x v="1025"/>
    <x v="83"/>
    <x v="367"/>
    <x v="76"/>
    <x v="838"/>
    <x v="36"/>
    <x v="3"/>
    <x v="4"/>
    <x v="3"/>
    <x v="1"/>
    <x v="6"/>
    <x v="760"/>
    <x v="0"/>
    <x v="0"/>
    <x v="3"/>
    <x v="2"/>
    <x v="17"/>
    <x v="0"/>
    <x v="0"/>
  </r>
  <r>
    <x v="95"/>
    <x v="34"/>
    <x v="41"/>
    <x v="1"/>
    <x v="0"/>
    <x v="40"/>
    <x v="40"/>
    <x v="40"/>
    <x v="40"/>
    <x v="0"/>
    <x v="984"/>
    <x v="1026"/>
    <x v="585"/>
    <x v="271"/>
    <x v="44"/>
    <x v="839"/>
    <x v="3"/>
    <x v="5"/>
    <x v="4"/>
    <x v="3"/>
    <x v="1"/>
    <x v="26"/>
    <x v="761"/>
    <x v="0"/>
    <x v="0"/>
    <x v="3"/>
    <x v="2"/>
    <x v="0"/>
    <x v="0"/>
    <x v="0"/>
  </r>
  <r>
    <x v="95"/>
    <x v="36"/>
    <x v="43"/>
    <x v="0"/>
    <x v="18"/>
    <x v="42"/>
    <x v="42"/>
    <x v="42"/>
    <x v="42"/>
    <x v="0"/>
    <x v="985"/>
    <x v="1027"/>
    <x v="386"/>
    <x v="315"/>
    <x v="59"/>
    <x v="840"/>
    <x v="33"/>
    <x v="3"/>
    <x v="23"/>
    <x v="7"/>
    <x v="1"/>
    <x v="53"/>
    <x v="65"/>
    <x v="0"/>
    <x v="0"/>
    <x v="12"/>
    <x v="2"/>
    <x v="18"/>
    <x v="0"/>
    <x v="3"/>
  </r>
  <r>
    <x v="95"/>
    <x v="38"/>
    <x v="45"/>
    <x v="0"/>
    <x v="0"/>
    <x v="44"/>
    <x v="44"/>
    <x v="44"/>
    <x v="44"/>
    <x v="0"/>
    <x v="986"/>
    <x v="1028"/>
    <x v="232"/>
    <x v="84"/>
    <x v="106"/>
    <x v="841"/>
    <x v="4"/>
    <x v="3"/>
    <x v="6"/>
    <x v="3"/>
    <x v="1"/>
    <x v="6"/>
    <x v="762"/>
    <x v="0"/>
    <x v="0"/>
    <x v="3"/>
    <x v="2"/>
    <x v="0"/>
    <x v="0"/>
    <x v="0"/>
  </r>
  <r>
    <x v="95"/>
    <x v="39"/>
    <x v="46"/>
    <x v="0"/>
    <x v="0"/>
    <x v="45"/>
    <x v="45"/>
    <x v="45"/>
    <x v="45"/>
    <x v="0"/>
    <x v="987"/>
    <x v="1029"/>
    <x v="439"/>
    <x v="210"/>
    <x v="75"/>
    <x v="842"/>
    <x v="5"/>
    <x v="3"/>
    <x v="9"/>
    <x v="1"/>
    <x v="3"/>
    <x v="9"/>
    <x v="763"/>
    <x v="0"/>
    <x v="0"/>
    <x v="3"/>
    <x v="14"/>
    <x v="0"/>
    <x v="0"/>
    <x v="0"/>
  </r>
  <r>
    <x v="95"/>
    <x v="41"/>
    <x v="48"/>
    <x v="0"/>
    <x v="18"/>
    <x v="47"/>
    <x v="47"/>
    <x v="47"/>
    <x v="47"/>
    <x v="0"/>
    <x v="988"/>
    <x v="1030"/>
    <x v="614"/>
    <x v="207"/>
    <x v="65"/>
    <x v="843"/>
    <x v="44"/>
    <x v="5"/>
    <x v="12"/>
    <x v="7"/>
    <x v="0"/>
    <x v="1"/>
    <x v="764"/>
    <x v="0"/>
    <x v="0"/>
    <x v="9"/>
    <x v="1"/>
    <x v="18"/>
    <x v="0"/>
    <x v="3"/>
  </r>
  <r>
    <x v="95"/>
    <x v="42"/>
    <x v="49"/>
    <x v="0"/>
    <x v="24"/>
    <x v="48"/>
    <x v="48"/>
    <x v="48"/>
    <x v="48"/>
    <x v="0"/>
    <x v="989"/>
    <x v="1031"/>
    <x v="149"/>
    <x v="70"/>
    <x v="4"/>
    <x v="844"/>
    <x v="17"/>
    <x v="3"/>
    <x v="31"/>
    <x v="7"/>
    <x v="3"/>
    <x v="78"/>
    <x v="765"/>
    <x v="0"/>
    <x v="0"/>
    <x v="3"/>
    <x v="14"/>
    <x v="24"/>
    <x v="1"/>
    <x v="1"/>
  </r>
  <r>
    <x v="95"/>
    <x v="42"/>
    <x v="50"/>
    <x v="0"/>
    <x v="25"/>
    <x v="49"/>
    <x v="49"/>
    <x v="49"/>
    <x v="49"/>
    <x v="0"/>
    <x v="990"/>
    <x v="1032"/>
    <x v="615"/>
    <x v="120"/>
    <x v="77"/>
    <x v="845"/>
    <x v="52"/>
    <x v="5"/>
    <x v="19"/>
    <x v="3"/>
    <x v="1"/>
    <x v="73"/>
    <x v="766"/>
    <x v="0"/>
    <x v="0"/>
    <x v="4"/>
    <x v="13"/>
    <x v="25"/>
    <x v="0"/>
    <x v="4"/>
  </r>
  <r>
    <x v="96"/>
    <x v="2"/>
    <x v="2"/>
    <x v="1"/>
    <x v="0"/>
    <x v="2"/>
    <x v="2"/>
    <x v="2"/>
    <x v="2"/>
    <x v="0"/>
    <x v="991"/>
    <x v="1033"/>
    <x v="438"/>
    <x v="72"/>
    <x v="42"/>
    <x v="846"/>
    <x v="3"/>
    <x v="3"/>
    <x v="3"/>
    <x v="3"/>
    <x v="1"/>
    <x v="47"/>
    <x v="767"/>
    <x v="0"/>
    <x v="0"/>
    <x v="4"/>
    <x v="2"/>
    <x v="0"/>
    <x v="0"/>
    <x v="0"/>
  </r>
  <r>
    <x v="96"/>
    <x v="2"/>
    <x v="3"/>
    <x v="1"/>
    <x v="0"/>
    <x v="3"/>
    <x v="3"/>
    <x v="3"/>
    <x v="3"/>
    <x v="0"/>
    <x v="992"/>
    <x v="1034"/>
    <x v="377"/>
    <x v="143"/>
    <x v="107"/>
    <x v="847"/>
    <x v="36"/>
    <x v="3"/>
    <x v="4"/>
    <x v="7"/>
    <x v="1"/>
    <x v="10"/>
    <x v="768"/>
    <x v="0"/>
    <x v="0"/>
    <x v="12"/>
    <x v="13"/>
    <x v="0"/>
    <x v="0"/>
    <x v="0"/>
  </r>
  <r>
    <x v="96"/>
    <x v="2"/>
    <x v="4"/>
    <x v="1"/>
    <x v="0"/>
    <x v="4"/>
    <x v="4"/>
    <x v="4"/>
    <x v="4"/>
    <x v="0"/>
    <x v="431"/>
    <x v="899"/>
    <x v="366"/>
    <x v="33"/>
    <x v="4"/>
    <x v="290"/>
    <x v="4"/>
    <x v="3"/>
    <x v="4"/>
    <x v="3"/>
    <x v="1"/>
    <x v="4"/>
    <x v="4"/>
    <x v="0"/>
    <x v="0"/>
    <x v="3"/>
    <x v="2"/>
    <x v="0"/>
    <x v="0"/>
    <x v="0"/>
  </r>
  <r>
    <x v="96"/>
    <x v="5"/>
    <x v="8"/>
    <x v="1"/>
    <x v="0"/>
    <x v="8"/>
    <x v="8"/>
    <x v="8"/>
    <x v="8"/>
    <x v="0"/>
    <x v="993"/>
    <x v="1035"/>
    <x v="616"/>
    <x v="221"/>
    <x v="90"/>
    <x v="661"/>
    <x v="4"/>
    <x v="3"/>
    <x v="4"/>
    <x v="3"/>
    <x v="3"/>
    <x v="6"/>
    <x v="769"/>
    <x v="0"/>
    <x v="0"/>
    <x v="4"/>
    <x v="2"/>
    <x v="0"/>
    <x v="0"/>
    <x v="0"/>
  </r>
  <r>
    <x v="96"/>
    <x v="18"/>
    <x v="21"/>
    <x v="1"/>
    <x v="0"/>
    <x v="20"/>
    <x v="20"/>
    <x v="20"/>
    <x v="20"/>
    <x v="0"/>
    <x v="994"/>
    <x v="1036"/>
    <x v="580"/>
    <x v="37"/>
    <x v="42"/>
    <x v="139"/>
    <x v="21"/>
    <x v="3"/>
    <x v="6"/>
    <x v="3"/>
    <x v="2"/>
    <x v="21"/>
    <x v="770"/>
    <x v="0"/>
    <x v="0"/>
    <x v="13"/>
    <x v="2"/>
    <x v="0"/>
    <x v="0"/>
    <x v="0"/>
  </r>
  <r>
    <x v="96"/>
    <x v="23"/>
    <x v="27"/>
    <x v="1"/>
    <x v="0"/>
    <x v="26"/>
    <x v="26"/>
    <x v="26"/>
    <x v="26"/>
    <x v="0"/>
    <x v="995"/>
    <x v="1037"/>
    <x v="75"/>
    <x v="6"/>
    <x v="18"/>
    <x v="848"/>
    <x v="36"/>
    <x v="3"/>
    <x v="6"/>
    <x v="3"/>
    <x v="1"/>
    <x v="10"/>
    <x v="771"/>
    <x v="0"/>
    <x v="0"/>
    <x v="3"/>
    <x v="2"/>
    <x v="0"/>
    <x v="0"/>
    <x v="0"/>
  </r>
  <r>
    <x v="96"/>
    <x v="25"/>
    <x v="29"/>
    <x v="1"/>
    <x v="10"/>
    <x v="28"/>
    <x v="28"/>
    <x v="28"/>
    <x v="28"/>
    <x v="0"/>
    <x v="414"/>
    <x v="611"/>
    <x v="47"/>
    <x v="254"/>
    <x v="4"/>
    <x v="365"/>
    <x v="4"/>
    <x v="3"/>
    <x v="4"/>
    <x v="3"/>
    <x v="1"/>
    <x v="4"/>
    <x v="4"/>
    <x v="0"/>
    <x v="0"/>
    <x v="3"/>
    <x v="2"/>
    <x v="10"/>
    <x v="0"/>
    <x v="3"/>
  </r>
  <r>
    <x v="96"/>
    <x v="25"/>
    <x v="30"/>
    <x v="1"/>
    <x v="10"/>
    <x v="29"/>
    <x v="29"/>
    <x v="29"/>
    <x v="29"/>
    <x v="0"/>
    <x v="996"/>
    <x v="1038"/>
    <x v="561"/>
    <x v="198"/>
    <x v="9"/>
    <x v="5"/>
    <x v="36"/>
    <x v="3"/>
    <x v="6"/>
    <x v="3"/>
    <x v="1"/>
    <x v="10"/>
    <x v="772"/>
    <x v="0"/>
    <x v="0"/>
    <x v="4"/>
    <x v="5"/>
    <x v="10"/>
    <x v="0"/>
    <x v="3"/>
  </r>
  <r>
    <x v="96"/>
    <x v="26"/>
    <x v="31"/>
    <x v="1"/>
    <x v="0"/>
    <x v="30"/>
    <x v="30"/>
    <x v="30"/>
    <x v="30"/>
    <x v="0"/>
    <x v="997"/>
    <x v="1039"/>
    <x v="234"/>
    <x v="283"/>
    <x v="103"/>
    <x v="849"/>
    <x v="4"/>
    <x v="3"/>
    <x v="6"/>
    <x v="3"/>
    <x v="1"/>
    <x v="6"/>
    <x v="773"/>
    <x v="0"/>
    <x v="0"/>
    <x v="3"/>
    <x v="2"/>
    <x v="0"/>
    <x v="0"/>
    <x v="0"/>
  </r>
  <r>
    <x v="96"/>
    <x v="31"/>
    <x v="37"/>
    <x v="0"/>
    <x v="17"/>
    <x v="36"/>
    <x v="36"/>
    <x v="36"/>
    <x v="36"/>
    <x v="0"/>
    <x v="998"/>
    <x v="1040"/>
    <x v="471"/>
    <x v="71"/>
    <x v="13"/>
    <x v="850"/>
    <x v="36"/>
    <x v="3"/>
    <x v="4"/>
    <x v="3"/>
    <x v="1"/>
    <x v="6"/>
    <x v="774"/>
    <x v="0"/>
    <x v="0"/>
    <x v="3"/>
    <x v="2"/>
    <x v="17"/>
    <x v="0"/>
    <x v="0"/>
  </r>
  <r>
    <x v="96"/>
    <x v="34"/>
    <x v="41"/>
    <x v="1"/>
    <x v="0"/>
    <x v="40"/>
    <x v="40"/>
    <x v="40"/>
    <x v="40"/>
    <x v="0"/>
    <x v="999"/>
    <x v="1041"/>
    <x v="395"/>
    <x v="261"/>
    <x v="53"/>
    <x v="851"/>
    <x v="36"/>
    <x v="3"/>
    <x v="4"/>
    <x v="3"/>
    <x v="1"/>
    <x v="6"/>
    <x v="775"/>
    <x v="0"/>
    <x v="0"/>
    <x v="3"/>
    <x v="2"/>
    <x v="0"/>
    <x v="0"/>
    <x v="0"/>
  </r>
  <r>
    <x v="96"/>
    <x v="39"/>
    <x v="46"/>
    <x v="0"/>
    <x v="0"/>
    <x v="45"/>
    <x v="45"/>
    <x v="45"/>
    <x v="45"/>
    <x v="0"/>
    <x v="1000"/>
    <x v="1042"/>
    <x v="576"/>
    <x v="121"/>
    <x v="42"/>
    <x v="852"/>
    <x v="8"/>
    <x v="3"/>
    <x v="51"/>
    <x v="1"/>
    <x v="3"/>
    <x v="25"/>
    <x v="579"/>
    <x v="0"/>
    <x v="0"/>
    <x v="13"/>
    <x v="2"/>
    <x v="0"/>
    <x v="0"/>
    <x v="0"/>
  </r>
  <r>
    <x v="96"/>
    <x v="41"/>
    <x v="48"/>
    <x v="0"/>
    <x v="18"/>
    <x v="47"/>
    <x v="47"/>
    <x v="47"/>
    <x v="47"/>
    <x v="0"/>
    <x v="1001"/>
    <x v="1043"/>
    <x v="617"/>
    <x v="408"/>
    <x v="0"/>
    <x v="643"/>
    <x v="7"/>
    <x v="3"/>
    <x v="75"/>
    <x v="7"/>
    <x v="6"/>
    <x v="31"/>
    <x v="630"/>
    <x v="0"/>
    <x v="0"/>
    <x v="5"/>
    <x v="7"/>
    <x v="18"/>
    <x v="0"/>
    <x v="3"/>
  </r>
  <r>
    <x v="96"/>
    <x v="42"/>
    <x v="49"/>
    <x v="0"/>
    <x v="24"/>
    <x v="48"/>
    <x v="48"/>
    <x v="48"/>
    <x v="48"/>
    <x v="0"/>
    <x v="1002"/>
    <x v="1044"/>
    <x v="618"/>
    <x v="409"/>
    <x v="4"/>
    <x v="853"/>
    <x v="33"/>
    <x v="3"/>
    <x v="9"/>
    <x v="7"/>
    <x v="1"/>
    <x v="42"/>
    <x v="776"/>
    <x v="0"/>
    <x v="0"/>
    <x v="12"/>
    <x v="7"/>
    <x v="24"/>
    <x v="1"/>
    <x v="1"/>
  </r>
  <r>
    <x v="96"/>
    <x v="42"/>
    <x v="50"/>
    <x v="0"/>
    <x v="25"/>
    <x v="49"/>
    <x v="49"/>
    <x v="49"/>
    <x v="49"/>
    <x v="0"/>
    <x v="1003"/>
    <x v="1045"/>
    <x v="275"/>
    <x v="220"/>
    <x v="40"/>
    <x v="854"/>
    <x v="33"/>
    <x v="3"/>
    <x v="19"/>
    <x v="3"/>
    <x v="1"/>
    <x v="5"/>
    <x v="777"/>
    <x v="0"/>
    <x v="0"/>
    <x v="4"/>
    <x v="7"/>
    <x v="25"/>
    <x v="0"/>
    <x v="4"/>
  </r>
  <r>
    <x v="97"/>
    <x v="2"/>
    <x v="2"/>
    <x v="1"/>
    <x v="0"/>
    <x v="2"/>
    <x v="2"/>
    <x v="2"/>
    <x v="2"/>
    <x v="0"/>
    <x v="1004"/>
    <x v="1046"/>
    <x v="255"/>
    <x v="107"/>
    <x v="75"/>
    <x v="855"/>
    <x v="36"/>
    <x v="3"/>
    <x v="4"/>
    <x v="3"/>
    <x v="1"/>
    <x v="6"/>
    <x v="778"/>
    <x v="0"/>
    <x v="0"/>
    <x v="3"/>
    <x v="2"/>
    <x v="0"/>
    <x v="0"/>
    <x v="0"/>
  </r>
  <r>
    <x v="97"/>
    <x v="2"/>
    <x v="3"/>
    <x v="1"/>
    <x v="0"/>
    <x v="3"/>
    <x v="3"/>
    <x v="3"/>
    <x v="3"/>
    <x v="0"/>
    <x v="1005"/>
    <x v="1047"/>
    <x v="619"/>
    <x v="47"/>
    <x v="82"/>
    <x v="856"/>
    <x v="4"/>
    <x v="3"/>
    <x v="4"/>
    <x v="3"/>
    <x v="1"/>
    <x v="4"/>
    <x v="4"/>
    <x v="0"/>
    <x v="0"/>
    <x v="3"/>
    <x v="2"/>
    <x v="0"/>
    <x v="0"/>
    <x v="0"/>
  </r>
  <r>
    <x v="97"/>
    <x v="2"/>
    <x v="4"/>
    <x v="1"/>
    <x v="0"/>
    <x v="4"/>
    <x v="4"/>
    <x v="4"/>
    <x v="4"/>
    <x v="0"/>
    <x v="457"/>
    <x v="840"/>
    <x v="385"/>
    <x v="89"/>
    <x v="4"/>
    <x v="71"/>
    <x v="4"/>
    <x v="3"/>
    <x v="4"/>
    <x v="3"/>
    <x v="1"/>
    <x v="4"/>
    <x v="4"/>
    <x v="0"/>
    <x v="0"/>
    <x v="3"/>
    <x v="2"/>
    <x v="0"/>
    <x v="0"/>
    <x v="0"/>
  </r>
  <r>
    <x v="97"/>
    <x v="5"/>
    <x v="8"/>
    <x v="1"/>
    <x v="0"/>
    <x v="8"/>
    <x v="8"/>
    <x v="8"/>
    <x v="8"/>
    <x v="0"/>
    <x v="1006"/>
    <x v="1048"/>
    <x v="620"/>
    <x v="184"/>
    <x v="90"/>
    <x v="47"/>
    <x v="9"/>
    <x v="3"/>
    <x v="6"/>
    <x v="3"/>
    <x v="1"/>
    <x v="47"/>
    <x v="779"/>
    <x v="0"/>
    <x v="0"/>
    <x v="3"/>
    <x v="2"/>
    <x v="0"/>
    <x v="0"/>
    <x v="0"/>
  </r>
  <r>
    <x v="97"/>
    <x v="18"/>
    <x v="21"/>
    <x v="1"/>
    <x v="0"/>
    <x v="20"/>
    <x v="20"/>
    <x v="20"/>
    <x v="20"/>
    <x v="0"/>
    <x v="1007"/>
    <x v="1049"/>
    <x v="443"/>
    <x v="9"/>
    <x v="81"/>
    <x v="857"/>
    <x v="4"/>
    <x v="3"/>
    <x v="3"/>
    <x v="3"/>
    <x v="1"/>
    <x v="10"/>
    <x v="780"/>
    <x v="0"/>
    <x v="0"/>
    <x v="4"/>
    <x v="2"/>
    <x v="0"/>
    <x v="0"/>
    <x v="0"/>
  </r>
  <r>
    <x v="97"/>
    <x v="23"/>
    <x v="27"/>
    <x v="1"/>
    <x v="0"/>
    <x v="26"/>
    <x v="26"/>
    <x v="26"/>
    <x v="26"/>
    <x v="0"/>
    <x v="1008"/>
    <x v="1050"/>
    <x v="106"/>
    <x v="234"/>
    <x v="18"/>
    <x v="858"/>
    <x v="4"/>
    <x v="3"/>
    <x v="4"/>
    <x v="3"/>
    <x v="1"/>
    <x v="4"/>
    <x v="4"/>
    <x v="0"/>
    <x v="0"/>
    <x v="3"/>
    <x v="2"/>
    <x v="0"/>
    <x v="0"/>
    <x v="0"/>
  </r>
  <r>
    <x v="97"/>
    <x v="25"/>
    <x v="29"/>
    <x v="1"/>
    <x v="10"/>
    <x v="28"/>
    <x v="28"/>
    <x v="28"/>
    <x v="28"/>
    <x v="0"/>
    <x v="457"/>
    <x v="588"/>
    <x v="385"/>
    <x v="289"/>
    <x v="4"/>
    <x v="859"/>
    <x v="4"/>
    <x v="3"/>
    <x v="4"/>
    <x v="3"/>
    <x v="1"/>
    <x v="4"/>
    <x v="4"/>
    <x v="0"/>
    <x v="0"/>
    <x v="3"/>
    <x v="2"/>
    <x v="10"/>
    <x v="0"/>
    <x v="3"/>
  </r>
  <r>
    <x v="97"/>
    <x v="25"/>
    <x v="30"/>
    <x v="1"/>
    <x v="10"/>
    <x v="29"/>
    <x v="29"/>
    <x v="29"/>
    <x v="29"/>
    <x v="0"/>
    <x v="1009"/>
    <x v="1051"/>
    <x v="311"/>
    <x v="76"/>
    <x v="45"/>
    <x v="860"/>
    <x v="36"/>
    <x v="3"/>
    <x v="4"/>
    <x v="3"/>
    <x v="1"/>
    <x v="6"/>
    <x v="781"/>
    <x v="0"/>
    <x v="0"/>
    <x v="3"/>
    <x v="2"/>
    <x v="10"/>
    <x v="0"/>
    <x v="3"/>
  </r>
  <r>
    <x v="97"/>
    <x v="26"/>
    <x v="31"/>
    <x v="1"/>
    <x v="0"/>
    <x v="30"/>
    <x v="30"/>
    <x v="30"/>
    <x v="30"/>
    <x v="0"/>
    <x v="1010"/>
    <x v="1052"/>
    <x v="406"/>
    <x v="293"/>
    <x v="108"/>
    <x v="861"/>
    <x v="36"/>
    <x v="3"/>
    <x v="6"/>
    <x v="3"/>
    <x v="1"/>
    <x v="10"/>
    <x v="782"/>
    <x v="0"/>
    <x v="0"/>
    <x v="3"/>
    <x v="2"/>
    <x v="0"/>
    <x v="0"/>
    <x v="0"/>
  </r>
  <r>
    <x v="97"/>
    <x v="31"/>
    <x v="37"/>
    <x v="0"/>
    <x v="17"/>
    <x v="36"/>
    <x v="36"/>
    <x v="36"/>
    <x v="36"/>
    <x v="0"/>
    <x v="1011"/>
    <x v="1053"/>
    <x v="504"/>
    <x v="410"/>
    <x v="9"/>
    <x v="862"/>
    <x v="36"/>
    <x v="3"/>
    <x v="4"/>
    <x v="3"/>
    <x v="1"/>
    <x v="6"/>
    <x v="783"/>
    <x v="0"/>
    <x v="0"/>
    <x v="4"/>
    <x v="2"/>
    <x v="17"/>
    <x v="0"/>
    <x v="0"/>
  </r>
  <r>
    <x v="97"/>
    <x v="34"/>
    <x v="41"/>
    <x v="1"/>
    <x v="0"/>
    <x v="40"/>
    <x v="40"/>
    <x v="40"/>
    <x v="40"/>
    <x v="0"/>
    <x v="1012"/>
    <x v="1054"/>
    <x v="442"/>
    <x v="218"/>
    <x v="109"/>
    <x v="863"/>
    <x v="4"/>
    <x v="3"/>
    <x v="6"/>
    <x v="3"/>
    <x v="1"/>
    <x v="6"/>
    <x v="784"/>
    <x v="0"/>
    <x v="0"/>
    <x v="4"/>
    <x v="5"/>
    <x v="0"/>
    <x v="0"/>
    <x v="0"/>
  </r>
  <r>
    <x v="97"/>
    <x v="39"/>
    <x v="46"/>
    <x v="0"/>
    <x v="0"/>
    <x v="45"/>
    <x v="45"/>
    <x v="45"/>
    <x v="45"/>
    <x v="0"/>
    <x v="1013"/>
    <x v="1055"/>
    <x v="270"/>
    <x v="352"/>
    <x v="48"/>
    <x v="864"/>
    <x v="43"/>
    <x v="5"/>
    <x v="14"/>
    <x v="3"/>
    <x v="1"/>
    <x v="67"/>
    <x v="785"/>
    <x v="0"/>
    <x v="0"/>
    <x v="13"/>
    <x v="5"/>
    <x v="0"/>
    <x v="0"/>
    <x v="0"/>
  </r>
  <r>
    <x v="97"/>
    <x v="41"/>
    <x v="48"/>
    <x v="0"/>
    <x v="18"/>
    <x v="47"/>
    <x v="47"/>
    <x v="47"/>
    <x v="47"/>
    <x v="0"/>
    <x v="1014"/>
    <x v="1056"/>
    <x v="621"/>
    <x v="123"/>
    <x v="71"/>
    <x v="865"/>
    <x v="80"/>
    <x v="5"/>
    <x v="60"/>
    <x v="1"/>
    <x v="2"/>
    <x v="93"/>
    <x v="786"/>
    <x v="0"/>
    <x v="0"/>
    <x v="13"/>
    <x v="7"/>
    <x v="18"/>
    <x v="0"/>
    <x v="3"/>
  </r>
  <r>
    <x v="97"/>
    <x v="42"/>
    <x v="49"/>
    <x v="0"/>
    <x v="24"/>
    <x v="48"/>
    <x v="48"/>
    <x v="48"/>
    <x v="48"/>
    <x v="0"/>
    <x v="1015"/>
    <x v="1057"/>
    <x v="91"/>
    <x v="411"/>
    <x v="55"/>
    <x v="866"/>
    <x v="5"/>
    <x v="3"/>
    <x v="2"/>
    <x v="2"/>
    <x v="3"/>
    <x v="9"/>
    <x v="787"/>
    <x v="0"/>
    <x v="0"/>
    <x v="5"/>
    <x v="20"/>
    <x v="24"/>
    <x v="1"/>
    <x v="1"/>
  </r>
  <r>
    <x v="97"/>
    <x v="42"/>
    <x v="50"/>
    <x v="0"/>
    <x v="25"/>
    <x v="49"/>
    <x v="49"/>
    <x v="49"/>
    <x v="49"/>
    <x v="0"/>
    <x v="1016"/>
    <x v="1058"/>
    <x v="622"/>
    <x v="266"/>
    <x v="3"/>
    <x v="867"/>
    <x v="26"/>
    <x v="2"/>
    <x v="69"/>
    <x v="7"/>
    <x v="2"/>
    <x v="41"/>
    <x v="624"/>
    <x v="0"/>
    <x v="0"/>
    <x v="4"/>
    <x v="5"/>
    <x v="25"/>
    <x v="0"/>
    <x v="4"/>
  </r>
  <r>
    <x v="98"/>
    <x v="2"/>
    <x v="2"/>
    <x v="1"/>
    <x v="0"/>
    <x v="2"/>
    <x v="2"/>
    <x v="2"/>
    <x v="2"/>
    <x v="0"/>
    <x v="1017"/>
    <x v="784"/>
    <x v="623"/>
    <x v="387"/>
    <x v="72"/>
    <x v="868"/>
    <x v="33"/>
    <x v="3"/>
    <x v="3"/>
    <x v="3"/>
    <x v="1"/>
    <x v="16"/>
    <x v="788"/>
    <x v="0"/>
    <x v="0"/>
    <x v="3"/>
    <x v="2"/>
    <x v="0"/>
    <x v="0"/>
    <x v="0"/>
  </r>
  <r>
    <x v="98"/>
    <x v="2"/>
    <x v="3"/>
    <x v="1"/>
    <x v="0"/>
    <x v="3"/>
    <x v="3"/>
    <x v="3"/>
    <x v="3"/>
    <x v="0"/>
    <x v="1018"/>
    <x v="1059"/>
    <x v="205"/>
    <x v="79"/>
    <x v="107"/>
    <x v="610"/>
    <x v="9"/>
    <x v="3"/>
    <x v="3"/>
    <x v="3"/>
    <x v="1"/>
    <x v="3"/>
    <x v="789"/>
    <x v="0"/>
    <x v="0"/>
    <x v="3"/>
    <x v="2"/>
    <x v="0"/>
    <x v="0"/>
    <x v="0"/>
  </r>
  <r>
    <x v="98"/>
    <x v="2"/>
    <x v="4"/>
    <x v="1"/>
    <x v="0"/>
    <x v="4"/>
    <x v="4"/>
    <x v="4"/>
    <x v="4"/>
    <x v="0"/>
    <x v="1019"/>
    <x v="1060"/>
    <x v="366"/>
    <x v="91"/>
    <x v="18"/>
    <x v="869"/>
    <x v="4"/>
    <x v="3"/>
    <x v="4"/>
    <x v="3"/>
    <x v="1"/>
    <x v="4"/>
    <x v="4"/>
    <x v="0"/>
    <x v="0"/>
    <x v="3"/>
    <x v="2"/>
    <x v="0"/>
    <x v="0"/>
    <x v="0"/>
  </r>
  <r>
    <x v="98"/>
    <x v="5"/>
    <x v="8"/>
    <x v="1"/>
    <x v="0"/>
    <x v="8"/>
    <x v="8"/>
    <x v="8"/>
    <x v="8"/>
    <x v="0"/>
    <x v="1020"/>
    <x v="1061"/>
    <x v="240"/>
    <x v="182"/>
    <x v="90"/>
    <x v="271"/>
    <x v="4"/>
    <x v="3"/>
    <x v="4"/>
    <x v="3"/>
    <x v="1"/>
    <x v="4"/>
    <x v="4"/>
    <x v="0"/>
    <x v="0"/>
    <x v="3"/>
    <x v="2"/>
    <x v="0"/>
    <x v="0"/>
    <x v="0"/>
  </r>
  <r>
    <x v="98"/>
    <x v="18"/>
    <x v="21"/>
    <x v="1"/>
    <x v="0"/>
    <x v="20"/>
    <x v="20"/>
    <x v="20"/>
    <x v="20"/>
    <x v="0"/>
    <x v="169"/>
    <x v="1062"/>
    <x v="404"/>
    <x v="293"/>
    <x v="48"/>
    <x v="870"/>
    <x v="3"/>
    <x v="3"/>
    <x v="6"/>
    <x v="3"/>
    <x v="1"/>
    <x v="26"/>
    <x v="790"/>
    <x v="0"/>
    <x v="0"/>
    <x v="12"/>
    <x v="2"/>
    <x v="0"/>
    <x v="0"/>
    <x v="0"/>
  </r>
  <r>
    <x v="98"/>
    <x v="23"/>
    <x v="27"/>
    <x v="1"/>
    <x v="0"/>
    <x v="26"/>
    <x v="26"/>
    <x v="26"/>
    <x v="26"/>
    <x v="0"/>
    <x v="1021"/>
    <x v="1063"/>
    <x v="610"/>
    <x v="329"/>
    <x v="18"/>
    <x v="871"/>
    <x v="4"/>
    <x v="3"/>
    <x v="4"/>
    <x v="3"/>
    <x v="1"/>
    <x v="4"/>
    <x v="4"/>
    <x v="0"/>
    <x v="0"/>
    <x v="3"/>
    <x v="5"/>
    <x v="0"/>
    <x v="0"/>
    <x v="0"/>
  </r>
  <r>
    <x v="98"/>
    <x v="25"/>
    <x v="29"/>
    <x v="1"/>
    <x v="10"/>
    <x v="28"/>
    <x v="28"/>
    <x v="28"/>
    <x v="28"/>
    <x v="0"/>
    <x v="1022"/>
    <x v="760"/>
    <x v="6"/>
    <x v="412"/>
    <x v="4"/>
    <x v="872"/>
    <x v="4"/>
    <x v="3"/>
    <x v="4"/>
    <x v="3"/>
    <x v="1"/>
    <x v="4"/>
    <x v="4"/>
    <x v="0"/>
    <x v="0"/>
    <x v="3"/>
    <x v="2"/>
    <x v="10"/>
    <x v="0"/>
    <x v="3"/>
  </r>
  <r>
    <x v="98"/>
    <x v="25"/>
    <x v="30"/>
    <x v="1"/>
    <x v="10"/>
    <x v="29"/>
    <x v="29"/>
    <x v="29"/>
    <x v="29"/>
    <x v="0"/>
    <x v="1023"/>
    <x v="1064"/>
    <x v="624"/>
    <x v="191"/>
    <x v="9"/>
    <x v="873"/>
    <x v="3"/>
    <x v="3"/>
    <x v="3"/>
    <x v="3"/>
    <x v="1"/>
    <x v="47"/>
    <x v="791"/>
    <x v="0"/>
    <x v="0"/>
    <x v="4"/>
    <x v="2"/>
    <x v="10"/>
    <x v="0"/>
    <x v="3"/>
  </r>
  <r>
    <x v="98"/>
    <x v="26"/>
    <x v="31"/>
    <x v="1"/>
    <x v="0"/>
    <x v="30"/>
    <x v="30"/>
    <x v="30"/>
    <x v="30"/>
    <x v="0"/>
    <x v="1024"/>
    <x v="1065"/>
    <x v="591"/>
    <x v="127"/>
    <x v="53"/>
    <x v="874"/>
    <x v="36"/>
    <x v="3"/>
    <x v="6"/>
    <x v="3"/>
    <x v="1"/>
    <x v="10"/>
    <x v="792"/>
    <x v="0"/>
    <x v="0"/>
    <x v="4"/>
    <x v="2"/>
    <x v="0"/>
    <x v="0"/>
    <x v="0"/>
  </r>
  <r>
    <x v="98"/>
    <x v="31"/>
    <x v="37"/>
    <x v="0"/>
    <x v="17"/>
    <x v="36"/>
    <x v="36"/>
    <x v="36"/>
    <x v="36"/>
    <x v="0"/>
    <x v="1025"/>
    <x v="1066"/>
    <x v="462"/>
    <x v="409"/>
    <x v="19"/>
    <x v="875"/>
    <x v="4"/>
    <x v="3"/>
    <x v="6"/>
    <x v="3"/>
    <x v="1"/>
    <x v="6"/>
    <x v="793"/>
    <x v="0"/>
    <x v="0"/>
    <x v="4"/>
    <x v="2"/>
    <x v="17"/>
    <x v="0"/>
    <x v="0"/>
  </r>
  <r>
    <x v="98"/>
    <x v="34"/>
    <x v="41"/>
    <x v="1"/>
    <x v="0"/>
    <x v="40"/>
    <x v="40"/>
    <x v="40"/>
    <x v="40"/>
    <x v="0"/>
    <x v="1026"/>
    <x v="1067"/>
    <x v="485"/>
    <x v="283"/>
    <x v="53"/>
    <x v="876"/>
    <x v="4"/>
    <x v="5"/>
    <x v="3"/>
    <x v="3"/>
    <x v="1"/>
    <x v="26"/>
    <x v="46"/>
    <x v="0"/>
    <x v="0"/>
    <x v="4"/>
    <x v="5"/>
    <x v="0"/>
    <x v="0"/>
    <x v="0"/>
  </r>
  <r>
    <x v="98"/>
    <x v="39"/>
    <x v="46"/>
    <x v="0"/>
    <x v="0"/>
    <x v="45"/>
    <x v="45"/>
    <x v="45"/>
    <x v="45"/>
    <x v="0"/>
    <x v="1027"/>
    <x v="1068"/>
    <x v="81"/>
    <x v="132"/>
    <x v="29"/>
    <x v="877"/>
    <x v="2"/>
    <x v="3"/>
    <x v="34"/>
    <x v="7"/>
    <x v="3"/>
    <x v="25"/>
    <x v="794"/>
    <x v="0"/>
    <x v="0"/>
    <x v="5"/>
    <x v="6"/>
    <x v="0"/>
    <x v="0"/>
    <x v="0"/>
  </r>
  <r>
    <x v="98"/>
    <x v="41"/>
    <x v="48"/>
    <x v="0"/>
    <x v="18"/>
    <x v="47"/>
    <x v="47"/>
    <x v="47"/>
    <x v="47"/>
    <x v="0"/>
    <x v="1028"/>
    <x v="1069"/>
    <x v="625"/>
    <x v="167"/>
    <x v="15"/>
    <x v="878"/>
    <x v="81"/>
    <x v="2"/>
    <x v="76"/>
    <x v="2"/>
    <x v="5"/>
    <x v="119"/>
    <x v="795"/>
    <x v="0"/>
    <x v="0"/>
    <x v="8"/>
    <x v="5"/>
    <x v="18"/>
    <x v="0"/>
    <x v="3"/>
  </r>
  <r>
    <x v="98"/>
    <x v="42"/>
    <x v="49"/>
    <x v="0"/>
    <x v="24"/>
    <x v="48"/>
    <x v="48"/>
    <x v="48"/>
    <x v="48"/>
    <x v="0"/>
    <x v="1029"/>
    <x v="1070"/>
    <x v="626"/>
    <x v="413"/>
    <x v="78"/>
    <x v="214"/>
    <x v="15"/>
    <x v="5"/>
    <x v="31"/>
    <x v="3"/>
    <x v="3"/>
    <x v="33"/>
    <x v="796"/>
    <x v="0"/>
    <x v="0"/>
    <x v="7"/>
    <x v="14"/>
    <x v="24"/>
    <x v="1"/>
    <x v="1"/>
  </r>
  <r>
    <x v="98"/>
    <x v="42"/>
    <x v="50"/>
    <x v="0"/>
    <x v="25"/>
    <x v="49"/>
    <x v="49"/>
    <x v="49"/>
    <x v="49"/>
    <x v="0"/>
    <x v="1030"/>
    <x v="1071"/>
    <x v="561"/>
    <x v="127"/>
    <x v="29"/>
    <x v="879"/>
    <x v="35"/>
    <x v="3"/>
    <x v="24"/>
    <x v="3"/>
    <x v="1"/>
    <x v="29"/>
    <x v="624"/>
    <x v="0"/>
    <x v="0"/>
    <x v="12"/>
    <x v="5"/>
    <x v="25"/>
    <x v="0"/>
    <x v="4"/>
  </r>
  <r>
    <x v="99"/>
    <x v="2"/>
    <x v="2"/>
    <x v="1"/>
    <x v="0"/>
    <x v="2"/>
    <x v="2"/>
    <x v="2"/>
    <x v="2"/>
    <x v="0"/>
    <x v="1031"/>
    <x v="1072"/>
    <x v="440"/>
    <x v="194"/>
    <x v="3"/>
    <x v="880"/>
    <x v="9"/>
    <x v="3"/>
    <x v="6"/>
    <x v="3"/>
    <x v="3"/>
    <x v="3"/>
    <x v="797"/>
    <x v="0"/>
    <x v="0"/>
    <x v="13"/>
    <x v="13"/>
    <x v="0"/>
    <x v="0"/>
    <x v="0"/>
  </r>
  <r>
    <x v="99"/>
    <x v="2"/>
    <x v="3"/>
    <x v="1"/>
    <x v="0"/>
    <x v="3"/>
    <x v="3"/>
    <x v="3"/>
    <x v="3"/>
    <x v="0"/>
    <x v="1032"/>
    <x v="1073"/>
    <x v="179"/>
    <x v="98"/>
    <x v="53"/>
    <x v="819"/>
    <x v="21"/>
    <x v="5"/>
    <x v="4"/>
    <x v="3"/>
    <x v="1"/>
    <x v="38"/>
    <x v="798"/>
    <x v="0"/>
    <x v="0"/>
    <x v="4"/>
    <x v="2"/>
    <x v="0"/>
    <x v="0"/>
    <x v="0"/>
  </r>
  <r>
    <x v="99"/>
    <x v="2"/>
    <x v="4"/>
    <x v="1"/>
    <x v="0"/>
    <x v="4"/>
    <x v="4"/>
    <x v="4"/>
    <x v="4"/>
    <x v="0"/>
    <x v="1033"/>
    <x v="1074"/>
    <x v="385"/>
    <x v="193"/>
    <x v="18"/>
    <x v="881"/>
    <x v="4"/>
    <x v="3"/>
    <x v="4"/>
    <x v="3"/>
    <x v="1"/>
    <x v="4"/>
    <x v="4"/>
    <x v="0"/>
    <x v="0"/>
    <x v="3"/>
    <x v="2"/>
    <x v="0"/>
    <x v="0"/>
    <x v="0"/>
  </r>
  <r>
    <x v="99"/>
    <x v="5"/>
    <x v="8"/>
    <x v="1"/>
    <x v="0"/>
    <x v="8"/>
    <x v="8"/>
    <x v="8"/>
    <x v="8"/>
    <x v="0"/>
    <x v="1034"/>
    <x v="1075"/>
    <x v="627"/>
    <x v="235"/>
    <x v="90"/>
    <x v="540"/>
    <x v="4"/>
    <x v="3"/>
    <x v="6"/>
    <x v="3"/>
    <x v="1"/>
    <x v="6"/>
    <x v="799"/>
    <x v="0"/>
    <x v="0"/>
    <x v="3"/>
    <x v="2"/>
    <x v="0"/>
    <x v="0"/>
    <x v="0"/>
  </r>
  <r>
    <x v="99"/>
    <x v="18"/>
    <x v="21"/>
    <x v="1"/>
    <x v="0"/>
    <x v="20"/>
    <x v="20"/>
    <x v="20"/>
    <x v="20"/>
    <x v="0"/>
    <x v="1035"/>
    <x v="1076"/>
    <x v="277"/>
    <x v="200"/>
    <x v="59"/>
    <x v="882"/>
    <x v="15"/>
    <x v="3"/>
    <x v="3"/>
    <x v="3"/>
    <x v="1"/>
    <x v="38"/>
    <x v="800"/>
    <x v="0"/>
    <x v="0"/>
    <x v="9"/>
    <x v="2"/>
    <x v="0"/>
    <x v="0"/>
    <x v="0"/>
  </r>
  <r>
    <x v="99"/>
    <x v="23"/>
    <x v="27"/>
    <x v="1"/>
    <x v="0"/>
    <x v="26"/>
    <x v="26"/>
    <x v="26"/>
    <x v="26"/>
    <x v="0"/>
    <x v="1036"/>
    <x v="1077"/>
    <x v="545"/>
    <x v="106"/>
    <x v="18"/>
    <x v="883"/>
    <x v="36"/>
    <x v="3"/>
    <x v="4"/>
    <x v="3"/>
    <x v="1"/>
    <x v="6"/>
    <x v="801"/>
    <x v="0"/>
    <x v="0"/>
    <x v="3"/>
    <x v="2"/>
    <x v="0"/>
    <x v="0"/>
    <x v="0"/>
  </r>
  <r>
    <x v="99"/>
    <x v="25"/>
    <x v="29"/>
    <x v="1"/>
    <x v="10"/>
    <x v="28"/>
    <x v="28"/>
    <x v="28"/>
    <x v="28"/>
    <x v="0"/>
    <x v="1037"/>
    <x v="1078"/>
    <x v="47"/>
    <x v="414"/>
    <x v="4"/>
    <x v="884"/>
    <x v="4"/>
    <x v="3"/>
    <x v="4"/>
    <x v="3"/>
    <x v="1"/>
    <x v="4"/>
    <x v="4"/>
    <x v="0"/>
    <x v="0"/>
    <x v="3"/>
    <x v="2"/>
    <x v="10"/>
    <x v="0"/>
    <x v="3"/>
  </r>
  <r>
    <x v="99"/>
    <x v="25"/>
    <x v="30"/>
    <x v="1"/>
    <x v="10"/>
    <x v="29"/>
    <x v="29"/>
    <x v="29"/>
    <x v="29"/>
    <x v="0"/>
    <x v="1038"/>
    <x v="1079"/>
    <x v="17"/>
    <x v="57"/>
    <x v="46"/>
    <x v="142"/>
    <x v="36"/>
    <x v="3"/>
    <x v="6"/>
    <x v="3"/>
    <x v="1"/>
    <x v="10"/>
    <x v="802"/>
    <x v="0"/>
    <x v="0"/>
    <x v="12"/>
    <x v="13"/>
    <x v="10"/>
    <x v="0"/>
    <x v="3"/>
  </r>
  <r>
    <x v="99"/>
    <x v="26"/>
    <x v="31"/>
    <x v="1"/>
    <x v="0"/>
    <x v="30"/>
    <x v="30"/>
    <x v="30"/>
    <x v="30"/>
    <x v="0"/>
    <x v="1039"/>
    <x v="1080"/>
    <x v="628"/>
    <x v="328"/>
    <x v="103"/>
    <x v="146"/>
    <x v="21"/>
    <x v="3"/>
    <x v="6"/>
    <x v="3"/>
    <x v="1"/>
    <x v="38"/>
    <x v="737"/>
    <x v="0"/>
    <x v="0"/>
    <x v="3"/>
    <x v="2"/>
    <x v="0"/>
    <x v="0"/>
    <x v="0"/>
  </r>
  <r>
    <x v="99"/>
    <x v="31"/>
    <x v="37"/>
    <x v="0"/>
    <x v="17"/>
    <x v="36"/>
    <x v="36"/>
    <x v="36"/>
    <x v="36"/>
    <x v="0"/>
    <x v="1040"/>
    <x v="1081"/>
    <x v="129"/>
    <x v="386"/>
    <x v="65"/>
    <x v="885"/>
    <x v="4"/>
    <x v="3"/>
    <x v="6"/>
    <x v="3"/>
    <x v="1"/>
    <x v="6"/>
    <x v="803"/>
    <x v="0"/>
    <x v="0"/>
    <x v="3"/>
    <x v="2"/>
    <x v="17"/>
    <x v="0"/>
    <x v="0"/>
  </r>
  <r>
    <x v="99"/>
    <x v="34"/>
    <x v="41"/>
    <x v="1"/>
    <x v="0"/>
    <x v="40"/>
    <x v="40"/>
    <x v="40"/>
    <x v="40"/>
    <x v="0"/>
    <x v="1041"/>
    <x v="1082"/>
    <x v="450"/>
    <x v="47"/>
    <x v="108"/>
    <x v="886"/>
    <x v="4"/>
    <x v="5"/>
    <x v="4"/>
    <x v="3"/>
    <x v="1"/>
    <x v="6"/>
    <x v="804"/>
    <x v="0"/>
    <x v="0"/>
    <x v="12"/>
    <x v="2"/>
    <x v="0"/>
    <x v="0"/>
    <x v="0"/>
  </r>
  <r>
    <x v="99"/>
    <x v="39"/>
    <x v="46"/>
    <x v="0"/>
    <x v="0"/>
    <x v="45"/>
    <x v="45"/>
    <x v="45"/>
    <x v="45"/>
    <x v="0"/>
    <x v="1042"/>
    <x v="1083"/>
    <x v="600"/>
    <x v="10"/>
    <x v="75"/>
    <x v="887"/>
    <x v="5"/>
    <x v="3"/>
    <x v="14"/>
    <x v="7"/>
    <x v="1"/>
    <x v="18"/>
    <x v="805"/>
    <x v="0"/>
    <x v="0"/>
    <x v="13"/>
    <x v="5"/>
    <x v="0"/>
    <x v="0"/>
    <x v="0"/>
  </r>
  <r>
    <x v="99"/>
    <x v="41"/>
    <x v="48"/>
    <x v="0"/>
    <x v="18"/>
    <x v="47"/>
    <x v="47"/>
    <x v="47"/>
    <x v="47"/>
    <x v="0"/>
    <x v="1043"/>
    <x v="1084"/>
    <x v="629"/>
    <x v="102"/>
    <x v="24"/>
    <x v="269"/>
    <x v="55"/>
    <x v="5"/>
    <x v="13"/>
    <x v="3"/>
    <x v="3"/>
    <x v="8"/>
    <x v="806"/>
    <x v="0"/>
    <x v="0"/>
    <x v="17"/>
    <x v="1"/>
    <x v="18"/>
    <x v="0"/>
    <x v="3"/>
  </r>
  <r>
    <x v="99"/>
    <x v="42"/>
    <x v="49"/>
    <x v="0"/>
    <x v="24"/>
    <x v="48"/>
    <x v="48"/>
    <x v="48"/>
    <x v="48"/>
    <x v="0"/>
    <x v="1044"/>
    <x v="1085"/>
    <x v="630"/>
    <x v="224"/>
    <x v="89"/>
    <x v="304"/>
    <x v="52"/>
    <x v="3"/>
    <x v="19"/>
    <x v="9"/>
    <x v="1"/>
    <x v="18"/>
    <x v="807"/>
    <x v="0"/>
    <x v="0"/>
    <x v="12"/>
    <x v="14"/>
    <x v="24"/>
    <x v="1"/>
    <x v="1"/>
  </r>
  <r>
    <x v="99"/>
    <x v="42"/>
    <x v="50"/>
    <x v="0"/>
    <x v="25"/>
    <x v="49"/>
    <x v="49"/>
    <x v="49"/>
    <x v="49"/>
    <x v="0"/>
    <x v="1045"/>
    <x v="1086"/>
    <x v="506"/>
    <x v="415"/>
    <x v="75"/>
    <x v="774"/>
    <x v="21"/>
    <x v="3"/>
    <x v="19"/>
    <x v="3"/>
    <x v="1"/>
    <x v="54"/>
    <x v="808"/>
    <x v="0"/>
    <x v="0"/>
    <x v="12"/>
    <x v="2"/>
    <x v="25"/>
    <x v="0"/>
    <x v="4"/>
  </r>
  <r>
    <x v="100"/>
    <x v="2"/>
    <x v="2"/>
    <x v="1"/>
    <x v="0"/>
    <x v="2"/>
    <x v="2"/>
    <x v="2"/>
    <x v="2"/>
    <x v="0"/>
    <x v="1046"/>
    <x v="1087"/>
    <x v="427"/>
    <x v="72"/>
    <x v="59"/>
    <x v="888"/>
    <x v="3"/>
    <x v="3"/>
    <x v="15"/>
    <x v="3"/>
    <x v="1"/>
    <x v="3"/>
    <x v="809"/>
    <x v="0"/>
    <x v="0"/>
    <x v="12"/>
    <x v="2"/>
    <x v="0"/>
    <x v="0"/>
    <x v="0"/>
  </r>
  <r>
    <x v="100"/>
    <x v="2"/>
    <x v="3"/>
    <x v="1"/>
    <x v="0"/>
    <x v="3"/>
    <x v="3"/>
    <x v="3"/>
    <x v="3"/>
    <x v="0"/>
    <x v="1047"/>
    <x v="1088"/>
    <x v="631"/>
    <x v="200"/>
    <x v="107"/>
    <x v="889"/>
    <x v="4"/>
    <x v="3"/>
    <x v="4"/>
    <x v="3"/>
    <x v="1"/>
    <x v="4"/>
    <x v="4"/>
    <x v="0"/>
    <x v="0"/>
    <x v="4"/>
    <x v="5"/>
    <x v="0"/>
    <x v="0"/>
    <x v="0"/>
  </r>
  <r>
    <x v="100"/>
    <x v="2"/>
    <x v="4"/>
    <x v="1"/>
    <x v="0"/>
    <x v="4"/>
    <x v="4"/>
    <x v="4"/>
    <x v="4"/>
    <x v="0"/>
    <x v="259"/>
    <x v="1089"/>
    <x v="232"/>
    <x v="184"/>
    <x v="4"/>
    <x v="505"/>
    <x v="4"/>
    <x v="3"/>
    <x v="4"/>
    <x v="3"/>
    <x v="1"/>
    <x v="4"/>
    <x v="4"/>
    <x v="0"/>
    <x v="0"/>
    <x v="3"/>
    <x v="2"/>
    <x v="0"/>
    <x v="0"/>
    <x v="0"/>
  </r>
  <r>
    <x v="100"/>
    <x v="5"/>
    <x v="8"/>
    <x v="1"/>
    <x v="0"/>
    <x v="8"/>
    <x v="8"/>
    <x v="8"/>
    <x v="8"/>
    <x v="0"/>
    <x v="1048"/>
    <x v="1090"/>
    <x v="590"/>
    <x v="9"/>
    <x v="90"/>
    <x v="890"/>
    <x v="36"/>
    <x v="3"/>
    <x v="4"/>
    <x v="3"/>
    <x v="1"/>
    <x v="6"/>
    <x v="810"/>
    <x v="0"/>
    <x v="0"/>
    <x v="4"/>
    <x v="2"/>
    <x v="0"/>
    <x v="0"/>
    <x v="0"/>
  </r>
  <r>
    <x v="100"/>
    <x v="18"/>
    <x v="21"/>
    <x v="1"/>
    <x v="0"/>
    <x v="20"/>
    <x v="20"/>
    <x v="20"/>
    <x v="20"/>
    <x v="0"/>
    <x v="1049"/>
    <x v="1091"/>
    <x v="571"/>
    <x v="127"/>
    <x v="42"/>
    <x v="891"/>
    <x v="9"/>
    <x v="3"/>
    <x v="6"/>
    <x v="3"/>
    <x v="1"/>
    <x v="47"/>
    <x v="811"/>
    <x v="0"/>
    <x v="0"/>
    <x v="4"/>
    <x v="5"/>
    <x v="0"/>
    <x v="0"/>
    <x v="0"/>
  </r>
  <r>
    <x v="100"/>
    <x v="23"/>
    <x v="27"/>
    <x v="1"/>
    <x v="0"/>
    <x v="26"/>
    <x v="26"/>
    <x v="26"/>
    <x v="26"/>
    <x v="0"/>
    <x v="1050"/>
    <x v="1092"/>
    <x v="283"/>
    <x v="43"/>
    <x v="18"/>
    <x v="71"/>
    <x v="4"/>
    <x v="3"/>
    <x v="4"/>
    <x v="3"/>
    <x v="1"/>
    <x v="4"/>
    <x v="4"/>
    <x v="0"/>
    <x v="0"/>
    <x v="3"/>
    <x v="2"/>
    <x v="0"/>
    <x v="0"/>
    <x v="0"/>
  </r>
  <r>
    <x v="100"/>
    <x v="25"/>
    <x v="29"/>
    <x v="1"/>
    <x v="10"/>
    <x v="28"/>
    <x v="28"/>
    <x v="28"/>
    <x v="28"/>
    <x v="0"/>
    <x v="1051"/>
    <x v="1093"/>
    <x v="47"/>
    <x v="170"/>
    <x v="27"/>
    <x v="892"/>
    <x v="4"/>
    <x v="3"/>
    <x v="4"/>
    <x v="3"/>
    <x v="1"/>
    <x v="4"/>
    <x v="4"/>
    <x v="0"/>
    <x v="0"/>
    <x v="3"/>
    <x v="2"/>
    <x v="10"/>
    <x v="0"/>
    <x v="3"/>
  </r>
  <r>
    <x v="100"/>
    <x v="25"/>
    <x v="30"/>
    <x v="1"/>
    <x v="10"/>
    <x v="29"/>
    <x v="29"/>
    <x v="29"/>
    <x v="29"/>
    <x v="0"/>
    <x v="1052"/>
    <x v="1094"/>
    <x v="406"/>
    <x v="68"/>
    <x v="9"/>
    <x v="893"/>
    <x v="4"/>
    <x v="3"/>
    <x v="3"/>
    <x v="3"/>
    <x v="1"/>
    <x v="10"/>
    <x v="812"/>
    <x v="0"/>
    <x v="0"/>
    <x v="4"/>
    <x v="2"/>
    <x v="10"/>
    <x v="0"/>
    <x v="3"/>
  </r>
  <r>
    <x v="100"/>
    <x v="26"/>
    <x v="31"/>
    <x v="1"/>
    <x v="0"/>
    <x v="30"/>
    <x v="30"/>
    <x v="30"/>
    <x v="30"/>
    <x v="0"/>
    <x v="1053"/>
    <x v="1095"/>
    <x v="632"/>
    <x v="289"/>
    <x v="53"/>
    <x v="894"/>
    <x v="3"/>
    <x v="3"/>
    <x v="4"/>
    <x v="3"/>
    <x v="3"/>
    <x v="26"/>
    <x v="813"/>
    <x v="0"/>
    <x v="0"/>
    <x v="5"/>
    <x v="5"/>
    <x v="0"/>
    <x v="0"/>
    <x v="0"/>
  </r>
  <r>
    <x v="100"/>
    <x v="31"/>
    <x v="37"/>
    <x v="0"/>
    <x v="17"/>
    <x v="36"/>
    <x v="36"/>
    <x v="36"/>
    <x v="36"/>
    <x v="0"/>
    <x v="1054"/>
    <x v="1096"/>
    <x v="102"/>
    <x v="416"/>
    <x v="15"/>
    <x v="895"/>
    <x v="3"/>
    <x v="3"/>
    <x v="4"/>
    <x v="3"/>
    <x v="1"/>
    <x v="10"/>
    <x v="814"/>
    <x v="0"/>
    <x v="0"/>
    <x v="3"/>
    <x v="2"/>
    <x v="17"/>
    <x v="0"/>
    <x v="0"/>
  </r>
  <r>
    <x v="100"/>
    <x v="34"/>
    <x v="41"/>
    <x v="1"/>
    <x v="0"/>
    <x v="40"/>
    <x v="40"/>
    <x v="40"/>
    <x v="40"/>
    <x v="0"/>
    <x v="1055"/>
    <x v="1097"/>
    <x v="633"/>
    <x v="41"/>
    <x v="53"/>
    <x v="896"/>
    <x v="3"/>
    <x v="3"/>
    <x v="3"/>
    <x v="3"/>
    <x v="1"/>
    <x v="47"/>
    <x v="815"/>
    <x v="0"/>
    <x v="0"/>
    <x v="4"/>
    <x v="5"/>
    <x v="0"/>
    <x v="0"/>
    <x v="0"/>
  </r>
  <r>
    <x v="100"/>
    <x v="39"/>
    <x v="46"/>
    <x v="0"/>
    <x v="0"/>
    <x v="45"/>
    <x v="45"/>
    <x v="45"/>
    <x v="45"/>
    <x v="0"/>
    <x v="1056"/>
    <x v="1098"/>
    <x v="400"/>
    <x v="27"/>
    <x v="42"/>
    <x v="897"/>
    <x v="52"/>
    <x v="5"/>
    <x v="14"/>
    <x v="7"/>
    <x v="3"/>
    <x v="67"/>
    <x v="816"/>
    <x v="0"/>
    <x v="0"/>
    <x v="12"/>
    <x v="13"/>
    <x v="0"/>
    <x v="0"/>
    <x v="0"/>
  </r>
  <r>
    <x v="100"/>
    <x v="41"/>
    <x v="48"/>
    <x v="0"/>
    <x v="18"/>
    <x v="47"/>
    <x v="47"/>
    <x v="47"/>
    <x v="47"/>
    <x v="0"/>
    <x v="1057"/>
    <x v="1099"/>
    <x v="634"/>
    <x v="102"/>
    <x v="0"/>
    <x v="889"/>
    <x v="82"/>
    <x v="2"/>
    <x v="59"/>
    <x v="3"/>
    <x v="6"/>
    <x v="120"/>
    <x v="817"/>
    <x v="0"/>
    <x v="0"/>
    <x v="12"/>
    <x v="13"/>
    <x v="18"/>
    <x v="0"/>
    <x v="3"/>
  </r>
  <r>
    <x v="100"/>
    <x v="42"/>
    <x v="49"/>
    <x v="0"/>
    <x v="24"/>
    <x v="48"/>
    <x v="48"/>
    <x v="48"/>
    <x v="48"/>
    <x v="0"/>
    <x v="1058"/>
    <x v="1100"/>
    <x v="533"/>
    <x v="417"/>
    <x v="95"/>
    <x v="898"/>
    <x v="3"/>
    <x v="3"/>
    <x v="3"/>
    <x v="3"/>
    <x v="3"/>
    <x v="3"/>
    <x v="150"/>
    <x v="0"/>
    <x v="0"/>
    <x v="4"/>
    <x v="11"/>
    <x v="24"/>
    <x v="1"/>
    <x v="1"/>
  </r>
  <r>
    <x v="100"/>
    <x v="42"/>
    <x v="50"/>
    <x v="0"/>
    <x v="25"/>
    <x v="49"/>
    <x v="49"/>
    <x v="49"/>
    <x v="49"/>
    <x v="0"/>
    <x v="1059"/>
    <x v="1101"/>
    <x v="486"/>
    <x v="418"/>
    <x v="52"/>
    <x v="899"/>
    <x v="9"/>
    <x v="3"/>
    <x v="5"/>
    <x v="3"/>
    <x v="1"/>
    <x v="22"/>
    <x v="818"/>
    <x v="0"/>
    <x v="0"/>
    <x v="4"/>
    <x v="2"/>
    <x v="25"/>
    <x v="0"/>
    <x v="4"/>
  </r>
  <r>
    <x v="101"/>
    <x v="2"/>
    <x v="2"/>
    <x v="1"/>
    <x v="0"/>
    <x v="2"/>
    <x v="2"/>
    <x v="2"/>
    <x v="2"/>
    <x v="0"/>
    <x v="1060"/>
    <x v="1102"/>
    <x v="397"/>
    <x v="24"/>
    <x v="44"/>
    <x v="849"/>
    <x v="3"/>
    <x v="3"/>
    <x v="4"/>
    <x v="3"/>
    <x v="3"/>
    <x v="26"/>
    <x v="819"/>
    <x v="0"/>
    <x v="0"/>
    <x v="3"/>
    <x v="2"/>
    <x v="0"/>
    <x v="0"/>
    <x v="0"/>
  </r>
  <r>
    <x v="101"/>
    <x v="2"/>
    <x v="3"/>
    <x v="1"/>
    <x v="0"/>
    <x v="3"/>
    <x v="3"/>
    <x v="3"/>
    <x v="3"/>
    <x v="0"/>
    <x v="1061"/>
    <x v="1103"/>
    <x v="444"/>
    <x v="31"/>
    <x v="82"/>
    <x v="900"/>
    <x v="3"/>
    <x v="3"/>
    <x v="3"/>
    <x v="3"/>
    <x v="1"/>
    <x v="47"/>
    <x v="820"/>
    <x v="0"/>
    <x v="0"/>
    <x v="12"/>
    <x v="2"/>
    <x v="0"/>
    <x v="0"/>
    <x v="0"/>
  </r>
  <r>
    <x v="101"/>
    <x v="2"/>
    <x v="4"/>
    <x v="1"/>
    <x v="0"/>
    <x v="4"/>
    <x v="4"/>
    <x v="4"/>
    <x v="4"/>
    <x v="0"/>
    <x v="690"/>
    <x v="1104"/>
    <x v="522"/>
    <x v="197"/>
    <x v="4"/>
    <x v="901"/>
    <x v="4"/>
    <x v="3"/>
    <x v="4"/>
    <x v="3"/>
    <x v="1"/>
    <x v="4"/>
    <x v="4"/>
    <x v="0"/>
    <x v="0"/>
    <x v="3"/>
    <x v="2"/>
    <x v="0"/>
    <x v="0"/>
    <x v="0"/>
  </r>
  <r>
    <x v="101"/>
    <x v="5"/>
    <x v="8"/>
    <x v="1"/>
    <x v="0"/>
    <x v="8"/>
    <x v="8"/>
    <x v="8"/>
    <x v="8"/>
    <x v="0"/>
    <x v="1062"/>
    <x v="1105"/>
    <x v="488"/>
    <x v="269"/>
    <x v="90"/>
    <x v="844"/>
    <x v="36"/>
    <x v="3"/>
    <x v="3"/>
    <x v="7"/>
    <x v="1"/>
    <x v="47"/>
    <x v="821"/>
    <x v="0"/>
    <x v="0"/>
    <x v="4"/>
    <x v="2"/>
    <x v="0"/>
    <x v="0"/>
    <x v="0"/>
  </r>
  <r>
    <x v="101"/>
    <x v="18"/>
    <x v="21"/>
    <x v="1"/>
    <x v="0"/>
    <x v="20"/>
    <x v="20"/>
    <x v="20"/>
    <x v="20"/>
    <x v="0"/>
    <x v="1063"/>
    <x v="1106"/>
    <x v="278"/>
    <x v="283"/>
    <x v="44"/>
    <x v="902"/>
    <x v="9"/>
    <x v="3"/>
    <x v="6"/>
    <x v="3"/>
    <x v="3"/>
    <x v="3"/>
    <x v="822"/>
    <x v="0"/>
    <x v="0"/>
    <x v="4"/>
    <x v="2"/>
    <x v="0"/>
    <x v="0"/>
    <x v="0"/>
  </r>
  <r>
    <x v="101"/>
    <x v="23"/>
    <x v="27"/>
    <x v="1"/>
    <x v="0"/>
    <x v="26"/>
    <x v="26"/>
    <x v="26"/>
    <x v="26"/>
    <x v="0"/>
    <x v="1064"/>
    <x v="1107"/>
    <x v="47"/>
    <x v="133"/>
    <x v="27"/>
    <x v="903"/>
    <x v="4"/>
    <x v="3"/>
    <x v="4"/>
    <x v="3"/>
    <x v="1"/>
    <x v="4"/>
    <x v="4"/>
    <x v="0"/>
    <x v="0"/>
    <x v="3"/>
    <x v="2"/>
    <x v="0"/>
    <x v="0"/>
    <x v="0"/>
  </r>
  <r>
    <x v="101"/>
    <x v="25"/>
    <x v="29"/>
    <x v="1"/>
    <x v="10"/>
    <x v="28"/>
    <x v="28"/>
    <x v="28"/>
    <x v="28"/>
    <x v="0"/>
    <x v="505"/>
    <x v="1108"/>
    <x v="396"/>
    <x v="419"/>
    <x v="4"/>
    <x v="904"/>
    <x v="4"/>
    <x v="3"/>
    <x v="4"/>
    <x v="3"/>
    <x v="1"/>
    <x v="4"/>
    <x v="4"/>
    <x v="0"/>
    <x v="0"/>
    <x v="3"/>
    <x v="2"/>
    <x v="10"/>
    <x v="0"/>
    <x v="3"/>
  </r>
  <r>
    <x v="101"/>
    <x v="25"/>
    <x v="30"/>
    <x v="1"/>
    <x v="10"/>
    <x v="29"/>
    <x v="29"/>
    <x v="29"/>
    <x v="29"/>
    <x v="0"/>
    <x v="1065"/>
    <x v="1109"/>
    <x v="155"/>
    <x v="193"/>
    <x v="57"/>
    <x v="552"/>
    <x v="4"/>
    <x v="3"/>
    <x v="4"/>
    <x v="3"/>
    <x v="1"/>
    <x v="4"/>
    <x v="4"/>
    <x v="0"/>
    <x v="0"/>
    <x v="3"/>
    <x v="5"/>
    <x v="10"/>
    <x v="0"/>
    <x v="3"/>
  </r>
  <r>
    <x v="101"/>
    <x v="26"/>
    <x v="31"/>
    <x v="1"/>
    <x v="0"/>
    <x v="30"/>
    <x v="30"/>
    <x v="30"/>
    <x v="30"/>
    <x v="0"/>
    <x v="1066"/>
    <x v="1110"/>
    <x v="635"/>
    <x v="47"/>
    <x v="103"/>
    <x v="723"/>
    <x v="9"/>
    <x v="3"/>
    <x v="3"/>
    <x v="3"/>
    <x v="1"/>
    <x v="3"/>
    <x v="823"/>
    <x v="0"/>
    <x v="0"/>
    <x v="3"/>
    <x v="2"/>
    <x v="0"/>
    <x v="0"/>
    <x v="0"/>
  </r>
  <r>
    <x v="101"/>
    <x v="31"/>
    <x v="37"/>
    <x v="0"/>
    <x v="17"/>
    <x v="36"/>
    <x v="36"/>
    <x v="36"/>
    <x v="36"/>
    <x v="0"/>
    <x v="1067"/>
    <x v="1111"/>
    <x v="25"/>
    <x v="420"/>
    <x v="13"/>
    <x v="817"/>
    <x v="36"/>
    <x v="3"/>
    <x v="6"/>
    <x v="3"/>
    <x v="1"/>
    <x v="10"/>
    <x v="824"/>
    <x v="0"/>
    <x v="0"/>
    <x v="3"/>
    <x v="2"/>
    <x v="17"/>
    <x v="0"/>
    <x v="0"/>
  </r>
  <r>
    <x v="101"/>
    <x v="34"/>
    <x v="41"/>
    <x v="1"/>
    <x v="0"/>
    <x v="40"/>
    <x v="40"/>
    <x v="40"/>
    <x v="40"/>
    <x v="0"/>
    <x v="1068"/>
    <x v="1112"/>
    <x v="249"/>
    <x v="200"/>
    <x v="103"/>
    <x v="905"/>
    <x v="9"/>
    <x v="3"/>
    <x v="4"/>
    <x v="3"/>
    <x v="1"/>
    <x v="26"/>
    <x v="825"/>
    <x v="0"/>
    <x v="0"/>
    <x v="3"/>
    <x v="2"/>
    <x v="0"/>
    <x v="0"/>
    <x v="0"/>
  </r>
  <r>
    <x v="101"/>
    <x v="39"/>
    <x v="46"/>
    <x v="0"/>
    <x v="0"/>
    <x v="45"/>
    <x v="45"/>
    <x v="45"/>
    <x v="45"/>
    <x v="0"/>
    <x v="1069"/>
    <x v="1113"/>
    <x v="636"/>
    <x v="182"/>
    <x v="44"/>
    <x v="906"/>
    <x v="33"/>
    <x v="3"/>
    <x v="14"/>
    <x v="3"/>
    <x v="1"/>
    <x v="78"/>
    <x v="826"/>
    <x v="0"/>
    <x v="0"/>
    <x v="5"/>
    <x v="5"/>
    <x v="0"/>
    <x v="0"/>
    <x v="0"/>
  </r>
  <r>
    <x v="101"/>
    <x v="41"/>
    <x v="48"/>
    <x v="0"/>
    <x v="18"/>
    <x v="47"/>
    <x v="47"/>
    <x v="47"/>
    <x v="47"/>
    <x v="0"/>
    <x v="1070"/>
    <x v="1114"/>
    <x v="637"/>
    <x v="123"/>
    <x v="63"/>
    <x v="907"/>
    <x v="83"/>
    <x v="3"/>
    <x v="77"/>
    <x v="2"/>
    <x v="3"/>
    <x v="121"/>
    <x v="827"/>
    <x v="0"/>
    <x v="0"/>
    <x v="2"/>
    <x v="2"/>
    <x v="18"/>
    <x v="0"/>
    <x v="3"/>
  </r>
  <r>
    <x v="101"/>
    <x v="42"/>
    <x v="50"/>
    <x v="0"/>
    <x v="25"/>
    <x v="49"/>
    <x v="49"/>
    <x v="49"/>
    <x v="49"/>
    <x v="0"/>
    <x v="1071"/>
    <x v="1115"/>
    <x v="492"/>
    <x v="421"/>
    <x v="67"/>
    <x v="908"/>
    <x v="9"/>
    <x v="3"/>
    <x v="15"/>
    <x v="3"/>
    <x v="1"/>
    <x v="38"/>
    <x v="141"/>
    <x v="0"/>
    <x v="0"/>
    <x v="4"/>
    <x v="2"/>
    <x v="25"/>
    <x v="0"/>
    <x v="4"/>
  </r>
  <r>
    <x v="101"/>
    <x v="43"/>
    <x v="51"/>
    <x v="0"/>
    <x v="26"/>
    <x v="50"/>
    <x v="50"/>
    <x v="50"/>
    <x v="50"/>
    <x v="0"/>
    <x v="1072"/>
    <x v="1116"/>
    <x v="90"/>
    <x v="422"/>
    <x v="85"/>
    <x v="909"/>
    <x v="36"/>
    <x v="5"/>
    <x v="6"/>
    <x v="3"/>
    <x v="1"/>
    <x v="26"/>
    <x v="828"/>
    <x v="0"/>
    <x v="0"/>
    <x v="3"/>
    <x v="5"/>
    <x v="26"/>
    <x v="0"/>
    <x v="1"/>
  </r>
  <r>
    <x v="101"/>
    <x v="44"/>
    <x v="52"/>
    <x v="0"/>
    <x v="27"/>
    <x v="51"/>
    <x v="51"/>
    <x v="51"/>
    <x v="51"/>
    <x v="0"/>
    <x v="1073"/>
    <x v="1117"/>
    <x v="283"/>
    <x v="286"/>
    <x v="13"/>
    <x v="910"/>
    <x v="4"/>
    <x v="3"/>
    <x v="15"/>
    <x v="3"/>
    <x v="1"/>
    <x v="26"/>
    <x v="724"/>
    <x v="0"/>
    <x v="0"/>
    <x v="3"/>
    <x v="2"/>
    <x v="27"/>
    <x v="1"/>
    <x v="1"/>
  </r>
  <r>
    <x v="101"/>
    <x v="44"/>
    <x v="53"/>
    <x v="0"/>
    <x v="28"/>
    <x v="52"/>
    <x v="52"/>
    <x v="52"/>
    <x v="52"/>
    <x v="0"/>
    <x v="1074"/>
    <x v="1118"/>
    <x v="638"/>
    <x v="141"/>
    <x v="84"/>
    <x v="57"/>
    <x v="4"/>
    <x v="3"/>
    <x v="4"/>
    <x v="3"/>
    <x v="1"/>
    <x v="4"/>
    <x v="4"/>
    <x v="0"/>
    <x v="0"/>
    <x v="3"/>
    <x v="2"/>
    <x v="28"/>
    <x v="1"/>
    <x v="1"/>
  </r>
  <r>
    <x v="102"/>
    <x v="2"/>
    <x v="2"/>
    <x v="1"/>
    <x v="0"/>
    <x v="2"/>
    <x v="2"/>
    <x v="2"/>
    <x v="2"/>
    <x v="0"/>
    <x v="1075"/>
    <x v="1034"/>
    <x v="639"/>
    <x v="387"/>
    <x v="44"/>
    <x v="911"/>
    <x v="3"/>
    <x v="3"/>
    <x v="6"/>
    <x v="3"/>
    <x v="1"/>
    <x v="26"/>
    <x v="829"/>
    <x v="0"/>
    <x v="0"/>
    <x v="4"/>
    <x v="2"/>
    <x v="0"/>
    <x v="0"/>
    <x v="0"/>
  </r>
  <r>
    <x v="102"/>
    <x v="2"/>
    <x v="3"/>
    <x v="1"/>
    <x v="0"/>
    <x v="3"/>
    <x v="3"/>
    <x v="3"/>
    <x v="3"/>
    <x v="0"/>
    <x v="1076"/>
    <x v="1119"/>
    <x v="587"/>
    <x v="143"/>
    <x v="82"/>
    <x v="912"/>
    <x v="9"/>
    <x v="3"/>
    <x v="3"/>
    <x v="3"/>
    <x v="1"/>
    <x v="3"/>
    <x v="602"/>
    <x v="0"/>
    <x v="0"/>
    <x v="12"/>
    <x v="5"/>
    <x v="0"/>
    <x v="0"/>
    <x v="0"/>
  </r>
  <r>
    <x v="102"/>
    <x v="2"/>
    <x v="4"/>
    <x v="1"/>
    <x v="0"/>
    <x v="4"/>
    <x v="4"/>
    <x v="4"/>
    <x v="4"/>
    <x v="0"/>
    <x v="271"/>
    <x v="1120"/>
    <x v="123"/>
    <x v="308"/>
    <x v="4"/>
    <x v="267"/>
    <x v="4"/>
    <x v="3"/>
    <x v="4"/>
    <x v="3"/>
    <x v="1"/>
    <x v="4"/>
    <x v="4"/>
    <x v="0"/>
    <x v="0"/>
    <x v="3"/>
    <x v="2"/>
    <x v="0"/>
    <x v="0"/>
    <x v="0"/>
  </r>
  <r>
    <x v="102"/>
    <x v="5"/>
    <x v="8"/>
    <x v="1"/>
    <x v="0"/>
    <x v="8"/>
    <x v="8"/>
    <x v="8"/>
    <x v="8"/>
    <x v="0"/>
    <x v="1077"/>
    <x v="1121"/>
    <x v="395"/>
    <x v="91"/>
    <x v="90"/>
    <x v="890"/>
    <x v="4"/>
    <x v="3"/>
    <x v="6"/>
    <x v="3"/>
    <x v="1"/>
    <x v="6"/>
    <x v="830"/>
    <x v="0"/>
    <x v="0"/>
    <x v="3"/>
    <x v="2"/>
    <x v="0"/>
    <x v="0"/>
    <x v="0"/>
  </r>
  <r>
    <x v="102"/>
    <x v="18"/>
    <x v="21"/>
    <x v="1"/>
    <x v="0"/>
    <x v="20"/>
    <x v="20"/>
    <x v="20"/>
    <x v="20"/>
    <x v="0"/>
    <x v="1078"/>
    <x v="1122"/>
    <x v="414"/>
    <x v="220"/>
    <x v="35"/>
    <x v="913"/>
    <x v="15"/>
    <x v="5"/>
    <x v="15"/>
    <x v="3"/>
    <x v="1"/>
    <x v="21"/>
    <x v="831"/>
    <x v="0"/>
    <x v="0"/>
    <x v="13"/>
    <x v="2"/>
    <x v="0"/>
    <x v="0"/>
    <x v="0"/>
  </r>
  <r>
    <x v="102"/>
    <x v="23"/>
    <x v="27"/>
    <x v="1"/>
    <x v="0"/>
    <x v="26"/>
    <x v="26"/>
    <x v="26"/>
    <x v="26"/>
    <x v="0"/>
    <x v="1079"/>
    <x v="1123"/>
    <x v="410"/>
    <x v="96"/>
    <x v="27"/>
    <x v="670"/>
    <x v="4"/>
    <x v="3"/>
    <x v="4"/>
    <x v="3"/>
    <x v="1"/>
    <x v="4"/>
    <x v="4"/>
    <x v="0"/>
    <x v="0"/>
    <x v="3"/>
    <x v="2"/>
    <x v="0"/>
    <x v="0"/>
    <x v="0"/>
  </r>
  <r>
    <x v="102"/>
    <x v="25"/>
    <x v="29"/>
    <x v="1"/>
    <x v="10"/>
    <x v="28"/>
    <x v="28"/>
    <x v="28"/>
    <x v="28"/>
    <x v="0"/>
    <x v="1080"/>
    <x v="1124"/>
    <x v="140"/>
    <x v="423"/>
    <x v="4"/>
    <x v="857"/>
    <x v="4"/>
    <x v="3"/>
    <x v="4"/>
    <x v="3"/>
    <x v="1"/>
    <x v="4"/>
    <x v="4"/>
    <x v="0"/>
    <x v="0"/>
    <x v="3"/>
    <x v="2"/>
    <x v="10"/>
    <x v="0"/>
    <x v="3"/>
  </r>
  <r>
    <x v="102"/>
    <x v="25"/>
    <x v="30"/>
    <x v="1"/>
    <x v="10"/>
    <x v="29"/>
    <x v="29"/>
    <x v="29"/>
    <x v="29"/>
    <x v="0"/>
    <x v="701"/>
    <x v="1125"/>
    <x v="554"/>
    <x v="214"/>
    <x v="9"/>
    <x v="873"/>
    <x v="3"/>
    <x v="3"/>
    <x v="4"/>
    <x v="3"/>
    <x v="1"/>
    <x v="10"/>
    <x v="832"/>
    <x v="0"/>
    <x v="0"/>
    <x v="3"/>
    <x v="2"/>
    <x v="10"/>
    <x v="0"/>
    <x v="3"/>
  </r>
  <r>
    <x v="102"/>
    <x v="26"/>
    <x v="31"/>
    <x v="1"/>
    <x v="0"/>
    <x v="30"/>
    <x v="30"/>
    <x v="30"/>
    <x v="30"/>
    <x v="0"/>
    <x v="1081"/>
    <x v="1126"/>
    <x v="640"/>
    <x v="65"/>
    <x v="110"/>
    <x v="854"/>
    <x v="36"/>
    <x v="3"/>
    <x v="6"/>
    <x v="3"/>
    <x v="1"/>
    <x v="10"/>
    <x v="833"/>
    <x v="0"/>
    <x v="0"/>
    <x v="3"/>
    <x v="2"/>
    <x v="0"/>
    <x v="0"/>
    <x v="0"/>
  </r>
  <r>
    <x v="102"/>
    <x v="31"/>
    <x v="37"/>
    <x v="0"/>
    <x v="17"/>
    <x v="36"/>
    <x v="36"/>
    <x v="36"/>
    <x v="36"/>
    <x v="0"/>
    <x v="1082"/>
    <x v="933"/>
    <x v="391"/>
    <x v="424"/>
    <x v="11"/>
    <x v="739"/>
    <x v="4"/>
    <x v="3"/>
    <x v="4"/>
    <x v="3"/>
    <x v="1"/>
    <x v="4"/>
    <x v="4"/>
    <x v="0"/>
    <x v="0"/>
    <x v="3"/>
    <x v="2"/>
    <x v="17"/>
    <x v="0"/>
    <x v="0"/>
  </r>
  <r>
    <x v="102"/>
    <x v="34"/>
    <x v="41"/>
    <x v="1"/>
    <x v="0"/>
    <x v="40"/>
    <x v="40"/>
    <x v="40"/>
    <x v="40"/>
    <x v="0"/>
    <x v="1083"/>
    <x v="1127"/>
    <x v="641"/>
    <x v="359"/>
    <x v="108"/>
    <x v="277"/>
    <x v="4"/>
    <x v="3"/>
    <x v="6"/>
    <x v="3"/>
    <x v="1"/>
    <x v="6"/>
    <x v="834"/>
    <x v="0"/>
    <x v="0"/>
    <x v="4"/>
    <x v="5"/>
    <x v="0"/>
    <x v="0"/>
    <x v="0"/>
  </r>
  <r>
    <x v="102"/>
    <x v="39"/>
    <x v="46"/>
    <x v="0"/>
    <x v="0"/>
    <x v="45"/>
    <x v="45"/>
    <x v="45"/>
    <x v="45"/>
    <x v="0"/>
    <x v="1084"/>
    <x v="1128"/>
    <x v="320"/>
    <x v="92"/>
    <x v="103"/>
    <x v="914"/>
    <x v="15"/>
    <x v="3"/>
    <x v="23"/>
    <x v="9"/>
    <x v="1"/>
    <x v="59"/>
    <x v="511"/>
    <x v="0"/>
    <x v="0"/>
    <x v="12"/>
    <x v="2"/>
    <x v="0"/>
    <x v="0"/>
    <x v="0"/>
  </r>
  <r>
    <x v="102"/>
    <x v="41"/>
    <x v="48"/>
    <x v="0"/>
    <x v="18"/>
    <x v="47"/>
    <x v="47"/>
    <x v="47"/>
    <x v="47"/>
    <x v="0"/>
    <x v="1085"/>
    <x v="1129"/>
    <x v="457"/>
    <x v="425"/>
    <x v="76"/>
    <x v="915"/>
    <x v="79"/>
    <x v="3"/>
    <x v="38"/>
    <x v="3"/>
    <x v="1"/>
    <x v="43"/>
    <x v="340"/>
    <x v="0"/>
    <x v="0"/>
    <x v="4"/>
    <x v="13"/>
    <x v="18"/>
    <x v="0"/>
    <x v="3"/>
  </r>
  <r>
    <x v="102"/>
    <x v="42"/>
    <x v="50"/>
    <x v="0"/>
    <x v="25"/>
    <x v="49"/>
    <x v="49"/>
    <x v="49"/>
    <x v="49"/>
    <x v="0"/>
    <x v="1086"/>
    <x v="1130"/>
    <x v="478"/>
    <x v="393"/>
    <x v="91"/>
    <x v="916"/>
    <x v="3"/>
    <x v="3"/>
    <x v="5"/>
    <x v="3"/>
    <x v="1"/>
    <x v="38"/>
    <x v="835"/>
    <x v="0"/>
    <x v="0"/>
    <x v="3"/>
    <x v="2"/>
    <x v="25"/>
    <x v="0"/>
    <x v="4"/>
  </r>
  <r>
    <x v="102"/>
    <x v="43"/>
    <x v="51"/>
    <x v="0"/>
    <x v="26"/>
    <x v="50"/>
    <x v="50"/>
    <x v="50"/>
    <x v="50"/>
    <x v="0"/>
    <x v="1087"/>
    <x v="1131"/>
    <x v="531"/>
    <x v="206"/>
    <x v="103"/>
    <x v="917"/>
    <x v="3"/>
    <x v="3"/>
    <x v="3"/>
    <x v="3"/>
    <x v="1"/>
    <x v="47"/>
    <x v="836"/>
    <x v="0"/>
    <x v="0"/>
    <x v="3"/>
    <x v="2"/>
    <x v="26"/>
    <x v="0"/>
    <x v="1"/>
  </r>
  <r>
    <x v="102"/>
    <x v="44"/>
    <x v="52"/>
    <x v="0"/>
    <x v="27"/>
    <x v="51"/>
    <x v="51"/>
    <x v="51"/>
    <x v="51"/>
    <x v="0"/>
    <x v="1088"/>
    <x v="1132"/>
    <x v="25"/>
    <x v="146"/>
    <x v="9"/>
    <x v="317"/>
    <x v="36"/>
    <x v="3"/>
    <x v="4"/>
    <x v="3"/>
    <x v="1"/>
    <x v="6"/>
    <x v="837"/>
    <x v="0"/>
    <x v="0"/>
    <x v="3"/>
    <x v="1"/>
    <x v="27"/>
    <x v="1"/>
    <x v="1"/>
  </r>
  <r>
    <x v="102"/>
    <x v="44"/>
    <x v="53"/>
    <x v="0"/>
    <x v="28"/>
    <x v="52"/>
    <x v="52"/>
    <x v="52"/>
    <x v="52"/>
    <x v="0"/>
    <x v="1089"/>
    <x v="1133"/>
    <x v="490"/>
    <x v="16"/>
    <x v="45"/>
    <x v="89"/>
    <x v="3"/>
    <x v="3"/>
    <x v="6"/>
    <x v="3"/>
    <x v="1"/>
    <x v="26"/>
    <x v="838"/>
    <x v="0"/>
    <x v="0"/>
    <x v="3"/>
    <x v="2"/>
    <x v="28"/>
    <x v="1"/>
    <x v="1"/>
  </r>
  <r>
    <x v="102"/>
    <x v="45"/>
    <x v="54"/>
    <x v="0"/>
    <x v="29"/>
    <x v="53"/>
    <x v="53"/>
    <x v="53"/>
    <x v="53"/>
    <x v="0"/>
    <x v="1090"/>
    <x v="1134"/>
    <x v="106"/>
    <x v="215"/>
    <x v="42"/>
    <x v="918"/>
    <x v="4"/>
    <x v="3"/>
    <x v="6"/>
    <x v="3"/>
    <x v="1"/>
    <x v="6"/>
    <x v="839"/>
    <x v="0"/>
    <x v="0"/>
    <x v="3"/>
    <x v="2"/>
    <x v="29"/>
    <x v="1"/>
    <x v="1"/>
  </r>
  <r>
    <x v="103"/>
    <x v="2"/>
    <x v="2"/>
    <x v="1"/>
    <x v="0"/>
    <x v="2"/>
    <x v="2"/>
    <x v="2"/>
    <x v="2"/>
    <x v="0"/>
    <x v="1091"/>
    <x v="1135"/>
    <x v="114"/>
    <x v="28"/>
    <x v="75"/>
    <x v="919"/>
    <x v="3"/>
    <x v="3"/>
    <x v="6"/>
    <x v="3"/>
    <x v="3"/>
    <x v="47"/>
    <x v="840"/>
    <x v="0"/>
    <x v="0"/>
    <x v="4"/>
    <x v="5"/>
    <x v="0"/>
    <x v="0"/>
    <x v="0"/>
  </r>
  <r>
    <x v="103"/>
    <x v="2"/>
    <x v="3"/>
    <x v="1"/>
    <x v="0"/>
    <x v="3"/>
    <x v="3"/>
    <x v="3"/>
    <x v="3"/>
    <x v="0"/>
    <x v="1092"/>
    <x v="1136"/>
    <x v="642"/>
    <x v="16"/>
    <x v="107"/>
    <x v="920"/>
    <x v="3"/>
    <x v="5"/>
    <x v="6"/>
    <x v="7"/>
    <x v="1"/>
    <x v="3"/>
    <x v="841"/>
    <x v="0"/>
    <x v="0"/>
    <x v="4"/>
    <x v="2"/>
    <x v="0"/>
    <x v="0"/>
    <x v="0"/>
  </r>
  <r>
    <x v="103"/>
    <x v="2"/>
    <x v="4"/>
    <x v="1"/>
    <x v="0"/>
    <x v="4"/>
    <x v="4"/>
    <x v="4"/>
    <x v="4"/>
    <x v="0"/>
    <x v="517"/>
    <x v="1137"/>
    <x v="82"/>
    <x v="426"/>
    <x v="4"/>
    <x v="921"/>
    <x v="4"/>
    <x v="3"/>
    <x v="4"/>
    <x v="3"/>
    <x v="1"/>
    <x v="4"/>
    <x v="4"/>
    <x v="0"/>
    <x v="0"/>
    <x v="3"/>
    <x v="2"/>
    <x v="0"/>
    <x v="0"/>
    <x v="0"/>
  </r>
  <r>
    <x v="103"/>
    <x v="5"/>
    <x v="8"/>
    <x v="1"/>
    <x v="0"/>
    <x v="8"/>
    <x v="8"/>
    <x v="8"/>
    <x v="8"/>
    <x v="0"/>
    <x v="1093"/>
    <x v="1138"/>
    <x v="375"/>
    <x v="53"/>
    <x v="20"/>
    <x v="88"/>
    <x v="3"/>
    <x v="3"/>
    <x v="4"/>
    <x v="3"/>
    <x v="1"/>
    <x v="10"/>
    <x v="842"/>
    <x v="0"/>
    <x v="0"/>
    <x v="3"/>
    <x v="2"/>
    <x v="0"/>
    <x v="0"/>
    <x v="0"/>
  </r>
  <r>
    <x v="103"/>
    <x v="18"/>
    <x v="21"/>
    <x v="1"/>
    <x v="0"/>
    <x v="20"/>
    <x v="20"/>
    <x v="20"/>
    <x v="20"/>
    <x v="0"/>
    <x v="1094"/>
    <x v="1139"/>
    <x v="397"/>
    <x v="283"/>
    <x v="35"/>
    <x v="922"/>
    <x v="15"/>
    <x v="3"/>
    <x v="3"/>
    <x v="3"/>
    <x v="3"/>
    <x v="22"/>
    <x v="843"/>
    <x v="0"/>
    <x v="0"/>
    <x v="4"/>
    <x v="2"/>
    <x v="0"/>
    <x v="0"/>
    <x v="0"/>
  </r>
  <r>
    <x v="103"/>
    <x v="23"/>
    <x v="27"/>
    <x v="1"/>
    <x v="0"/>
    <x v="26"/>
    <x v="26"/>
    <x v="26"/>
    <x v="26"/>
    <x v="0"/>
    <x v="1095"/>
    <x v="1140"/>
    <x v="140"/>
    <x v="202"/>
    <x v="18"/>
    <x v="335"/>
    <x v="36"/>
    <x v="3"/>
    <x v="4"/>
    <x v="3"/>
    <x v="1"/>
    <x v="6"/>
    <x v="844"/>
    <x v="0"/>
    <x v="0"/>
    <x v="3"/>
    <x v="2"/>
    <x v="0"/>
    <x v="0"/>
    <x v="0"/>
  </r>
  <r>
    <x v="103"/>
    <x v="25"/>
    <x v="29"/>
    <x v="1"/>
    <x v="10"/>
    <x v="28"/>
    <x v="28"/>
    <x v="28"/>
    <x v="28"/>
    <x v="0"/>
    <x v="259"/>
    <x v="1141"/>
    <x v="232"/>
    <x v="185"/>
    <x v="4"/>
    <x v="923"/>
    <x v="4"/>
    <x v="3"/>
    <x v="4"/>
    <x v="3"/>
    <x v="1"/>
    <x v="4"/>
    <x v="4"/>
    <x v="0"/>
    <x v="0"/>
    <x v="3"/>
    <x v="2"/>
    <x v="10"/>
    <x v="0"/>
    <x v="3"/>
  </r>
  <r>
    <x v="103"/>
    <x v="25"/>
    <x v="30"/>
    <x v="1"/>
    <x v="10"/>
    <x v="29"/>
    <x v="29"/>
    <x v="29"/>
    <x v="29"/>
    <x v="0"/>
    <x v="1096"/>
    <x v="1142"/>
    <x v="643"/>
    <x v="234"/>
    <x v="46"/>
    <x v="924"/>
    <x v="36"/>
    <x v="3"/>
    <x v="3"/>
    <x v="3"/>
    <x v="1"/>
    <x v="26"/>
    <x v="845"/>
    <x v="0"/>
    <x v="0"/>
    <x v="4"/>
    <x v="1"/>
    <x v="10"/>
    <x v="0"/>
    <x v="3"/>
  </r>
  <r>
    <x v="103"/>
    <x v="26"/>
    <x v="31"/>
    <x v="1"/>
    <x v="0"/>
    <x v="30"/>
    <x v="30"/>
    <x v="30"/>
    <x v="30"/>
    <x v="0"/>
    <x v="1097"/>
    <x v="1143"/>
    <x v="275"/>
    <x v="256"/>
    <x v="67"/>
    <x v="925"/>
    <x v="36"/>
    <x v="3"/>
    <x v="4"/>
    <x v="3"/>
    <x v="1"/>
    <x v="6"/>
    <x v="846"/>
    <x v="0"/>
    <x v="0"/>
    <x v="3"/>
    <x v="2"/>
    <x v="0"/>
    <x v="0"/>
    <x v="0"/>
  </r>
  <r>
    <x v="103"/>
    <x v="31"/>
    <x v="37"/>
    <x v="0"/>
    <x v="17"/>
    <x v="36"/>
    <x v="36"/>
    <x v="36"/>
    <x v="36"/>
    <x v="0"/>
    <x v="1098"/>
    <x v="798"/>
    <x v="6"/>
    <x v="427"/>
    <x v="65"/>
    <x v="926"/>
    <x v="4"/>
    <x v="3"/>
    <x v="4"/>
    <x v="3"/>
    <x v="1"/>
    <x v="4"/>
    <x v="4"/>
    <x v="0"/>
    <x v="0"/>
    <x v="3"/>
    <x v="2"/>
    <x v="17"/>
    <x v="0"/>
    <x v="0"/>
  </r>
  <r>
    <x v="103"/>
    <x v="34"/>
    <x v="41"/>
    <x v="1"/>
    <x v="0"/>
    <x v="40"/>
    <x v="40"/>
    <x v="40"/>
    <x v="40"/>
    <x v="0"/>
    <x v="1099"/>
    <x v="1144"/>
    <x v="340"/>
    <x v="112"/>
    <x v="109"/>
    <x v="704"/>
    <x v="3"/>
    <x v="3"/>
    <x v="4"/>
    <x v="3"/>
    <x v="1"/>
    <x v="10"/>
    <x v="847"/>
    <x v="0"/>
    <x v="0"/>
    <x v="3"/>
    <x v="2"/>
    <x v="0"/>
    <x v="0"/>
    <x v="0"/>
  </r>
  <r>
    <x v="103"/>
    <x v="39"/>
    <x v="46"/>
    <x v="0"/>
    <x v="0"/>
    <x v="45"/>
    <x v="45"/>
    <x v="45"/>
    <x v="45"/>
    <x v="0"/>
    <x v="1100"/>
    <x v="1145"/>
    <x v="384"/>
    <x v="121"/>
    <x v="110"/>
    <x v="927"/>
    <x v="30"/>
    <x v="3"/>
    <x v="31"/>
    <x v="3"/>
    <x v="3"/>
    <x v="54"/>
    <x v="848"/>
    <x v="0"/>
    <x v="0"/>
    <x v="12"/>
    <x v="13"/>
    <x v="0"/>
    <x v="0"/>
    <x v="0"/>
  </r>
  <r>
    <x v="103"/>
    <x v="41"/>
    <x v="48"/>
    <x v="0"/>
    <x v="18"/>
    <x v="47"/>
    <x v="47"/>
    <x v="47"/>
    <x v="47"/>
    <x v="0"/>
    <x v="1101"/>
    <x v="1146"/>
    <x v="644"/>
    <x v="425"/>
    <x v="63"/>
    <x v="928"/>
    <x v="20"/>
    <x v="3"/>
    <x v="36"/>
    <x v="3"/>
    <x v="3"/>
    <x v="37"/>
    <x v="371"/>
    <x v="0"/>
    <x v="0"/>
    <x v="13"/>
    <x v="1"/>
    <x v="18"/>
    <x v="0"/>
    <x v="3"/>
  </r>
  <r>
    <x v="103"/>
    <x v="42"/>
    <x v="50"/>
    <x v="0"/>
    <x v="25"/>
    <x v="49"/>
    <x v="49"/>
    <x v="49"/>
    <x v="49"/>
    <x v="0"/>
    <x v="1102"/>
    <x v="1147"/>
    <x v="645"/>
    <x v="428"/>
    <x v="85"/>
    <x v="929"/>
    <x v="3"/>
    <x v="5"/>
    <x v="28"/>
    <x v="3"/>
    <x v="1"/>
    <x v="21"/>
    <x v="849"/>
    <x v="0"/>
    <x v="0"/>
    <x v="3"/>
    <x v="2"/>
    <x v="25"/>
    <x v="0"/>
    <x v="4"/>
  </r>
  <r>
    <x v="103"/>
    <x v="43"/>
    <x v="51"/>
    <x v="0"/>
    <x v="26"/>
    <x v="50"/>
    <x v="50"/>
    <x v="50"/>
    <x v="50"/>
    <x v="0"/>
    <x v="1103"/>
    <x v="1148"/>
    <x v="129"/>
    <x v="248"/>
    <x v="53"/>
    <x v="930"/>
    <x v="4"/>
    <x v="3"/>
    <x v="6"/>
    <x v="3"/>
    <x v="1"/>
    <x v="6"/>
    <x v="850"/>
    <x v="0"/>
    <x v="0"/>
    <x v="3"/>
    <x v="2"/>
    <x v="26"/>
    <x v="0"/>
    <x v="1"/>
  </r>
  <r>
    <x v="103"/>
    <x v="44"/>
    <x v="52"/>
    <x v="0"/>
    <x v="27"/>
    <x v="51"/>
    <x v="51"/>
    <x v="51"/>
    <x v="51"/>
    <x v="0"/>
    <x v="1104"/>
    <x v="1149"/>
    <x v="452"/>
    <x v="66"/>
    <x v="7"/>
    <x v="618"/>
    <x v="30"/>
    <x v="3"/>
    <x v="5"/>
    <x v="3"/>
    <x v="3"/>
    <x v="36"/>
    <x v="170"/>
    <x v="0"/>
    <x v="0"/>
    <x v="12"/>
    <x v="8"/>
    <x v="27"/>
    <x v="1"/>
    <x v="1"/>
  </r>
  <r>
    <x v="103"/>
    <x v="44"/>
    <x v="53"/>
    <x v="0"/>
    <x v="28"/>
    <x v="52"/>
    <x v="52"/>
    <x v="52"/>
    <x v="52"/>
    <x v="0"/>
    <x v="1105"/>
    <x v="1150"/>
    <x v="183"/>
    <x v="403"/>
    <x v="24"/>
    <x v="353"/>
    <x v="4"/>
    <x v="2"/>
    <x v="4"/>
    <x v="3"/>
    <x v="3"/>
    <x v="26"/>
    <x v="851"/>
    <x v="0"/>
    <x v="0"/>
    <x v="3"/>
    <x v="2"/>
    <x v="28"/>
    <x v="1"/>
    <x v="1"/>
  </r>
  <r>
    <x v="103"/>
    <x v="45"/>
    <x v="54"/>
    <x v="0"/>
    <x v="29"/>
    <x v="53"/>
    <x v="53"/>
    <x v="53"/>
    <x v="53"/>
    <x v="0"/>
    <x v="1106"/>
    <x v="1151"/>
    <x v="492"/>
    <x v="2"/>
    <x v="108"/>
    <x v="931"/>
    <x v="36"/>
    <x v="3"/>
    <x v="15"/>
    <x v="2"/>
    <x v="1"/>
    <x v="38"/>
    <x v="505"/>
    <x v="0"/>
    <x v="0"/>
    <x v="3"/>
    <x v="5"/>
    <x v="29"/>
    <x v="1"/>
    <x v="1"/>
  </r>
  <r>
    <x v="104"/>
    <x v="2"/>
    <x v="2"/>
    <x v="1"/>
    <x v="0"/>
    <x v="2"/>
    <x v="2"/>
    <x v="2"/>
    <x v="2"/>
    <x v="0"/>
    <x v="1107"/>
    <x v="1152"/>
    <x v="590"/>
    <x v="38"/>
    <x v="44"/>
    <x v="932"/>
    <x v="36"/>
    <x v="3"/>
    <x v="4"/>
    <x v="3"/>
    <x v="1"/>
    <x v="6"/>
    <x v="852"/>
    <x v="0"/>
    <x v="0"/>
    <x v="4"/>
    <x v="2"/>
    <x v="0"/>
    <x v="0"/>
    <x v="0"/>
  </r>
  <r>
    <x v="104"/>
    <x v="2"/>
    <x v="3"/>
    <x v="1"/>
    <x v="0"/>
    <x v="3"/>
    <x v="3"/>
    <x v="3"/>
    <x v="3"/>
    <x v="0"/>
    <x v="1108"/>
    <x v="1153"/>
    <x v="646"/>
    <x v="293"/>
    <x v="107"/>
    <x v="933"/>
    <x v="21"/>
    <x v="3"/>
    <x v="4"/>
    <x v="7"/>
    <x v="1"/>
    <x v="38"/>
    <x v="615"/>
    <x v="0"/>
    <x v="0"/>
    <x v="3"/>
    <x v="5"/>
    <x v="0"/>
    <x v="0"/>
    <x v="0"/>
  </r>
  <r>
    <x v="104"/>
    <x v="2"/>
    <x v="4"/>
    <x v="1"/>
    <x v="0"/>
    <x v="4"/>
    <x v="4"/>
    <x v="4"/>
    <x v="4"/>
    <x v="0"/>
    <x v="690"/>
    <x v="887"/>
    <x v="522"/>
    <x v="53"/>
    <x v="4"/>
    <x v="934"/>
    <x v="4"/>
    <x v="3"/>
    <x v="4"/>
    <x v="3"/>
    <x v="1"/>
    <x v="4"/>
    <x v="4"/>
    <x v="0"/>
    <x v="0"/>
    <x v="3"/>
    <x v="2"/>
    <x v="0"/>
    <x v="0"/>
    <x v="0"/>
  </r>
  <r>
    <x v="104"/>
    <x v="5"/>
    <x v="8"/>
    <x v="1"/>
    <x v="0"/>
    <x v="8"/>
    <x v="8"/>
    <x v="8"/>
    <x v="8"/>
    <x v="0"/>
    <x v="1109"/>
    <x v="1154"/>
    <x v="647"/>
    <x v="91"/>
    <x v="20"/>
    <x v="279"/>
    <x v="36"/>
    <x v="3"/>
    <x v="6"/>
    <x v="3"/>
    <x v="1"/>
    <x v="10"/>
    <x v="853"/>
    <x v="0"/>
    <x v="0"/>
    <x v="12"/>
    <x v="2"/>
    <x v="0"/>
    <x v="0"/>
    <x v="0"/>
  </r>
  <r>
    <x v="104"/>
    <x v="18"/>
    <x v="21"/>
    <x v="1"/>
    <x v="0"/>
    <x v="20"/>
    <x v="20"/>
    <x v="20"/>
    <x v="20"/>
    <x v="0"/>
    <x v="1110"/>
    <x v="1155"/>
    <x v="64"/>
    <x v="155"/>
    <x v="44"/>
    <x v="935"/>
    <x v="15"/>
    <x v="3"/>
    <x v="4"/>
    <x v="7"/>
    <x v="1"/>
    <x v="3"/>
    <x v="854"/>
    <x v="0"/>
    <x v="0"/>
    <x v="4"/>
    <x v="2"/>
    <x v="0"/>
    <x v="0"/>
    <x v="0"/>
  </r>
  <r>
    <x v="104"/>
    <x v="23"/>
    <x v="27"/>
    <x v="1"/>
    <x v="0"/>
    <x v="26"/>
    <x v="26"/>
    <x v="26"/>
    <x v="26"/>
    <x v="0"/>
    <x v="1111"/>
    <x v="1156"/>
    <x v="4"/>
    <x v="37"/>
    <x v="18"/>
    <x v="936"/>
    <x v="36"/>
    <x v="3"/>
    <x v="4"/>
    <x v="3"/>
    <x v="1"/>
    <x v="6"/>
    <x v="855"/>
    <x v="0"/>
    <x v="0"/>
    <x v="3"/>
    <x v="2"/>
    <x v="0"/>
    <x v="0"/>
    <x v="0"/>
  </r>
  <r>
    <x v="104"/>
    <x v="25"/>
    <x v="29"/>
    <x v="1"/>
    <x v="10"/>
    <x v="28"/>
    <x v="28"/>
    <x v="28"/>
    <x v="28"/>
    <x v="0"/>
    <x v="457"/>
    <x v="903"/>
    <x v="385"/>
    <x v="103"/>
    <x v="4"/>
    <x v="1"/>
    <x v="4"/>
    <x v="3"/>
    <x v="4"/>
    <x v="3"/>
    <x v="1"/>
    <x v="4"/>
    <x v="4"/>
    <x v="0"/>
    <x v="0"/>
    <x v="3"/>
    <x v="2"/>
    <x v="10"/>
    <x v="0"/>
    <x v="3"/>
  </r>
  <r>
    <x v="104"/>
    <x v="25"/>
    <x v="30"/>
    <x v="1"/>
    <x v="10"/>
    <x v="29"/>
    <x v="29"/>
    <x v="29"/>
    <x v="29"/>
    <x v="0"/>
    <x v="1112"/>
    <x v="200"/>
    <x v="595"/>
    <x v="249"/>
    <x v="46"/>
    <x v="937"/>
    <x v="3"/>
    <x v="3"/>
    <x v="4"/>
    <x v="3"/>
    <x v="1"/>
    <x v="10"/>
    <x v="856"/>
    <x v="0"/>
    <x v="0"/>
    <x v="3"/>
    <x v="2"/>
    <x v="10"/>
    <x v="0"/>
    <x v="3"/>
  </r>
  <r>
    <x v="104"/>
    <x v="26"/>
    <x v="31"/>
    <x v="1"/>
    <x v="0"/>
    <x v="30"/>
    <x v="30"/>
    <x v="30"/>
    <x v="30"/>
    <x v="0"/>
    <x v="1113"/>
    <x v="880"/>
    <x v="347"/>
    <x v="358"/>
    <x v="67"/>
    <x v="938"/>
    <x v="3"/>
    <x v="3"/>
    <x v="6"/>
    <x v="3"/>
    <x v="1"/>
    <x v="26"/>
    <x v="857"/>
    <x v="0"/>
    <x v="0"/>
    <x v="4"/>
    <x v="5"/>
    <x v="0"/>
    <x v="0"/>
    <x v="0"/>
  </r>
  <r>
    <x v="104"/>
    <x v="31"/>
    <x v="37"/>
    <x v="0"/>
    <x v="17"/>
    <x v="36"/>
    <x v="36"/>
    <x v="36"/>
    <x v="36"/>
    <x v="0"/>
    <x v="1114"/>
    <x v="1157"/>
    <x v="31"/>
    <x v="412"/>
    <x v="15"/>
    <x v="939"/>
    <x v="36"/>
    <x v="3"/>
    <x v="4"/>
    <x v="3"/>
    <x v="1"/>
    <x v="6"/>
    <x v="858"/>
    <x v="0"/>
    <x v="0"/>
    <x v="3"/>
    <x v="2"/>
    <x v="17"/>
    <x v="0"/>
    <x v="0"/>
  </r>
  <r>
    <x v="104"/>
    <x v="34"/>
    <x v="41"/>
    <x v="1"/>
    <x v="0"/>
    <x v="40"/>
    <x v="40"/>
    <x v="40"/>
    <x v="40"/>
    <x v="0"/>
    <x v="1115"/>
    <x v="671"/>
    <x v="648"/>
    <x v="293"/>
    <x v="103"/>
    <x v="940"/>
    <x v="36"/>
    <x v="3"/>
    <x v="4"/>
    <x v="3"/>
    <x v="1"/>
    <x v="6"/>
    <x v="859"/>
    <x v="0"/>
    <x v="0"/>
    <x v="4"/>
    <x v="2"/>
    <x v="0"/>
    <x v="0"/>
    <x v="0"/>
  </r>
  <r>
    <x v="104"/>
    <x v="39"/>
    <x v="46"/>
    <x v="0"/>
    <x v="0"/>
    <x v="45"/>
    <x v="45"/>
    <x v="45"/>
    <x v="45"/>
    <x v="0"/>
    <x v="1116"/>
    <x v="1158"/>
    <x v="649"/>
    <x v="98"/>
    <x v="53"/>
    <x v="941"/>
    <x v="28"/>
    <x v="3"/>
    <x v="10"/>
    <x v="3"/>
    <x v="1"/>
    <x v="50"/>
    <x v="860"/>
    <x v="0"/>
    <x v="0"/>
    <x v="3"/>
    <x v="1"/>
    <x v="0"/>
    <x v="0"/>
    <x v="0"/>
  </r>
  <r>
    <x v="104"/>
    <x v="41"/>
    <x v="48"/>
    <x v="0"/>
    <x v="18"/>
    <x v="47"/>
    <x v="47"/>
    <x v="47"/>
    <x v="47"/>
    <x v="0"/>
    <x v="1117"/>
    <x v="1159"/>
    <x v="650"/>
    <x v="429"/>
    <x v="63"/>
    <x v="942"/>
    <x v="38"/>
    <x v="3"/>
    <x v="70"/>
    <x v="7"/>
    <x v="1"/>
    <x v="83"/>
    <x v="861"/>
    <x v="0"/>
    <x v="0"/>
    <x v="5"/>
    <x v="7"/>
    <x v="18"/>
    <x v="0"/>
    <x v="3"/>
  </r>
  <r>
    <x v="104"/>
    <x v="42"/>
    <x v="50"/>
    <x v="0"/>
    <x v="25"/>
    <x v="49"/>
    <x v="49"/>
    <x v="49"/>
    <x v="49"/>
    <x v="0"/>
    <x v="1118"/>
    <x v="1160"/>
    <x v="174"/>
    <x v="106"/>
    <x v="42"/>
    <x v="171"/>
    <x v="21"/>
    <x v="5"/>
    <x v="28"/>
    <x v="7"/>
    <x v="3"/>
    <x v="33"/>
    <x v="158"/>
    <x v="0"/>
    <x v="0"/>
    <x v="4"/>
    <x v="2"/>
    <x v="25"/>
    <x v="0"/>
    <x v="4"/>
  </r>
  <r>
    <x v="104"/>
    <x v="43"/>
    <x v="51"/>
    <x v="0"/>
    <x v="26"/>
    <x v="50"/>
    <x v="50"/>
    <x v="50"/>
    <x v="50"/>
    <x v="0"/>
    <x v="1119"/>
    <x v="1161"/>
    <x v="492"/>
    <x v="150"/>
    <x v="83"/>
    <x v="943"/>
    <x v="21"/>
    <x v="3"/>
    <x v="3"/>
    <x v="3"/>
    <x v="1"/>
    <x v="22"/>
    <x v="862"/>
    <x v="0"/>
    <x v="0"/>
    <x v="3"/>
    <x v="13"/>
    <x v="26"/>
    <x v="0"/>
    <x v="1"/>
  </r>
  <r>
    <x v="104"/>
    <x v="44"/>
    <x v="52"/>
    <x v="0"/>
    <x v="27"/>
    <x v="51"/>
    <x v="51"/>
    <x v="51"/>
    <x v="51"/>
    <x v="0"/>
    <x v="1120"/>
    <x v="1162"/>
    <x v="299"/>
    <x v="186"/>
    <x v="51"/>
    <x v="944"/>
    <x v="10"/>
    <x v="3"/>
    <x v="10"/>
    <x v="3"/>
    <x v="5"/>
    <x v="11"/>
    <x v="863"/>
    <x v="0"/>
    <x v="0"/>
    <x v="13"/>
    <x v="4"/>
    <x v="27"/>
    <x v="1"/>
    <x v="1"/>
  </r>
  <r>
    <x v="104"/>
    <x v="44"/>
    <x v="53"/>
    <x v="0"/>
    <x v="28"/>
    <x v="52"/>
    <x v="52"/>
    <x v="52"/>
    <x v="52"/>
    <x v="0"/>
    <x v="1121"/>
    <x v="1163"/>
    <x v="443"/>
    <x v="273"/>
    <x v="7"/>
    <x v="945"/>
    <x v="15"/>
    <x v="5"/>
    <x v="28"/>
    <x v="7"/>
    <x v="1"/>
    <x v="36"/>
    <x v="95"/>
    <x v="0"/>
    <x v="0"/>
    <x v="3"/>
    <x v="5"/>
    <x v="28"/>
    <x v="1"/>
    <x v="1"/>
  </r>
  <r>
    <x v="104"/>
    <x v="45"/>
    <x v="54"/>
    <x v="0"/>
    <x v="29"/>
    <x v="53"/>
    <x v="53"/>
    <x v="53"/>
    <x v="53"/>
    <x v="0"/>
    <x v="1122"/>
    <x v="1164"/>
    <x v="507"/>
    <x v="144"/>
    <x v="15"/>
    <x v="946"/>
    <x v="26"/>
    <x v="3"/>
    <x v="19"/>
    <x v="3"/>
    <x v="1"/>
    <x v="61"/>
    <x v="864"/>
    <x v="0"/>
    <x v="0"/>
    <x v="12"/>
    <x v="2"/>
    <x v="29"/>
    <x v="1"/>
    <x v="1"/>
  </r>
  <r>
    <x v="105"/>
    <x v="2"/>
    <x v="2"/>
    <x v="1"/>
    <x v="0"/>
    <x v="2"/>
    <x v="2"/>
    <x v="2"/>
    <x v="2"/>
    <x v="0"/>
    <x v="1123"/>
    <x v="1165"/>
    <x v="216"/>
    <x v="28"/>
    <x v="75"/>
    <x v="919"/>
    <x v="36"/>
    <x v="3"/>
    <x v="22"/>
    <x v="3"/>
    <x v="2"/>
    <x v="10"/>
    <x v="865"/>
    <x v="0"/>
    <x v="0"/>
    <x v="12"/>
    <x v="5"/>
    <x v="0"/>
    <x v="0"/>
    <x v="0"/>
  </r>
  <r>
    <x v="105"/>
    <x v="2"/>
    <x v="3"/>
    <x v="1"/>
    <x v="0"/>
    <x v="3"/>
    <x v="3"/>
    <x v="3"/>
    <x v="3"/>
    <x v="0"/>
    <x v="1124"/>
    <x v="1166"/>
    <x v="651"/>
    <x v="151"/>
    <x v="107"/>
    <x v="947"/>
    <x v="3"/>
    <x v="3"/>
    <x v="4"/>
    <x v="3"/>
    <x v="3"/>
    <x v="26"/>
    <x v="866"/>
    <x v="0"/>
    <x v="0"/>
    <x v="4"/>
    <x v="5"/>
    <x v="0"/>
    <x v="0"/>
    <x v="0"/>
  </r>
  <r>
    <x v="105"/>
    <x v="2"/>
    <x v="4"/>
    <x v="1"/>
    <x v="0"/>
    <x v="4"/>
    <x v="4"/>
    <x v="4"/>
    <x v="4"/>
    <x v="0"/>
    <x v="414"/>
    <x v="1167"/>
    <x v="47"/>
    <x v="430"/>
    <x v="4"/>
    <x v="948"/>
    <x v="4"/>
    <x v="3"/>
    <x v="4"/>
    <x v="3"/>
    <x v="1"/>
    <x v="4"/>
    <x v="4"/>
    <x v="0"/>
    <x v="0"/>
    <x v="3"/>
    <x v="2"/>
    <x v="0"/>
    <x v="0"/>
    <x v="0"/>
  </r>
  <r>
    <x v="105"/>
    <x v="5"/>
    <x v="8"/>
    <x v="1"/>
    <x v="0"/>
    <x v="8"/>
    <x v="8"/>
    <x v="8"/>
    <x v="8"/>
    <x v="0"/>
    <x v="1125"/>
    <x v="1168"/>
    <x v="652"/>
    <x v="210"/>
    <x v="90"/>
    <x v="949"/>
    <x v="4"/>
    <x v="3"/>
    <x v="6"/>
    <x v="3"/>
    <x v="1"/>
    <x v="6"/>
    <x v="867"/>
    <x v="0"/>
    <x v="0"/>
    <x v="12"/>
    <x v="2"/>
    <x v="0"/>
    <x v="0"/>
    <x v="0"/>
  </r>
  <r>
    <x v="105"/>
    <x v="18"/>
    <x v="21"/>
    <x v="1"/>
    <x v="0"/>
    <x v="20"/>
    <x v="20"/>
    <x v="20"/>
    <x v="20"/>
    <x v="0"/>
    <x v="1126"/>
    <x v="1169"/>
    <x v="216"/>
    <x v="269"/>
    <x v="44"/>
    <x v="704"/>
    <x v="9"/>
    <x v="3"/>
    <x v="15"/>
    <x v="3"/>
    <x v="3"/>
    <x v="22"/>
    <x v="868"/>
    <x v="0"/>
    <x v="0"/>
    <x v="12"/>
    <x v="2"/>
    <x v="0"/>
    <x v="0"/>
    <x v="0"/>
  </r>
  <r>
    <x v="105"/>
    <x v="23"/>
    <x v="27"/>
    <x v="1"/>
    <x v="0"/>
    <x v="26"/>
    <x v="26"/>
    <x v="26"/>
    <x v="26"/>
    <x v="0"/>
    <x v="1127"/>
    <x v="1170"/>
    <x v="113"/>
    <x v="49"/>
    <x v="18"/>
    <x v="950"/>
    <x v="4"/>
    <x v="3"/>
    <x v="4"/>
    <x v="3"/>
    <x v="1"/>
    <x v="4"/>
    <x v="4"/>
    <x v="0"/>
    <x v="0"/>
    <x v="3"/>
    <x v="2"/>
    <x v="0"/>
    <x v="0"/>
    <x v="0"/>
  </r>
  <r>
    <x v="105"/>
    <x v="25"/>
    <x v="29"/>
    <x v="1"/>
    <x v="10"/>
    <x v="28"/>
    <x v="28"/>
    <x v="28"/>
    <x v="28"/>
    <x v="0"/>
    <x v="1128"/>
    <x v="764"/>
    <x v="410"/>
    <x v="93"/>
    <x v="4"/>
    <x v="951"/>
    <x v="4"/>
    <x v="3"/>
    <x v="4"/>
    <x v="3"/>
    <x v="1"/>
    <x v="4"/>
    <x v="4"/>
    <x v="0"/>
    <x v="0"/>
    <x v="3"/>
    <x v="2"/>
    <x v="10"/>
    <x v="0"/>
    <x v="3"/>
  </r>
  <r>
    <x v="105"/>
    <x v="25"/>
    <x v="30"/>
    <x v="1"/>
    <x v="10"/>
    <x v="29"/>
    <x v="29"/>
    <x v="29"/>
    <x v="29"/>
    <x v="0"/>
    <x v="1129"/>
    <x v="1171"/>
    <x v="562"/>
    <x v="57"/>
    <x v="57"/>
    <x v="952"/>
    <x v="36"/>
    <x v="3"/>
    <x v="4"/>
    <x v="3"/>
    <x v="1"/>
    <x v="6"/>
    <x v="167"/>
    <x v="0"/>
    <x v="0"/>
    <x v="3"/>
    <x v="2"/>
    <x v="10"/>
    <x v="0"/>
    <x v="3"/>
  </r>
  <r>
    <x v="105"/>
    <x v="26"/>
    <x v="31"/>
    <x v="1"/>
    <x v="0"/>
    <x v="30"/>
    <x v="30"/>
    <x v="30"/>
    <x v="30"/>
    <x v="0"/>
    <x v="1130"/>
    <x v="1172"/>
    <x v="413"/>
    <x v="127"/>
    <x v="67"/>
    <x v="953"/>
    <x v="36"/>
    <x v="3"/>
    <x v="4"/>
    <x v="3"/>
    <x v="1"/>
    <x v="6"/>
    <x v="869"/>
    <x v="0"/>
    <x v="0"/>
    <x v="3"/>
    <x v="2"/>
    <x v="0"/>
    <x v="0"/>
    <x v="0"/>
  </r>
  <r>
    <x v="105"/>
    <x v="31"/>
    <x v="37"/>
    <x v="0"/>
    <x v="17"/>
    <x v="36"/>
    <x v="36"/>
    <x v="36"/>
    <x v="36"/>
    <x v="0"/>
    <x v="1131"/>
    <x v="1173"/>
    <x v="496"/>
    <x v="431"/>
    <x v="65"/>
    <x v="954"/>
    <x v="36"/>
    <x v="3"/>
    <x v="6"/>
    <x v="3"/>
    <x v="1"/>
    <x v="10"/>
    <x v="870"/>
    <x v="0"/>
    <x v="0"/>
    <x v="3"/>
    <x v="2"/>
    <x v="17"/>
    <x v="0"/>
    <x v="0"/>
  </r>
  <r>
    <x v="105"/>
    <x v="34"/>
    <x v="41"/>
    <x v="1"/>
    <x v="0"/>
    <x v="40"/>
    <x v="40"/>
    <x v="40"/>
    <x v="40"/>
    <x v="0"/>
    <x v="1132"/>
    <x v="1174"/>
    <x v="329"/>
    <x v="286"/>
    <x v="108"/>
    <x v="955"/>
    <x v="4"/>
    <x v="3"/>
    <x v="4"/>
    <x v="3"/>
    <x v="1"/>
    <x v="4"/>
    <x v="4"/>
    <x v="0"/>
    <x v="0"/>
    <x v="12"/>
    <x v="2"/>
    <x v="0"/>
    <x v="0"/>
    <x v="0"/>
  </r>
  <r>
    <x v="105"/>
    <x v="39"/>
    <x v="46"/>
    <x v="0"/>
    <x v="0"/>
    <x v="45"/>
    <x v="45"/>
    <x v="45"/>
    <x v="45"/>
    <x v="0"/>
    <x v="1133"/>
    <x v="1175"/>
    <x v="653"/>
    <x v="379"/>
    <x v="108"/>
    <x v="956"/>
    <x v="33"/>
    <x v="3"/>
    <x v="15"/>
    <x v="3"/>
    <x v="3"/>
    <x v="36"/>
    <x v="871"/>
    <x v="0"/>
    <x v="0"/>
    <x v="4"/>
    <x v="13"/>
    <x v="0"/>
    <x v="0"/>
    <x v="0"/>
  </r>
  <r>
    <x v="105"/>
    <x v="41"/>
    <x v="48"/>
    <x v="0"/>
    <x v="18"/>
    <x v="47"/>
    <x v="47"/>
    <x v="47"/>
    <x v="47"/>
    <x v="0"/>
    <x v="1134"/>
    <x v="1176"/>
    <x v="213"/>
    <x v="432"/>
    <x v="47"/>
    <x v="957"/>
    <x v="54"/>
    <x v="5"/>
    <x v="78"/>
    <x v="7"/>
    <x v="1"/>
    <x v="110"/>
    <x v="872"/>
    <x v="0"/>
    <x v="0"/>
    <x v="13"/>
    <x v="13"/>
    <x v="18"/>
    <x v="0"/>
    <x v="3"/>
  </r>
  <r>
    <x v="105"/>
    <x v="42"/>
    <x v="50"/>
    <x v="0"/>
    <x v="25"/>
    <x v="49"/>
    <x v="49"/>
    <x v="49"/>
    <x v="49"/>
    <x v="0"/>
    <x v="1135"/>
    <x v="1177"/>
    <x v="27"/>
    <x v="6"/>
    <x v="35"/>
    <x v="673"/>
    <x v="35"/>
    <x v="3"/>
    <x v="16"/>
    <x v="7"/>
    <x v="1"/>
    <x v="61"/>
    <x v="265"/>
    <x v="0"/>
    <x v="0"/>
    <x v="4"/>
    <x v="13"/>
    <x v="25"/>
    <x v="0"/>
    <x v="4"/>
  </r>
  <r>
    <x v="105"/>
    <x v="43"/>
    <x v="51"/>
    <x v="0"/>
    <x v="26"/>
    <x v="50"/>
    <x v="50"/>
    <x v="50"/>
    <x v="50"/>
    <x v="0"/>
    <x v="1136"/>
    <x v="1178"/>
    <x v="93"/>
    <x v="291"/>
    <x v="82"/>
    <x v="958"/>
    <x v="3"/>
    <x v="3"/>
    <x v="3"/>
    <x v="3"/>
    <x v="1"/>
    <x v="47"/>
    <x v="873"/>
    <x v="0"/>
    <x v="0"/>
    <x v="13"/>
    <x v="5"/>
    <x v="26"/>
    <x v="0"/>
    <x v="1"/>
  </r>
  <r>
    <x v="105"/>
    <x v="44"/>
    <x v="52"/>
    <x v="0"/>
    <x v="27"/>
    <x v="51"/>
    <x v="51"/>
    <x v="51"/>
    <x v="51"/>
    <x v="0"/>
    <x v="1137"/>
    <x v="1179"/>
    <x v="394"/>
    <x v="76"/>
    <x v="57"/>
    <x v="669"/>
    <x v="17"/>
    <x v="3"/>
    <x v="24"/>
    <x v="7"/>
    <x v="5"/>
    <x v="46"/>
    <x v="518"/>
    <x v="0"/>
    <x v="0"/>
    <x v="1"/>
    <x v="7"/>
    <x v="27"/>
    <x v="1"/>
    <x v="1"/>
  </r>
  <r>
    <x v="105"/>
    <x v="44"/>
    <x v="53"/>
    <x v="0"/>
    <x v="28"/>
    <x v="52"/>
    <x v="52"/>
    <x v="52"/>
    <x v="52"/>
    <x v="0"/>
    <x v="1138"/>
    <x v="93"/>
    <x v="42"/>
    <x v="59"/>
    <x v="45"/>
    <x v="959"/>
    <x v="9"/>
    <x v="3"/>
    <x v="3"/>
    <x v="7"/>
    <x v="1"/>
    <x v="38"/>
    <x v="874"/>
    <x v="0"/>
    <x v="0"/>
    <x v="3"/>
    <x v="2"/>
    <x v="28"/>
    <x v="1"/>
    <x v="1"/>
  </r>
  <r>
    <x v="105"/>
    <x v="45"/>
    <x v="54"/>
    <x v="0"/>
    <x v="29"/>
    <x v="53"/>
    <x v="53"/>
    <x v="53"/>
    <x v="53"/>
    <x v="0"/>
    <x v="1139"/>
    <x v="1180"/>
    <x v="654"/>
    <x v="348"/>
    <x v="2"/>
    <x v="108"/>
    <x v="28"/>
    <x v="3"/>
    <x v="31"/>
    <x v="3"/>
    <x v="1"/>
    <x v="5"/>
    <x v="875"/>
    <x v="0"/>
    <x v="0"/>
    <x v="3"/>
    <x v="13"/>
    <x v="29"/>
    <x v="1"/>
    <x v="1"/>
  </r>
  <r>
    <x v="106"/>
    <x v="2"/>
    <x v="2"/>
    <x v="1"/>
    <x v="0"/>
    <x v="2"/>
    <x v="2"/>
    <x v="2"/>
    <x v="2"/>
    <x v="0"/>
    <x v="791"/>
    <x v="1181"/>
    <x v="469"/>
    <x v="214"/>
    <x v="75"/>
    <x v="960"/>
    <x v="36"/>
    <x v="5"/>
    <x v="5"/>
    <x v="3"/>
    <x v="1"/>
    <x v="38"/>
    <x v="876"/>
    <x v="0"/>
    <x v="0"/>
    <x v="3"/>
    <x v="2"/>
    <x v="0"/>
    <x v="0"/>
    <x v="0"/>
  </r>
  <r>
    <x v="106"/>
    <x v="2"/>
    <x v="3"/>
    <x v="1"/>
    <x v="0"/>
    <x v="3"/>
    <x v="3"/>
    <x v="3"/>
    <x v="3"/>
    <x v="0"/>
    <x v="1140"/>
    <x v="1182"/>
    <x v="3"/>
    <x v="121"/>
    <x v="67"/>
    <x v="961"/>
    <x v="15"/>
    <x v="3"/>
    <x v="4"/>
    <x v="3"/>
    <x v="1"/>
    <x v="47"/>
    <x v="877"/>
    <x v="0"/>
    <x v="0"/>
    <x v="4"/>
    <x v="2"/>
    <x v="0"/>
    <x v="0"/>
    <x v="0"/>
  </r>
  <r>
    <x v="106"/>
    <x v="2"/>
    <x v="4"/>
    <x v="1"/>
    <x v="0"/>
    <x v="4"/>
    <x v="4"/>
    <x v="4"/>
    <x v="4"/>
    <x v="0"/>
    <x v="1141"/>
    <x v="1183"/>
    <x v="232"/>
    <x v="76"/>
    <x v="23"/>
    <x v="962"/>
    <x v="4"/>
    <x v="3"/>
    <x v="4"/>
    <x v="3"/>
    <x v="1"/>
    <x v="4"/>
    <x v="4"/>
    <x v="0"/>
    <x v="0"/>
    <x v="3"/>
    <x v="2"/>
    <x v="0"/>
    <x v="0"/>
    <x v="0"/>
  </r>
  <r>
    <x v="106"/>
    <x v="5"/>
    <x v="8"/>
    <x v="1"/>
    <x v="0"/>
    <x v="8"/>
    <x v="8"/>
    <x v="8"/>
    <x v="8"/>
    <x v="0"/>
    <x v="1142"/>
    <x v="1184"/>
    <x v="347"/>
    <x v="261"/>
    <x v="90"/>
    <x v="963"/>
    <x v="4"/>
    <x v="3"/>
    <x v="6"/>
    <x v="7"/>
    <x v="1"/>
    <x v="10"/>
    <x v="878"/>
    <x v="0"/>
    <x v="0"/>
    <x v="3"/>
    <x v="1"/>
    <x v="0"/>
    <x v="0"/>
    <x v="0"/>
  </r>
  <r>
    <x v="106"/>
    <x v="18"/>
    <x v="21"/>
    <x v="1"/>
    <x v="0"/>
    <x v="20"/>
    <x v="20"/>
    <x v="20"/>
    <x v="20"/>
    <x v="0"/>
    <x v="1143"/>
    <x v="1185"/>
    <x v="608"/>
    <x v="23"/>
    <x v="40"/>
    <x v="964"/>
    <x v="36"/>
    <x v="3"/>
    <x v="6"/>
    <x v="7"/>
    <x v="1"/>
    <x v="26"/>
    <x v="879"/>
    <x v="0"/>
    <x v="0"/>
    <x v="18"/>
    <x v="5"/>
    <x v="0"/>
    <x v="0"/>
    <x v="0"/>
  </r>
  <r>
    <x v="106"/>
    <x v="23"/>
    <x v="27"/>
    <x v="1"/>
    <x v="0"/>
    <x v="26"/>
    <x v="26"/>
    <x v="26"/>
    <x v="26"/>
    <x v="0"/>
    <x v="1144"/>
    <x v="1186"/>
    <x v="366"/>
    <x v="433"/>
    <x v="4"/>
    <x v="965"/>
    <x v="4"/>
    <x v="3"/>
    <x v="4"/>
    <x v="3"/>
    <x v="1"/>
    <x v="4"/>
    <x v="4"/>
    <x v="0"/>
    <x v="0"/>
    <x v="4"/>
    <x v="2"/>
    <x v="0"/>
    <x v="0"/>
    <x v="0"/>
  </r>
  <r>
    <x v="106"/>
    <x v="25"/>
    <x v="29"/>
    <x v="1"/>
    <x v="10"/>
    <x v="28"/>
    <x v="28"/>
    <x v="28"/>
    <x v="28"/>
    <x v="0"/>
    <x v="1145"/>
    <x v="1186"/>
    <x v="610"/>
    <x v="434"/>
    <x v="4"/>
    <x v="966"/>
    <x v="4"/>
    <x v="3"/>
    <x v="6"/>
    <x v="3"/>
    <x v="1"/>
    <x v="6"/>
    <x v="880"/>
    <x v="0"/>
    <x v="0"/>
    <x v="3"/>
    <x v="2"/>
    <x v="10"/>
    <x v="0"/>
    <x v="3"/>
  </r>
  <r>
    <x v="106"/>
    <x v="25"/>
    <x v="30"/>
    <x v="1"/>
    <x v="10"/>
    <x v="29"/>
    <x v="29"/>
    <x v="29"/>
    <x v="29"/>
    <x v="0"/>
    <x v="1146"/>
    <x v="1187"/>
    <x v="592"/>
    <x v="184"/>
    <x v="46"/>
    <x v="967"/>
    <x v="4"/>
    <x v="3"/>
    <x v="4"/>
    <x v="3"/>
    <x v="1"/>
    <x v="4"/>
    <x v="4"/>
    <x v="0"/>
    <x v="0"/>
    <x v="3"/>
    <x v="2"/>
    <x v="10"/>
    <x v="0"/>
    <x v="3"/>
  </r>
  <r>
    <x v="106"/>
    <x v="26"/>
    <x v="31"/>
    <x v="1"/>
    <x v="0"/>
    <x v="30"/>
    <x v="30"/>
    <x v="30"/>
    <x v="30"/>
    <x v="0"/>
    <x v="1147"/>
    <x v="1188"/>
    <x v="655"/>
    <x v="127"/>
    <x v="67"/>
    <x v="218"/>
    <x v="9"/>
    <x v="3"/>
    <x v="4"/>
    <x v="3"/>
    <x v="1"/>
    <x v="26"/>
    <x v="881"/>
    <x v="0"/>
    <x v="0"/>
    <x v="3"/>
    <x v="2"/>
    <x v="0"/>
    <x v="0"/>
    <x v="0"/>
  </r>
  <r>
    <x v="106"/>
    <x v="31"/>
    <x v="37"/>
    <x v="0"/>
    <x v="17"/>
    <x v="36"/>
    <x v="36"/>
    <x v="36"/>
    <x v="36"/>
    <x v="0"/>
    <x v="1148"/>
    <x v="1189"/>
    <x v="113"/>
    <x v="435"/>
    <x v="49"/>
    <x v="968"/>
    <x v="36"/>
    <x v="3"/>
    <x v="6"/>
    <x v="3"/>
    <x v="1"/>
    <x v="10"/>
    <x v="882"/>
    <x v="0"/>
    <x v="0"/>
    <x v="3"/>
    <x v="2"/>
    <x v="17"/>
    <x v="0"/>
    <x v="0"/>
  </r>
  <r>
    <x v="106"/>
    <x v="34"/>
    <x v="41"/>
    <x v="1"/>
    <x v="0"/>
    <x v="40"/>
    <x v="40"/>
    <x v="40"/>
    <x v="40"/>
    <x v="0"/>
    <x v="1149"/>
    <x v="1190"/>
    <x v="347"/>
    <x v="336"/>
    <x v="107"/>
    <x v="808"/>
    <x v="4"/>
    <x v="3"/>
    <x v="6"/>
    <x v="7"/>
    <x v="1"/>
    <x v="10"/>
    <x v="883"/>
    <x v="0"/>
    <x v="0"/>
    <x v="4"/>
    <x v="5"/>
    <x v="0"/>
    <x v="0"/>
    <x v="0"/>
  </r>
  <r>
    <x v="106"/>
    <x v="39"/>
    <x v="46"/>
    <x v="0"/>
    <x v="0"/>
    <x v="45"/>
    <x v="45"/>
    <x v="45"/>
    <x v="45"/>
    <x v="0"/>
    <x v="1150"/>
    <x v="1191"/>
    <x v="572"/>
    <x v="195"/>
    <x v="110"/>
    <x v="969"/>
    <x v="15"/>
    <x v="3"/>
    <x v="31"/>
    <x v="7"/>
    <x v="1"/>
    <x v="34"/>
    <x v="534"/>
    <x v="0"/>
    <x v="0"/>
    <x v="4"/>
    <x v="2"/>
    <x v="0"/>
    <x v="0"/>
    <x v="0"/>
  </r>
  <r>
    <x v="106"/>
    <x v="41"/>
    <x v="48"/>
    <x v="0"/>
    <x v="18"/>
    <x v="47"/>
    <x v="47"/>
    <x v="47"/>
    <x v="47"/>
    <x v="0"/>
    <x v="1151"/>
    <x v="1192"/>
    <x v="167"/>
    <x v="436"/>
    <x v="63"/>
    <x v="970"/>
    <x v="60"/>
    <x v="5"/>
    <x v="14"/>
    <x v="3"/>
    <x v="1"/>
    <x v="101"/>
    <x v="884"/>
    <x v="0"/>
    <x v="0"/>
    <x v="3"/>
    <x v="13"/>
    <x v="18"/>
    <x v="0"/>
    <x v="3"/>
  </r>
  <r>
    <x v="106"/>
    <x v="42"/>
    <x v="50"/>
    <x v="0"/>
    <x v="25"/>
    <x v="49"/>
    <x v="49"/>
    <x v="49"/>
    <x v="49"/>
    <x v="0"/>
    <x v="1152"/>
    <x v="1193"/>
    <x v="445"/>
    <x v="231"/>
    <x v="103"/>
    <x v="971"/>
    <x v="36"/>
    <x v="5"/>
    <x v="5"/>
    <x v="3"/>
    <x v="3"/>
    <x v="22"/>
    <x v="885"/>
    <x v="0"/>
    <x v="0"/>
    <x v="4"/>
    <x v="2"/>
    <x v="25"/>
    <x v="0"/>
    <x v="4"/>
  </r>
  <r>
    <x v="106"/>
    <x v="43"/>
    <x v="51"/>
    <x v="0"/>
    <x v="26"/>
    <x v="50"/>
    <x v="50"/>
    <x v="50"/>
    <x v="50"/>
    <x v="0"/>
    <x v="1153"/>
    <x v="1194"/>
    <x v="483"/>
    <x v="191"/>
    <x v="81"/>
    <x v="972"/>
    <x v="33"/>
    <x v="3"/>
    <x v="3"/>
    <x v="7"/>
    <x v="1"/>
    <x v="52"/>
    <x v="276"/>
    <x v="0"/>
    <x v="0"/>
    <x v="3"/>
    <x v="5"/>
    <x v="26"/>
    <x v="0"/>
    <x v="1"/>
  </r>
  <r>
    <x v="106"/>
    <x v="44"/>
    <x v="52"/>
    <x v="0"/>
    <x v="27"/>
    <x v="51"/>
    <x v="51"/>
    <x v="51"/>
    <x v="51"/>
    <x v="0"/>
    <x v="1154"/>
    <x v="1195"/>
    <x v="268"/>
    <x v="140"/>
    <x v="84"/>
    <x v="272"/>
    <x v="14"/>
    <x v="3"/>
    <x v="9"/>
    <x v="7"/>
    <x v="5"/>
    <x v="101"/>
    <x v="93"/>
    <x v="0"/>
    <x v="0"/>
    <x v="12"/>
    <x v="8"/>
    <x v="27"/>
    <x v="1"/>
    <x v="1"/>
  </r>
  <r>
    <x v="106"/>
    <x v="44"/>
    <x v="53"/>
    <x v="0"/>
    <x v="28"/>
    <x v="52"/>
    <x v="52"/>
    <x v="52"/>
    <x v="52"/>
    <x v="0"/>
    <x v="1155"/>
    <x v="1196"/>
    <x v="454"/>
    <x v="339"/>
    <x v="76"/>
    <x v="973"/>
    <x v="30"/>
    <x v="2"/>
    <x v="3"/>
    <x v="2"/>
    <x v="1"/>
    <x v="34"/>
    <x v="886"/>
    <x v="0"/>
    <x v="0"/>
    <x v="4"/>
    <x v="5"/>
    <x v="28"/>
    <x v="1"/>
    <x v="1"/>
  </r>
  <r>
    <x v="106"/>
    <x v="45"/>
    <x v="54"/>
    <x v="0"/>
    <x v="29"/>
    <x v="53"/>
    <x v="53"/>
    <x v="53"/>
    <x v="53"/>
    <x v="0"/>
    <x v="1156"/>
    <x v="1197"/>
    <x v="656"/>
    <x v="437"/>
    <x v="23"/>
    <x v="951"/>
    <x v="35"/>
    <x v="3"/>
    <x v="15"/>
    <x v="3"/>
    <x v="1"/>
    <x v="36"/>
    <x v="887"/>
    <x v="0"/>
    <x v="0"/>
    <x v="12"/>
    <x v="2"/>
    <x v="29"/>
    <x v="1"/>
    <x v="1"/>
  </r>
  <r>
    <x v="106"/>
    <x v="46"/>
    <x v="55"/>
    <x v="0"/>
    <x v="30"/>
    <x v="54"/>
    <x v="54"/>
    <x v="54"/>
    <x v="54"/>
    <x v="0"/>
    <x v="1157"/>
    <x v="1198"/>
    <x v="657"/>
    <x v="438"/>
    <x v="5"/>
    <x v="529"/>
    <x v="43"/>
    <x v="3"/>
    <x v="36"/>
    <x v="7"/>
    <x v="1"/>
    <x v="15"/>
    <x v="34"/>
    <x v="0"/>
    <x v="0"/>
    <x v="2"/>
    <x v="6"/>
    <x v="30"/>
    <x v="0"/>
    <x v="1"/>
  </r>
  <r>
    <x v="107"/>
    <x v="2"/>
    <x v="2"/>
    <x v="1"/>
    <x v="0"/>
    <x v="2"/>
    <x v="2"/>
    <x v="2"/>
    <x v="2"/>
    <x v="0"/>
    <x v="1158"/>
    <x v="1199"/>
    <x v="658"/>
    <x v="198"/>
    <x v="75"/>
    <x v="974"/>
    <x v="25"/>
    <x v="3"/>
    <x v="6"/>
    <x v="3"/>
    <x v="3"/>
    <x v="6"/>
    <x v="888"/>
    <x v="0"/>
    <x v="0"/>
    <x v="3"/>
    <x v="2"/>
    <x v="0"/>
    <x v="0"/>
    <x v="0"/>
  </r>
  <r>
    <x v="107"/>
    <x v="2"/>
    <x v="3"/>
    <x v="1"/>
    <x v="0"/>
    <x v="3"/>
    <x v="3"/>
    <x v="3"/>
    <x v="3"/>
    <x v="0"/>
    <x v="1159"/>
    <x v="1200"/>
    <x v="299"/>
    <x v="79"/>
    <x v="67"/>
    <x v="975"/>
    <x v="3"/>
    <x v="3"/>
    <x v="6"/>
    <x v="3"/>
    <x v="1"/>
    <x v="26"/>
    <x v="889"/>
    <x v="0"/>
    <x v="0"/>
    <x v="5"/>
    <x v="2"/>
    <x v="0"/>
    <x v="0"/>
    <x v="0"/>
  </r>
  <r>
    <x v="107"/>
    <x v="2"/>
    <x v="4"/>
    <x v="1"/>
    <x v="0"/>
    <x v="4"/>
    <x v="4"/>
    <x v="4"/>
    <x v="4"/>
    <x v="0"/>
    <x v="259"/>
    <x v="1201"/>
    <x v="232"/>
    <x v="439"/>
    <x v="4"/>
    <x v="51"/>
    <x v="4"/>
    <x v="3"/>
    <x v="4"/>
    <x v="3"/>
    <x v="1"/>
    <x v="4"/>
    <x v="4"/>
    <x v="0"/>
    <x v="0"/>
    <x v="3"/>
    <x v="2"/>
    <x v="0"/>
    <x v="0"/>
    <x v="0"/>
  </r>
  <r>
    <x v="107"/>
    <x v="5"/>
    <x v="8"/>
    <x v="1"/>
    <x v="0"/>
    <x v="8"/>
    <x v="8"/>
    <x v="8"/>
    <x v="8"/>
    <x v="0"/>
    <x v="1160"/>
    <x v="1202"/>
    <x v="659"/>
    <x v="277"/>
    <x v="90"/>
    <x v="976"/>
    <x v="4"/>
    <x v="3"/>
    <x v="4"/>
    <x v="3"/>
    <x v="1"/>
    <x v="4"/>
    <x v="4"/>
    <x v="0"/>
    <x v="0"/>
    <x v="3"/>
    <x v="2"/>
    <x v="0"/>
    <x v="0"/>
    <x v="0"/>
  </r>
  <r>
    <x v="107"/>
    <x v="18"/>
    <x v="21"/>
    <x v="1"/>
    <x v="0"/>
    <x v="20"/>
    <x v="20"/>
    <x v="20"/>
    <x v="20"/>
    <x v="0"/>
    <x v="1161"/>
    <x v="1203"/>
    <x v="216"/>
    <x v="107"/>
    <x v="35"/>
    <x v="977"/>
    <x v="15"/>
    <x v="3"/>
    <x v="6"/>
    <x v="7"/>
    <x v="1"/>
    <x v="38"/>
    <x v="890"/>
    <x v="0"/>
    <x v="0"/>
    <x v="12"/>
    <x v="5"/>
    <x v="0"/>
    <x v="0"/>
    <x v="0"/>
  </r>
  <r>
    <x v="107"/>
    <x v="23"/>
    <x v="27"/>
    <x v="1"/>
    <x v="0"/>
    <x v="26"/>
    <x v="26"/>
    <x v="26"/>
    <x v="26"/>
    <x v="0"/>
    <x v="1162"/>
    <x v="1204"/>
    <x v="468"/>
    <x v="207"/>
    <x v="4"/>
    <x v="396"/>
    <x v="4"/>
    <x v="3"/>
    <x v="4"/>
    <x v="3"/>
    <x v="1"/>
    <x v="4"/>
    <x v="4"/>
    <x v="0"/>
    <x v="0"/>
    <x v="3"/>
    <x v="2"/>
    <x v="0"/>
    <x v="0"/>
    <x v="0"/>
  </r>
  <r>
    <x v="107"/>
    <x v="25"/>
    <x v="29"/>
    <x v="1"/>
    <x v="10"/>
    <x v="28"/>
    <x v="28"/>
    <x v="28"/>
    <x v="28"/>
    <x v="0"/>
    <x v="1163"/>
    <x v="1205"/>
    <x v="90"/>
    <x v="440"/>
    <x v="4"/>
    <x v="978"/>
    <x v="4"/>
    <x v="3"/>
    <x v="4"/>
    <x v="3"/>
    <x v="1"/>
    <x v="4"/>
    <x v="4"/>
    <x v="0"/>
    <x v="0"/>
    <x v="12"/>
    <x v="2"/>
    <x v="10"/>
    <x v="0"/>
    <x v="3"/>
  </r>
  <r>
    <x v="107"/>
    <x v="25"/>
    <x v="30"/>
    <x v="1"/>
    <x v="10"/>
    <x v="29"/>
    <x v="29"/>
    <x v="29"/>
    <x v="29"/>
    <x v="0"/>
    <x v="1164"/>
    <x v="1206"/>
    <x v="275"/>
    <x v="117"/>
    <x v="84"/>
    <x v="979"/>
    <x v="36"/>
    <x v="3"/>
    <x v="6"/>
    <x v="3"/>
    <x v="1"/>
    <x v="10"/>
    <x v="891"/>
    <x v="0"/>
    <x v="0"/>
    <x v="3"/>
    <x v="13"/>
    <x v="10"/>
    <x v="0"/>
    <x v="3"/>
  </r>
  <r>
    <x v="107"/>
    <x v="26"/>
    <x v="31"/>
    <x v="1"/>
    <x v="0"/>
    <x v="30"/>
    <x v="30"/>
    <x v="30"/>
    <x v="30"/>
    <x v="0"/>
    <x v="1165"/>
    <x v="1207"/>
    <x v="174"/>
    <x v="271"/>
    <x v="107"/>
    <x v="980"/>
    <x v="3"/>
    <x v="3"/>
    <x v="6"/>
    <x v="3"/>
    <x v="1"/>
    <x v="26"/>
    <x v="892"/>
    <x v="0"/>
    <x v="0"/>
    <x v="4"/>
    <x v="2"/>
    <x v="0"/>
    <x v="0"/>
    <x v="0"/>
  </r>
  <r>
    <x v="107"/>
    <x v="31"/>
    <x v="37"/>
    <x v="0"/>
    <x v="17"/>
    <x v="36"/>
    <x v="36"/>
    <x v="36"/>
    <x v="36"/>
    <x v="0"/>
    <x v="1166"/>
    <x v="1208"/>
    <x v="82"/>
    <x v="441"/>
    <x v="16"/>
    <x v="981"/>
    <x v="4"/>
    <x v="3"/>
    <x v="4"/>
    <x v="3"/>
    <x v="1"/>
    <x v="4"/>
    <x v="4"/>
    <x v="0"/>
    <x v="0"/>
    <x v="3"/>
    <x v="2"/>
    <x v="17"/>
    <x v="0"/>
    <x v="0"/>
  </r>
  <r>
    <x v="107"/>
    <x v="34"/>
    <x v="41"/>
    <x v="1"/>
    <x v="0"/>
    <x v="40"/>
    <x v="40"/>
    <x v="40"/>
    <x v="40"/>
    <x v="0"/>
    <x v="1167"/>
    <x v="499"/>
    <x v="452"/>
    <x v="79"/>
    <x v="110"/>
    <x v="982"/>
    <x v="4"/>
    <x v="3"/>
    <x v="4"/>
    <x v="3"/>
    <x v="1"/>
    <x v="4"/>
    <x v="4"/>
    <x v="0"/>
    <x v="0"/>
    <x v="3"/>
    <x v="2"/>
    <x v="0"/>
    <x v="0"/>
    <x v="0"/>
  </r>
  <r>
    <x v="107"/>
    <x v="39"/>
    <x v="46"/>
    <x v="0"/>
    <x v="0"/>
    <x v="45"/>
    <x v="45"/>
    <x v="45"/>
    <x v="45"/>
    <x v="0"/>
    <x v="1168"/>
    <x v="1209"/>
    <x v="174"/>
    <x v="340"/>
    <x v="94"/>
    <x v="983"/>
    <x v="28"/>
    <x v="3"/>
    <x v="19"/>
    <x v="7"/>
    <x v="1"/>
    <x v="78"/>
    <x v="893"/>
    <x v="0"/>
    <x v="0"/>
    <x v="4"/>
    <x v="2"/>
    <x v="0"/>
    <x v="0"/>
    <x v="0"/>
  </r>
  <r>
    <x v="107"/>
    <x v="41"/>
    <x v="48"/>
    <x v="0"/>
    <x v="18"/>
    <x v="47"/>
    <x v="47"/>
    <x v="47"/>
    <x v="47"/>
    <x v="0"/>
    <x v="1169"/>
    <x v="1210"/>
    <x v="660"/>
    <x v="429"/>
    <x v="63"/>
    <x v="984"/>
    <x v="54"/>
    <x v="3"/>
    <x v="40"/>
    <x v="2"/>
    <x v="2"/>
    <x v="105"/>
    <x v="670"/>
    <x v="0"/>
    <x v="0"/>
    <x v="13"/>
    <x v="1"/>
    <x v="18"/>
    <x v="0"/>
    <x v="3"/>
  </r>
  <r>
    <x v="107"/>
    <x v="42"/>
    <x v="50"/>
    <x v="0"/>
    <x v="25"/>
    <x v="49"/>
    <x v="49"/>
    <x v="49"/>
    <x v="49"/>
    <x v="0"/>
    <x v="1170"/>
    <x v="1211"/>
    <x v="460"/>
    <x v="442"/>
    <x v="67"/>
    <x v="65"/>
    <x v="9"/>
    <x v="3"/>
    <x v="4"/>
    <x v="3"/>
    <x v="1"/>
    <x v="26"/>
    <x v="871"/>
    <x v="0"/>
    <x v="0"/>
    <x v="3"/>
    <x v="5"/>
    <x v="25"/>
    <x v="0"/>
    <x v="4"/>
  </r>
  <r>
    <x v="107"/>
    <x v="43"/>
    <x v="51"/>
    <x v="0"/>
    <x v="26"/>
    <x v="50"/>
    <x v="50"/>
    <x v="50"/>
    <x v="50"/>
    <x v="0"/>
    <x v="535"/>
    <x v="1212"/>
    <x v="395"/>
    <x v="217"/>
    <x v="40"/>
    <x v="636"/>
    <x v="35"/>
    <x v="3"/>
    <x v="10"/>
    <x v="3"/>
    <x v="3"/>
    <x v="50"/>
    <x v="894"/>
    <x v="0"/>
    <x v="0"/>
    <x v="4"/>
    <x v="2"/>
    <x v="26"/>
    <x v="0"/>
    <x v="1"/>
  </r>
  <r>
    <x v="107"/>
    <x v="44"/>
    <x v="52"/>
    <x v="0"/>
    <x v="27"/>
    <x v="51"/>
    <x v="51"/>
    <x v="51"/>
    <x v="51"/>
    <x v="0"/>
    <x v="685"/>
    <x v="1213"/>
    <x v="262"/>
    <x v="443"/>
    <x v="19"/>
    <x v="985"/>
    <x v="20"/>
    <x v="3"/>
    <x v="14"/>
    <x v="7"/>
    <x v="3"/>
    <x v="20"/>
    <x v="895"/>
    <x v="0"/>
    <x v="0"/>
    <x v="13"/>
    <x v="8"/>
    <x v="27"/>
    <x v="1"/>
    <x v="1"/>
  </r>
  <r>
    <x v="107"/>
    <x v="44"/>
    <x v="53"/>
    <x v="0"/>
    <x v="28"/>
    <x v="52"/>
    <x v="52"/>
    <x v="52"/>
    <x v="52"/>
    <x v="0"/>
    <x v="1171"/>
    <x v="1214"/>
    <x v="486"/>
    <x v="218"/>
    <x v="26"/>
    <x v="986"/>
    <x v="36"/>
    <x v="3"/>
    <x v="6"/>
    <x v="3"/>
    <x v="1"/>
    <x v="10"/>
    <x v="896"/>
    <x v="0"/>
    <x v="0"/>
    <x v="3"/>
    <x v="2"/>
    <x v="28"/>
    <x v="1"/>
    <x v="1"/>
  </r>
  <r>
    <x v="107"/>
    <x v="45"/>
    <x v="54"/>
    <x v="0"/>
    <x v="29"/>
    <x v="53"/>
    <x v="53"/>
    <x v="53"/>
    <x v="53"/>
    <x v="0"/>
    <x v="947"/>
    <x v="1215"/>
    <x v="661"/>
    <x v="227"/>
    <x v="23"/>
    <x v="987"/>
    <x v="35"/>
    <x v="3"/>
    <x v="28"/>
    <x v="3"/>
    <x v="1"/>
    <x v="33"/>
    <x v="796"/>
    <x v="0"/>
    <x v="0"/>
    <x v="4"/>
    <x v="3"/>
    <x v="29"/>
    <x v="1"/>
    <x v="1"/>
  </r>
  <r>
    <x v="107"/>
    <x v="46"/>
    <x v="55"/>
    <x v="0"/>
    <x v="30"/>
    <x v="54"/>
    <x v="54"/>
    <x v="54"/>
    <x v="54"/>
    <x v="0"/>
    <x v="947"/>
    <x v="1216"/>
    <x v="662"/>
    <x v="444"/>
    <x v="55"/>
    <x v="107"/>
    <x v="28"/>
    <x v="3"/>
    <x v="14"/>
    <x v="7"/>
    <x v="1"/>
    <x v="29"/>
    <x v="897"/>
    <x v="0"/>
    <x v="0"/>
    <x v="7"/>
    <x v="5"/>
    <x v="30"/>
    <x v="0"/>
    <x v="1"/>
  </r>
  <r>
    <x v="107"/>
    <x v="47"/>
    <x v="56"/>
    <x v="0"/>
    <x v="31"/>
    <x v="55"/>
    <x v="55"/>
    <x v="55"/>
    <x v="55"/>
    <x v="0"/>
    <x v="1172"/>
    <x v="1217"/>
    <x v="164"/>
    <x v="445"/>
    <x v="90"/>
    <x v="453"/>
    <x v="4"/>
    <x v="3"/>
    <x v="6"/>
    <x v="3"/>
    <x v="1"/>
    <x v="6"/>
    <x v="898"/>
    <x v="0"/>
    <x v="0"/>
    <x v="3"/>
    <x v="2"/>
    <x v="31"/>
    <x v="1"/>
    <x v="1"/>
  </r>
  <r>
    <x v="108"/>
    <x v="2"/>
    <x v="2"/>
    <x v="1"/>
    <x v="0"/>
    <x v="2"/>
    <x v="2"/>
    <x v="2"/>
    <x v="2"/>
    <x v="0"/>
    <x v="1173"/>
    <x v="1218"/>
    <x v="414"/>
    <x v="25"/>
    <x v="81"/>
    <x v="988"/>
    <x v="36"/>
    <x v="3"/>
    <x v="3"/>
    <x v="3"/>
    <x v="1"/>
    <x v="26"/>
    <x v="899"/>
    <x v="0"/>
    <x v="0"/>
    <x v="4"/>
    <x v="2"/>
    <x v="0"/>
    <x v="0"/>
    <x v="0"/>
  </r>
  <r>
    <x v="108"/>
    <x v="2"/>
    <x v="3"/>
    <x v="1"/>
    <x v="0"/>
    <x v="3"/>
    <x v="3"/>
    <x v="3"/>
    <x v="3"/>
    <x v="0"/>
    <x v="1174"/>
    <x v="1219"/>
    <x v="529"/>
    <x v="280"/>
    <x v="67"/>
    <x v="989"/>
    <x v="3"/>
    <x v="3"/>
    <x v="6"/>
    <x v="3"/>
    <x v="1"/>
    <x v="26"/>
    <x v="900"/>
    <x v="0"/>
    <x v="0"/>
    <x v="3"/>
    <x v="2"/>
    <x v="0"/>
    <x v="0"/>
    <x v="0"/>
  </r>
  <r>
    <x v="108"/>
    <x v="2"/>
    <x v="4"/>
    <x v="1"/>
    <x v="0"/>
    <x v="4"/>
    <x v="4"/>
    <x v="4"/>
    <x v="4"/>
    <x v="0"/>
    <x v="1175"/>
    <x v="1028"/>
    <x v="232"/>
    <x v="84"/>
    <x v="4"/>
    <x v="504"/>
    <x v="4"/>
    <x v="3"/>
    <x v="4"/>
    <x v="3"/>
    <x v="1"/>
    <x v="4"/>
    <x v="4"/>
    <x v="0"/>
    <x v="0"/>
    <x v="3"/>
    <x v="2"/>
    <x v="0"/>
    <x v="0"/>
    <x v="0"/>
  </r>
  <r>
    <x v="108"/>
    <x v="5"/>
    <x v="8"/>
    <x v="1"/>
    <x v="0"/>
    <x v="8"/>
    <x v="8"/>
    <x v="8"/>
    <x v="8"/>
    <x v="0"/>
    <x v="1176"/>
    <x v="1220"/>
    <x v="585"/>
    <x v="359"/>
    <x v="20"/>
    <x v="656"/>
    <x v="3"/>
    <x v="3"/>
    <x v="4"/>
    <x v="3"/>
    <x v="1"/>
    <x v="10"/>
    <x v="901"/>
    <x v="0"/>
    <x v="0"/>
    <x v="3"/>
    <x v="2"/>
    <x v="0"/>
    <x v="0"/>
    <x v="0"/>
  </r>
  <r>
    <x v="108"/>
    <x v="18"/>
    <x v="21"/>
    <x v="1"/>
    <x v="0"/>
    <x v="20"/>
    <x v="20"/>
    <x v="20"/>
    <x v="20"/>
    <x v="0"/>
    <x v="1177"/>
    <x v="1221"/>
    <x v="294"/>
    <x v="34"/>
    <x v="35"/>
    <x v="990"/>
    <x v="15"/>
    <x v="3"/>
    <x v="4"/>
    <x v="3"/>
    <x v="1"/>
    <x v="47"/>
    <x v="902"/>
    <x v="0"/>
    <x v="0"/>
    <x v="13"/>
    <x v="2"/>
    <x v="0"/>
    <x v="0"/>
    <x v="0"/>
  </r>
  <r>
    <x v="108"/>
    <x v="23"/>
    <x v="27"/>
    <x v="1"/>
    <x v="0"/>
    <x v="26"/>
    <x v="26"/>
    <x v="26"/>
    <x v="26"/>
    <x v="0"/>
    <x v="1178"/>
    <x v="1204"/>
    <x v="385"/>
    <x v="229"/>
    <x v="18"/>
    <x v="343"/>
    <x v="4"/>
    <x v="3"/>
    <x v="4"/>
    <x v="3"/>
    <x v="1"/>
    <x v="4"/>
    <x v="4"/>
    <x v="0"/>
    <x v="0"/>
    <x v="3"/>
    <x v="2"/>
    <x v="0"/>
    <x v="0"/>
    <x v="0"/>
  </r>
  <r>
    <x v="108"/>
    <x v="25"/>
    <x v="29"/>
    <x v="1"/>
    <x v="10"/>
    <x v="28"/>
    <x v="28"/>
    <x v="28"/>
    <x v="28"/>
    <x v="0"/>
    <x v="1179"/>
    <x v="1222"/>
    <x v="102"/>
    <x v="446"/>
    <x v="4"/>
    <x v="991"/>
    <x v="4"/>
    <x v="3"/>
    <x v="4"/>
    <x v="3"/>
    <x v="1"/>
    <x v="4"/>
    <x v="4"/>
    <x v="0"/>
    <x v="0"/>
    <x v="4"/>
    <x v="2"/>
    <x v="10"/>
    <x v="0"/>
    <x v="3"/>
  </r>
  <r>
    <x v="108"/>
    <x v="25"/>
    <x v="30"/>
    <x v="1"/>
    <x v="10"/>
    <x v="29"/>
    <x v="29"/>
    <x v="29"/>
    <x v="29"/>
    <x v="0"/>
    <x v="1180"/>
    <x v="1223"/>
    <x v="512"/>
    <x v="404"/>
    <x v="57"/>
    <x v="765"/>
    <x v="4"/>
    <x v="3"/>
    <x v="3"/>
    <x v="3"/>
    <x v="1"/>
    <x v="10"/>
    <x v="903"/>
    <x v="0"/>
    <x v="0"/>
    <x v="3"/>
    <x v="2"/>
    <x v="10"/>
    <x v="0"/>
    <x v="3"/>
  </r>
  <r>
    <x v="108"/>
    <x v="26"/>
    <x v="31"/>
    <x v="1"/>
    <x v="0"/>
    <x v="30"/>
    <x v="30"/>
    <x v="30"/>
    <x v="30"/>
    <x v="0"/>
    <x v="1181"/>
    <x v="1224"/>
    <x v="395"/>
    <x v="276"/>
    <x v="92"/>
    <x v="992"/>
    <x v="36"/>
    <x v="3"/>
    <x v="6"/>
    <x v="3"/>
    <x v="1"/>
    <x v="10"/>
    <x v="904"/>
    <x v="0"/>
    <x v="0"/>
    <x v="5"/>
    <x v="2"/>
    <x v="0"/>
    <x v="0"/>
    <x v="0"/>
  </r>
  <r>
    <x v="108"/>
    <x v="31"/>
    <x v="37"/>
    <x v="0"/>
    <x v="17"/>
    <x v="36"/>
    <x v="36"/>
    <x v="36"/>
    <x v="36"/>
    <x v="0"/>
    <x v="1182"/>
    <x v="840"/>
    <x v="366"/>
    <x v="196"/>
    <x v="9"/>
    <x v="240"/>
    <x v="4"/>
    <x v="3"/>
    <x v="4"/>
    <x v="3"/>
    <x v="1"/>
    <x v="4"/>
    <x v="4"/>
    <x v="0"/>
    <x v="0"/>
    <x v="3"/>
    <x v="2"/>
    <x v="17"/>
    <x v="0"/>
    <x v="0"/>
  </r>
  <r>
    <x v="108"/>
    <x v="34"/>
    <x v="41"/>
    <x v="1"/>
    <x v="0"/>
    <x v="40"/>
    <x v="40"/>
    <x v="40"/>
    <x v="40"/>
    <x v="0"/>
    <x v="1183"/>
    <x v="1225"/>
    <x v="635"/>
    <x v="91"/>
    <x v="103"/>
    <x v="993"/>
    <x v="4"/>
    <x v="3"/>
    <x v="4"/>
    <x v="3"/>
    <x v="1"/>
    <x v="4"/>
    <x v="4"/>
    <x v="0"/>
    <x v="0"/>
    <x v="3"/>
    <x v="2"/>
    <x v="0"/>
    <x v="0"/>
    <x v="0"/>
  </r>
  <r>
    <x v="108"/>
    <x v="39"/>
    <x v="46"/>
    <x v="0"/>
    <x v="0"/>
    <x v="45"/>
    <x v="45"/>
    <x v="45"/>
    <x v="45"/>
    <x v="0"/>
    <x v="1184"/>
    <x v="1226"/>
    <x v="663"/>
    <x v="447"/>
    <x v="92"/>
    <x v="994"/>
    <x v="21"/>
    <x v="5"/>
    <x v="5"/>
    <x v="3"/>
    <x v="1"/>
    <x v="52"/>
    <x v="905"/>
    <x v="0"/>
    <x v="0"/>
    <x v="3"/>
    <x v="2"/>
    <x v="0"/>
    <x v="0"/>
    <x v="0"/>
  </r>
  <r>
    <x v="108"/>
    <x v="41"/>
    <x v="48"/>
    <x v="0"/>
    <x v="18"/>
    <x v="47"/>
    <x v="47"/>
    <x v="47"/>
    <x v="47"/>
    <x v="0"/>
    <x v="1185"/>
    <x v="1227"/>
    <x v="664"/>
    <x v="211"/>
    <x v="63"/>
    <x v="995"/>
    <x v="72"/>
    <x v="3"/>
    <x v="57"/>
    <x v="9"/>
    <x v="2"/>
    <x v="105"/>
    <x v="906"/>
    <x v="0"/>
    <x v="0"/>
    <x v="12"/>
    <x v="1"/>
    <x v="18"/>
    <x v="0"/>
    <x v="3"/>
  </r>
  <r>
    <x v="108"/>
    <x v="42"/>
    <x v="50"/>
    <x v="0"/>
    <x v="25"/>
    <x v="49"/>
    <x v="49"/>
    <x v="49"/>
    <x v="49"/>
    <x v="0"/>
    <x v="1186"/>
    <x v="1228"/>
    <x v="453"/>
    <x v="415"/>
    <x v="107"/>
    <x v="860"/>
    <x v="30"/>
    <x v="3"/>
    <x v="15"/>
    <x v="3"/>
    <x v="1"/>
    <x v="16"/>
    <x v="540"/>
    <x v="0"/>
    <x v="0"/>
    <x v="4"/>
    <x v="2"/>
    <x v="25"/>
    <x v="0"/>
    <x v="4"/>
  </r>
  <r>
    <x v="108"/>
    <x v="43"/>
    <x v="51"/>
    <x v="0"/>
    <x v="26"/>
    <x v="50"/>
    <x v="50"/>
    <x v="50"/>
    <x v="50"/>
    <x v="0"/>
    <x v="1187"/>
    <x v="1229"/>
    <x v="665"/>
    <x v="143"/>
    <x v="54"/>
    <x v="996"/>
    <x v="21"/>
    <x v="5"/>
    <x v="15"/>
    <x v="3"/>
    <x v="1"/>
    <x v="16"/>
    <x v="907"/>
    <x v="0"/>
    <x v="0"/>
    <x v="7"/>
    <x v="14"/>
    <x v="26"/>
    <x v="0"/>
    <x v="1"/>
  </r>
  <r>
    <x v="108"/>
    <x v="44"/>
    <x v="52"/>
    <x v="0"/>
    <x v="27"/>
    <x v="51"/>
    <x v="51"/>
    <x v="51"/>
    <x v="51"/>
    <x v="0"/>
    <x v="1188"/>
    <x v="1230"/>
    <x v="194"/>
    <x v="448"/>
    <x v="32"/>
    <x v="390"/>
    <x v="43"/>
    <x v="3"/>
    <x v="10"/>
    <x v="7"/>
    <x v="3"/>
    <x v="73"/>
    <x v="183"/>
    <x v="0"/>
    <x v="0"/>
    <x v="26"/>
    <x v="18"/>
    <x v="27"/>
    <x v="1"/>
    <x v="1"/>
  </r>
  <r>
    <x v="108"/>
    <x v="45"/>
    <x v="54"/>
    <x v="0"/>
    <x v="29"/>
    <x v="53"/>
    <x v="53"/>
    <x v="53"/>
    <x v="53"/>
    <x v="0"/>
    <x v="1189"/>
    <x v="1231"/>
    <x v="666"/>
    <x v="449"/>
    <x v="55"/>
    <x v="128"/>
    <x v="33"/>
    <x v="3"/>
    <x v="15"/>
    <x v="3"/>
    <x v="1"/>
    <x v="52"/>
    <x v="908"/>
    <x v="0"/>
    <x v="0"/>
    <x v="3"/>
    <x v="1"/>
    <x v="29"/>
    <x v="1"/>
    <x v="1"/>
  </r>
  <r>
    <x v="108"/>
    <x v="46"/>
    <x v="55"/>
    <x v="0"/>
    <x v="30"/>
    <x v="54"/>
    <x v="54"/>
    <x v="54"/>
    <x v="54"/>
    <x v="0"/>
    <x v="1190"/>
    <x v="1232"/>
    <x v="656"/>
    <x v="383"/>
    <x v="23"/>
    <x v="107"/>
    <x v="17"/>
    <x v="3"/>
    <x v="24"/>
    <x v="3"/>
    <x v="1"/>
    <x v="11"/>
    <x v="909"/>
    <x v="0"/>
    <x v="0"/>
    <x v="3"/>
    <x v="2"/>
    <x v="30"/>
    <x v="0"/>
    <x v="1"/>
  </r>
  <r>
    <x v="108"/>
    <x v="47"/>
    <x v="56"/>
    <x v="0"/>
    <x v="31"/>
    <x v="55"/>
    <x v="55"/>
    <x v="55"/>
    <x v="55"/>
    <x v="0"/>
    <x v="1191"/>
    <x v="1233"/>
    <x v="446"/>
    <x v="450"/>
    <x v="26"/>
    <x v="963"/>
    <x v="36"/>
    <x v="5"/>
    <x v="4"/>
    <x v="3"/>
    <x v="1"/>
    <x v="10"/>
    <x v="910"/>
    <x v="0"/>
    <x v="0"/>
    <x v="3"/>
    <x v="2"/>
    <x v="31"/>
    <x v="1"/>
    <x v="1"/>
  </r>
  <r>
    <x v="109"/>
    <x v="2"/>
    <x v="2"/>
    <x v="1"/>
    <x v="0"/>
    <x v="2"/>
    <x v="2"/>
    <x v="2"/>
    <x v="2"/>
    <x v="0"/>
    <x v="249"/>
    <x v="1234"/>
    <x v="667"/>
    <x v="11"/>
    <x v="54"/>
    <x v="997"/>
    <x v="3"/>
    <x v="3"/>
    <x v="4"/>
    <x v="3"/>
    <x v="1"/>
    <x v="10"/>
    <x v="911"/>
    <x v="0"/>
    <x v="0"/>
    <x v="4"/>
    <x v="2"/>
    <x v="0"/>
    <x v="0"/>
    <x v="0"/>
  </r>
  <r>
    <x v="109"/>
    <x v="2"/>
    <x v="3"/>
    <x v="1"/>
    <x v="0"/>
    <x v="3"/>
    <x v="3"/>
    <x v="3"/>
    <x v="3"/>
    <x v="0"/>
    <x v="1192"/>
    <x v="1235"/>
    <x v="668"/>
    <x v="143"/>
    <x v="110"/>
    <x v="998"/>
    <x v="9"/>
    <x v="3"/>
    <x v="4"/>
    <x v="3"/>
    <x v="1"/>
    <x v="26"/>
    <x v="912"/>
    <x v="0"/>
    <x v="0"/>
    <x v="5"/>
    <x v="2"/>
    <x v="0"/>
    <x v="0"/>
    <x v="0"/>
  </r>
  <r>
    <x v="109"/>
    <x v="5"/>
    <x v="8"/>
    <x v="1"/>
    <x v="0"/>
    <x v="8"/>
    <x v="8"/>
    <x v="8"/>
    <x v="8"/>
    <x v="0"/>
    <x v="1193"/>
    <x v="1236"/>
    <x v="554"/>
    <x v="269"/>
    <x v="20"/>
    <x v="262"/>
    <x v="4"/>
    <x v="3"/>
    <x v="4"/>
    <x v="3"/>
    <x v="1"/>
    <x v="4"/>
    <x v="4"/>
    <x v="0"/>
    <x v="0"/>
    <x v="4"/>
    <x v="2"/>
    <x v="0"/>
    <x v="0"/>
    <x v="0"/>
  </r>
  <r>
    <x v="109"/>
    <x v="18"/>
    <x v="21"/>
    <x v="1"/>
    <x v="0"/>
    <x v="20"/>
    <x v="20"/>
    <x v="20"/>
    <x v="20"/>
    <x v="0"/>
    <x v="1194"/>
    <x v="1237"/>
    <x v="179"/>
    <x v="98"/>
    <x v="81"/>
    <x v="330"/>
    <x v="36"/>
    <x v="3"/>
    <x v="6"/>
    <x v="3"/>
    <x v="1"/>
    <x v="10"/>
    <x v="913"/>
    <x v="0"/>
    <x v="0"/>
    <x v="4"/>
    <x v="13"/>
    <x v="0"/>
    <x v="0"/>
    <x v="0"/>
  </r>
  <r>
    <x v="109"/>
    <x v="23"/>
    <x v="27"/>
    <x v="1"/>
    <x v="0"/>
    <x v="26"/>
    <x v="26"/>
    <x v="26"/>
    <x v="26"/>
    <x v="0"/>
    <x v="259"/>
    <x v="524"/>
    <x v="232"/>
    <x v="2"/>
    <x v="4"/>
    <x v="622"/>
    <x v="4"/>
    <x v="3"/>
    <x v="4"/>
    <x v="3"/>
    <x v="1"/>
    <x v="4"/>
    <x v="4"/>
    <x v="0"/>
    <x v="0"/>
    <x v="3"/>
    <x v="2"/>
    <x v="0"/>
    <x v="0"/>
    <x v="0"/>
  </r>
  <r>
    <x v="109"/>
    <x v="25"/>
    <x v="29"/>
    <x v="1"/>
    <x v="10"/>
    <x v="28"/>
    <x v="28"/>
    <x v="28"/>
    <x v="28"/>
    <x v="0"/>
    <x v="4"/>
    <x v="1238"/>
    <x v="4"/>
    <x v="451"/>
    <x v="4"/>
    <x v="999"/>
    <x v="4"/>
    <x v="3"/>
    <x v="4"/>
    <x v="3"/>
    <x v="1"/>
    <x v="4"/>
    <x v="4"/>
    <x v="0"/>
    <x v="0"/>
    <x v="3"/>
    <x v="2"/>
    <x v="10"/>
    <x v="0"/>
    <x v="3"/>
  </r>
  <r>
    <x v="109"/>
    <x v="25"/>
    <x v="30"/>
    <x v="1"/>
    <x v="10"/>
    <x v="29"/>
    <x v="29"/>
    <x v="29"/>
    <x v="29"/>
    <x v="0"/>
    <x v="1195"/>
    <x v="1239"/>
    <x v="565"/>
    <x v="325"/>
    <x v="57"/>
    <x v="1000"/>
    <x v="36"/>
    <x v="3"/>
    <x v="4"/>
    <x v="7"/>
    <x v="1"/>
    <x v="10"/>
    <x v="914"/>
    <x v="0"/>
    <x v="0"/>
    <x v="3"/>
    <x v="2"/>
    <x v="10"/>
    <x v="0"/>
    <x v="3"/>
  </r>
  <r>
    <x v="109"/>
    <x v="26"/>
    <x v="31"/>
    <x v="1"/>
    <x v="0"/>
    <x v="30"/>
    <x v="30"/>
    <x v="30"/>
    <x v="30"/>
    <x v="0"/>
    <x v="1196"/>
    <x v="1240"/>
    <x v="559"/>
    <x v="235"/>
    <x v="85"/>
    <x v="530"/>
    <x v="4"/>
    <x v="3"/>
    <x v="4"/>
    <x v="3"/>
    <x v="1"/>
    <x v="4"/>
    <x v="4"/>
    <x v="0"/>
    <x v="0"/>
    <x v="3"/>
    <x v="5"/>
    <x v="0"/>
    <x v="0"/>
    <x v="0"/>
  </r>
  <r>
    <x v="109"/>
    <x v="31"/>
    <x v="37"/>
    <x v="0"/>
    <x v="17"/>
    <x v="36"/>
    <x v="36"/>
    <x v="36"/>
    <x v="36"/>
    <x v="0"/>
    <x v="1197"/>
    <x v="1241"/>
    <x v="468"/>
    <x v="452"/>
    <x v="49"/>
    <x v="1001"/>
    <x v="4"/>
    <x v="3"/>
    <x v="3"/>
    <x v="3"/>
    <x v="1"/>
    <x v="10"/>
    <x v="915"/>
    <x v="0"/>
    <x v="0"/>
    <x v="3"/>
    <x v="2"/>
    <x v="17"/>
    <x v="0"/>
    <x v="0"/>
  </r>
  <r>
    <x v="109"/>
    <x v="34"/>
    <x v="41"/>
    <x v="1"/>
    <x v="0"/>
    <x v="40"/>
    <x v="40"/>
    <x v="40"/>
    <x v="40"/>
    <x v="0"/>
    <x v="1198"/>
    <x v="1242"/>
    <x v="384"/>
    <x v="37"/>
    <x v="103"/>
    <x v="1002"/>
    <x v="4"/>
    <x v="3"/>
    <x v="4"/>
    <x v="3"/>
    <x v="1"/>
    <x v="4"/>
    <x v="4"/>
    <x v="0"/>
    <x v="0"/>
    <x v="3"/>
    <x v="2"/>
    <x v="0"/>
    <x v="0"/>
    <x v="0"/>
  </r>
  <r>
    <x v="109"/>
    <x v="39"/>
    <x v="46"/>
    <x v="0"/>
    <x v="0"/>
    <x v="45"/>
    <x v="45"/>
    <x v="45"/>
    <x v="45"/>
    <x v="0"/>
    <x v="1199"/>
    <x v="1243"/>
    <x v="495"/>
    <x v="291"/>
    <x v="67"/>
    <x v="1003"/>
    <x v="30"/>
    <x v="3"/>
    <x v="28"/>
    <x v="3"/>
    <x v="1"/>
    <x v="36"/>
    <x v="880"/>
    <x v="0"/>
    <x v="0"/>
    <x v="12"/>
    <x v="13"/>
    <x v="0"/>
    <x v="0"/>
    <x v="0"/>
  </r>
  <r>
    <x v="109"/>
    <x v="41"/>
    <x v="48"/>
    <x v="0"/>
    <x v="18"/>
    <x v="47"/>
    <x v="47"/>
    <x v="47"/>
    <x v="47"/>
    <x v="0"/>
    <x v="1200"/>
    <x v="1244"/>
    <x v="321"/>
    <x v="55"/>
    <x v="26"/>
    <x v="1004"/>
    <x v="43"/>
    <x v="3"/>
    <x v="24"/>
    <x v="3"/>
    <x v="3"/>
    <x v="9"/>
    <x v="916"/>
    <x v="0"/>
    <x v="0"/>
    <x v="4"/>
    <x v="13"/>
    <x v="18"/>
    <x v="0"/>
    <x v="3"/>
  </r>
  <r>
    <x v="109"/>
    <x v="42"/>
    <x v="50"/>
    <x v="0"/>
    <x v="25"/>
    <x v="49"/>
    <x v="49"/>
    <x v="49"/>
    <x v="49"/>
    <x v="0"/>
    <x v="1201"/>
    <x v="1245"/>
    <x v="93"/>
    <x v="185"/>
    <x v="99"/>
    <x v="1005"/>
    <x v="3"/>
    <x v="3"/>
    <x v="15"/>
    <x v="3"/>
    <x v="1"/>
    <x v="3"/>
    <x v="860"/>
    <x v="0"/>
    <x v="0"/>
    <x v="3"/>
    <x v="2"/>
    <x v="25"/>
    <x v="0"/>
    <x v="4"/>
  </r>
  <r>
    <x v="109"/>
    <x v="43"/>
    <x v="51"/>
    <x v="0"/>
    <x v="26"/>
    <x v="50"/>
    <x v="50"/>
    <x v="50"/>
    <x v="50"/>
    <x v="0"/>
    <x v="1202"/>
    <x v="1246"/>
    <x v="422"/>
    <x v="81"/>
    <x v="103"/>
    <x v="991"/>
    <x v="9"/>
    <x v="5"/>
    <x v="15"/>
    <x v="7"/>
    <x v="1"/>
    <x v="21"/>
    <x v="917"/>
    <x v="0"/>
    <x v="0"/>
    <x v="5"/>
    <x v="5"/>
    <x v="26"/>
    <x v="0"/>
    <x v="1"/>
  </r>
  <r>
    <x v="109"/>
    <x v="44"/>
    <x v="52"/>
    <x v="0"/>
    <x v="27"/>
    <x v="51"/>
    <x v="51"/>
    <x v="51"/>
    <x v="51"/>
    <x v="0"/>
    <x v="1203"/>
    <x v="1247"/>
    <x v="434"/>
    <x v="116"/>
    <x v="41"/>
    <x v="1006"/>
    <x v="17"/>
    <x v="3"/>
    <x v="9"/>
    <x v="7"/>
    <x v="2"/>
    <x v="32"/>
    <x v="918"/>
    <x v="0"/>
    <x v="0"/>
    <x v="7"/>
    <x v="16"/>
    <x v="27"/>
    <x v="1"/>
    <x v="1"/>
  </r>
  <r>
    <x v="109"/>
    <x v="45"/>
    <x v="54"/>
    <x v="0"/>
    <x v="29"/>
    <x v="53"/>
    <x v="53"/>
    <x v="53"/>
    <x v="53"/>
    <x v="0"/>
    <x v="1204"/>
    <x v="1248"/>
    <x v="669"/>
    <x v="326"/>
    <x v="111"/>
    <x v="1007"/>
    <x v="28"/>
    <x v="3"/>
    <x v="3"/>
    <x v="3"/>
    <x v="1"/>
    <x v="36"/>
    <x v="919"/>
    <x v="0"/>
    <x v="0"/>
    <x v="4"/>
    <x v="13"/>
    <x v="29"/>
    <x v="1"/>
    <x v="1"/>
  </r>
  <r>
    <x v="109"/>
    <x v="46"/>
    <x v="55"/>
    <x v="0"/>
    <x v="30"/>
    <x v="54"/>
    <x v="54"/>
    <x v="54"/>
    <x v="54"/>
    <x v="0"/>
    <x v="1205"/>
    <x v="207"/>
    <x v="670"/>
    <x v="390"/>
    <x v="23"/>
    <x v="1008"/>
    <x v="20"/>
    <x v="5"/>
    <x v="14"/>
    <x v="7"/>
    <x v="1"/>
    <x v="20"/>
    <x v="920"/>
    <x v="0"/>
    <x v="0"/>
    <x v="12"/>
    <x v="7"/>
    <x v="30"/>
    <x v="0"/>
    <x v="1"/>
  </r>
  <r>
    <x v="109"/>
    <x v="47"/>
    <x v="56"/>
    <x v="0"/>
    <x v="31"/>
    <x v="55"/>
    <x v="55"/>
    <x v="55"/>
    <x v="55"/>
    <x v="0"/>
    <x v="1206"/>
    <x v="1249"/>
    <x v="565"/>
    <x v="328"/>
    <x v="72"/>
    <x v="56"/>
    <x v="36"/>
    <x v="3"/>
    <x v="4"/>
    <x v="3"/>
    <x v="1"/>
    <x v="6"/>
    <x v="921"/>
    <x v="0"/>
    <x v="0"/>
    <x v="3"/>
    <x v="2"/>
    <x v="31"/>
    <x v="1"/>
    <x v="1"/>
  </r>
  <r>
    <x v="110"/>
    <x v="2"/>
    <x v="2"/>
    <x v="1"/>
    <x v="0"/>
    <x v="2"/>
    <x v="2"/>
    <x v="2"/>
    <x v="2"/>
    <x v="0"/>
    <x v="1207"/>
    <x v="1250"/>
    <x v="671"/>
    <x v="25"/>
    <x v="81"/>
    <x v="70"/>
    <x v="15"/>
    <x v="3"/>
    <x v="4"/>
    <x v="3"/>
    <x v="1"/>
    <x v="47"/>
    <x v="922"/>
    <x v="0"/>
    <x v="0"/>
    <x v="4"/>
    <x v="13"/>
    <x v="0"/>
    <x v="0"/>
    <x v="0"/>
  </r>
  <r>
    <x v="110"/>
    <x v="2"/>
    <x v="3"/>
    <x v="1"/>
    <x v="0"/>
    <x v="3"/>
    <x v="3"/>
    <x v="3"/>
    <x v="3"/>
    <x v="0"/>
    <x v="1208"/>
    <x v="1251"/>
    <x v="552"/>
    <x v="381"/>
    <x v="107"/>
    <x v="1009"/>
    <x v="36"/>
    <x v="3"/>
    <x v="6"/>
    <x v="3"/>
    <x v="3"/>
    <x v="26"/>
    <x v="923"/>
    <x v="0"/>
    <x v="0"/>
    <x v="12"/>
    <x v="2"/>
    <x v="0"/>
    <x v="0"/>
    <x v="0"/>
  </r>
  <r>
    <x v="110"/>
    <x v="2"/>
    <x v="4"/>
    <x v="1"/>
    <x v="0"/>
    <x v="4"/>
    <x v="4"/>
    <x v="4"/>
    <x v="4"/>
    <x v="0"/>
    <x v="517"/>
    <x v="699"/>
    <x v="82"/>
    <x v="332"/>
    <x v="4"/>
    <x v="599"/>
    <x v="4"/>
    <x v="3"/>
    <x v="4"/>
    <x v="3"/>
    <x v="1"/>
    <x v="4"/>
    <x v="4"/>
    <x v="0"/>
    <x v="0"/>
    <x v="3"/>
    <x v="2"/>
    <x v="0"/>
    <x v="0"/>
    <x v="0"/>
  </r>
  <r>
    <x v="110"/>
    <x v="5"/>
    <x v="8"/>
    <x v="1"/>
    <x v="0"/>
    <x v="8"/>
    <x v="8"/>
    <x v="8"/>
    <x v="8"/>
    <x v="0"/>
    <x v="1209"/>
    <x v="1252"/>
    <x v="433"/>
    <x v="160"/>
    <x v="13"/>
    <x v="1010"/>
    <x v="36"/>
    <x v="3"/>
    <x v="6"/>
    <x v="7"/>
    <x v="1"/>
    <x v="26"/>
    <x v="924"/>
    <x v="0"/>
    <x v="0"/>
    <x v="3"/>
    <x v="5"/>
    <x v="0"/>
    <x v="0"/>
    <x v="0"/>
  </r>
  <r>
    <x v="110"/>
    <x v="18"/>
    <x v="21"/>
    <x v="1"/>
    <x v="0"/>
    <x v="20"/>
    <x v="20"/>
    <x v="20"/>
    <x v="20"/>
    <x v="0"/>
    <x v="1210"/>
    <x v="1253"/>
    <x v="672"/>
    <x v="87"/>
    <x v="40"/>
    <x v="1011"/>
    <x v="21"/>
    <x v="3"/>
    <x v="3"/>
    <x v="3"/>
    <x v="1"/>
    <x v="22"/>
    <x v="925"/>
    <x v="0"/>
    <x v="0"/>
    <x v="12"/>
    <x v="2"/>
    <x v="0"/>
    <x v="0"/>
    <x v="0"/>
  </r>
  <r>
    <x v="110"/>
    <x v="23"/>
    <x v="27"/>
    <x v="1"/>
    <x v="0"/>
    <x v="26"/>
    <x v="26"/>
    <x v="26"/>
    <x v="26"/>
    <x v="0"/>
    <x v="1178"/>
    <x v="1254"/>
    <x v="385"/>
    <x v="184"/>
    <x v="18"/>
    <x v="871"/>
    <x v="4"/>
    <x v="3"/>
    <x v="4"/>
    <x v="3"/>
    <x v="1"/>
    <x v="4"/>
    <x v="4"/>
    <x v="0"/>
    <x v="0"/>
    <x v="3"/>
    <x v="2"/>
    <x v="0"/>
    <x v="0"/>
    <x v="0"/>
  </r>
  <r>
    <x v="110"/>
    <x v="25"/>
    <x v="29"/>
    <x v="1"/>
    <x v="10"/>
    <x v="28"/>
    <x v="28"/>
    <x v="28"/>
    <x v="28"/>
    <x v="0"/>
    <x v="1211"/>
    <x v="1255"/>
    <x v="391"/>
    <x v="453"/>
    <x v="4"/>
    <x v="873"/>
    <x v="4"/>
    <x v="3"/>
    <x v="4"/>
    <x v="3"/>
    <x v="1"/>
    <x v="4"/>
    <x v="4"/>
    <x v="0"/>
    <x v="0"/>
    <x v="3"/>
    <x v="2"/>
    <x v="10"/>
    <x v="0"/>
    <x v="3"/>
  </r>
  <r>
    <x v="110"/>
    <x v="25"/>
    <x v="30"/>
    <x v="1"/>
    <x v="10"/>
    <x v="29"/>
    <x v="29"/>
    <x v="29"/>
    <x v="29"/>
    <x v="0"/>
    <x v="1212"/>
    <x v="1256"/>
    <x v="479"/>
    <x v="195"/>
    <x v="84"/>
    <x v="90"/>
    <x v="4"/>
    <x v="3"/>
    <x v="4"/>
    <x v="3"/>
    <x v="1"/>
    <x v="4"/>
    <x v="4"/>
    <x v="0"/>
    <x v="0"/>
    <x v="4"/>
    <x v="2"/>
    <x v="10"/>
    <x v="0"/>
    <x v="3"/>
  </r>
  <r>
    <x v="110"/>
    <x v="26"/>
    <x v="31"/>
    <x v="1"/>
    <x v="0"/>
    <x v="30"/>
    <x v="30"/>
    <x v="30"/>
    <x v="30"/>
    <x v="0"/>
    <x v="1213"/>
    <x v="1257"/>
    <x v="645"/>
    <x v="212"/>
    <x v="92"/>
    <x v="181"/>
    <x v="4"/>
    <x v="3"/>
    <x v="4"/>
    <x v="3"/>
    <x v="1"/>
    <x v="4"/>
    <x v="4"/>
    <x v="0"/>
    <x v="0"/>
    <x v="3"/>
    <x v="2"/>
    <x v="0"/>
    <x v="0"/>
    <x v="0"/>
  </r>
  <r>
    <x v="110"/>
    <x v="31"/>
    <x v="37"/>
    <x v="0"/>
    <x v="17"/>
    <x v="36"/>
    <x v="36"/>
    <x v="36"/>
    <x v="36"/>
    <x v="0"/>
    <x v="1214"/>
    <x v="1108"/>
    <x v="410"/>
    <x v="136"/>
    <x v="65"/>
    <x v="1012"/>
    <x v="4"/>
    <x v="3"/>
    <x v="4"/>
    <x v="3"/>
    <x v="1"/>
    <x v="4"/>
    <x v="4"/>
    <x v="0"/>
    <x v="0"/>
    <x v="3"/>
    <x v="2"/>
    <x v="17"/>
    <x v="0"/>
    <x v="0"/>
  </r>
  <r>
    <x v="110"/>
    <x v="34"/>
    <x v="41"/>
    <x v="1"/>
    <x v="0"/>
    <x v="40"/>
    <x v="40"/>
    <x v="40"/>
    <x v="40"/>
    <x v="0"/>
    <x v="1215"/>
    <x v="1258"/>
    <x v="146"/>
    <x v="47"/>
    <x v="82"/>
    <x v="1013"/>
    <x v="4"/>
    <x v="3"/>
    <x v="6"/>
    <x v="7"/>
    <x v="1"/>
    <x v="10"/>
    <x v="926"/>
    <x v="0"/>
    <x v="0"/>
    <x v="3"/>
    <x v="5"/>
    <x v="0"/>
    <x v="0"/>
    <x v="0"/>
  </r>
  <r>
    <x v="110"/>
    <x v="39"/>
    <x v="46"/>
    <x v="0"/>
    <x v="0"/>
    <x v="45"/>
    <x v="45"/>
    <x v="45"/>
    <x v="45"/>
    <x v="0"/>
    <x v="1216"/>
    <x v="1259"/>
    <x v="562"/>
    <x v="352"/>
    <x v="98"/>
    <x v="1014"/>
    <x v="21"/>
    <x v="3"/>
    <x v="3"/>
    <x v="3"/>
    <x v="3"/>
    <x v="21"/>
    <x v="927"/>
    <x v="0"/>
    <x v="0"/>
    <x v="3"/>
    <x v="1"/>
    <x v="0"/>
    <x v="0"/>
    <x v="0"/>
  </r>
  <r>
    <x v="110"/>
    <x v="41"/>
    <x v="48"/>
    <x v="0"/>
    <x v="18"/>
    <x v="47"/>
    <x v="47"/>
    <x v="47"/>
    <x v="47"/>
    <x v="0"/>
    <x v="1217"/>
    <x v="1260"/>
    <x v="397"/>
    <x v="454"/>
    <x v="77"/>
    <x v="1015"/>
    <x v="20"/>
    <x v="2"/>
    <x v="2"/>
    <x v="2"/>
    <x v="1"/>
    <x v="87"/>
    <x v="928"/>
    <x v="0"/>
    <x v="0"/>
    <x v="3"/>
    <x v="2"/>
    <x v="18"/>
    <x v="0"/>
    <x v="3"/>
  </r>
  <r>
    <x v="110"/>
    <x v="42"/>
    <x v="50"/>
    <x v="0"/>
    <x v="25"/>
    <x v="49"/>
    <x v="49"/>
    <x v="49"/>
    <x v="49"/>
    <x v="0"/>
    <x v="1218"/>
    <x v="1261"/>
    <x v="272"/>
    <x v="267"/>
    <x v="107"/>
    <x v="501"/>
    <x v="36"/>
    <x v="3"/>
    <x v="3"/>
    <x v="3"/>
    <x v="1"/>
    <x v="26"/>
    <x v="929"/>
    <x v="0"/>
    <x v="0"/>
    <x v="3"/>
    <x v="13"/>
    <x v="25"/>
    <x v="0"/>
    <x v="4"/>
  </r>
  <r>
    <x v="110"/>
    <x v="43"/>
    <x v="51"/>
    <x v="0"/>
    <x v="26"/>
    <x v="50"/>
    <x v="50"/>
    <x v="50"/>
    <x v="50"/>
    <x v="0"/>
    <x v="1219"/>
    <x v="1262"/>
    <x v="447"/>
    <x v="200"/>
    <x v="82"/>
    <x v="878"/>
    <x v="33"/>
    <x v="5"/>
    <x v="31"/>
    <x v="3"/>
    <x v="1"/>
    <x v="50"/>
    <x v="930"/>
    <x v="0"/>
    <x v="0"/>
    <x v="4"/>
    <x v="13"/>
    <x v="26"/>
    <x v="0"/>
    <x v="1"/>
  </r>
  <r>
    <x v="110"/>
    <x v="44"/>
    <x v="52"/>
    <x v="0"/>
    <x v="27"/>
    <x v="51"/>
    <x v="51"/>
    <x v="51"/>
    <x v="51"/>
    <x v="0"/>
    <x v="1220"/>
    <x v="1263"/>
    <x v="673"/>
    <x v="140"/>
    <x v="102"/>
    <x v="1016"/>
    <x v="15"/>
    <x v="3"/>
    <x v="24"/>
    <x v="3"/>
    <x v="2"/>
    <x v="61"/>
    <x v="931"/>
    <x v="0"/>
    <x v="0"/>
    <x v="7"/>
    <x v="1"/>
    <x v="27"/>
    <x v="1"/>
    <x v="1"/>
  </r>
  <r>
    <x v="110"/>
    <x v="45"/>
    <x v="54"/>
    <x v="0"/>
    <x v="29"/>
    <x v="53"/>
    <x v="53"/>
    <x v="53"/>
    <x v="53"/>
    <x v="0"/>
    <x v="1221"/>
    <x v="539"/>
    <x v="209"/>
    <x v="319"/>
    <x v="80"/>
    <x v="1017"/>
    <x v="21"/>
    <x v="3"/>
    <x v="28"/>
    <x v="3"/>
    <x v="1"/>
    <x v="52"/>
    <x v="117"/>
    <x v="0"/>
    <x v="0"/>
    <x v="12"/>
    <x v="11"/>
    <x v="29"/>
    <x v="1"/>
    <x v="1"/>
  </r>
  <r>
    <x v="110"/>
    <x v="46"/>
    <x v="55"/>
    <x v="0"/>
    <x v="30"/>
    <x v="54"/>
    <x v="54"/>
    <x v="54"/>
    <x v="54"/>
    <x v="0"/>
    <x v="1222"/>
    <x v="1264"/>
    <x v="674"/>
    <x v="455"/>
    <x v="4"/>
    <x v="28"/>
    <x v="39"/>
    <x v="2"/>
    <x v="14"/>
    <x v="9"/>
    <x v="1"/>
    <x v="25"/>
    <x v="932"/>
    <x v="0"/>
    <x v="0"/>
    <x v="4"/>
    <x v="14"/>
    <x v="30"/>
    <x v="0"/>
    <x v="1"/>
  </r>
  <r>
    <x v="110"/>
    <x v="47"/>
    <x v="56"/>
    <x v="0"/>
    <x v="31"/>
    <x v="55"/>
    <x v="55"/>
    <x v="55"/>
    <x v="55"/>
    <x v="0"/>
    <x v="1223"/>
    <x v="1265"/>
    <x v="675"/>
    <x v="121"/>
    <x v="42"/>
    <x v="1018"/>
    <x v="4"/>
    <x v="3"/>
    <x v="4"/>
    <x v="3"/>
    <x v="1"/>
    <x v="4"/>
    <x v="4"/>
    <x v="0"/>
    <x v="0"/>
    <x v="3"/>
    <x v="2"/>
    <x v="31"/>
    <x v="1"/>
    <x v="1"/>
  </r>
  <r>
    <x v="111"/>
    <x v="2"/>
    <x v="2"/>
    <x v="1"/>
    <x v="0"/>
    <x v="2"/>
    <x v="2"/>
    <x v="2"/>
    <x v="2"/>
    <x v="0"/>
    <x v="1224"/>
    <x v="1266"/>
    <x v="469"/>
    <x v="10"/>
    <x v="42"/>
    <x v="1019"/>
    <x v="3"/>
    <x v="3"/>
    <x v="4"/>
    <x v="3"/>
    <x v="1"/>
    <x v="10"/>
    <x v="933"/>
    <x v="0"/>
    <x v="0"/>
    <x v="13"/>
    <x v="13"/>
    <x v="0"/>
    <x v="0"/>
    <x v="0"/>
  </r>
  <r>
    <x v="111"/>
    <x v="2"/>
    <x v="3"/>
    <x v="1"/>
    <x v="0"/>
    <x v="3"/>
    <x v="3"/>
    <x v="3"/>
    <x v="3"/>
    <x v="0"/>
    <x v="1225"/>
    <x v="1267"/>
    <x v="676"/>
    <x v="139"/>
    <x v="110"/>
    <x v="1020"/>
    <x v="36"/>
    <x v="3"/>
    <x v="6"/>
    <x v="3"/>
    <x v="1"/>
    <x v="10"/>
    <x v="934"/>
    <x v="0"/>
    <x v="0"/>
    <x v="3"/>
    <x v="2"/>
    <x v="0"/>
    <x v="0"/>
    <x v="0"/>
  </r>
  <r>
    <x v="111"/>
    <x v="2"/>
    <x v="4"/>
    <x v="1"/>
    <x v="0"/>
    <x v="4"/>
    <x v="4"/>
    <x v="4"/>
    <x v="4"/>
    <x v="0"/>
    <x v="1226"/>
    <x v="1268"/>
    <x v="410"/>
    <x v="409"/>
    <x v="18"/>
    <x v="1021"/>
    <x v="4"/>
    <x v="3"/>
    <x v="4"/>
    <x v="3"/>
    <x v="1"/>
    <x v="4"/>
    <x v="4"/>
    <x v="0"/>
    <x v="0"/>
    <x v="3"/>
    <x v="2"/>
    <x v="0"/>
    <x v="0"/>
    <x v="0"/>
  </r>
  <r>
    <x v="111"/>
    <x v="5"/>
    <x v="8"/>
    <x v="1"/>
    <x v="0"/>
    <x v="8"/>
    <x v="8"/>
    <x v="8"/>
    <x v="8"/>
    <x v="0"/>
    <x v="1227"/>
    <x v="1269"/>
    <x v="155"/>
    <x v="155"/>
    <x v="20"/>
    <x v="405"/>
    <x v="3"/>
    <x v="3"/>
    <x v="6"/>
    <x v="3"/>
    <x v="1"/>
    <x v="26"/>
    <x v="935"/>
    <x v="0"/>
    <x v="0"/>
    <x v="3"/>
    <x v="2"/>
    <x v="0"/>
    <x v="0"/>
    <x v="0"/>
  </r>
  <r>
    <x v="111"/>
    <x v="18"/>
    <x v="21"/>
    <x v="1"/>
    <x v="0"/>
    <x v="20"/>
    <x v="20"/>
    <x v="20"/>
    <x v="20"/>
    <x v="0"/>
    <x v="1228"/>
    <x v="1270"/>
    <x v="457"/>
    <x v="221"/>
    <x v="54"/>
    <x v="1022"/>
    <x v="36"/>
    <x v="3"/>
    <x v="6"/>
    <x v="3"/>
    <x v="1"/>
    <x v="10"/>
    <x v="936"/>
    <x v="0"/>
    <x v="0"/>
    <x v="7"/>
    <x v="2"/>
    <x v="0"/>
    <x v="0"/>
    <x v="0"/>
  </r>
  <r>
    <x v="111"/>
    <x v="23"/>
    <x v="27"/>
    <x v="1"/>
    <x v="0"/>
    <x v="26"/>
    <x v="26"/>
    <x v="26"/>
    <x v="26"/>
    <x v="0"/>
    <x v="457"/>
    <x v="852"/>
    <x v="385"/>
    <x v="30"/>
    <x v="4"/>
    <x v="37"/>
    <x v="4"/>
    <x v="3"/>
    <x v="4"/>
    <x v="3"/>
    <x v="1"/>
    <x v="4"/>
    <x v="4"/>
    <x v="0"/>
    <x v="0"/>
    <x v="3"/>
    <x v="2"/>
    <x v="0"/>
    <x v="0"/>
    <x v="0"/>
  </r>
  <r>
    <x v="111"/>
    <x v="25"/>
    <x v="29"/>
    <x v="1"/>
    <x v="10"/>
    <x v="28"/>
    <x v="28"/>
    <x v="28"/>
    <x v="28"/>
    <x v="0"/>
    <x v="512"/>
    <x v="488"/>
    <x v="429"/>
    <x v="315"/>
    <x v="4"/>
    <x v="1023"/>
    <x v="4"/>
    <x v="3"/>
    <x v="4"/>
    <x v="3"/>
    <x v="1"/>
    <x v="4"/>
    <x v="4"/>
    <x v="0"/>
    <x v="0"/>
    <x v="3"/>
    <x v="2"/>
    <x v="10"/>
    <x v="0"/>
    <x v="3"/>
  </r>
  <r>
    <x v="111"/>
    <x v="25"/>
    <x v="30"/>
    <x v="1"/>
    <x v="10"/>
    <x v="29"/>
    <x v="29"/>
    <x v="29"/>
    <x v="29"/>
    <x v="0"/>
    <x v="1229"/>
    <x v="1271"/>
    <x v="98"/>
    <x v="414"/>
    <x v="46"/>
    <x v="1024"/>
    <x v="4"/>
    <x v="3"/>
    <x v="4"/>
    <x v="3"/>
    <x v="1"/>
    <x v="4"/>
    <x v="4"/>
    <x v="0"/>
    <x v="0"/>
    <x v="3"/>
    <x v="2"/>
    <x v="10"/>
    <x v="0"/>
    <x v="3"/>
  </r>
  <r>
    <x v="111"/>
    <x v="26"/>
    <x v="31"/>
    <x v="1"/>
    <x v="0"/>
    <x v="30"/>
    <x v="30"/>
    <x v="30"/>
    <x v="30"/>
    <x v="0"/>
    <x v="1230"/>
    <x v="1272"/>
    <x v="565"/>
    <x v="336"/>
    <x v="91"/>
    <x v="1025"/>
    <x v="36"/>
    <x v="3"/>
    <x v="4"/>
    <x v="3"/>
    <x v="1"/>
    <x v="6"/>
    <x v="937"/>
    <x v="0"/>
    <x v="0"/>
    <x v="3"/>
    <x v="2"/>
    <x v="0"/>
    <x v="0"/>
    <x v="0"/>
  </r>
  <r>
    <x v="111"/>
    <x v="31"/>
    <x v="37"/>
    <x v="0"/>
    <x v="17"/>
    <x v="36"/>
    <x v="36"/>
    <x v="36"/>
    <x v="36"/>
    <x v="0"/>
    <x v="114"/>
    <x v="1273"/>
    <x v="75"/>
    <x v="255"/>
    <x v="72"/>
    <x v="1026"/>
    <x v="3"/>
    <x v="3"/>
    <x v="4"/>
    <x v="3"/>
    <x v="1"/>
    <x v="10"/>
    <x v="938"/>
    <x v="0"/>
    <x v="0"/>
    <x v="4"/>
    <x v="2"/>
    <x v="17"/>
    <x v="0"/>
    <x v="0"/>
  </r>
  <r>
    <x v="111"/>
    <x v="34"/>
    <x v="41"/>
    <x v="1"/>
    <x v="0"/>
    <x v="40"/>
    <x v="40"/>
    <x v="40"/>
    <x v="40"/>
    <x v="0"/>
    <x v="1231"/>
    <x v="1274"/>
    <x v="27"/>
    <x v="46"/>
    <x v="67"/>
    <x v="957"/>
    <x v="4"/>
    <x v="3"/>
    <x v="4"/>
    <x v="3"/>
    <x v="1"/>
    <x v="4"/>
    <x v="4"/>
    <x v="0"/>
    <x v="0"/>
    <x v="3"/>
    <x v="2"/>
    <x v="0"/>
    <x v="0"/>
    <x v="0"/>
  </r>
  <r>
    <x v="111"/>
    <x v="39"/>
    <x v="46"/>
    <x v="0"/>
    <x v="0"/>
    <x v="45"/>
    <x v="45"/>
    <x v="45"/>
    <x v="45"/>
    <x v="0"/>
    <x v="1232"/>
    <x v="1275"/>
    <x v="146"/>
    <x v="48"/>
    <x v="100"/>
    <x v="1027"/>
    <x v="15"/>
    <x v="3"/>
    <x v="5"/>
    <x v="3"/>
    <x v="1"/>
    <x v="21"/>
    <x v="356"/>
    <x v="0"/>
    <x v="0"/>
    <x v="5"/>
    <x v="2"/>
    <x v="0"/>
    <x v="0"/>
    <x v="0"/>
  </r>
  <r>
    <x v="111"/>
    <x v="41"/>
    <x v="48"/>
    <x v="0"/>
    <x v="18"/>
    <x v="47"/>
    <x v="47"/>
    <x v="47"/>
    <x v="47"/>
    <x v="0"/>
    <x v="1233"/>
    <x v="1276"/>
    <x v="534"/>
    <x v="385"/>
    <x v="29"/>
    <x v="1028"/>
    <x v="28"/>
    <x v="3"/>
    <x v="25"/>
    <x v="3"/>
    <x v="1"/>
    <x v="59"/>
    <x v="939"/>
    <x v="0"/>
    <x v="0"/>
    <x v="4"/>
    <x v="2"/>
    <x v="18"/>
    <x v="0"/>
    <x v="3"/>
  </r>
  <r>
    <x v="111"/>
    <x v="42"/>
    <x v="50"/>
    <x v="0"/>
    <x v="25"/>
    <x v="49"/>
    <x v="49"/>
    <x v="49"/>
    <x v="49"/>
    <x v="0"/>
    <x v="1234"/>
    <x v="1277"/>
    <x v="98"/>
    <x v="297"/>
    <x v="82"/>
    <x v="1029"/>
    <x v="9"/>
    <x v="3"/>
    <x v="5"/>
    <x v="3"/>
    <x v="1"/>
    <x v="22"/>
    <x v="940"/>
    <x v="0"/>
    <x v="0"/>
    <x v="3"/>
    <x v="2"/>
    <x v="25"/>
    <x v="0"/>
    <x v="4"/>
  </r>
  <r>
    <x v="111"/>
    <x v="43"/>
    <x v="51"/>
    <x v="0"/>
    <x v="26"/>
    <x v="50"/>
    <x v="50"/>
    <x v="50"/>
    <x v="50"/>
    <x v="0"/>
    <x v="1235"/>
    <x v="1278"/>
    <x v="463"/>
    <x v="357"/>
    <x v="110"/>
    <x v="1030"/>
    <x v="9"/>
    <x v="3"/>
    <x v="15"/>
    <x v="3"/>
    <x v="1"/>
    <x v="38"/>
    <x v="534"/>
    <x v="0"/>
    <x v="0"/>
    <x v="3"/>
    <x v="2"/>
    <x v="26"/>
    <x v="0"/>
    <x v="1"/>
  </r>
  <r>
    <x v="111"/>
    <x v="44"/>
    <x v="52"/>
    <x v="0"/>
    <x v="27"/>
    <x v="51"/>
    <x v="51"/>
    <x v="51"/>
    <x v="51"/>
    <x v="0"/>
    <x v="1236"/>
    <x v="1279"/>
    <x v="538"/>
    <x v="274"/>
    <x v="57"/>
    <x v="1031"/>
    <x v="29"/>
    <x v="3"/>
    <x v="23"/>
    <x v="7"/>
    <x v="3"/>
    <x v="9"/>
    <x v="941"/>
    <x v="0"/>
    <x v="0"/>
    <x v="5"/>
    <x v="20"/>
    <x v="27"/>
    <x v="1"/>
    <x v="1"/>
  </r>
  <r>
    <x v="111"/>
    <x v="45"/>
    <x v="54"/>
    <x v="0"/>
    <x v="29"/>
    <x v="53"/>
    <x v="53"/>
    <x v="53"/>
    <x v="53"/>
    <x v="0"/>
    <x v="1237"/>
    <x v="1280"/>
    <x v="677"/>
    <x v="374"/>
    <x v="80"/>
    <x v="1032"/>
    <x v="9"/>
    <x v="3"/>
    <x v="4"/>
    <x v="3"/>
    <x v="1"/>
    <x v="26"/>
    <x v="942"/>
    <x v="0"/>
    <x v="0"/>
    <x v="4"/>
    <x v="2"/>
    <x v="29"/>
    <x v="1"/>
    <x v="1"/>
  </r>
  <r>
    <x v="111"/>
    <x v="46"/>
    <x v="55"/>
    <x v="0"/>
    <x v="30"/>
    <x v="54"/>
    <x v="54"/>
    <x v="54"/>
    <x v="54"/>
    <x v="0"/>
    <x v="1238"/>
    <x v="1281"/>
    <x v="678"/>
    <x v="456"/>
    <x v="41"/>
    <x v="14"/>
    <x v="8"/>
    <x v="3"/>
    <x v="28"/>
    <x v="2"/>
    <x v="1"/>
    <x v="73"/>
    <x v="943"/>
    <x v="0"/>
    <x v="0"/>
    <x v="4"/>
    <x v="11"/>
    <x v="30"/>
    <x v="0"/>
    <x v="1"/>
  </r>
  <r>
    <x v="111"/>
    <x v="47"/>
    <x v="56"/>
    <x v="0"/>
    <x v="31"/>
    <x v="55"/>
    <x v="55"/>
    <x v="55"/>
    <x v="55"/>
    <x v="0"/>
    <x v="398"/>
    <x v="1282"/>
    <x v="645"/>
    <x v="151"/>
    <x v="47"/>
    <x v="1033"/>
    <x v="4"/>
    <x v="3"/>
    <x v="6"/>
    <x v="3"/>
    <x v="1"/>
    <x v="6"/>
    <x v="343"/>
    <x v="0"/>
    <x v="0"/>
    <x v="3"/>
    <x v="2"/>
    <x v="31"/>
    <x v="1"/>
    <x v="1"/>
  </r>
  <r>
    <x v="112"/>
    <x v="2"/>
    <x v="2"/>
    <x v="1"/>
    <x v="0"/>
    <x v="2"/>
    <x v="2"/>
    <x v="2"/>
    <x v="2"/>
    <x v="0"/>
    <x v="1239"/>
    <x v="1283"/>
    <x v="619"/>
    <x v="198"/>
    <x v="35"/>
    <x v="610"/>
    <x v="9"/>
    <x v="5"/>
    <x v="6"/>
    <x v="3"/>
    <x v="3"/>
    <x v="38"/>
    <x v="944"/>
    <x v="0"/>
    <x v="0"/>
    <x v="3"/>
    <x v="2"/>
    <x v="0"/>
    <x v="0"/>
    <x v="0"/>
  </r>
  <r>
    <x v="112"/>
    <x v="2"/>
    <x v="3"/>
    <x v="1"/>
    <x v="0"/>
    <x v="3"/>
    <x v="3"/>
    <x v="3"/>
    <x v="3"/>
    <x v="0"/>
    <x v="1240"/>
    <x v="1284"/>
    <x v="451"/>
    <x v="214"/>
    <x v="107"/>
    <x v="1034"/>
    <x v="3"/>
    <x v="3"/>
    <x v="4"/>
    <x v="3"/>
    <x v="1"/>
    <x v="10"/>
    <x v="945"/>
    <x v="0"/>
    <x v="0"/>
    <x v="4"/>
    <x v="2"/>
    <x v="0"/>
    <x v="0"/>
    <x v="0"/>
  </r>
  <r>
    <x v="112"/>
    <x v="2"/>
    <x v="4"/>
    <x v="1"/>
    <x v="0"/>
    <x v="4"/>
    <x v="4"/>
    <x v="4"/>
    <x v="4"/>
    <x v="0"/>
    <x v="517"/>
    <x v="1285"/>
    <x v="82"/>
    <x v="457"/>
    <x v="4"/>
    <x v="1035"/>
    <x v="4"/>
    <x v="3"/>
    <x v="4"/>
    <x v="3"/>
    <x v="1"/>
    <x v="4"/>
    <x v="4"/>
    <x v="0"/>
    <x v="0"/>
    <x v="3"/>
    <x v="2"/>
    <x v="0"/>
    <x v="0"/>
    <x v="0"/>
  </r>
  <r>
    <x v="112"/>
    <x v="5"/>
    <x v="8"/>
    <x v="1"/>
    <x v="0"/>
    <x v="8"/>
    <x v="8"/>
    <x v="8"/>
    <x v="8"/>
    <x v="0"/>
    <x v="1241"/>
    <x v="1286"/>
    <x v="174"/>
    <x v="132"/>
    <x v="20"/>
    <x v="271"/>
    <x v="4"/>
    <x v="3"/>
    <x v="4"/>
    <x v="3"/>
    <x v="1"/>
    <x v="4"/>
    <x v="4"/>
    <x v="0"/>
    <x v="0"/>
    <x v="4"/>
    <x v="2"/>
    <x v="0"/>
    <x v="0"/>
    <x v="0"/>
  </r>
  <r>
    <x v="112"/>
    <x v="18"/>
    <x v="21"/>
    <x v="1"/>
    <x v="0"/>
    <x v="20"/>
    <x v="20"/>
    <x v="20"/>
    <x v="20"/>
    <x v="0"/>
    <x v="1242"/>
    <x v="1287"/>
    <x v="37"/>
    <x v="269"/>
    <x v="54"/>
    <x v="1036"/>
    <x v="36"/>
    <x v="5"/>
    <x v="3"/>
    <x v="3"/>
    <x v="3"/>
    <x v="3"/>
    <x v="946"/>
    <x v="0"/>
    <x v="0"/>
    <x v="12"/>
    <x v="5"/>
    <x v="0"/>
    <x v="0"/>
    <x v="0"/>
  </r>
  <r>
    <x v="112"/>
    <x v="23"/>
    <x v="27"/>
    <x v="1"/>
    <x v="0"/>
    <x v="26"/>
    <x v="26"/>
    <x v="26"/>
    <x v="26"/>
    <x v="0"/>
    <x v="1243"/>
    <x v="1288"/>
    <x v="232"/>
    <x v="215"/>
    <x v="4"/>
    <x v="1037"/>
    <x v="4"/>
    <x v="3"/>
    <x v="4"/>
    <x v="3"/>
    <x v="1"/>
    <x v="4"/>
    <x v="4"/>
    <x v="0"/>
    <x v="0"/>
    <x v="3"/>
    <x v="2"/>
    <x v="0"/>
    <x v="0"/>
    <x v="0"/>
  </r>
  <r>
    <x v="112"/>
    <x v="25"/>
    <x v="29"/>
    <x v="1"/>
    <x v="10"/>
    <x v="28"/>
    <x v="28"/>
    <x v="28"/>
    <x v="28"/>
    <x v="0"/>
    <x v="278"/>
    <x v="1289"/>
    <x v="65"/>
    <x v="257"/>
    <x v="4"/>
    <x v="233"/>
    <x v="4"/>
    <x v="3"/>
    <x v="4"/>
    <x v="3"/>
    <x v="1"/>
    <x v="4"/>
    <x v="4"/>
    <x v="0"/>
    <x v="0"/>
    <x v="3"/>
    <x v="2"/>
    <x v="10"/>
    <x v="0"/>
    <x v="3"/>
  </r>
  <r>
    <x v="112"/>
    <x v="25"/>
    <x v="30"/>
    <x v="1"/>
    <x v="10"/>
    <x v="29"/>
    <x v="29"/>
    <x v="29"/>
    <x v="29"/>
    <x v="0"/>
    <x v="1244"/>
    <x v="1290"/>
    <x v="98"/>
    <x v="32"/>
    <x v="84"/>
    <x v="1038"/>
    <x v="4"/>
    <x v="3"/>
    <x v="4"/>
    <x v="3"/>
    <x v="1"/>
    <x v="4"/>
    <x v="4"/>
    <x v="0"/>
    <x v="0"/>
    <x v="3"/>
    <x v="2"/>
    <x v="10"/>
    <x v="0"/>
    <x v="3"/>
  </r>
  <r>
    <x v="112"/>
    <x v="26"/>
    <x v="31"/>
    <x v="1"/>
    <x v="0"/>
    <x v="30"/>
    <x v="30"/>
    <x v="30"/>
    <x v="30"/>
    <x v="0"/>
    <x v="1245"/>
    <x v="1147"/>
    <x v="500"/>
    <x v="234"/>
    <x v="85"/>
    <x v="458"/>
    <x v="4"/>
    <x v="3"/>
    <x v="4"/>
    <x v="3"/>
    <x v="1"/>
    <x v="4"/>
    <x v="4"/>
    <x v="0"/>
    <x v="0"/>
    <x v="3"/>
    <x v="2"/>
    <x v="0"/>
    <x v="0"/>
    <x v="0"/>
  </r>
  <r>
    <x v="112"/>
    <x v="31"/>
    <x v="37"/>
    <x v="0"/>
    <x v="17"/>
    <x v="36"/>
    <x v="36"/>
    <x v="36"/>
    <x v="36"/>
    <x v="0"/>
    <x v="1246"/>
    <x v="67"/>
    <x v="47"/>
    <x v="26"/>
    <x v="65"/>
    <x v="1039"/>
    <x v="36"/>
    <x v="3"/>
    <x v="3"/>
    <x v="3"/>
    <x v="1"/>
    <x v="26"/>
    <x v="160"/>
    <x v="0"/>
    <x v="0"/>
    <x v="3"/>
    <x v="2"/>
    <x v="17"/>
    <x v="0"/>
    <x v="0"/>
  </r>
  <r>
    <x v="112"/>
    <x v="34"/>
    <x v="41"/>
    <x v="1"/>
    <x v="0"/>
    <x v="40"/>
    <x v="40"/>
    <x v="40"/>
    <x v="40"/>
    <x v="0"/>
    <x v="1247"/>
    <x v="1291"/>
    <x v="356"/>
    <x v="289"/>
    <x v="107"/>
    <x v="1040"/>
    <x v="9"/>
    <x v="3"/>
    <x v="4"/>
    <x v="3"/>
    <x v="1"/>
    <x v="26"/>
    <x v="947"/>
    <x v="0"/>
    <x v="0"/>
    <x v="3"/>
    <x v="2"/>
    <x v="0"/>
    <x v="0"/>
    <x v="0"/>
  </r>
  <r>
    <x v="112"/>
    <x v="39"/>
    <x v="46"/>
    <x v="0"/>
    <x v="0"/>
    <x v="45"/>
    <x v="45"/>
    <x v="45"/>
    <x v="45"/>
    <x v="0"/>
    <x v="1248"/>
    <x v="1292"/>
    <x v="495"/>
    <x v="139"/>
    <x v="62"/>
    <x v="124"/>
    <x v="17"/>
    <x v="3"/>
    <x v="25"/>
    <x v="7"/>
    <x v="3"/>
    <x v="61"/>
    <x v="402"/>
    <x v="0"/>
    <x v="0"/>
    <x v="4"/>
    <x v="5"/>
    <x v="0"/>
    <x v="0"/>
    <x v="0"/>
  </r>
  <r>
    <x v="112"/>
    <x v="41"/>
    <x v="48"/>
    <x v="0"/>
    <x v="18"/>
    <x v="47"/>
    <x v="47"/>
    <x v="47"/>
    <x v="47"/>
    <x v="0"/>
    <x v="1249"/>
    <x v="1293"/>
    <x v="485"/>
    <x v="454"/>
    <x v="29"/>
    <x v="1041"/>
    <x v="10"/>
    <x v="3"/>
    <x v="14"/>
    <x v="7"/>
    <x v="1"/>
    <x v="28"/>
    <x v="948"/>
    <x v="0"/>
    <x v="0"/>
    <x v="13"/>
    <x v="1"/>
    <x v="18"/>
    <x v="0"/>
    <x v="3"/>
  </r>
  <r>
    <x v="112"/>
    <x v="42"/>
    <x v="50"/>
    <x v="0"/>
    <x v="25"/>
    <x v="49"/>
    <x v="49"/>
    <x v="49"/>
    <x v="49"/>
    <x v="0"/>
    <x v="1250"/>
    <x v="1294"/>
    <x v="112"/>
    <x v="215"/>
    <x v="98"/>
    <x v="1042"/>
    <x v="3"/>
    <x v="3"/>
    <x v="15"/>
    <x v="2"/>
    <x v="1"/>
    <x v="22"/>
    <x v="949"/>
    <x v="0"/>
    <x v="0"/>
    <x v="3"/>
    <x v="5"/>
    <x v="25"/>
    <x v="0"/>
    <x v="4"/>
  </r>
  <r>
    <x v="112"/>
    <x v="43"/>
    <x v="51"/>
    <x v="0"/>
    <x v="26"/>
    <x v="50"/>
    <x v="50"/>
    <x v="50"/>
    <x v="50"/>
    <x v="0"/>
    <x v="1251"/>
    <x v="1295"/>
    <x v="99"/>
    <x v="346"/>
    <x v="92"/>
    <x v="1043"/>
    <x v="15"/>
    <x v="3"/>
    <x v="31"/>
    <x v="3"/>
    <x v="1"/>
    <x v="36"/>
    <x v="14"/>
    <x v="0"/>
    <x v="0"/>
    <x v="12"/>
    <x v="2"/>
    <x v="26"/>
    <x v="0"/>
    <x v="1"/>
  </r>
  <r>
    <x v="112"/>
    <x v="44"/>
    <x v="52"/>
    <x v="0"/>
    <x v="27"/>
    <x v="51"/>
    <x v="51"/>
    <x v="51"/>
    <x v="51"/>
    <x v="0"/>
    <x v="1252"/>
    <x v="1296"/>
    <x v="308"/>
    <x v="285"/>
    <x v="20"/>
    <x v="1044"/>
    <x v="28"/>
    <x v="3"/>
    <x v="36"/>
    <x v="3"/>
    <x v="1"/>
    <x v="18"/>
    <x v="950"/>
    <x v="0"/>
    <x v="0"/>
    <x v="4"/>
    <x v="6"/>
    <x v="27"/>
    <x v="1"/>
    <x v="1"/>
  </r>
  <r>
    <x v="112"/>
    <x v="45"/>
    <x v="54"/>
    <x v="0"/>
    <x v="29"/>
    <x v="53"/>
    <x v="53"/>
    <x v="53"/>
    <x v="53"/>
    <x v="0"/>
    <x v="1253"/>
    <x v="1297"/>
    <x v="679"/>
    <x v="458"/>
    <x v="80"/>
    <x v="587"/>
    <x v="33"/>
    <x v="5"/>
    <x v="3"/>
    <x v="3"/>
    <x v="1"/>
    <x v="52"/>
    <x v="951"/>
    <x v="0"/>
    <x v="0"/>
    <x v="1"/>
    <x v="14"/>
    <x v="29"/>
    <x v="1"/>
    <x v="1"/>
  </r>
  <r>
    <x v="112"/>
    <x v="46"/>
    <x v="55"/>
    <x v="0"/>
    <x v="30"/>
    <x v="54"/>
    <x v="54"/>
    <x v="54"/>
    <x v="54"/>
    <x v="0"/>
    <x v="1238"/>
    <x v="1165"/>
    <x v="159"/>
    <x v="459"/>
    <x v="102"/>
    <x v="1045"/>
    <x v="20"/>
    <x v="3"/>
    <x v="9"/>
    <x v="2"/>
    <x v="1"/>
    <x v="15"/>
    <x v="952"/>
    <x v="0"/>
    <x v="0"/>
    <x v="5"/>
    <x v="1"/>
    <x v="30"/>
    <x v="0"/>
    <x v="1"/>
  </r>
  <r>
    <x v="112"/>
    <x v="47"/>
    <x v="56"/>
    <x v="0"/>
    <x v="31"/>
    <x v="55"/>
    <x v="55"/>
    <x v="55"/>
    <x v="55"/>
    <x v="0"/>
    <x v="1254"/>
    <x v="1298"/>
    <x v="536"/>
    <x v="250"/>
    <x v="0"/>
    <x v="663"/>
    <x v="36"/>
    <x v="3"/>
    <x v="4"/>
    <x v="3"/>
    <x v="1"/>
    <x v="6"/>
    <x v="953"/>
    <x v="0"/>
    <x v="0"/>
    <x v="3"/>
    <x v="2"/>
    <x v="31"/>
    <x v="1"/>
    <x v="1"/>
  </r>
  <r>
    <x v="113"/>
    <x v="2"/>
    <x v="2"/>
    <x v="1"/>
    <x v="0"/>
    <x v="2"/>
    <x v="2"/>
    <x v="2"/>
    <x v="2"/>
    <x v="0"/>
    <x v="1255"/>
    <x v="1299"/>
    <x v="399"/>
    <x v="195"/>
    <x v="44"/>
    <x v="1046"/>
    <x v="3"/>
    <x v="3"/>
    <x v="6"/>
    <x v="3"/>
    <x v="1"/>
    <x v="26"/>
    <x v="954"/>
    <x v="0"/>
    <x v="0"/>
    <x v="4"/>
    <x v="5"/>
    <x v="0"/>
    <x v="0"/>
    <x v="0"/>
  </r>
  <r>
    <x v="113"/>
    <x v="2"/>
    <x v="3"/>
    <x v="1"/>
    <x v="0"/>
    <x v="3"/>
    <x v="3"/>
    <x v="3"/>
    <x v="3"/>
    <x v="0"/>
    <x v="1256"/>
    <x v="1300"/>
    <x v="680"/>
    <x v="280"/>
    <x v="67"/>
    <x v="1047"/>
    <x v="4"/>
    <x v="3"/>
    <x v="6"/>
    <x v="3"/>
    <x v="1"/>
    <x v="6"/>
    <x v="955"/>
    <x v="0"/>
    <x v="0"/>
    <x v="4"/>
    <x v="2"/>
    <x v="0"/>
    <x v="0"/>
    <x v="0"/>
  </r>
  <r>
    <x v="113"/>
    <x v="2"/>
    <x v="4"/>
    <x v="1"/>
    <x v="0"/>
    <x v="4"/>
    <x v="4"/>
    <x v="4"/>
    <x v="4"/>
    <x v="0"/>
    <x v="1257"/>
    <x v="1301"/>
    <x v="522"/>
    <x v="235"/>
    <x v="111"/>
    <x v="633"/>
    <x v="4"/>
    <x v="3"/>
    <x v="4"/>
    <x v="3"/>
    <x v="1"/>
    <x v="4"/>
    <x v="4"/>
    <x v="0"/>
    <x v="0"/>
    <x v="3"/>
    <x v="2"/>
    <x v="0"/>
    <x v="0"/>
    <x v="0"/>
  </r>
  <r>
    <x v="113"/>
    <x v="5"/>
    <x v="8"/>
    <x v="1"/>
    <x v="0"/>
    <x v="8"/>
    <x v="8"/>
    <x v="8"/>
    <x v="8"/>
    <x v="0"/>
    <x v="1258"/>
    <x v="1302"/>
    <x v="577"/>
    <x v="280"/>
    <x v="20"/>
    <x v="639"/>
    <x v="4"/>
    <x v="3"/>
    <x v="6"/>
    <x v="3"/>
    <x v="1"/>
    <x v="6"/>
    <x v="956"/>
    <x v="0"/>
    <x v="0"/>
    <x v="4"/>
    <x v="2"/>
    <x v="0"/>
    <x v="0"/>
    <x v="0"/>
  </r>
  <r>
    <x v="113"/>
    <x v="18"/>
    <x v="21"/>
    <x v="1"/>
    <x v="0"/>
    <x v="20"/>
    <x v="20"/>
    <x v="20"/>
    <x v="20"/>
    <x v="0"/>
    <x v="1259"/>
    <x v="1303"/>
    <x v="10"/>
    <x v="9"/>
    <x v="40"/>
    <x v="1048"/>
    <x v="15"/>
    <x v="3"/>
    <x v="3"/>
    <x v="3"/>
    <x v="1"/>
    <x v="38"/>
    <x v="957"/>
    <x v="0"/>
    <x v="0"/>
    <x v="3"/>
    <x v="2"/>
    <x v="0"/>
    <x v="0"/>
    <x v="0"/>
  </r>
  <r>
    <x v="113"/>
    <x v="23"/>
    <x v="27"/>
    <x v="1"/>
    <x v="0"/>
    <x v="26"/>
    <x v="26"/>
    <x v="26"/>
    <x v="26"/>
    <x v="0"/>
    <x v="1260"/>
    <x v="1304"/>
    <x v="410"/>
    <x v="460"/>
    <x v="18"/>
    <x v="1049"/>
    <x v="4"/>
    <x v="3"/>
    <x v="4"/>
    <x v="3"/>
    <x v="1"/>
    <x v="4"/>
    <x v="4"/>
    <x v="0"/>
    <x v="0"/>
    <x v="3"/>
    <x v="2"/>
    <x v="0"/>
    <x v="0"/>
    <x v="0"/>
  </r>
  <r>
    <x v="113"/>
    <x v="25"/>
    <x v="29"/>
    <x v="1"/>
    <x v="10"/>
    <x v="28"/>
    <x v="28"/>
    <x v="28"/>
    <x v="28"/>
    <x v="0"/>
    <x v="1261"/>
    <x v="1305"/>
    <x v="106"/>
    <x v="461"/>
    <x v="4"/>
    <x v="1050"/>
    <x v="4"/>
    <x v="3"/>
    <x v="6"/>
    <x v="3"/>
    <x v="1"/>
    <x v="6"/>
    <x v="79"/>
    <x v="0"/>
    <x v="0"/>
    <x v="3"/>
    <x v="8"/>
    <x v="10"/>
    <x v="0"/>
    <x v="3"/>
  </r>
  <r>
    <x v="113"/>
    <x v="25"/>
    <x v="30"/>
    <x v="1"/>
    <x v="10"/>
    <x v="29"/>
    <x v="29"/>
    <x v="29"/>
    <x v="29"/>
    <x v="0"/>
    <x v="1262"/>
    <x v="1306"/>
    <x v="272"/>
    <x v="0"/>
    <x v="87"/>
    <x v="142"/>
    <x v="4"/>
    <x v="3"/>
    <x v="4"/>
    <x v="3"/>
    <x v="1"/>
    <x v="4"/>
    <x v="4"/>
    <x v="0"/>
    <x v="0"/>
    <x v="3"/>
    <x v="2"/>
    <x v="10"/>
    <x v="0"/>
    <x v="3"/>
  </r>
  <r>
    <x v="113"/>
    <x v="26"/>
    <x v="31"/>
    <x v="1"/>
    <x v="0"/>
    <x v="30"/>
    <x v="30"/>
    <x v="30"/>
    <x v="30"/>
    <x v="0"/>
    <x v="1263"/>
    <x v="1307"/>
    <x v="156"/>
    <x v="133"/>
    <x v="62"/>
    <x v="1051"/>
    <x v="4"/>
    <x v="3"/>
    <x v="6"/>
    <x v="3"/>
    <x v="1"/>
    <x v="6"/>
    <x v="958"/>
    <x v="0"/>
    <x v="0"/>
    <x v="3"/>
    <x v="2"/>
    <x v="0"/>
    <x v="0"/>
    <x v="0"/>
  </r>
  <r>
    <x v="113"/>
    <x v="31"/>
    <x v="37"/>
    <x v="0"/>
    <x v="17"/>
    <x v="36"/>
    <x v="36"/>
    <x v="36"/>
    <x v="36"/>
    <x v="0"/>
    <x v="247"/>
    <x v="1308"/>
    <x v="410"/>
    <x v="131"/>
    <x v="63"/>
    <x v="1052"/>
    <x v="36"/>
    <x v="3"/>
    <x v="4"/>
    <x v="3"/>
    <x v="1"/>
    <x v="6"/>
    <x v="265"/>
    <x v="0"/>
    <x v="0"/>
    <x v="3"/>
    <x v="2"/>
    <x v="17"/>
    <x v="0"/>
    <x v="0"/>
  </r>
  <r>
    <x v="113"/>
    <x v="34"/>
    <x v="41"/>
    <x v="1"/>
    <x v="0"/>
    <x v="40"/>
    <x v="40"/>
    <x v="40"/>
    <x v="40"/>
    <x v="0"/>
    <x v="1264"/>
    <x v="1309"/>
    <x v="489"/>
    <x v="303"/>
    <x v="67"/>
    <x v="1053"/>
    <x v="9"/>
    <x v="3"/>
    <x v="4"/>
    <x v="3"/>
    <x v="1"/>
    <x v="26"/>
    <x v="959"/>
    <x v="0"/>
    <x v="0"/>
    <x v="3"/>
    <x v="5"/>
    <x v="0"/>
    <x v="0"/>
    <x v="0"/>
  </r>
  <r>
    <x v="113"/>
    <x v="39"/>
    <x v="46"/>
    <x v="0"/>
    <x v="0"/>
    <x v="45"/>
    <x v="45"/>
    <x v="45"/>
    <x v="45"/>
    <x v="0"/>
    <x v="1265"/>
    <x v="1310"/>
    <x v="231"/>
    <x v="68"/>
    <x v="104"/>
    <x v="1054"/>
    <x v="35"/>
    <x v="3"/>
    <x v="31"/>
    <x v="3"/>
    <x v="3"/>
    <x v="5"/>
    <x v="960"/>
    <x v="0"/>
    <x v="0"/>
    <x v="3"/>
    <x v="2"/>
    <x v="0"/>
    <x v="0"/>
    <x v="0"/>
  </r>
  <r>
    <x v="113"/>
    <x v="41"/>
    <x v="48"/>
    <x v="0"/>
    <x v="18"/>
    <x v="47"/>
    <x v="47"/>
    <x v="47"/>
    <x v="47"/>
    <x v="0"/>
    <x v="1266"/>
    <x v="1311"/>
    <x v="553"/>
    <x v="162"/>
    <x v="3"/>
    <x v="1055"/>
    <x v="52"/>
    <x v="3"/>
    <x v="9"/>
    <x v="3"/>
    <x v="1"/>
    <x v="32"/>
    <x v="872"/>
    <x v="0"/>
    <x v="0"/>
    <x v="3"/>
    <x v="13"/>
    <x v="18"/>
    <x v="0"/>
    <x v="3"/>
  </r>
  <r>
    <x v="113"/>
    <x v="42"/>
    <x v="50"/>
    <x v="0"/>
    <x v="25"/>
    <x v="49"/>
    <x v="49"/>
    <x v="49"/>
    <x v="49"/>
    <x v="0"/>
    <x v="1267"/>
    <x v="1312"/>
    <x v="31"/>
    <x v="462"/>
    <x v="96"/>
    <x v="1056"/>
    <x v="3"/>
    <x v="3"/>
    <x v="3"/>
    <x v="3"/>
    <x v="1"/>
    <x v="47"/>
    <x v="86"/>
    <x v="0"/>
    <x v="0"/>
    <x v="3"/>
    <x v="13"/>
    <x v="25"/>
    <x v="0"/>
    <x v="4"/>
  </r>
  <r>
    <x v="113"/>
    <x v="43"/>
    <x v="51"/>
    <x v="0"/>
    <x v="26"/>
    <x v="50"/>
    <x v="50"/>
    <x v="50"/>
    <x v="50"/>
    <x v="0"/>
    <x v="1268"/>
    <x v="849"/>
    <x v="112"/>
    <x v="447"/>
    <x v="85"/>
    <x v="1057"/>
    <x v="3"/>
    <x v="5"/>
    <x v="10"/>
    <x v="3"/>
    <x v="3"/>
    <x v="52"/>
    <x v="827"/>
    <x v="0"/>
    <x v="0"/>
    <x v="4"/>
    <x v="5"/>
    <x v="26"/>
    <x v="0"/>
    <x v="1"/>
  </r>
  <r>
    <x v="113"/>
    <x v="44"/>
    <x v="52"/>
    <x v="0"/>
    <x v="27"/>
    <x v="51"/>
    <x v="51"/>
    <x v="51"/>
    <x v="51"/>
    <x v="0"/>
    <x v="1269"/>
    <x v="1313"/>
    <x v="372"/>
    <x v="181"/>
    <x v="22"/>
    <x v="1058"/>
    <x v="43"/>
    <x v="3"/>
    <x v="25"/>
    <x v="3"/>
    <x v="6"/>
    <x v="32"/>
    <x v="961"/>
    <x v="0"/>
    <x v="0"/>
    <x v="5"/>
    <x v="1"/>
    <x v="27"/>
    <x v="1"/>
    <x v="1"/>
  </r>
  <r>
    <x v="113"/>
    <x v="45"/>
    <x v="54"/>
    <x v="0"/>
    <x v="29"/>
    <x v="53"/>
    <x v="53"/>
    <x v="53"/>
    <x v="53"/>
    <x v="0"/>
    <x v="1270"/>
    <x v="1314"/>
    <x v="681"/>
    <x v="448"/>
    <x v="55"/>
    <x v="1059"/>
    <x v="15"/>
    <x v="3"/>
    <x v="3"/>
    <x v="3"/>
    <x v="3"/>
    <x v="22"/>
    <x v="962"/>
    <x v="0"/>
    <x v="0"/>
    <x v="13"/>
    <x v="5"/>
    <x v="29"/>
    <x v="1"/>
    <x v="1"/>
  </r>
  <r>
    <x v="113"/>
    <x v="46"/>
    <x v="55"/>
    <x v="0"/>
    <x v="30"/>
    <x v="54"/>
    <x v="54"/>
    <x v="54"/>
    <x v="54"/>
    <x v="0"/>
    <x v="1271"/>
    <x v="1315"/>
    <x v="80"/>
    <x v="275"/>
    <x v="19"/>
    <x v="1060"/>
    <x v="8"/>
    <x v="3"/>
    <x v="69"/>
    <x v="7"/>
    <x v="1"/>
    <x v="37"/>
    <x v="963"/>
    <x v="0"/>
    <x v="0"/>
    <x v="4"/>
    <x v="13"/>
    <x v="30"/>
    <x v="0"/>
    <x v="1"/>
  </r>
  <r>
    <x v="113"/>
    <x v="47"/>
    <x v="56"/>
    <x v="0"/>
    <x v="31"/>
    <x v="55"/>
    <x v="55"/>
    <x v="55"/>
    <x v="55"/>
    <x v="0"/>
    <x v="1272"/>
    <x v="1316"/>
    <x v="86"/>
    <x v="463"/>
    <x v="40"/>
    <x v="1061"/>
    <x v="4"/>
    <x v="3"/>
    <x v="4"/>
    <x v="3"/>
    <x v="1"/>
    <x v="4"/>
    <x v="4"/>
    <x v="0"/>
    <x v="0"/>
    <x v="3"/>
    <x v="13"/>
    <x v="31"/>
    <x v="1"/>
    <x v="1"/>
  </r>
  <r>
    <x v="114"/>
    <x v="2"/>
    <x v="2"/>
    <x v="1"/>
    <x v="0"/>
    <x v="2"/>
    <x v="2"/>
    <x v="2"/>
    <x v="2"/>
    <x v="0"/>
    <x v="1273"/>
    <x v="1317"/>
    <x v="682"/>
    <x v="352"/>
    <x v="40"/>
    <x v="1062"/>
    <x v="21"/>
    <x v="3"/>
    <x v="6"/>
    <x v="3"/>
    <x v="1"/>
    <x v="38"/>
    <x v="964"/>
    <x v="0"/>
    <x v="0"/>
    <x v="4"/>
    <x v="13"/>
    <x v="0"/>
    <x v="0"/>
    <x v="0"/>
  </r>
  <r>
    <x v="114"/>
    <x v="2"/>
    <x v="3"/>
    <x v="1"/>
    <x v="0"/>
    <x v="3"/>
    <x v="3"/>
    <x v="3"/>
    <x v="3"/>
    <x v="0"/>
    <x v="1274"/>
    <x v="1318"/>
    <x v="475"/>
    <x v="329"/>
    <x v="67"/>
    <x v="969"/>
    <x v="4"/>
    <x v="3"/>
    <x v="4"/>
    <x v="3"/>
    <x v="3"/>
    <x v="6"/>
    <x v="965"/>
    <x v="0"/>
    <x v="0"/>
    <x v="4"/>
    <x v="2"/>
    <x v="0"/>
    <x v="0"/>
    <x v="0"/>
  </r>
  <r>
    <x v="114"/>
    <x v="2"/>
    <x v="4"/>
    <x v="1"/>
    <x v="0"/>
    <x v="4"/>
    <x v="4"/>
    <x v="4"/>
    <x v="4"/>
    <x v="0"/>
    <x v="690"/>
    <x v="1319"/>
    <x v="522"/>
    <x v="375"/>
    <x v="4"/>
    <x v="1063"/>
    <x v="4"/>
    <x v="3"/>
    <x v="4"/>
    <x v="3"/>
    <x v="1"/>
    <x v="4"/>
    <x v="4"/>
    <x v="0"/>
    <x v="0"/>
    <x v="3"/>
    <x v="2"/>
    <x v="0"/>
    <x v="0"/>
    <x v="0"/>
  </r>
  <r>
    <x v="114"/>
    <x v="5"/>
    <x v="8"/>
    <x v="1"/>
    <x v="0"/>
    <x v="8"/>
    <x v="8"/>
    <x v="8"/>
    <x v="8"/>
    <x v="0"/>
    <x v="1275"/>
    <x v="1320"/>
    <x v="536"/>
    <x v="46"/>
    <x v="13"/>
    <x v="1064"/>
    <x v="4"/>
    <x v="3"/>
    <x v="6"/>
    <x v="3"/>
    <x v="2"/>
    <x v="26"/>
    <x v="966"/>
    <x v="0"/>
    <x v="0"/>
    <x v="3"/>
    <x v="2"/>
    <x v="0"/>
    <x v="0"/>
    <x v="0"/>
  </r>
  <r>
    <x v="114"/>
    <x v="18"/>
    <x v="21"/>
    <x v="1"/>
    <x v="0"/>
    <x v="20"/>
    <x v="20"/>
    <x v="20"/>
    <x v="20"/>
    <x v="0"/>
    <x v="1276"/>
    <x v="1321"/>
    <x v="683"/>
    <x v="303"/>
    <x v="54"/>
    <x v="1065"/>
    <x v="3"/>
    <x v="3"/>
    <x v="15"/>
    <x v="3"/>
    <x v="1"/>
    <x v="3"/>
    <x v="967"/>
    <x v="0"/>
    <x v="0"/>
    <x v="3"/>
    <x v="2"/>
    <x v="0"/>
    <x v="0"/>
    <x v="0"/>
  </r>
  <r>
    <x v="114"/>
    <x v="23"/>
    <x v="27"/>
    <x v="1"/>
    <x v="0"/>
    <x v="26"/>
    <x v="26"/>
    <x v="26"/>
    <x v="26"/>
    <x v="0"/>
    <x v="1277"/>
    <x v="1255"/>
    <x v="232"/>
    <x v="368"/>
    <x v="18"/>
    <x v="1066"/>
    <x v="4"/>
    <x v="3"/>
    <x v="4"/>
    <x v="3"/>
    <x v="1"/>
    <x v="4"/>
    <x v="4"/>
    <x v="0"/>
    <x v="0"/>
    <x v="3"/>
    <x v="2"/>
    <x v="0"/>
    <x v="0"/>
    <x v="0"/>
  </r>
  <r>
    <x v="114"/>
    <x v="25"/>
    <x v="29"/>
    <x v="1"/>
    <x v="10"/>
    <x v="28"/>
    <x v="28"/>
    <x v="28"/>
    <x v="28"/>
    <x v="0"/>
    <x v="1278"/>
    <x v="398"/>
    <x v="545"/>
    <x v="464"/>
    <x v="18"/>
    <x v="1067"/>
    <x v="4"/>
    <x v="3"/>
    <x v="4"/>
    <x v="3"/>
    <x v="1"/>
    <x v="4"/>
    <x v="4"/>
    <x v="0"/>
    <x v="0"/>
    <x v="3"/>
    <x v="2"/>
    <x v="10"/>
    <x v="0"/>
    <x v="3"/>
  </r>
  <r>
    <x v="114"/>
    <x v="25"/>
    <x v="30"/>
    <x v="1"/>
    <x v="10"/>
    <x v="29"/>
    <x v="29"/>
    <x v="29"/>
    <x v="29"/>
    <x v="0"/>
    <x v="1279"/>
    <x v="1322"/>
    <x v="463"/>
    <x v="255"/>
    <x v="84"/>
    <x v="873"/>
    <x v="4"/>
    <x v="3"/>
    <x v="4"/>
    <x v="3"/>
    <x v="1"/>
    <x v="4"/>
    <x v="4"/>
    <x v="0"/>
    <x v="0"/>
    <x v="4"/>
    <x v="2"/>
    <x v="10"/>
    <x v="0"/>
    <x v="3"/>
  </r>
  <r>
    <x v="114"/>
    <x v="26"/>
    <x v="31"/>
    <x v="1"/>
    <x v="0"/>
    <x v="30"/>
    <x v="30"/>
    <x v="30"/>
    <x v="30"/>
    <x v="0"/>
    <x v="1280"/>
    <x v="275"/>
    <x v="312"/>
    <x v="218"/>
    <x v="52"/>
    <x v="1011"/>
    <x v="4"/>
    <x v="3"/>
    <x v="4"/>
    <x v="3"/>
    <x v="1"/>
    <x v="4"/>
    <x v="4"/>
    <x v="0"/>
    <x v="0"/>
    <x v="3"/>
    <x v="2"/>
    <x v="0"/>
    <x v="0"/>
    <x v="0"/>
  </r>
  <r>
    <x v="114"/>
    <x v="31"/>
    <x v="37"/>
    <x v="0"/>
    <x v="17"/>
    <x v="36"/>
    <x v="36"/>
    <x v="36"/>
    <x v="36"/>
    <x v="0"/>
    <x v="1281"/>
    <x v="1323"/>
    <x v="429"/>
    <x v="460"/>
    <x v="0"/>
    <x v="1041"/>
    <x v="36"/>
    <x v="3"/>
    <x v="4"/>
    <x v="3"/>
    <x v="1"/>
    <x v="6"/>
    <x v="968"/>
    <x v="0"/>
    <x v="0"/>
    <x v="3"/>
    <x v="2"/>
    <x v="17"/>
    <x v="0"/>
    <x v="0"/>
  </r>
  <r>
    <x v="114"/>
    <x v="34"/>
    <x v="41"/>
    <x v="1"/>
    <x v="0"/>
    <x v="40"/>
    <x v="40"/>
    <x v="40"/>
    <x v="40"/>
    <x v="0"/>
    <x v="1282"/>
    <x v="1324"/>
    <x v="304"/>
    <x v="137"/>
    <x v="110"/>
    <x v="1068"/>
    <x v="9"/>
    <x v="3"/>
    <x v="6"/>
    <x v="3"/>
    <x v="1"/>
    <x v="47"/>
    <x v="969"/>
    <x v="0"/>
    <x v="0"/>
    <x v="3"/>
    <x v="2"/>
    <x v="0"/>
    <x v="0"/>
    <x v="0"/>
  </r>
  <r>
    <x v="114"/>
    <x v="39"/>
    <x v="46"/>
    <x v="0"/>
    <x v="0"/>
    <x v="45"/>
    <x v="45"/>
    <x v="45"/>
    <x v="45"/>
    <x v="0"/>
    <x v="1283"/>
    <x v="1325"/>
    <x v="164"/>
    <x v="217"/>
    <x v="99"/>
    <x v="1069"/>
    <x v="15"/>
    <x v="3"/>
    <x v="5"/>
    <x v="3"/>
    <x v="1"/>
    <x v="21"/>
    <x v="970"/>
    <x v="0"/>
    <x v="0"/>
    <x v="4"/>
    <x v="2"/>
    <x v="0"/>
    <x v="0"/>
    <x v="0"/>
  </r>
  <r>
    <x v="114"/>
    <x v="41"/>
    <x v="48"/>
    <x v="0"/>
    <x v="18"/>
    <x v="47"/>
    <x v="47"/>
    <x v="47"/>
    <x v="47"/>
    <x v="0"/>
    <x v="1284"/>
    <x v="1326"/>
    <x v="619"/>
    <x v="5"/>
    <x v="79"/>
    <x v="276"/>
    <x v="43"/>
    <x v="5"/>
    <x v="14"/>
    <x v="7"/>
    <x v="3"/>
    <x v="9"/>
    <x v="971"/>
    <x v="0"/>
    <x v="0"/>
    <x v="4"/>
    <x v="13"/>
    <x v="18"/>
    <x v="0"/>
    <x v="3"/>
  </r>
  <r>
    <x v="114"/>
    <x v="42"/>
    <x v="50"/>
    <x v="0"/>
    <x v="25"/>
    <x v="49"/>
    <x v="49"/>
    <x v="49"/>
    <x v="49"/>
    <x v="0"/>
    <x v="1285"/>
    <x v="1327"/>
    <x v="463"/>
    <x v="358"/>
    <x v="107"/>
    <x v="1070"/>
    <x v="36"/>
    <x v="3"/>
    <x v="5"/>
    <x v="7"/>
    <x v="1"/>
    <x v="38"/>
    <x v="743"/>
    <x v="0"/>
    <x v="0"/>
    <x v="3"/>
    <x v="5"/>
    <x v="25"/>
    <x v="0"/>
    <x v="4"/>
  </r>
  <r>
    <x v="114"/>
    <x v="43"/>
    <x v="51"/>
    <x v="0"/>
    <x v="26"/>
    <x v="50"/>
    <x v="50"/>
    <x v="50"/>
    <x v="50"/>
    <x v="0"/>
    <x v="1286"/>
    <x v="1328"/>
    <x v="445"/>
    <x v="235"/>
    <x v="91"/>
    <x v="865"/>
    <x v="9"/>
    <x v="3"/>
    <x v="28"/>
    <x v="7"/>
    <x v="1"/>
    <x v="16"/>
    <x v="690"/>
    <x v="0"/>
    <x v="0"/>
    <x v="3"/>
    <x v="13"/>
    <x v="26"/>
    <x v="0"/>
    <x v="1"/>
  </r>
  <r>
    <x v="114"/>
    <x v="44"/>
    <x v="52"/>
    <x v="0"/>
    <x v="27"/>
    <x v="51"/>
    <x v="51"/>
    <x v="51"/>
    <x v="51"/>
    <x v="0"/>
    <x v="1287"/>
    <x v="1329"/>
    <x v="393"/>
    <x v="465"/>
    <x v="57"/>
    <x v="739"/>
    <x v="21"/>
    <x v="3"/>
    <x v="2"/>
    <x v="7"/>
    <x v="6"/>
    <x v="11"/>
    <x v="848"/>
    <x v="0"/>
    <x v="0"/>
    <x v="7"/>
    <x v="9"/>
    <x v="27"/>
    <x v="1"/>
    <x v="1"/>
  </r>
  <r>
    <x v="114"/>
    <x v="45"/>
    <x v="54"/>
    <x v="0"/>
    <x v="29"/>
    <x v="53"/>
    <x v="53"/>
    <x v="53"/>
    <x v="53"/>
    <x v="0"/>
    <x v="1288"/>
    <x v="737"/>
    <x v="684"/>
    <x v="412"/>
    <x v="27"/>
    <x v="1071"/>
    <x v="33"/>
    <x v="3"/>
    <x v="19"/>
    <x v="3"/>
    <x v="1"/>
    <x v="5"/>
    <x v="907"/>
    <x v="0"/>
    <x v="0"/>
    <x v="12"/>
    <x v="5"/>
    <x v="29"/>
    <x v="1"/>
    <x v="1"/>
  </r>
  <r>
    <x v="114"/>
    <x v="46"/>
    <x v="55"/>
    <x v="0"/>
    <x v="30"/>
    <x v="54"/>
    <x v="54"/>
    <x v="54"/>
    <x v="54"/>
    <x v="0"/>
    <x v="1289"/>
    <x v="1330"/>
    <x v="195"/>
    <x v="317"/>
    <x v="2"/>
    <x v="877"/>
    <x v="17"/>
    <x v="5"/>
    <x v="16"/>
    <x v="9"/>
    <x v="1"/>
    <x v="18"/>
    <x v="511"/>
    <x v="0"/>
    <x v="0"/>
    <x v="13"/>
    <x v="13"/>
    <x v="30"/>
    <x v="0"/>
    <x v="1"/>
  </r>
  <r>
    <x v="114"/>
    <x v="47"/>
    <x v="56"/>
    <x v="0"/>
    <x v="31"/>
    <x v="55"/>
    <x v="55"/>
    <x v="55"/>
    <x v="55"/>
    <x v="0"/>
    <x v="1290"/>
    <x v="1331"/>
    <x v="645"/>
    <x v="206"/>
    <x v="44"/>
    <x v="1072"/>
    <x v="4"/>
    <x v="3"/>
    <x v="4"/>
    <x v="3"/>
    <x v="1"/>
    <x v="4"/>
    <x v="4"/>
    <x v="0"/>
    <x v="0"/>
    <x v="3"/>
    <x v="2"/>
    <x v="31"/>
    <x v="1"/>
    <x v="1"/>
  </r>
  <r>
    <x v="115"/>
    <x v="2"/>
    <x v="2"/>
    <x v="1"/>
    <x v="0"/>
    <x v="2"/>
    <x v="2"/>
    <x v="2"/>
    <x v="2"/>
    <x v="0"/>
    <x v="1291"/>
    <x v="1332"/>
    <x v="591"/>
    <x v="34"/>
    <x v="109"/>
    <x v="1073"/>
    <x v="9"/>
    <x v="3"/>
    <x v="6"/>
    <x v="3"/>
    <x v="1"/>
    <x v="47"/>
    <x v="972"/>
    <x v="0"/>
    <x v="0"/>
    <x v="4"/>
    <x v="2"/>
    <x v="0"/>
    <x v="0"/>
    <x v="0"/>
  </r>
  <r>
    <x v="115"/>
    <x v="2"/>
    <x v="3"/>
    <x v="1"/>
    <x v="0"/>
    <x v="3"/>
    <x v="3"/>
    <x v="3"/>
    <x v="3"/>
    <x v="0"/>
    <x v="1292"/>
    <x v="1333"/>
    <x v="620"/>
    <x v="91"/>
    <x v="67"/>
    <x v="1074"/>
    <x v="36"/>
    <x v="3"/>
    <x v="6"/>
    <x v="3"/>
    <x v="1"/>
    <x v="10"/>
    <x v="973"/>
    <x v="0"/>
    <x v="0"/>
    <x v="4"/>
    <x v="2"/>
    <x v="0"/>
    <x v="0"/>
    <x v="0"/>
  </r>
  <r>
    <x v="115"/>
    <x v="2"/>
    <x v="4"/>
    <x v="1"/>
    <x v="0"/>
    <x v="4"/>
    <x v="4"/>
    <x v="4"/>
    <x v="4"/>
    <x v="0"/>
    <x v="690"/>
    <x v="1334"/>
    <x v="522"/>
    <x v="312"/>
    <x v="4"/>
    <x v="541"/>
    <x v="4"/>
    <x v="3"/>
    <x v="4"/>
    <x v="3"/>
    <x v="1"/>
    <x v="4"/>
    <x v="4"/>
    <x v="0"/>
    <x v="0"/>
    <x v="3"/>
    <x v="2"/>
    <x v="0"/>
    <x v="0"/>
    <x v="0"/>
  </r>
  <r>
    <x v="115"/>
    <x v="5"/>
    <x v="8"/>
    <x v="1"/>
    <x v="0"/>
    <x v="8"/>
    <x v="8"/>
    <x v="8"/>
    <x v="8"/>
    <x v="0"/>
    <x v="430"/>
    <x v="1335"/>
    <x v="685"/>
    <x v="269"/>
    <x v="20"/>
    <x v="446"/>
    <x v="4"/>
    <x v="3"/>
    <x v="4"/>
    <x v="3"/>
    <x v="1"/>
    <x v="4"/>
    <x v="4"/>
    <x v="0"/>
    <x v="0"/>
    <x v="3"/>
    <x v="2"/>
    <x v="0"/>
    <x v="0"/>
    <x v="0"/>
  </r>
  <r>
    <x v="115"/>
    <x v="18"/>
    <x v="21"/>
    <x v="1"/>
    <x v="0"/>
    <x v="20"/>
    <x v="20"/>
    <x v="20"/>
    <x v="20"/>
    <x v="0"/>
    <x v="1293"/>
    <x v="1336"/>
    <x v="348"/>
    <x v="217"/>
    <x v="109"/>
    <x v="1075"/>
    <x v="3"/>
    <x v="3"/>
    <x v="4"/>
    <x v="3"/>
    <x v="1"/>
    <x v="10"/>
    <x v="974"/>
    <x v="0"/>
    <x v="0"/>
    <x v="3"/>
    <x v="2"/>
    <x v="0"/>
    <x v="0"/>
    <x v="0"/>
  </r>
  <r>
    <x v="115"/>
    <x v="23"/>
    <x v="27"/>
    <x v="1"/>
    <x v="0"/>
    <x v="26"/>
    <x v="26"/>
    <x v="26"/>
    <x v="26"/>
    <x v="0"/>
    <x v="624"/>
    <x v="1337"/>
    <x v="385"/>
    <x v="16"/>
    <x v="4"/>
    <x v="1076"/>
    <x v="4"/>
    <x v="3"/>
    <x v="4"/>
    <x v="3"/>
    <x v="1"/>
    <x v="4"/>
    <x v="4"/>
    <x v="0"/>
    <x v="0"/>
    <x v="3"/>
    <x v="2"/>
    <x v="0"/>
    <x v="0"/>
    <x v="0"/>
  </r>
  <r>
    <x v="115"/>
    <x v="25"/>
    <x v="29"/>
    <x v="1"/>
    <x v="10"/>
    <x v="28"/>
    <x v="28"/>
    <x v="28"/>
    <x v="28"/>
    <x v="0"/>
    <x v="77"/>
    <x v="461"/>
    <x v="75"/>
    <x v="466"/>
    <x v="4"/>
    <x v="1038"/>
    <x v="4"/>
    <x v="3"/>
    <x v="4"/>
    <x v="3"/>
    <x v="1"/>
    <x v="4"/>
    <x v="4"/>
    <x v="0"/>
    <x v="0"/>
    <x v="3"/>
    <x v="2"/>
    <x v="10"/>
    <x v="0"/>
    <x v="3"/>
  </r>
  <r>
    <x v="115"/>
    <x v="25"/>
    <x v="30"/>
    <x v="1"/>
    <x v="10"/>
    <x v="29"/>
    <x v="29"/>
    <x v="29"/>
    <x v="29"/>
    <x v="0"/>
    <x v="1294"/>
    <x v="1338"/>
    <x v="93"/>
    <x v="27"/>
    <x v="87"/>
    <x v="1077"/>
    <x v="4"/>
    <x v="3"/>
    <x v="4"/>
    <x v="3"/>
    <x v="1"/>
    <x v="4"/>
    <x v="4"/>
    <x v="0"/>
    <x v="0"/>
    <x v="3"/>
    <x v="2"/>
    <x v="10"/>
    <x v="0"/>
    <x v="3"/>
  </r>
  <r>
    <x v="115"/>
    <x v="26"/>
    <x v="31"/>
    <x v="1"/>
    <x v="0"/>
    <x v="30"/>
    <x v="30"/>
    <x v="30"/>
    <x v="30"/>
    <x v="0"/>
    <x v="1295"/>
    <x v="1339"/>
    <x v="236"/>
    <x v="73"/>
    <x v="110"/>
    <x v="1078"/>
    <x v="4"/>
    <x v="3"/>
    <x v="6"/>
    <x v="3"/>
    <x v="1"/>
    <x v="6"/>
    <x v="975"/>
    <x v="0"/>
    <x v="0"/>
    <x v="3"/>
    <x v="2"/>
    <x v="0"/>
    <x v="0"/>
    <x v="0"/>
  </r>
  <r>
    <x v="115"/>
    <x v="31"/>
    <x v="37"/>
    <x v="0"/>
    <x v="17"/>
    <x v="36"/>
    <x v="36"/>
    <x v="36"/>
    <x v="36"/>
    <x v="0"/>
    <x v="1296"/>
    <x v="782"/>
    <x v="468"/>
    <x v="157"/>
    <x v="11"/>
    <x v="1079"/>
    <x v="4"/>
    <x v="3"/>
    <x v="4"/>
    <x v="3"/>
    <x v="1"/>
    <x v="4"/>
    <x v="4"/>
    <x v="0"/>
    <x v="0"/>
    <x v="3"/>
    <x v="2"/>
    <x v="17"/>
    <x v="0"/>
    <x v="0"/>
  </r>
  <r>
    <x v="115"/>
    <x v="34"/>
    <x v="41"/>
    <x v="1"/>
    <x v="0"/>
    <x v="40"/>
    <x v="40"/>
    <x v="40"/>
    <x v="40"/>
    <x v="0"/>
    <x v="1297"/>
    <x v="1340"/>
    <x v="304"/>
    <x v="210"/>
    <x v="107"/>
    <x v="1080"/>
    <x v="36"/>
    <x v="3"/>
    <x v="4"/>
    <x v="3"/>
    <x v="1"/>
    <x v="6"/>
    <x v="976"/>
    <x v="0"/>
    <x v="0"/>
    <x v="3"/>
    <x v="2"/>
    <x v="0"/>
    <x v="0"/>
    <x v="0"/>
  </r>
  <r>
    <x v="115"/>
    <x v="39"/>
    <x v="46"/>
    <x v="0"/>
    <x v="0"/>
    <x v="45"/>
    <x v="45"/>
    <x v="45"/>
    <x v="45"/>
    <x v="0"/>
    <x v="1298"/>
    <x v="1341"/>
    <x v="489"/>
    <x v="27"/>
    <x v="94"/>
    <x v="838"/>
    <x v="15"/>
    <x v="3"/>
    <x v="5"/>
    <x v="7"/>
    <x v="1"/>
    <x v="16"/>
    <x v="977"/>
    <x v="0"/>
    <x v="0"/>
    <x v="3"/>
    <x v="2"/>
    <x v="0"/>
    <x v="0"/>
    <x v="0"/>
  </r>
  <r>
    <x v="115"/>
    <x v="41"/>
    <x v="48"/>
    <x v="0"/>
    <x v="18"/>
    <x v="47"/>
    <x v="47"/>
    <x v="47"/>
    <x v="47"/>
    <x v="0"/>
    <x v="1299"/>
    <x v="719"/>
    <x v="227"/>
    <x v="163"/>
    <x v="73"/>
    <x v="1081"/>
    <x v="39"/>
    <x v="3"/>
    <x v="34"/>
    <x v="3"/>
    <x v="3"/>
    <x v="69"/>
    <x v="978"/>
    <x v="0"/>
    <x v="0"/>
    <x v="12"/>
    <x v="2"/>
    <x v="18"/>
    <x v="0"/>
    <x v="3"/>
  </r>
  <r>
    <x v="115"/>
    <x v="42"/>
    <x v="50"/>
    <x v="0"/>
    <x v="25"/>
    <x v="49"/>
    <x v="49"/>
    <x v="49"/>
    <x v="49"/>
    <x v="0"/>
    <x v="1300"/>
    <x v="1342"/>
    <x v="479"/>
    <x v="222"/>
    <x v="85"/>
    <x v="1082"/>
    <x v="3"/>
    <x v="5"/>
    <x v="15"/>
    <x v="3"/>
    <x v="1"/>
    <x v="38"/>
    <x v="616"/>
    <x v="0"/>
    <x v="0"/>
    <x v="3"/>
    <x v="2"/>
    <x v="25"/>
    <x v="0"/>
    <x v="4"/>
  </r>
  <r>
    <x v="115"/>
    <x v="43"/>
    <x v="51"/>
    <x v="0"/>
    <x v="26"/>
    <x v="50"/>
    <x v="50"/>
    <x v="50"/>
    <x v="50"/>
    <x v="0"/>
    <x v="1301"/>
    <x v="1343"/>
    <x v="93"/>
    <x v="103"/>
    <x v="94"/>
    <x v="1048"/>
    <x v="21"/>
    <x v="3"/>
    <x v="15"/>
    <x v="3"/>
    <x v="3"/>
    <x v="16"/>
    <x v="777"/>
    <x v="0"/>
    <x v="0"/>
    <x v="4"/>
    <x v="5"/>
    <x v="26"/>
    <x v="0"/>
    <x v="1"/>
  </r>
  <r>
    <x v="115"/>
    <x v="44"/>
    <x v="52"/>
    <x v="0"/>
    <x v="27"/>
    <x v="51"/>
    <x v="51"/>
    <x v="51"/>
    <x v="51"/>
    <x v="0"/>
    <x v="1302"/>
    <x v="1344"/>
    <x v="686"/>
    <x v="467"/>
    <x v="28"/>
    <x v="1083"/>
    <x v="28"/>
    <x v="3"/>
    <x v="23"/>
    <x v="3"/>
    <x v="1"/>
    <x v="78"/>
    <x v="979"/>
    <x v="0"/>
    <x v="0"/>
    <x v="5"/>
    <x v="11"/>
    <x v="27"/>
    <x v="1"/>
    <x v="1"/>
  </r>
  <r>
    <x v="115"/>
    <x v="45"/>
    <x v="54"/>
    <x v="0"/>
    <x v="29"/>
    <x v="53"/>
    <x v="53"/>
    <x v="53"/>
    <x v="53"/>
    <x v="0"/>
    <x v="1303"/>
    <x v="1345"/>
    <x v="687"/>
    <x v="468"/>
    <x v="23"/>
    <x v="749"/>
    <x v="21"/>
    <x v="3"/>
    <x v="28"/>
    <x v="3"/>
    <x v="1"/>
    <x v="52"/>
    <x v="157"/>
    <x v="0"/>
    <x v="0"/>
    <x v="3"/>
    <x v="13"/>
    <x v="29"/>
    <x v="1"/>
    <x v="1"/>
  </r>
  <r>
    <x v="115"/>
    <x v="46"/>
    <x v="55"/>
    <x v="0"/>
    <x v="30"/>
    <x v="54"/>
    <x v="54"/>
    <x v="54"/>
    <x v="54"/>
    <x v="0"/>
    <x v="1304"/>
    <x v="1346"/>
    <x v="220"/>
    <x v="62"/>
    <x v="32"/>
    <x v="1084"/>
    <x v="26"/>
    <x v="3"/>
    <x v="24"/>
    <x v="7"/>
    <x v="3"/>
    <x v="28"/>
    <x v="862"/>
    <x v="0"/>
    <x v="0"/>
    <x v="7"/>
    <x v="13"/>
    <x v="30"/>
    <x v="0"/>
    <x v="1"/>
  </r>
  <r>
    <x v="115"/>
    <x v="47"/>
    <x v="56"/>
    <x v="0"/>
    <x v="31"/>
    <x v="55"/>
    <x v="55"/>
    <x v="55"/>
    <x v="55"/>
    <x v="0"/>
    <x v="1305"/>
    <x v="1347"/>
    <x v="243"/>
    <x v="9"/>
    <x v="29"/>
    <x v="1085"/>
    <x v="4"/>
    <x v="3"/>
    <x v="4"/>
    <x v="7"/>
    <x v="1"/>
    <x v="6"/>
    <x v="980"/>
    <x v="0"/>
    <x v="0"/>
    <x v="3"/>
    <x v="2"/>
    <x v="31"/>
    <x v="1"/>
    <x v="1"/>
  </r>
  <r>
    <x v="116"/>
    <x v="2"/>
    <x v="2"/>
    <x v="1"/>
    <x v="0"/>
    <x v="2"/>
    <x v="2"/>
    <x v="2"/>
    <x v="2"/>
    <x v="0"/>
    <x v="1306"/>
    <x v="1348"/>
    <x v="539"/>
    <x v="72"/>
    <x v="81"/>
    <x v="152"/>
    <x v="36"/>
    <x v="3"/>
    <x v="6"/>
    <x v="3"/>
    <x v="1"/>
    <x v="10"/>
    <x v="981"/>
    <x v="0"/>
    <x v="0"/>
    <x v="4"/>
    <x v="5"/>
    <x v="0"/>
    <x v="0"/>
    <x v="0"/>
  </r>
  <r>
    <x v="116"/>
    <x v="2"/>
    <x v="3"/>
    <x v="1"/>
    <x v="0"/>
    <x v="3"/>
    <x v="3"/>
    <x v="3"/>
    <x v="3"/>
    <x v="0"/>
    <x v="1307"/>
    <x v="1349"/>
    <x v="676"/>
    <x v="46"/>
    <x v="67"/>
    <x v="1086"/>
    <x v="3"/>
    <x v="3"/>
    <x v="6"/>
    <x v="3"/>
    <x v="1"/>
    <x v="26"/>
    <x v="982"/>
    <x v="0"/>
    <x v="0"/>
    <x v="12"/>
    <x v="2"/>
    <x v="0"/>
    <x v="0"/>
    <x v="0"/>
  </r>
  <r>
    <x v="116"/>
    <x v="2"/>
    <x v="4"/>
    <x v="1"/>
    <x v="0"/>
    <x v="4"/>
    <x v="4"/>
    <x v="4"/>
    <x v="4"/>
    <x v="0"/>
    <x v="690"/>
    <x v="1350"/>
    <x v="522"/>
    <x v="50"/>
    <x v="4"/>
    <x v="797"/>
    <x v="4"/>
    <x v="3"/>
    <x v="4"/>
    <x v="3"/>
    <x v="1"/>
    <x v="4"/>
    <x v="4"/>
    <x v="0"/>
    <x v="0"/>
    <x v="3"/>
    <x v="2"/>
    <x v="0"/>
    <x v="0"/>
    <x v="0"/>
  </r>
  <r>
    <x v="116"/>
    <x v="5"/>
    <x v="8"/>
    <x v="1"/>
    <x v="0"/>
    <x v="8"/>
    <x v="8"/>
    <x v="8"/>
    <x v="8"/>
    <x v="0"/>
    <x v="1308"/>
    <x v="1351"/>
    <x v="236"/>
    <x v="327"/>
    <x v="20"/>
    <x v="498"/>
    <x v="36"/>
    <x v="3"/>
    <x v="4"/>
    <x v="3"/>
    <x v="1"/>
    <x v="6"/>
    <x v="263"/>
    <x v="0"/>
    <x v="0"/>
    <x v="3"/>
    <x v="5"/>
    <x v="0"/>
    <x v="0"/>
    <x v="0"/>
  </r>
  <r>
    <x v="116"/>
    <x v="18"/>
    <x v="21"/>
    <x v="1"/>
    <x v="0"/>
    <x v="20"/>
    <x v="20"/>
    <x v="20"/>
    <x v="20"/>
    <x v="0"/>
    <x v="1309"/>
    <x v="1352"/>
    <x v="470"/>
    <x v="200"/>
    <x v="40"/>
    <x v="1087"/>
    <x v="3"/>
    <x v="3"/>
    <x v="4"/>
    <x v="3"/>
    <x v="1"/>
    <x v="10"/>
    <x v="983"/>
    <x v="0"/>
    <x v="0"/>
    <x v="3"/>
    <x v="2"/>
    <x v="0"/>
    <x v="0"/>
    <x v="0"/>
  </r>
  <r>
    <x v="116"/>
    <x v="23"/>
    <x v="27"/>
    <x v="1"/>
    <x v="0"/>
    <x v="26"/>
    <x v="26"/>
    <x v="26"/>
    <x v="26"/>
    <x v="0"/>
    <x v="1310"/>
    <x v="624"/>
    <x v="396"/>
    <x v="196"/>
    <x v="18"/>
    <x v="1088"/>
    <x v="4"/>
    <x v="3"/>
    <x v="4"/>
    <x v="3"/>
    <x v="1"/>
    <x v="4"/>
    <x v="4"/>
    <x v="0"/>
    <x v="0"/>
    <x v="3"/>
    <x v="2"/>
    <x v="0"/>
    <x v="0"/>
    <x v="0"/>
  </r>
  <r>
    <x v="116"/>
    <x v="25"/>
    <x v="29"/>
    <x v="1"/>
    <x v="10"/>
    <x v="28"/>
    <x v="28"/>
    <x v="28"/>
    <x v="28"/>
    <x v="0"/>
    <x v="595"/>
    <x v="1353"/>
    <x v="468"/>
    <x v="82"/>
    <x v="4"/>
    <x v="949"/>
    <x v="4"/>
    <x v="3"/>
    <x v="4"/>
    <x v="3"/>
    <x v="1"/>
    <x v="4"/>
    <x v="4"/>
    <x v="0"/>
    <x v="0"/>
    <x v="3"/>
    <x v="5"/>
    <x v="10"/>
    <x v="0"/>
    <x v="3"/>
  </r>
  <r>
    <x v="116"/>
    <x v="25"/>
    <x v="30"/>
    <x v="1"/>
    <x v="10"/>
    <x v="29"/>
    <x v="29"/>
    <x v="29"/>
    <x v="29"/>
    <x v="0"/>
    <x v="1311"/>
    <x v="1354"/>
    <x v="473"/>
    <x v="95"/>
    <x v="57"/>
    <x v="1089"/>
    <x v="36"/>
    <x v="3"/>
    <x v="4"/>
    <x v="3"/>
    <x v="1"/>
    <x v="6"/>
    <x v="984"/>
    <x v="0"/>
    <x v="0"/>
    <x v="4"/>
    <x v="2"/>
    <x v="10"/>
    <x v="0"/>
    <x v="3"/>
  </r>
  <r>
    <x v="116"/>
    <x v="26"/>
    <x v="31"/>
    <x v="1"/>
    <x v="0"/>
    <x v="30"/>
    <x v="30"/>
    <x v="30"/>
    <x v="30"/>
    <x v="0"/>
    <x v="1312"/>
    <x v="1355"/>
    <x v="236"/>
    <x v="256"/>
    <x v="92"/>
    <x v="1090"/>
    <x v="4"/>
    <x v="3"/>
    <x v="6"/>
    <x v="3"/>
    <x v="1"/>
    <x v="6"/>
    <x v="985"/>
    <x v="0"/>
    <x v="0"/>
    <x v="3"/>
    <x v="2"/>
    <x v="0"/>
    <x v="0"/>
    <x v="0"/>
  </r>
  <r>
    <x v="116"/>
    <x v="31"/>
    <x v="37"/>
    <x v="0"/>
    <x v="17"/>
    <x v="36"/>
    <x v="36"/>
    <x v="36"/>
    <x v="36"/>
    <x v="0"/>
    <x v="1313"/>
    <x v="1356"/>
    <x v="468"/>
    <x v="265"/>
    <x v="13"/>
    <x v="1091"/>
    <x v="4"/>
    <x v="3"/>
    <x v="4"/>
    <x v="3"/>
    <x v="1"/>
    <x v="4"/>
    <x v="4"/>
    <x v="0"/>
    <x v="0"/>
    <x v="3"/>
    <x v="2"/>
    <x v="17"/>
    <x v="0"/>
    <x v="0"/>
  </r>
  <r>
    <x v="116"/>
    <x v="34"/>
    <x v="41"/>
    <x v="1"/>
    <x v="0"/>
    <x v="40"/>
    <x v="40"/>
    <x v="40"/>
    <x v="40"/>
    <x v="0"/>
    <x v="1314"/>
    <x v="1357"/>
    <x v="688"/>
    <x v="200"/>
    <x v="82"/>
    <x v="1092"/>
    <x v="3"/>
    <x v="3"/>
    <x v="6"/>
    <x v="3"/>
    <x v="1"/>
    <x v="26"/>
    <x v="986"/>
    <x v="0"/>
    <x v="0"/>
    <x v="4"/>
    <x v="5"/>
    <x v="0"/>
    <x v="0"/>
    <x v="0"/>
  </r>
  <r>
    <x v="116"/>
    <x v="39"/>
    <x v="46"/>
    <x v="0"/>
    <x v="0"/>
    <x v="45"/>
    <x v="45"/>
    <x v="45"/>
    <x v="45"/>
    <x v="0"/>
    <x v="1315"/>
    <x v="1358"/>
    <x v="312"/>
    <x v="17"/>
    <x v="105"/>
    <x v="1093"/>
    <x v="17"/>
    <x v="5"/>
    <x v="28"/>
    <x v="3"/>
    <x v="1"/>
    <x v="5"/>
    <x v="987"/>
    <x v="0"/>
    <x v="0"/>
    <x v="3"/>
    <x v="2"/>
    <x v="0"/>
    <x v="0"/>
    <x v="0"/>
  </r>
  <r>
    <x v="116"/>
    <x v="41"/>
    <x v="48"/>
    <x v="0"/>
    <x v="18"/>
    <x v="47"/>
    <x v="47"/>
    <x v="47"/>
    <x v="47"/>
    <x v="0"/>
    <x v="1316"/>
    <x v="1359"/>
    <x v="611"/>
    <x v="469"/>
    <x v="48"/>
    <x v="1094"/>
    <x v="43"/>
    <x v="5"/>
    <x v="51"/>
    <x v="3"/>
    <x v="1"/>
    <x v="87"/>
    <x v="664"/>
    <x v="0"/>
    <x v="0"/>
    <x v="3"/>
    <x v="2"/>
    <x v="18"/>
    <x v="0"/>
    <x v="3"/>
  </r>
  <r>
    <x v="116"/>
    <x v="42"/>
    <x v="50"/>
    <x v="0"/>
    <x v="25"/>
    <x v="49"/>
    <x v="49"/>
    <x v="49"/>
    <x v="49"/>
    <x v="0"/>
    <x v="1317"/>
    <x v="1360"/>
    <x v="243"/>
    <x v="289"/>
    <x v="52"/>
    <x v="353"/>
    <x v="9"/>
    <x v="3"/>
    <x v="15"/>
    <x v="3"/>
    <x v="1"/>
    <x v="38"/>
    <x v="988"/>
    <x v="0"/>
    <x v="0"/>
    <x v="3"/>
    <x v="2"/>
    <x v="25"/>
    <x v="0"/>
    <x v="4"/>
  </r>
  <r>
    <x v="116"/>
    <x v="43"/>
    <x v="51"/>
    <x v="0"/>
    <x v="26"/>
    <x v="50"/>
    <x v="50"/>
    <x v="50"/>
    <x v="50"/>
    <x v="0"/>
    <x v="1318"/>
    <x v="1361"/>
    <x v="99"/>
    <x v="137"/>
    <x v="107"/>
    <x v="1095"/>
    <x v="15"/>
    <x v="3"/>
    <x v="4"/>
    <x v="3"/>
    <x v="1"/>
    <x v="47"/>
    <x v="989"/>
    <x v="0"/>
    <x v="0"/>
    <x v="12"/>
    <x v="2"/>
    <x v="26"/>
    <x v="0"/>
    <x v="1"/>
  </r>
  <r>
    <x v="116"/>
    <x v="44"/>
    <x v="52"/>
    <x v="0"/>
    <x v="27"/>
    <x v="51"/>
    <x v="51"/>
    <x v="51"/>
    <x v="51"/>
    <x v="0"/>
    <x v="1319"/>
    <x v="1362"/>
    <x v="88"/>
    <x v="470"/>
    <x v="2"/>
    <x v="1096"/>
    <x v="30"/>
    <x v="3"/>
    <x v="23"/>
    <x v="7"/>
    <x v="2"/>
    <x v="78"/>
    <x v="990"/>
    <x v="0"/>
    <x v="0"/>
    <x v="5"/>
    <x v="13"/>
    <x v="27"/>
    <x v="1"/>
    <x v="1"/>
  </r>
  <r>
    <x v="116"/>
    <x v="45"/>
    <x v="54"/>
    <x v="0"/>
    <x v="29"/>
    <x v="53"/>
    <x v="53"/>
    <x v="53"/>
    <x v="53"/>
    <x v="0"/>
    <x v="1303"/>
    <x v="1363"/>
    <x v="599"/>
    <x v="471"/>
    <x v="55"/>
    <x v="741"/>
    <x v="26"/>
    <x v="3"/>
    <x v="10"/>
    <x v="7"/>
    <x v="3"/>
    <x v="78"/>
    <x v="991"/>
    <x v="0"/>
    <x v="0"/>
    <x v="12"/>
    <x v="5"/>
    <x v="29"/>
    <x v="1"/>
    <x v="1"/>
  </r>
  <r>
    <x v="116"/>
    <x v="46"/>
    <x v="55"/>
    <x v="0"/>
    <x v="30"/>
    <x v="54"/>
    <x v="54"/>
    <x v="54"/>
    <x v="54"/>
    <x v="0"/>
    <x v="1320"/>
    <x v="1364"/>
    <x v="689"/>
    <x v="334"/>
    <x v="33"/>
    <x v="74"/>
    <x v="10"/>
    <x v="6"/>
    <x v="9"/>
    <x v="9"/>
    <x v="3"/>
    <x v="37"/>
    <x v="992"/>
    <x v="0"/>
    <x v="0"/>
    <x v="13"/>
    <x v="2"/>
    <x v="30"/>
    <x v="0"/>
    <x v="1"/>
  </r>
  <r>
    <x v="116"/>
    <x v="47"/>
    <x v="56"/>
    <x v="0"/>
    <x v="31"/>
    <x v="55"/>
    <x v="55"/>
    <x v="55"/>
    <x v="55"/>
    <x v="0"/>
    <x v="1321"/>
    <x v="1365"/>
    <x v="690"/>
    <x v="359"/>
    <x v="79"/>
    <x v="1097"/>
    <x v="4"/>
    <x v="3"/>
    <x v="4"/>
    <x v="3"/>
    <x v="1"/>
    <x v="4"/>
    <x v="4"/>
    <x v="0"/>
    <x v="0"/>
    <x v="3"/>
    <x v="2"/>
    <x v="31"/>
    <x v="1"/>
    <x v="1"/>
  </r>
  <r>
    <x v="117"/>
    <x v="2"/>
    <x v="2"/>
    <x v="1"/>
    <x v="0"/>
    <x v="2"/>
    <x v="2"/>
    <x v="2"/>
    <x v="2"/>
    <x v="0"/>
    <x v="1322"/>
    <x v="1366"/>
    <x v="69"/>
    <x v="10"/>
    <x v="53"/>
    <x v="1098"/>
    <x v="25"/>
    <x v="3"/>
    <x v="3"/>
    <x v="3"/>
    <x v="3"/>
    <x v="10"/>
    <x v="993"/>
    <x v="0"/>
    <x v="0"/>
    <x v="4"/>
    <x v="5"/>
    <x v="0"/>
    <x v="0"/>
    <x v="0"/>
  </r>
  <r>
    <x v="117"/>
    <x v="2"/>
    <x v="3"/>
    <x v="1"/>
    <x v="0"/>
    <x v="3"/>
    <x v="3"/>
    <x v="3"/>
    <x v="3"/>
    <x v="0"/>
    <x v="1323"/>
    <x v="1367"/>
    <x v="611"/>
    <x v="85"/>
    <x v="107"/>
    <x v="1099"/>
    <x v="9"/>
    <x v="3"/>
    <x v="3"/>
    <x v="3"/>
    <x v="1"/>
    <x v="3"/>
    <x v="994"/>
    <x v="0"/>
    <x v="0"/>
    <x v="2"/>
    <x v="2"/>
    <x v="0"/>
    <x v="0"/>
    <x v="0"/>
  </r>
  <r>
    <x v="117"/>
    <x v="2"/>
    <x v="4"/>
    <x v="1"/>
    <x v="0"/>
    <x v="4"/>
    <x v="4"/>
    <x v="4"/>
    <x v="4"/>
    <x v="0"/>
    <x v="690"/>
    <x v="1368"/>
    <x v="522"/>
    <x v="329"/>
    <x v="4"/>
    <x v="406"/>
    <x v="4"/>
    <x v="3"/>
    <x v="4"/>
    <x v="3"/>
    <x v="1"/>
    <x v="4"/>
    <x v="4"/>
    <x v="0"/>
    <x v="0"/>
    <x v="3"/>
    <x v="2"/>
    <x v="0"/>
    <x v="0"/>
    <x v="0"/>
  </r>
  <r>
    <x v="117"/>
    <x v="5"/>
    <x v="8"/>
    <x v="1"/>
    <x v="0"/>
    <x v="8"/>
    <x v="8"/>
    <x v="8"/>
    <x v="8"/>
    <x v="0"/>
    <x v="1324"/>
    <x v="1369"/>
    <x v="398"/>
    <x v="244"/>
    <x v="90"/>
    <x v="1100"/>
    <x v="9"/>
    <x v="3"/>
    <x v="4"/>
    <x v="3"/>
    <x v="1"/>
    <x v="26"/>
    <x v="995"/>
    <x v="0"/>
    <x v="0"/>
    <x v="4"/>
    <x v="2"/>
    <x v="0"/>
    <x v="0"/>
    <x v="0"/>
  </r>
  <r>
    <x v="117"/>
    <x v="18"/>
    <x v="21"/>
    <x v="1"/>
    <x v="0"/>
    <x v="20"/>
    <x v="20"/>
    <x v="20"/>
    <x v="20"/>
    <x v="0"/>
    <x v="1325"/>
    <x v="1370"/>
    <x v="435"/>
    <x v="37"/>
    <x v="54"/>
    <x v="1101"/>
    <x v="15"/>
    <x v="3"/>
    <x v="3"/>
    <x v="3"/>
    <x v="1"/>
    <x v="38"/>
    <x v="996"/>
    <x v="0"/>
    <x v="0"/>
    <x v="3"/>
    <x v="2"/>
    <x v="0"/>
    <x v="0"/>
    <x v="0"/>
  </r>
  <r>
    <x v="117"/>
    <x v="23"/>
    <x v="27"/>
    <x v="1"/>
    <x v="0"/>
    <x v="26"/>
    <x v="26"/>
    <x v="26"/>
    <x v="26"/>
    <x v="0"/>
    <x v="1326"/>
    <x v="1371"/>
    <x v="366"/>
    <x v="364"/>
    <x v="27"/>
    <x v="1102"/>
    <x v="4"/>
    <x v="3"/>
    <x v="4"/>
    <x v="3"/>
    <x v="1"/>
    <x v="4"/>
    <x v="4"/>
    <x v="0"/>
    <x v="0"/>
    <x v="3"/>
    <x v="2"/>
    <x v="0"/>
    <x v="0"/>
    <x v="0"/>
  </r>
  <r>
    <x v="117"/>
    <x v="25"/>
    <x v="29"/>
    <x v="1"/>
    <x v="10"/>
    <x v="28"/>
    <x v="28"/>
    <x v="28"/>
    <x v="28"/>
    <x v="0"/>
    <x v="505"/>
    <x v="330"/>
    <x v="396"/>
    <x v="27"/>
    <x v="4"/>
    <x v="1103"/>
    <x v="4"/>
    <x v="3"/>
    <x v="4"/>
    <x v="3"/>
    <x v="1"/>
    <x v="4"/>
    <x v="4"/>
    <x v="0"/>
    <x v="0"/>
    <x v="4"/>
    <x v="2"/>
    <x v="10"/>
    <x v="0"/>
    <x v="3"/>
  </r>
  <r>
    <x v="117"/>
    <x v="25"/>
    <x v="30"/>
    <x v="1"/>
    <x v="10"/>
    <x v="29"/>
    <x v="29"/>
    <x v="29"/>
    <x v="29"/>
    <x v="0"/>
    <x v="1327"/>
    <x v="1372"/>
    <x v="473"/>
    <x v="92"/>
    <x v="46"/>
    <x v="56"/>
    <x v="4"/>
    <x v="3"/>
    <x v="4"/>
    <x v="3"/>
    <x v="1"/>
    <x v="4"/>
    <x v="4"/>
    <x v="0"/>
    <x v="0"/>
    <x v="3"/>
    <x v="2"/>
    <x v="10"/>
    <x v="0"/>
    <x v="3"/>
  </r>
  <r>
    <x v="117"/>
    <x v="26"/>
    <x v="31"/>
    <x v="1"/>
    <x v="0"/>
    <x v="30"/>
    <x v="30"/>
    <x v="30"/>
    <x v="30"/>
    <x v="0"/>
    <x v="1328"/>
    <x v="260"/>
    <x v="567"/>
    <x v="276"/>
    <x v="67"/>
    <x v="628"/>
    <x v="4"/>
    <x v="3"/>
    <x v="4"/>
    <x v="3"/>
    <x v="1"/>
    <x v="4"/>
    <x v="4"/>
    <x v="0"/>
    <x v="0"/>
    <x v="3"/>
    <x v="2"/>
    <x v="0"/>
    <x v="0"/>
    <x v="0"/>
  </r>
  <r>
    <x v="117"/>
    <x v="31"/>
    <x v="37"/>
    <x v="0"/>
    <x v="17"/>
    <x v="36"/>
    <x v="36"/>
    <x v="36"/>
    <x v="36"/>
    <x v="0"/>
    <x v="1329"/>
    <x v="1373"/>
    <x v="545"/>
    <x v="472"/>
    <x v="47"/>
    <x v="1104"/>
    <x v="4"/>
    <x v="3"/>
    <x v="4"/>
    <x v="3"/>
    <x v="1"/>
    <x v="4"/>
    <x v="4"/>
    <x v="0"/>
    <x v="0"/>
    <x v="3"/>
    <x v="2"/>
    <x v="17"/>
    <x v="0"/>
    <x v="0"/>
  </r>
  <r>
    <x v="117"/>
    <x v="34"/>
    <x v="41"/>
    <x v="1"/>
    <x v="0"/>
    <x v="40"/>
    <x v="40"/>
    <x v="40"/>
    <x v="40"/>
    <x v="0"/>
    <x v="1330"/>
    <x v="1374"/>
    <x v="495"/>
    <x v="106"/>
    <x v="83"/>
    <x v="667"/>
    <x v="3"/>
    <x v="5"/>
    <x v="4"/>
    <x v="3"/>
    <x v="1"/>
    <x v="26"/>
    <x v="997"/>
    <x v="0"/>
    <x v="0"/>
    <x v="3"/>
    <x v="2"/>
    <x v="0"/>
    <x v="0"/>
    <x v="0"/>
  </r>
  <r>
    <x v="117"/>
    <x v="39"/>
    <x v="46"/>
    <x v="0"/>
    <x v="0"/>
    <x v="45"/>
    <x v="45"/>
    <x v="45"/>
    <x v="45"/>
    <x v="0"/>
    <x v="1331"/>
    <x v="1375"/>
    <x v="312"/>
    <x v="12"/>
    <x v="61"/>
    <x v="1105"/>
    <x v="9"/>
    <x v="2"/>
    <x v="10"/>
    <x v="3"/>
    <x v="1"/>
    <x v="36"/>
    <x v="998"/>
    <x v="0"/>
    <x v="0"/>
    <x v="4"/>
    <x v="2"/>
    <x v="0"/>
    <x v="0"/>
    <x v="0"/>
  </r>
  <r>
    <x v="117"/>
    <x v="41"/>
    <x v="48"/>
    <x v="0"/>
    <x v="18"/>
    <x v="47"/>
    <x v="47"/>
    <x v="47"/>
    <x v="47"/>
    <x v="0"/>
    <x v="1332"/>
    <x v="1376"/>
    <x v="691"/>
    <x v="348"/>
    <x v="73"/>
    <x v="1106"/>
    <x v="11"/>
    <x v="2"/>
    <x v="69"/>
    <x v="3"/>
    <x v="1"/>
    <x v="77"/>
    <x v="766"/>
    <x v="0"/>
    <x v="0"/>
    <x v="13"/>
    <x v="6"/>
    <x v="18"/>
    <x v="0"/>
    <x v="3"/>
  </r>
  <r>
    <x v="117"/>
    <x v="42"/>
    <x v="50"/>
    <x v="0"/>
    <x v="25"/>
    <x v="49"/>
    <x v="49"/>
    <x v="49"/>
    <x v="49"/>
    <x v="0"/>
    <x v="1333"/>
    <x v="634"/>
    <x v="543"/>
    <x v="289"/>
    <x v="99"/>
    <x v="1107"/>
    <x v="4"/>
    <x v="3"/>
    <x v="15"/>
    <x v="3"/>
    <x v="3"/>
    <x v="47"/>
    <x v="999"/>
    <x v="0"/>
    <x v="0"/>
    <x v="3"/>
    <x v="2"/>
    <x v="25"/>
    <x v="0"/>
    <x v="4"/>
  </r>
  <r>
    <x v="117"/>
    <x v="43"/>
    <x v="51"/>
    <x v="0"/>
    <x v="26"/>
    <x v="50"/>
    <x v="50"/>
    <x v="50"/>
    <x v="50"/>
    <x v="0"/>
    <x v="1334"/>
    <x v="1377"/>
    <x v="551"/>
    <x v="56"/>
    <x v="67"/>
    <x v="1108"/>
    <x v="21"/>
    <x v="3"/>
    <x v="6"/>
    <x v="3"/>
    <x v="1"/>
    <x v="38"/>
    <x v="1000"/>
    <x v="0"/>
    <x v="0"/>
    <x v="12"/>
    <x v="2"/>
    <x v="26"/>
    <x v="0"/>
    <x v="1"/>
  </r>
  <r>
    <x v="117"/>
    <x v="44"/>
    <x v="52"/>
    <x v="0"/>
    <x v="27"/>
    <x v="51"/>
    <x v="51"/>
    <x v="51"/>
    <x v="51"/>
    <x v="0"/>
    <x v="1015"/>
    <x v="1378"/>
    <x v="532"/>
    <x v="430"/>
    <x v="84"/>
    <x v="1109"/>
    <x v="43"/>
    <x v="3"/>
    <x v="9"/>
    <x v="7"/>
    <x v="3"/>
    <x v="9"/>
    <x v="787"/>
    <x v="0"/>
    <x v="0"/>
    <x v="5"/>
    <x v="13"/>
    <x v="27"/>
    <x v="1"/>
    <x v="1"/>
  </r>
  <r>
    <x v="117"/>
    <x v="45"/>
    <x v="54"/>
    <x v="0"/>
    <x v="29"/>
    <x v="53"/>
    <x v="53"/>
    <x v="53"/>
    <x v="53"/>
    <x v="0"/>
    <x v="1335"/>
    <x v="1379"/>
    <x v="692"/>
    <x v="473"/>
    <x v="23"/>
    <x v="240"/>
    <x v="28"/>
    <x v="3"/>
    <x v="10"/>
    <x v="3"/>
    <x v="3"/>
    <x v="5"/>
    <x v="1001"/>
    <x v="0"/>
    <x v="0"/>
    <x v="9"/>
    <x v="13"/>
    <x v="29"/>
    <x v="1"/>
    <x v="1"/>
  </r>
  <r>
    <x v="117"/>
    <x v="46"/>
    <x v="55"/>
    <x v="0"/>
    <x v="30"/>
    <x v="54"/>
    <x v="54"/>
    <x v="54"/>
    <x v="54"/>
    <x v="0"/>
    <x v="1336"/>
    <x v="1380"/>
    <x v="95"/>
    <x v="474"/>
    <x v="5"/>
    <x v="1110"/>
    <x v="52"/>
    <x v="3"/>
    <x v="9"/>
    <x v="3"/>
    <x v="1"/>
    <x v="32"/>
    <x v="741"/>
    <x v="0"/>
    <x v="0"/>
    <x v="13"/>
    <x v="2"/>
    <x v="30"/>
    <x v="0"/>
    <x v="1"/>
  </r>
  <r>
    <x v="117"/>
    <x v="47"/>
    <x v="56"/>
    <x v="0"/>
    <x v="31"/>
    <x v="55"/>
    <x v="55"/>
    <x v="55"/>
    <x v="55"/>
    <x v="0"/>
    <x v="1337"/>
    <x v="1381"/>
    <x v="543"/>
    <x v="276"/>
    <x v="75"/>
    <x v="268"/>
    <x v="4"/>
    <x v="3"/>
    <x v="4"/>
    <x v="13"/>
    <x v="1"/>
    <x v="27"/>
    <x v="4"/>
    <x v="0"/>
    <x v="0"/>
    <x v="3"/>
    <x v="2"/>
    <x v="31"/>
    <x v="1"/>
    <x v="1"/>
  </r>
  <r>
    <x v="118"/>
    <x v="2"/>
    <x v="2"/>
    <x v="1"/>
    <x v="0"/>
    <x v="2"/>
    <x v="2"/>
    <x v="2"/>
    <x v="2"/>
    <x v="0"/>
    <x v="1338"/>
    <x v="1382"/>
    <x v="469"/>
    <x v="89"/>
    <x v="81"/>
    <x v="1111"/>
    <x v="9"/>
    <x v="3"/>
    <x v="6"/>
    <x v="7"/>
    <x v="1"/>
    <x v="3"/>
    <x v="1002"/>
    <x v="0"/>
    <x v="0"/>
    <x v="12"/>
    <x v="2"/>
    <x v="0"/>
    <x v="0"/>
    <x v="0"/>
  </r>
  <r>
    <x v="118"/>
    <x v="2"/>
    <x v="3"/>
    <x v="1"/>
    <x v="0"/>
    <x v="3"/>
    <x v="3"/>
    <x v="3"/>
    <x v="3"/>
    <x v="0"/>
    <x v="1339"/>
    <x v="1383"/>
    <x v="508"/>
    <x v="273"/>
    <x v="110"/>
    <x v="1112"/>
    <x v="3"/>
    <x v="3"/>
    <x v="6"/>
    <x v="3"/>
    <x v="1"/>
    <x v="26"/>
    <x v="1003"/>
    <x v="0"/>
    <x v="0"/>
    <x v="3"/>
    <x v="2"/>
    <x v="0"/>
    <x v="0"/>
    <x v="0"/>
  </r>
  <r>
    <x v="118"/>
    <x v="2"/>
    <x v="4"/>
    <x v="1"/>
    <x v="0"/>
    <x v="4"/>
    <x v="4"/>
    <x v="4"/>
    <x v="4"/>
    <x v="0"/>
    <x v="271"/>
    <x v="1368"/>
    <x v="123"/>
    <x v="245"/>
    <x v="4"/>
    <x v="1113"/>
    <x v="4"/>
    <x v="3"/>
    <x v="4"/>
    <x v="3"/>
    <x v="1"/>
    <x v="4"/>
    <x v="4"/>
    <x v="0"/>
    <x v="0"/>
    <x v="3"/>
    <x v="2"/>
    <x v="0"/>
    <x v="0"/>
    <x v="0"/>
  </r>
  <r>
    <x v="118"/>
    <x v="5"/>
    <x v="8"/>
    <x v="1"/>
    <x v="0"/>
    <x v="8"/>
    <x v="8"/>
    <x v="8"/>
    <x v="8"/>
    <x v="0"/>
    <x v="1340"/>
    <x v="1149"/>
    <x v="693"/>
    <x v="14"/>
    <x v="13"/>
    <x v="1114"/>
    <x v="4"/>
    <x v="3"/>
    <x v="3"/>
    <x v="3"/>
    <x v="1"/>
    <x v="10"/>
    <x v="1004"/>
    <x v="0"/>
    <x v="0"/>
    <x v="3"/>
    <x v="2"/>
    <x v="0"/>
    <x v="0"/>
    <x v="0"/>
  </r>
  <r>
    <x v="118"/>
    <x v="18"/>
    <x v="21"/>
    <x v="1"/>
    <x v="0"/>
    <x v="20"/>
    <x v="20"/>
    <x v="20"/>
    <x v="20"/>
    <x v="0"/>
    <x v="1341"/>
    <x v="1384"/>
    <x v="508"/>
    <x v="293"/>
    <x v="40"/>
    <x v="222"/>
    <x v="3"/>
    <x v="3"/>
    <x v="3"/>
    <x v="3"/>
    <x v="1"/>
    <x v="47"/>
    <x v="1005"/>
    <x v="0"/>
    <x v="0"/>
    <x v="4"/>
    <x v="2"/>
    <x v="0"/>
    <x v="0"/>
    <x v="0"/>
  </r>
  <r>
    <x v="118"/>
    <x v="23"/>
    <x v="27"/>
    <x v="1"/>
    <x v="0"/>
    <x v="26"/>
    <x v="26"/>
    <x v="26"/>
    <x v="26"/>
    <x v="0"/>
    <x v="1342"/>
    <x v="4"/>
    <x v="522"/>
    <x v="328"/>
    <x v="27"/>
    <x v="757"/>
    <x v="4"/>
    <x v="3"/>
    <x v="4"/>
    <x v="3"/>
    <x v="1"/>
    <x v="4"/>
    <x v="4"/>
    <x v="0"/>
    <x v="0"/>
    <x v="3"/>
    <x v="2"/>
    <x v="0"/>
    <x v="0"/>
    <x v="0"/>
  </r>
  <r>
    <x v="118"/>
    <x v="25"/>
    <x v="29"/>
    <x v="1"/>
    <x v="10"/>
    <x v="28"/>
    <x v="28"/>
    <x v="28"/>
    <x v="28"/>
    <x v="0"/>
    <x v="271"/>
    <x v="1385"/>
    <x v="123"/>
    <x v="296"/>
    <x v="4"/>
    <x v="1115"/>
    <x v="4"/>
    <x v="3"/>
    <x v="4"/>
    <x v="3"/>
    <x v="1"/>
    <x v="4"/>
    <x v="4"/>
    <x v="0"/>
    <x v="0"/>
    <x v="3"/>
    <x v="2"/>
    <x v="10"/>
    <x v="0"/>
    <x v="3"/>
  </r>
  <r>
    <x v="118"/>
    <x v="25"/>
    <x v="30"/>
    <x v="1"/>
    <x v="10"/>
    <x v="29"/>
    <x v="29"/>
    <x v="29"/>
    <x v="29"/>
    <x v="0"/>
    <x v="1343"/>
    <x v="1386"/>
    <x v="453"/>
    <x v="48"/>
    <x v="9"/>
    <x v="1017"/>
    <x v="36"/>
    <x v="3"/>
    <x v="4"/>
    <x v="3"/>
    <x v="1"/>
    <x v="6"/>
    <x v="1006"/>
    <x v="0"/>
    <x v="0"/>
    <x v="3"/>
    <x v="2"/>
    <x v="10"/>
    <x v="0"/>
    <x v="3"/>
  </r>
  <r>
    <x v="118"/>
    <x v="26"/>
    <x v="31"/>
    <x v="1"/>
    <x v="0"/>
    <x v="30"/>
    <x v="30"/>
    <x v="30"/>
    <x v="30"/>
    <x v="0"/>
    <x v="1344"/>
    <x v="1387"/>
    <x v="242"/>
    <x v="155"/>
    <x v="92"/>
    <x v="1116"/>
    <x v="4"/>
    <x v="3"/>
    <x v="6"/>
    <x v="3"/>
    <x v="1"/>
    <x v="6"/>
    <x v="854"/>
    <x v="0"/>
    <x v="0"/>
    <x v="3"/>
    <x v="2"/>
    <x v="0"/>
    <x v="0"/>
    <x v="0"/>
  </r>
  <r>
    <x v="118"/>
    <x v="31"/>
    <x v="37"/>
    <x v="0"/>
    <x v="17"/>
    <x v="36"/>
    <x v="36"/>
    <x v="36"/>
    <x v="36"/>
    <x v="0"/>
    <x v="1345"/>
    <x v="629"/>
    <x v="106"/>
    <x v="475"/>
    <x v="47"/>
    <x v="1117"/>
    <x v="4"/>
    <x v="3"/>
    <x v="6"/>
    <x v="3"/>
    <x v="1"/>
    <x v="6"/>
    <x v="1007"/>
    <x v="0"/>
    <x v="0"/>
    <x v="3"/>
    <x v="2"/>
    <x v="17"/>
    <x v="0"/>
    <x v="0"/>
  </r>
  <r>
    <x v="118"/>
    <x v="34"/>
    <x v="41"/>
    <x v="1"/>
    <x v="0"/>
    <x v="40"/>
    <x v="40"/>
    <x v="40"/>
    <x v="40"/>
    <x v="0"/>
    <x v="1346"/>
    <x v="1388"/>
    <x v="312"/>
    <x v="293"/>
    <x v="110"/>
    <x v="996"/>
    <x v="4"/>
    <x v="3"/>
    <x v="6"/>
    <x v="3"/>
    <x v="3"/>
    <x v="10"/>
    <x v="1008"/>
    <x v="0"/>
    <x v="0"/>
    <x v="4"/>
    <x v="2"/>
    <x v="0"/>
    <x v="0"/>
    <x v="0"/>
  </r>
  <r>
    <x v="118"/>
    <x v="39"/>
    <x v="46"/>
    <x v="0"/>
    <x v="0"/>
    <x v="45"/>
    <x v="45"/>
    <x v="45"/>
    <x v="45"/>
    <x v="0"/>
    <x v="1347"/>
    <x v="1389"/>
    <x v="536"/>
    <x v="363"/>
    <x v="104"/>
    <x v="1118"/>
    <x v="9"/>
    <x v="3"/>
    <x v="25"/>
    <x v="3"/>
    <x v="3"/>
    <x v="34"/>
    <x v="726"/>
    <x v="0"/>
    <x v="0"/>
    <x v="5"/>
    <x v="2"/>
    <x v="0"/>
    <x v="0"/>
    <x v="0"/>
  </r>
  <r>
    <x v="118"/>
    <x v="41"/>
    <x v="48"/>
    <x v="0"/>
    <x v="18"/>
    <x v="47"/>
    <x v="47"/>
    <x v="47"/>
    <x v="47"/>
    <x v="0"/>
    <x v="1348"/>
    <x v="1390"/>
    <x v="459"/>
    <x v="476"/>
    <x v="76"/>
    <x v="1119"/>
    <x v="2"/>
    <x v="3"/>
    <x v="14"/>
    <x v="3"/>
    <x v="1"/>
    <x v="41"/>
    <x v="43"/>
    <x v="0"/>
    <x v="0"/>
    <x v="4"/>
    <x v="5"/>
    <x v="18"/>
    <x v="0"/>
    <x v="3"/>
  </r>
  <r>
    <x v="118"/>
    <x v="42"/>
    <x v="50"/>
    <x v="0"/>
    <x v="25"/>
    <x v="49"/>
    <x v="49"/>
    <x v="49"/>
    <x v="49"/>
    <x v="0"/>
    <x v="1349"/>
    <x v="1391"/>
    <x v="694"/>
    <x v="112"/>
    <x v="85"/>
    <x v="1120"/>
    <x v="9"/>
    <x v="5"/>
    <x v="3"/>
    <x v="3"/>
    <x v="1"/>
    <x v="38"/>
    <x v="50"/>
    <x v="0"/>
    <x v="0"/>
    <x v="3"/>
    <x v="13"/>
    <x v="25"/>
    <x v="0"/>
    <x v="4"/>
  </r>
  <r>
    <x v="118"/>
    <x v="43"/>
    <x v="51"/>
    <x v="0"/>
    <x v="26"/>
    <x v="50"/>
    <x v="50"/>
    <x v="50"/>
    <x v="50"/>
    <x v="0"/>
    <x v="1350"/>
    <x v="1392"/>
    <x v="694"/>
    <x v="371"/>
    <x v="92"/>
    <x v="1121"/>
    <x v="9"/>
    <x v="3"/>
    <x v="15"/>
    <x v="3"/>
    <x v="1"/>
    <x v="38"/>
    <x v="1009"/>
    <x v="0"/>
    <x v="0"/>
    <x v="3"/>
    <x v="2"/>
    <x v="26"/>
    <x v="0"/>
    <x v="1"/>
  </r>
  <r>
    <x v="118"/>
    <x v="44"/>
    <x v="52"/>
    <x v="0"/>
    <x v="27"/>
    <x v="51"/>
    <x v="51"/>
    <x v="51"/>
    <x v="51"/>
    <x v="0"/>
    <x v="1351"/>
    <x v="1393"/>
    <x v="695"/>
    <x v="477"/>
    <x v="102"/>
    <x v="1122"/>
    <x v="5"/>
    <x v="3"/>
    <x v="28"/>
    <x v="3"/>
    <x v="3"/>
    <x v="53"/>
    <x v="1010"/>
    <x v="0"/>
    <x v="0"/>
    <x v="8"/>
    <x v="20"/>
    <x v="27"/>
    <x v="1"/>
    <x v="1"/>
  </r>
  <r>
    <x v="118"/>
    <x v="45"/>
    <x v="54"/>
    <x v="0"/>
    <x v="29"/>
    <x v="53"/>
    <x v="53"/>
    <x v="53"/>
    <x v="53"/>
    <x v="0"/>
    <x v="1352"/>
    <x v="1394"/>
    <x v="696"/>
    <x v="478"/>
    <x v="80"/>
    <x v="308"/>
    <x v="33"/>
    <x v="3"/>
    <x v="6"/>
    <x v="3"/>
    <x v="1"/>
    <x v="21"/>
    <x v="566"/>
    <x v="0"/>
    <x v="0"/>
    <x v="4"/>
    <x v="1"/>
    <x v="29"/>
    <x v="1"/>
    <x v="1"/>
  </r>
  <r>
    <x v="118"/>
    <x v="46"/>
    <x v="55"/>
    <x v="0"/>
    <x v="30"/>
    <x v="54"/>
    <x v="54"/>
    <x v="54"/>
    <x v="54"/>
    <x v="0"/>
    <x v="1353"/>
    <x v="1395"/>
    <x v="697"/>
    <x v="479"/>
    <x v="18"/>
    <x v="215"/>
    <x v="26"/>
    <x v="3"/>
    <x v="14"/>
    <x v="9"/>
    <x v="1"/>
    <x v="32"/>
    <x v="1011"/>
    <x v="0"/>
    <x v="0"/>
    <x v="12"/>
    <x v="13"/>
    <x v="30"/>
    <x v="0"/>
    <x v="1"/>
  </r>
  <r>
    <x v="118"/>
    <x v="47"/>
    <x v="56"/>
    <x v="0"/>
    <x v="31"/>
    <x v="55"/>
    <x v="55"/>
    <x v="55"/>
    <x v="55"/>
    <x v="0"/>
    <x v="1354"/>
    <x v="1396"/>
    <x v="275"/>
    <x v="107"/>
    <x v="76"/>
    <x v="350"/>
    <x v="4"/>
    <x v="2"/>
    <x v="4"/>
    <x v="7"/>
    <x v="1"/>
    <x v="26"/>
    <x v="1012"/>
    <x v="0"/>
    <x v="0"/>
    <x v="3"/>
    <x v="2"/>
    <x v="31"/>
    <x v="1"/>
    <x v="1"/>
  </r>
  <r>
    <x v="119"/>
    <x v="2"/>
    <x v="2"/>
    <x v="1"/>
    <x v="0"/>
    <x v="2"/>
    <x v="2"/>
    <x v="2"/>
    <x v="2"/>
    <x v="0"/>
    <x v="1355"/>
    <x v="1397"/>
    <x v="591"/>
    <x v="329"/>
    <x v="35"/>
    <x v="1123"/>
    <x v="36"/>
    <x v="3"/>
    <x v="4"/>
    <x v="3"/>
    <x v="1"/>
    <x v="6"/>
    <x v="1013"/>
    <x v="0"/>
    <x v="0"/>
    <x v="4"/>
    <x v="2"/>
    <x v="0"/>
    <x v="0"/>
    <x v="0"/>
  </r>
  <r>
    <x v="119"/>
    <x v="2"/>
    <x v="3"/>
    <x v="1"/>
    <x v="0"/>
    <x v="3"/>
    <x v="3"/>
    <x v="3"/>
    <x v="3"/>
    <x v="0"/>
    <x v="1356"/>
    <x v="1398"/>
    <x v="682"/>
    <x v="132"/>
    <x v="110"/>
    <x v="1124"/>
    <x v="9"/>
    <x v="3"/>
    <x v="4"/>
    <x v="7"/>
    <x v="1"/>
    <x v="47"/>
    <x v="1014"/>
    <x v="0"/>
    <x v="0"/>
    <x v="3"/>
    <x v="2"/>
    <x v="0"/>
    <x v="0"/>
    <x v="0"/>
  </r>
  <r>
    <x v="119"/>
    <x v="2"/>
    <x v="4"/>
    <x v="1"/>
    <x v="0"/>
    <x v="4"/>
    <x v="4"/>
    <x v="4"/>
    <x v="4"/>
    <x v="0"/>
    <x v="517"/>
    <x v="1399"/>
    <x v="82"/>
    <x v="480"/>
    <x v="4"/>
    <x v="1125"/>
    <x v="4"/>
    <x v="3"/>
    <x v="4"/>
    <x v="3"/>
    <x v="1"/>
    <x v="4"/>
    <x v="4"/>
    <x v="0"/>
    <x v="0"/>
    <x v="3"/>
    <x v="2"/>
    <x v="0"/>
    <x v="0"/>
    <x v="0"/>
  </r>
  <r>
    <x v="119"/>
    <x v="5"/>
    <x v="8"/>
    <x v="1"/>
    <x v="0"/>
    <x v="8"/>
    <x v="8"/>
    <x v="8"/>
    <x v="8"/>
    <x v="0"/>
    <x v="1357"/>
    <x v="1400"/>
    <x v="375"/>
    <x v="177"/>
    <x v="13"/>
    <x v="959"/>
    <x v="4"/>
    <x v="3"/>
    <x v="4"/>
    <x v="3"/>
    <x v="1"/>
    <x v="4"/>
    <x v="4"/>
    <x v="0"/>
    <x v="0"/>
    <x v="3"/>
    <x v="5"/>
    <x v="0"/>
    <x v="0"/>
    <x v="0"/>
  </r>
  <r>
    <x v="119"/>
    <x v="18"/>
    <x v="21"/>
    <x v="1"/>
    <x v="0"/>
    <x v="20"/>
    <x v="20"/>
    <x v="20"/>
    <x v="20"/>
    <x v="0"/>
    <x v="1358"/>
    <x v="1401"/>
    <x v="683"/>
    <x v="31"/>
    <x v="42"/>
    <x v="1126"/>
    <x v="3"/>
    <x v="3"/>
    <x v="6"/>
    <x v="3"/>
    <x v="1"/>
    <x v="26"/>
    <x v="1015"/>
    <x v="0"/>
    <x v="0"/>
    <x v="3"/>
    <x v="2"/>
    <x v="0"/>
    <x v="0"/>
    <x v="0"/>
  </r>
  <r>
    <x v="119"/>
    <x v="25"/>
    <x v="29"/>
    <x v="1"/>
    <x v="10"/>
    <x v="28"/>
    <x v="28"/>
    <x v="28"/>
    <x v="28"/>
    <x v="0"/>
    <x v="1359"/>
    <x v="798"/>
    <x v="366"/>
    <x v="87"/>
    <x v="18"/>
    <x v="1127"/>
    <x v="4"/>
    <x v="3"/>
    <x v="4"/>
    <x v="3"/>
    <x v="1"/>
    <x v="4"/>
    <x v="4"/>
    <x v="0"/>
    <x v="0"/>
    <x v="3"/>
    <x v="2"/>
    <x v="10"/>
    <x v="0"/>
    <x v="3"/>
  </r>
  <r>
    <x v="119"/>
    <x v="25"/>
    <x v="30"/>
    <x v="1"/>
    <x v="10"/>
    <x v="29"/>
    <x v="29"/>
    <x v="29"/>
    <x v="29"/>
    <x v="0"/>
    <x v="1360"/>
    <x v="1402"/>
    <x v="659"/>
    <x v="129"/>
    <x v="46"/>
    <x v="244"/>
    <x v="4"/>
    <x v="3"/>
    <x v="6"/>
    <x v="3"/>
    <x v="1"/>
    <x v="6"/>
    <x v="1016"/>
    <x v="0"/>
    <x v="0"/>
    <x v="3"/>
    <x v="2"/>
    <x v="10"/>
    <x v="0"/>
    <x v="3"/>
  </r>
  <r>
    <x v="119"/>
    <x v="26"/>
    <x v="31"/>
    <x v="1"/>
    <x v="0"/>
    <x v="30"/>
    <x v="30"/>
    <x v="30"/>
    <x v="30"/>
    <x v="0"/>
    <x v="1361"/>
    <x v="1403"/>
    <x v="694"/>
    <x v="91"/>
    <x v="83"/>
    <x v="889"/>
    <x v="4"/>
    <x v="3"/>
    <x v="4"/>
    <x v="3"/>
    <x v="1"/>
    <x v="4"/>
    <x v="4"/>
    <x v="0"/>
    <x v="0"/>
    <x v="3"/>
    <x v="2"/>
    <x v="0"/>
    <x v="0"/>
    <x v="0"/>
  </r>
  <r>
    <x v="119"/>
    <x v="31"/>
    <x v="37"/>
    <x v="0"/>
    <x v="17"/>
    <x v="36"/>
    <x v="36"/>
    <x v="36"/>
    <x v="36"/>
    <x v="0"/>
    <x v="1362"/>
    <x v="1404"/>
    <x v="396"/>
    <x v="12"/>
    <x v="11"/>
    <x v="1128"/>
    <x v="4"/>
    <x v="3"/>
    <x v="4"/>
    <x v="3"/>
    <x v="1"/>
    <x v="4"/>
    <x v="4"/>
    <x v="0"/>
    <x v="0"/>
    <x v="3"/>
    <x v="2"/>
    <x v="17"/>
    <x v="0"/>
    <x v="0"/>
  </r>
  <r>
    <x v="119"/>
    <x v="34"/>
    <x v="41"/>
    <x v="1"/>
    <x v="0"/>
    <x v="40"/>
    <x v="40"/>
    <x v="40"/>
    <x v="40"/>
    <x v="0"/>
    <x v="1363"/>
    <x v="1405"/>
    <x v="258"/>
    <x v="48"/>
    <x v="82"/>
    <x v="480"/>
    <x v="4"/>
    <x v="3"/>
    <x v="4"/>
    <x v="3"/>
    <x v="2"/>
    <x v="10"/>
    <x v="1017"/>
    <x v="0"/>
    <x v="0"/>
    <x v="4"/>
    <x v="5"/>
    <x v="0"/>
    <x v="0"/>
    <x v="0"/>
  </r>
  <r>
    <x v="119"/>
    <x v="39"/>
    <x v="46"/>
    <x v="0"/>
    <x v="0"/>
    <x v="45"/>
    <x v="45"/>
    <x v="45"/>
    <x v="45"/>
    <x v="0"/>
    <x v="1364"/>
    <x v="1406"/>
    <x v="565"/>
    <x v="248"/>
    <x v="61"/>
    <x v="603"/>
    <x v="30"/>
    <x v="3"/>
    <x v="31"/>
    <x v="3"/>
    <x v="1"/>
    <x v="33"/>
    <x v="1018"/>
    <x v="0"/>
    <x v="0"/>
    <x v="12"/>
    <x v="2"/>
    <x v="0"/>
    <x v="0"/>
    <x v="0"/>
  </r>
  <r>
    <x v="119"/>
    <x v="41"/>
    <x v="48"/>
    <x v="0"/>
    <x v="18"/>
    <x v="47"/>
    <x v="47"/>
    <x v="47"/>
    <x v="47"/>
    <x v="0"/>
    <x v="1365"/>
    <x v="1407"/>
    <x v="698"/>
    <x v="82"/>
    <x v="76"/>
    <x v="815"/>
    <x v="60"/>
    <x v="3"/>
    <x v="39"/>
    <x v="2"/>
    <x v="2"/>
    <x v="96"/>
    <x v="334"/>
    <x v="0"/>
    <x v="0"/>
    <x v="5"/>
    <x v="5"/>
    <x v="18"/>
    <x v="0"/>
    <x v="3"/>
  </r>
  <r>
    <x v="119"/>
    <x v="42"/>
    <x v="50"/>
    <x v="0"/>
    <x v="25"/>
    <x v="49"/>
    <x v="49"/>
    <x v="49"/>
    <x v="49"/>
    <x v="0"/>
    <x v="1366"/>
    <x v="1408"/>
    <x v="543"/>
    <x v="143"/>
    <x v="99"/>
    <x v="1129"/>
    <x v="15"/>
    <x v="3"/>
    <x v="3"/>
    <x v="7"/>
    <x v="1"/>
    <x v="22"/>
    <x v="920"/>
    <x v="0"/>
    <x v="0"/>
    <x v="4"/>
    <x v="2"/>
    <x v="25"/>
    <x v="0"/>
    <x v="4"/>
  </r>
  <r>
    <x v="119"/>
    <x v="43"/>
    <x v="51"/>
    <x v="0"/>
    <x v="26"/>
    <x v="50"/>
    <x v="50"/>
    <x v="50"/>
    <x v="50"/>
    <x v="0"/>
    <x v="795"/>
    <x v="1409"/>
    <x v="242"/>
    <x v="176"/>
    <x v="67"/>
    <x v="1130"/>
    <x v="3"/>
    <x v="3"/>
    <x v="31"/>
    <x v="7"/>
    <x v="1"/>
    <x v="52"/>
    <x v="1019"/>
    <x v="0"/>
    <x v="0"/>
    <x v="3"/>
    <x v="2"/>
    <x v="26"/>
    <x v="0"/>
    <x v="1"/>
  </r>
  <r>
    <x v="119"/>
    <x v="44"/>
    <x v="52"/>
    <x v="0"/>
    <x v="27"/>
    <x v="51"/>
    <x v="51"/>
    <x v="51"/>
    <x v="51"/>
    <x v="0"/>
    <x v="1367"/>
    <x v="1410"/>
    <x v="699"/>
    <x v="465"/>
    <x v="28"/>
    <x v="1131"/>
    <x v="35"/>
    <x v="3"/>
    <x v="9"/>
    <x v="3"/>
    <x v="3"/>
    <x v="29"/>
    <x v="1020"/>
    <x v="0"/>
    <x v="0"/>
    <x v="13"/>
    <x v="4"/>
    <x v="27"/>
    <x v="1"/>
    <x v="1"/>
  </r>
  <r>
    <x v="119"/>
    <x v="45"/>
    <x v="54"/>
    <x v="0"/>
    <x v="29"/>
    <x v="53"/>
    <x v="53"/>
    <x v="53"/>
    <x v="53"/>
    <x v="0"/>
    <x v="1368"/>
    <x v="1411"/>
    <x v="213"/>
    <x v="481"/>
    <x v="111"/>
    <x v="1132"/>
    <x v="21"/>
    <x v="3"/>
    <x v="15"/>
    <x v="3"/>
    <x v="1"/>
    <x v="21"/>
    <x v="111"/>
    <x v="0"/>
    <x v="0"/>
    <x v="4"/>
    <x v="13"/>
    <x v="29"/>
    <x v="1"/>
    <x v="1"/>
  </r>
  <r>
    <x v="119"/>
    <x v="46"/>
    <x v="55"/>
    <x v="0"/>
    <x v="30"/>
    <x v="54"/>
    <x v="54"/>
    <x v="54"/>
    <x v="54"/>
    <x v="0"/>
    <x v="1369"/>
    <x v="1412"/>
    <x v="598"/>
    <x v="482"/>
    <x v="95"/>
    <x v="34"/>
    <x v="17"/>
    <x v="3"/>
    <x v="10"/>
    <x v="7"/>
    <x v="1"/>
    <x v="59"/>
    <x v="977"/>
    <x v="0"/>
    <x v="0"/>
    <x v="12"/>
    <x v="5"/>
    <x v="30"/>
    <x v="0"/>
    <x v="1"/>
  </r>
  <r>
    <x v="119"/>
    <x v="47"/>
    <x v="56"/>
    <x v="0"/>
    <x v="31"/>
    <x v="55"/>
    <x v="55"/>
    <x v="55"/>
    <x v="55"/>
    <x v="0"/>
    <x v="1370"/>
    <x v="1413"/>
    <x v="536"/>
    <x v="208"/>
    <x v="51"/>
    <x v="592"/>
    <x v="4"/>
    <x v="5"/>
    <x v="3"/>
    <x v="3"/>
    <x v="1"/>
    <x v="26"/>
    <x v="662"/>
    <x v="0"/>
    <x v="0"/>
    <x v="3"/>
    <x v="2"/>
    <x v="31"/>
    <x v="1"/>
    <x v="1"/>
  </r>
  <r>
    <x v="120"/>
    <x v="2"/>
    <x v="2"/>
    <x v="1"/>
    <x v="0"/>
    <x v="2"/>
    <x v="2"/>
    <x v="2"/>
    <x v="2"/>
    <x v="0"/>
    <x v="1371"/>
    <x v="1414"/>
    <x v="700"/>
    <x v="389"/>
    <x v="53"/>
    <x v="1133"/>
    <x v="4"/>
    <x v="3"/>
    <x v="3"/>
    <x v="3"/>
    <x v="1"/>
    <x v="10"/>
    <x v="1021"/>
    <x v="0"/>
    <x v="0"/>
    <x v="3"/>
    <x v="2"/>
    <x v="0"/>
    <x v="0"/>
    <x v="0"/>
  </r>
  <r>
    <x v="120"/>
    <x v="2"/>
    <x v="3"/>
    <x v="1"/>
    <x v="0"/>
    <x v="3"/>
    <x v="3"/>
    <x v="3"/>
    <x v="3"/>
    <x v="0"/>
    <x v="1372"/>
    <x v="1415"/>
    <x v="701"/>
    <x v="143"/>
    <x v="67"/>
    <x v="975"/>
    <x v="15"/>
    <x v="3"/>
    <x v="3"/>
    <x v="3"/>
    <x v="1"/>
    <x v="38"/>
    <x v="1022"/>
    <x v="0"/>
    <x v="0"/>
    <x v="4"/>
    <x v="2"/>
    <x v="0"/>
    <x v="0"/>
    <x v="0"/>
  </r>
  <r>
    <x v="120"/>
    <x v="2"/>
    <x v="4"/>
    <x v="1"/>
    <x v="0"/>
    <x v="4"/>
    <x v="4"/>
    <x v="4"/>
    <x v="4"/>
    <x v="0"/>
    <x v="546"/>
    <x v="1268"/>
    <x v="123"/>
    <x v="281"/>
    <x v="18"/>
    <x v="1134"/>
    <x v="4"/>
    <x v="3"/>
    <x v="4"/>
    <x v="3"/>
    <x v="1"/>
    <x v="4"/>
    <x v="4"/>
    <x v="0"/>
    <x v="0"/>
    <x v="3"/>
    <x v="2"/>
    <x v="0"/>
    <x v="0"/>
    <x v="0"/>
  </r>
  <r>
    <x v="120"/>
    <x v="5"/>
    <x v="8"/>
    <x v="1"/>
    <x v="0"/>
    <x v="8"/>
    <x v="8"/>
    <x v="8"/>
    <x v="8"/>
    <x v="0"/>
    <x v="1357"/>
    <x v="1416"/>
    <x v="365"/>
    <x v="72"/>
    <x v="90"/>
    <x v="255"/>
    <x v="36"/>
    <x v="3"/>
    <x v="4"/>
    <x v="3"/>
    <x v="3"/>
    <x v="10"/>
    <x v="1023"/>
    <x v="0"/>
    <x v="0"/>
    <x v="3"/>
    <x v="2"/>
    <x v="0"/>
    <x v="0"/>
    <x v="0"/>
  </r>
  <r>
    <x v="120"/>
    <x v="18"/>
    <x v="21"/>
    <x v="1"/>
    <x v="0"/>
    <x v="20"/>
    <x v="20"/>
    <x v="20"/>
    <x v="20"/>
    <x v="0"/>
    <x v="1373"/>
    <x v="1417"/>
    <x v="128"/>
    <x v="3"/>
    <x v="81"/>
    <x v="1135"/>
    <x v="15"/>
    <x v="3"/>
    <x v="6"/>
    <x v="7"/>
    <x v="1"/>
    <x v="38"/>
    <x v="1024"/>
    <x v="0"/>
    <x v="0"/>
    <x v="3"/>
    <x v="2"/>
    <x v="0"/>
    <x v="0"/>
    <x v="0"/>
  </r>
  <r>
    <x v="120"/>
    <x v="23"/>
    <x v="27"/>
    <x v="1"/>
    <x v="0"/>
    <x v="26"/>
    <x v="26"/>
    <x v="26"/>
    <x v="26"/>
    <x v="0"/>
    <x v="259"/>
    <x v="1201"/>
    <x v="232"/>
    <x v="439"/>
    <x v="4"/>
    <x v="51"/>
    <x v="4"/>
    <x v="3"/>
    <x v="4"/>
    <x v="3"/>
    <x v="1"/>
    <x v="4"/>
    <x v="4"/>
    <x v="0"/>
    <x v="0"/>
    <x v="3"/>
    <x v="2"/>
    <x v="0"/>
    <x v="0"/>
    <x v="0"/>
  </r>
  <r>
    <x v="120"/>
    <x v="25"/>
    <x v="29"/>
    <x v="1"/>
    <x v="10"/>
    <x v="28"/>
    <x v="28"/>
    <x v="28"/>
    <x v="28"/>
    <x v="0"/>
    <x v="595"/>
    <x v="933"/>
    <x v="468"/>
    <x v="0"/>
    <x v="4"/>
    <x v="323"/>
    <x v="4"/>
    <x v="3"/>
    <x v="4"/>
    <x v="3"/>
    <x v="1"/>
    <x v="4"/>
    <x v="4"/>
    <x v="0"/>
    <x v="0"/>
    <x v="3"/>
    <x v="2"/>
    <x v="10"/>
    <x v="0"/>
    <x v="3"/>
  </r>
  <r>
    <x v="120"/>
    <x v="25"/>
    <x v="30"/>
    <x v="1"/>
    <x v="10"/>
    <x v="29"/>
    <x v="29"/>
    <x v="29"/>
    <x v="29"/>
    <x v="0"/>
    <x v="1374"/>
    <x v="1418"/>
    <x v="347"/>
    <x v="205"/>
    <x v="57"/>
    <x v="1136"/>
    <x v="36"/>
    <x v="3"/>
    <x v="6"/>
    <x v="3"/>
    <x v="1"/>
    <x v="10"/>
    <x v="39"/>
    <x v="0"/>
    <x v="0"/>
    <x v="3"/>
    <x v="2"/>
    <x v="10"/>
    <x v="0"/>
    <x v="3"/>
  </r>
  <r>
    <x v="120"/>
    <x v="26"/>
    <x v="31"/>
    <x v="1"/>
    <x v="0"/>
    <x v="30"/>
    <x v="30"/>
    <x v="30"/>
    <x v="30"/>
    <x v="0"/>
    <x v="1375"/>
    <x v="1419"/>
    <x v="156"/>
    <x v="3"/>
    <x v="83"/>
    <x v="1137"/>
    <x v="4"/>
    <x v="3"/>
    <x v="4"/>
    <x v="3"/>
    <x v="1"/>
    <x v="4"/>
    <x v="4"/>
    <x v="0"/>
    <x v="0"/>
    <x v="4"/>
    <x v="2"/>
    <x v="0"/>
    <x v="0"/>
    <x v="0"/>
  </r>
  <r>
    <x v="120"/>
    <x v="31"/>
    <x v="37"/>
    <x v="0"/>
    <x v="17"/>
    <x v="36"/>
    <x v="36"/>
    <x v="36"/>
    <x v="36"/>
    <x v="0"/>
    <x v="1376"/>
    <x v="1420"/>
    <x v="65"/>
    <x v="483"/>
    <x v="11"/>
    <x v="1138"/>
    <x v="4"/>
    <x v="3"/>
    <x v="4"/>
    <x v="3"/>
    <x v="1"/>
    <x v="4"/>
    <x v="4"/>
    <x v="0"/>
    <x v="0"/>
    <x v="3"/>
    <x v="2"/>
    <x v="17"/>
    <x v="0"/>
    <x v="0"/>
  </r>
  <r>
    <x v="120"/>
    <x v="34"/>
    <x v="41"/>
    <x v="1"/>
    <x v="0"/>
    <x v="40"/>
    <x v="40"/>
    <x v="40"/>
    <x v="40"/>
    <x v="0"/>
    <x v="1377"/>
    <x v="1421"/>
    <x v="641"/>
    <x v="221"/>
    <x v="83"/>
    <x v="1139"/>
    <x v="36"/>
    <x v="3"/>
    <x v="4"/>
    <x v="3"/>
    <x v="1"/>
    <x v="6"/>
    <x v="1025"/>
    <x v="0"/>
    <x v="0"/>
    <x v="3"/>
    <x v="2"/>
    <x v="0"/>
    <x v="0"/>
    <x v="0"/>
  </r>
  <r>
    <x v="120"/>
    <x v="39"/>
    <x v="46"/>
    <x v="0"/>
    <x v="0"/>
    <x v="45"/>
    <x v="45"/>
    <x v="45"/>
    <x v="45"/>
    <x v="0"/>
    <x v="1378"/>
    <x v="1422"/>
    <x v="236"/>
    <x v="197"/>
    <x v="60"/>
    <x v="1140"/>
    <x v="17"/>
    <x v="3"/>
    <x v="6"/>
    <x v="3"/>
    <x v="1"/>
    <x v="36"/>
    <x v="1026"/>
    <x v="0"/>
    <x v="0"/>
    <x v="4"/>
    <x v="2"/>
    <x v="0"/>
    <x v="0"/>
    <x v="0"/>
  </r>
  <r>
    <x v="120"/>
    <x v="41"/>
    <x v="48"/>
    <x v="0"/>
    <x v="18"/>
    <x v="47"/>
    <x v="47"/>
    <x v="47"/>
    <x v="47"/>
    <x v="0"/>
    <x v="1379"/>
    <x v="1423"/>
    <x v="508"/>
    <x v="265"/>
    <x v="51"/>
    <x v="1141"/>
    <x v="43"/>
    <x v="3"/>
    <x v="36"/>
    <x v="3"/>
    <x v="3"/>
    <x v="15"/>
    <x v="861"/>
    <x v="0"/>
    <x v="0"/>
    <x v="4"/>
    <x v="2"/>
    <x v="18"/>
    <x v="0"/>
    <x v="3"/>
  </r>
  <r>
    <x v="120"/>
    <x v="42"/>
    <x v="50"/>
    <x v="0"/>
    <x v="25"/>
    <x v="49"/>
    <x v="49"/>
    <x v="49"/>
    <x v="49"/>
    <x v="0"/>
    <x v="1380"/>
    <x v="1424"/>
    <x v="462"/>
    <x v="484"/>
    <x v="99"/>
    <x v="1142"/>
    <x v="33"/>
    <x v="3"/>
    <x v="3"/>
    <x v="7"/>
    <x v="1"/>
    <x v="52"/>
    <x v="1027"/>
    <x v="0"/>
    <x v="0"/>
    <x v="3"/>
    <x v="2"/>
    <x v="25"/>
    <x v="0"/>
    <x v="4"/>
  </r>
  <r>
    <x v="120"/>
    <x v="43"/>
    <x v="51"/>
    <x v="0"/>
    <x v="26"/>
    <x v="50"/>
    <x v="50"/>
    <x v="50"/>
    <x v="50"/>
    <x v="0"/>
    <x v="722"/>
    <x v="1425"/>
    <x v="702"/>
    <x v="284"/>
    <x v="108"/>
    <x v="1143"/>
    <x v="3"/>
    <x v="3"/>
    <x v="5"/>
    <x v="3"/>
    <x v="1"/>
    <x v="38"/>
    <x v="1028"/>
    <x v="0"/>
    <x v="0"/>
    <x v="12"/>
    <x v="2"/>
    <x v="26"/>
    <x v="0"/>
    <x v="1"/>
  </r>
  <r>
    <x v="120"/>
    <x v="44"/>
    <x v="52"/>
    <x v="0"/>
    <x v="27"/>
    <x v="51"/>
    <x v="51"/>
    <x v="51"/>
    <x v="51"/>
    <x v="0"/>
    <x v="1381"/>
    <x v="1426"/>
    <x v="97"/>
    <x v="247"/>
    <x v="4"/>
    <x v="1144"/>
    <x v="15"/>
    <x v="3"/>
    <x v="36"/>
    <x v="2"/>
    <x v="1"/>
    <x v="29"/>
    <x v="162"/>
    <x v="0"/>
    <x v="0"/>
    <x v="13"/>
    <x v="13"/>
    <x v="27"/>
    <x v="1"/>
    <x v="1"/>
  </r>
  <r>
    <x v="120"/>
    <x v="45"/>
    <x v="54"/>
    <x v="0"/>
    <x v="29"/>
    <x v="53"/>
    <x v="53"/>
    <x v="53"/>
    <x v="53"/>
    <x v="0"/>
    <x v="1382"/>
    <x v="1427"/>
    <x v="703"/>
    <x v="485"/>
    <x v="95"/>
    <x v="1145"/>
    <x v="21"/>
    <x v="3"/>
    <x v="15"/>
    <x v="3"/>
    <x v="1"/>
    <x v="21"/>
    <x v="1029"/>
    <x v="0"/>
    <x v="0"/>
    <x v="4"/>
    <x v="13"/>
    <x v="29"/>
    <x v="1"/>
    <x v="1"/>
  </r>
  <r>
    <x v="120"/>
    <x v="46"/>
    <x v="55"/>
    <x v="0"/>
    <x v="30"/>
    <x v="54"/>
    <x v="54"/>
    <x v="54"/>
    <x v="54"/>
    <x v="0"/>
    <x v="1303"/>
    <x v="1428"/>
    <x v="704"/>
    <x v="486"/>
    <x v="18"/>
    <x v="436"/>
    <x v="8"/>
    <x v="2"/>
    <x v="14"/>
    <x v="1"/>
    <x v="1"/>
    <x v="37"/>
    <x v="992"/>
    <x v="0"/>
    <x v="0"/>
    <x v="13"/>
    <x v="5"/>
    <x v="30"/>
    <x v="0"/>
    <x v="1"/>
  </r>
  <r>
    <x v="120"/>
    <x v="47"/>
    <x v="56"/>
    <x v="0"/>
    <x v="31"/>
    <x v="55"/>
    <x v="55"/>
    <x v="55"/>
    <x v="55"/>
    <x v="0"/>
    <x v="1383"/>
    <x v="1429"/>
    <x v="592"/>
    <x v="269"/>
    <x v="72"/>
    <x v="879"/>
    <x v="36"/>
    <x v="3"/>
    <x v="4"/>
    <x v="7"/>
    <x v="1"/>
    <x v="10"/>
    <x v="1030"/>
    <x v="0"/>
    <x v="0"/>
    <x v="3"/>
    <x v="2"/>
    <x v="31"/>
    <x v="1"/>
    <x v="1"/>
  </r>
  <r>
    <x v="120"/>
    <x v="48"/>
    <x v="57"/>
    <x v="0"/>
    <x v="32"/>
    <x v="56"/>
    <x v="56"/>
    <x v="56"/>
    <x v="56"/>
    <x v="0"/>
    <x v="1384"/>
    <x v="227"/>
    <x v="232"/>
    <x v="487"/>
    <x v="77"/>
    <x v="1146"/>
    <x v="36"/>
    <x v="3"/>
    <x v="6"/>
    <x v="7"/>
    <x v="1"/>
    <x v="26"/>
    <x v="1031"/>
    <x v="0"/>
    <x v="0"/>
    <x v="3"/>
    <x v="2"/>
    <x v="32"/>
    <x v="1"/>
    <x v="1"/>
  </r>
  <r>
    <x v="121"/>
    <x v="2"/>
    <x v="2"/>
    <x v="1"/>
    <x v="0"/>
    <x v="2"/>
    <x v="2"/>
    <x v="2"/>
    <x v="2"/>
    <x v="0"/>
    <x v="1385"/>
    <x v="1430"/>
    <x v="553"/>
    <x v="46"/>
    <x v="35"/>
    <x v="1147"/>
    <x v="9"/>
    <x v="3"/>
    <x v="6"/>
    <x v="3"/>
    <x v="1"/>
    <x v="47"/>
    <x v="1032"/>
    <x v="0"/>
    <x v="0"/>
    <x v="3"/>
    <x v="2"/>
    <x v="0"/>
    <x v="0"/>
    <x v="0"/>
  </r>
  <r>
    <x v="121"/>
    <x v="2"/>
    <x v="3"/>
    <x v="1"/>
    <x v="0"/>
    <x v="3"/>
    <x v="3"/>
    <x v="3"/>
    <x v="3"/>
    <x v="0"/>
    <x v="1386"/>
    <x v="1431"/>
    <x v="620"/>
    <x v="48"/>
    <x v="83"/>
    <x v="1148"/>
    <x v="4"/>
    <x v="3"/>
    <x v="4"/>
    <x v="3"/>
    <x v="1"/>
    <x v="4"/>
    <x v="4"/>
    <x v="0"/>
    <x v="0"/>
    <x v="12"/>
    <x v="2"/>
    <x v="0"/>
    <x v="0"/>
    <x v="0"/>
  </r>
  <r>
    <x v="121"/>
    <x v="2"/>
    <x v="4"/>
    <x v="1"/>
    <x v="0"/>
    <x v="4"/>
    <x v="4"/>
    <x v="4"/>
    <x v="4"/>
    <x v="0"/>
    <x v="259"/>
    <x v="1028"/>
    <x v="232"/>
    <x v="84"/>
    <x v="4"/>
    <x v="1149"/>
    <x v="4"/>
    <x v="3"/>
    <x v="4"/>
    <x v="3"/>
    <x v="1"/>
    <x v="4"/>
    <x v="4"/>
    <x v="0"/>
    <x v="0"/>
    <x v="3"/>
    <x v="2"/>
    <x v="0"/>
    <x v="0"/>
    <x v="0"/>
  </r>
  <r>
    <x v="121"/>
    <x v="5"/>
    <x v="8"/>
    <x v="1"/>
    <x v="0"/>
    <x v="8"/>
    <x v="8"/>
    <x v="8"/>
    <x v="8"/>
    <x v="0"/>
    <x v="1387"/>
    <x v="1432"/>
    <x v="340"/>
    <x v="182"/>
    <x v="90"/>
    <x v="611"/>
    <x v="4"/>
    <x v="3"/>
    <x v="4"/>
    <x v="3"/>
    <x v="1"/>
    <x v="4"/>
    <x v="4"/>
    <x v="0"/>
    <x v="0"/>
    <x v="3"/>
    <x v="2"/>
    <x v="0"/>
    <x v="0"/>
    <x v="0"/>
  </r>
  <r>
    <x v="121"/>
    <x v="18"/>
    <x v="21"/>
    <x v="1"/>
    <x v="0"/>
    <x v="20"/>
    <x v="20"/>
    <x v="20"/>
    <x v="20"/>
    <x v="0"/>
    <x v="1388"/>
    <x v="1433"/>
    <x v="208"/>
    <x v="106"/>
    <x v="81"/>
    <x v="741"/>
    <x v="9"/>
    <x v="3"/>
    <x v="4"/>
    <x v="3"/>
    <x v="1"/>
    <x v="26"/>
    <x v="1033"/>
    <x v="0"/>
    <x v="0"/>
    <x v="12"/>
    <x v="2"/>
    <x v="0"/>
    <x v="0"/>
    <x v="0"/>
  </r>
  <r>
    <x v="121"/>
    <x v="23"/>
    <x v="27"/>
    <x v="1"/>
    <x v="0"/>
    <x v="26"/>
    <x v="26"/>
    <x v="26"/>
    <x v="26"/>
    <x v="0"/>
    <x v="690"/>
    <x v="1434"/>
    <x v="522"/>
    <x v="363"/>
    <x v="4"/>
    <x v="624"/>
    <x v="4"/>
    <x v="3"/>
    <x v="6"/>
    <x v="3"/>
    <x v="1"/>
    <x v="6"/>
    <x v="627"/>
    <x v="0"/>
    <x v="0"/>
    <x v="3"/>
    <x v="2"/>
    <x v="0"/>
    <x v="0"/>
    <x v="0"/>
  </r>
  <r>
    <x v="121"/>
    <x v="25"/>
    <x v="29"/>
    <x v="1"/>
    <x v="10"/>
    <x v="28"/>
    <x v="28"/>
    <x v="28"/>
    <x v="28"/>
    <x v="0"/>
    <x v="1389"/>
    <x v="1337"/>
    <x v="396"/>
    <x v="488"/>
    <x v="4"/>
    <x v="93"/>
    <x v="4"/>
    <x v="3"/>
    <x v="4"/>
    <x v="3"/>
    <x v="1"/>
    <x v="4"/>
    <x v="4"/>
    <x v="0"/>
    <x v="0"/>
    <x v="3"/>
    <x v="2"/>
    <x v="10"/>
    <x v="0"/>
    <x v="3"/>
  </r>
  <r>
    <x v="121"/>
    <x v="25"/>
    <x v="30"/>
    <x v="1"/>
    <x v="10"/>
    <x v="29"/>
    <x v="29"/>
    <x v="29"/>
    <x v="29"/>
    <x v="0"/>
    <x v="1390"/>
    <x v="1435"/>
    <x v="705"/>
    <x v="82"/>
    <x v="57"/>
    <x v="158"/>
    <x v="4"/>
    <x v="3"/>
    <x v="4"/>
    <x v="3"/>
    <x v="1"/>
    <x v="4"/>
    <x v="4"/>
    <x v="0"/>
    <x v="0"/>
    <x v="4"/>
    <x v="2"/>
    <x v="10"/>
    <x v="0"/>
    <x v="3"/>
  </r>
  <r>
    <x v="121"/>
    <x v="26"/>
    <x v="31"/>
    <x v="1"/>
    <x v="0"/>
    <x v="30"/>
    <x v="30"/>
    <x v="30"/>
    <x v="30"/>
    <x v="0"/>
    <x v="1391"/>
    <x v="1436"/>
    <x v="473"/>
    <x v="106"/>
    <x v="85"/>
    <x v="920"/>
    <x v="36"/>
    <x v="3"/>
    <x v="6"/>
    <x v="3"/>
    <x v="1"/>
    <x v="10"/>
    <x v="1034"/>
    <x v="0"/>
    <x v="0"/>
    <x v="4"/>
    <x v="2"/>
    <x v="0"/>
    <x v="0"/>
    <x v="0"/>
  </r>
  <r>
    <x v="121"/>
    <x v="31"/>
    <x v="37"/>
    <x v="0"/>
    <x v="17"/>
    <x v="36"/>
    <x v="36"/>
    <x v="36"/>
    <x v="36"/>
    <x v="0"/>
    <x v="1392"/>
    <x v="1437"/>
    <x v="283"/>
    <x v="489"/>
    <x v="0"/>
    <x v="1150"/>
    <x v="4"/>
    <x v="3"/>
    <x v="6"/>
    <x v="3"/>
    <x v="1"/>
    <x v="6"/>
    <x v="1035"/>
    <x v="0"/>
    <x v="0"/>
    <x v="3"/>
    <x v="2"/>
    <x v="17"/>
    <x v="0"/>
    <x v="0"/>
  </r>
  <r>
    <x v="121"/>
    <x v="34"/>
    <x v="41"/>
    <x v="1"/>
    <x v="0"/>
    <x v="40"/>
    <x v="40"/>
    <x v="40"/>
    <x v="40"/>
    <x v="0"/>
    <x v="1393"/>
    <x v="1438"/>
    <x v="562"/>
    <x v="126"/>
    <x v="110"/>
    <x v="1151"/>
    <x v="3"/>
    <x v="3"/>
    <x v="6"/>
    <x v="3"/>
    <x v="3"/>
    <x v="47"/>
    <x v="273"/>
    <x v="0"/>
    <x v="0"/>
    <x v="3"/>
    <x v="2"/>
    <x v="0"/>
    <x v="0"/>
    <x v="0"/>
  </r>
  <r>
    <x v="121"/>
    <x v="39"/>
    <x v="46"/>
    <x v="0"/>
    <x v="0"/>
    <x v="45"/>
    <x v="45"/>
    <x v="45"/>
    <x v="45"/>
    <x v="0"/>
    <x v="975"/>
    <x v="1439"/>
    <x v="340"/>
    <x v="214"/>
    <x v="112"/>
    <x v="1152"/>
    <x v="35"/>
    <x v="3"/>
    <x v="19"/>
    <x v="3"/>
    <x v="1"/>
    <x v="59"/>
    <x v="895"/>
    <x v="0"/>
    <x v="0"/>
    <x v="3"/>
    <x v="11"/>
    <x v="0"/>
    <x v="0"/>
    <x v="0"/>
  </r>
  <r>
    <x v="121"/>
    <x v="41"/>
    <x v="48"/>
    <x v="0"/>
    <x v="18"/>
    <x v="47"/>
    <x v="47"/>
    <x v="47"/>
    <x v="47"/>
    <x v="0"/>
    <x v="1394"/>
    <x v="1440"/>
    <x v="436"/>
    <x v="135"/>
    <x v="73"/>
    <x v="1153"/>
    <x v="22"/>
    <x v="3"/>
    <x v="28"/>
    <x v="7"/>
    <x v="1"/>
    <x v="15"/>
    <x v="1036"/>
    <x v="0"/>
    <x v="0"/>
    <x v="3"/>
    <x v="1"/>
    <x v="18"/>
    <x v="0"/>
    <x v="3"/>
  </r>
  <r>
    <x v="121"/>
    <x v="42"/>
    <x v="50"/>
    <x v="0"/>
    <x v="25"/>
    <x v="49"/>
    <x v="49"/>
    <x v="49"/>
    <x v="49"/>
    <x v="0"/>
    <x v="1395"/>
    <x v="1441"/>
    <x v="592"/>
    <x v="23"/>
    <x v="110"/>
    <x v="1154"/>
    <x v="21"/>
    <x v="3"/>
    <x v="10"/>
    <x v="3"/>
    <x v="1"/>
    <x v="36"/>
    <x v="1037"/>
    <x v="0"/>
    <x v="0"/>
    <x v="3"/>
    <x v="2"/>
    <x v="25"/>
    <x v="0"/>
    <x v="4"/>
  </r>
  <r>
    <x v="121"/>
    <x v="43"/>
    <x v="51"/>
    <x v="0"/>
    <x v="26"/>
    <x v="50"/>
    <x v="50"/>
    <x v="50"/>
    <x v="50"/>
    <x v="0"/>
    <x v="1396"/>
    <x v="1442"/>
    <x v="554"/>
    <x v="19"/>
    <x v="54"/>
    <x v="1155"/>
    <x v="33"/>
    <x v="3"/>
    <x v="15"/>
    <x v="7"/>
    <x v="3"/>
    <x v="34"/>
    <x v="817"/>
    <x v="0"/>
    <x v="0"/>
    <x v="4"/>
    <x v="2"/>
    <x v="26"/>
    <x v="0"/>
    <x v="1"/>
  </r>
  <r>
    <x v="121"/>
    <x v="44"/>
    <x v="52"/>
    <x v="0"/>
    <x v="27"/>
    <x v="51"/>
    <x v="51"/>
    <x v="51"/>
    <x v="51"/>
    <x v="0"/>
    <x v="1204"/>
    <x v="1443"/>
    <x v="596"/>
    <x v="369"/>
    <x v="36"/>
    <x v="1156"/>
    <x v="29"/>
    <x v="3"/>
    <x v="38"/>
    <x v="3"/>
    <x v="1"/>
    <x v="51"/>
    <x v="324"/>
    <x v="0"/>
    <x v="0"/>
    <x v="7"/>
    <x v="9"/>
    <x v="27"/>
    <x v="1"/>
    <x v="1"/>
  </r>
  <r>
    <x v="121"/>
    <x v="45"/>
    <x v="54"/>
    <x v="0"/>
    <x v="29"/>
    <x v="53"/>
    <x v="53"/>
    <x v="53"/>
    <x v="53"/>
    <x v="0"/>
    <x v="1397"/>
    <x v="1444"/>
    <x v="706"/>
    <x v="458"/>
    <x v="23"/>
    <x v="1157"/>
    <x v="30"/>
    <x v="3"/>
    <x v="25"/>
    <x v="3"/>
    <x v="1"/>
    <x v="54"/>
    <x v="1038"/>
    <x v="0"/>
    <x v="0"/>
    <x v="3"/>
    <x v="5"/>
    <x v="29"/>
    <x v="1"/>
    <x v="1"/>
  </r>
  <r>
    <x v="121"/>
    <x v="46"/>
    <x v="55"/>
    <x v="0"/>
    <x v="30"/>
    <x v="54"/>
    <x v="54"/>
    <x v="54"/>
    <x v="54"/>
    <x v="0"/>
    <x v="1238"/>
    <x v="1445"/>
    <x v="707"/>
    <x v="406"/>
    <x v="80"/>
    <x v="333"/>
    <x v="10"/>
    <x v="5"/>
    <x v="19"/>
    <x v="7"/>
    <x v="1"/>
    <x v="18"/>
    <x v="1039"/>
    <x v="0"/>
    <x v="0"/>
    <x v="12"/>
    <x v="14"/>
    <x v="30"/>
    <x v="0"/>
    <x v="1"/>
  </r>
  <r>
    <x v="121"/>
    <x v="47"/>
    <x v="56"/>
    <x v="0"/>
    <x v="31"/>
    <x v="55"/>
    <x v="55"/>
    <x v="55"/>
    <x v="55"/>
    <x v="0"/>
    <x v="1398"/>
    <x v="1142"/>
    <x v="463"/>
    <x v="220"/>
    <x v="29"/>
    <x v="1158"/>
    <x v="4"/>
    <x v="3"/>
    <x v="3"/>
    <x v="3"/>
    <x v="1"/>
    <x v="10"/>
    <x v="1040"/>
    <x v="0"/>
    <x v="0"/>
    <x v="3"/>
    <x v="5"/>
    <x v="31"/>
    <x v="1"/>
    <x v="1"/>
  </r>
  <r>
    <x v="121"/>
    <x v="48"/>
    <x v="57"/>
    <x v="0"/>
    <x v="32"/>
    <x v="56"/>
    <x v="56"/>
    <x v="56"/>
    <x v="56"/>
    <x v="0"/>
    <x v="627"/>
    <x v="1446"/>
    <x v="56"/>
    <x v="490"/>
    <x v="65"/>
    <x v="1159"/>
    <x v="15"/>
    <x v="3"/>
    <x v="4"/>
    <x v="3"/>
    <x v="3"/>
    <x v="3"/>
    <x v="1041"/>
    <x v="0"/>
    <x v="0"/>
    <x v="3"/>
    <x v="2"/>
    <x v="32"/>
    <x v="1"/>
    <x v="1"/>
  </r>
  <r>
    <x v="122"/>
    <x v="2"/>
    <x v="2"/>
    <x v="1"/>
    <x v="0"/>
    <x v="2"/>
    <x v="2"/>
    <x v="2"/>
    <x v="2"/>
    <x v="0"/>
    <x v="1399"/>
    <x v="1447"/>
    <x v="680"/>
    <x v="107"/>
    <x v="53"/>
    <x v="1160"/>
    <x v="4"/>
    <x v="3"/>
    <x v="4"/>
    <x v="3"/>
    <x v="1"/>
    <x v="4"/>
    <x v="4"/>
    <x v="0"/>
    <x v="0"/>
    <x v="3"/>
    <x v="2"/>
    <x v="0"/>
    <x v="0"/>
    <x v="0"/>
  </r>
  <r>
    <x v="122"/>
    <x v="2"/>
    <x v="3"/>
    <x v="1"/>
    <x v="0"/>
    <x v="3"/>
    <x v="3"/>
    <x v="3"/>
    <x v="3"/>
    <x v="0"/>
    <x v="1400"/>
    <x v="1448"/>
    <x v="547"/>
    <x v="3"/>
    <x v="110"/>
    <x v="1161"/>
    <x v="21"/>
    <x v="3"/>
    <x v="5"/>
    <x v="3"/>
    <x v="1"/>
    <x v="16"/>
    <x v="1042"/>
    <x v="0"/>
    <x v="0"/>
    <x v="12"/>
    <x v="2"/>
    <x v="0"/>
    <x v="0"/>
    <x v="0"/>
  </r>
  <r>
    <x v="122"/>
    <x v="2"/>
    <x v="4"/>
    <x v="1"/>
    <x v="0"/>
    <x v="4"/>
    <x v="4"/>
    <x v="4"/>
    <x v="4"/>
    <x v="0"/>
    <x v="1401"/>
    <x v="1449"/>
    <x v="522"/>
    <x v="389"/>
    <x v="27"/>
    <x v="1162"/>
    <x v="4"/>
    <x v="3"/>
    <x v="4"/>
    <x v="3"/>
    <x v="1"/>
    <x v="4"/>
    <x v="4"/>
    <x v="0"/>
    <x v="0"/>
    <x v="3"/>
    <x v="2"/>
    <x v="0"/>
    <x v="0"/>
    <x v="0"/>
  </r>
  <r>
    <x v="122"/>
    <x v="5"/>
    <x v="8"/>
    <x v="1"/>
    <x v="0"/>
    <x v="8"/>
    <x v="8"/>
    <x v="8"/>
    <x v="8"/>
    <x v="0"/>
    <x v="1402"/>
    <x v="1450"/>
    <x v="655"/>
    <x v="280"/>
    <x v="90"/>
    <x v="1017"/>
    <x v="4"/>
    <x v="3"/>
    <x v="4"/>
    <x v="3"/>
    <x v="1"/>
    <x v="4"/>
    <x v="4"/>
    <x v="0"/>
    <x v="0"/>
    <x v="3"/>
    <x v="2"/>
    <x v="0"/>
    <x v="0"/>
    <x v="0"/>
  </r>
  <r>
    <x v="122"/>
    <x v="18"/>
    <x v="21"/>
    <x v="1"/>
    <x v="0"/>
    <x v="20"/>
    <x v="20"/>
    <x v="20"/>
    <x v="20"/>
    <x v="0"/>
    <x v="1403"/>
    <x v="1451"/>
    <x v="708"/>
    <x v="286"/>
    <x v="54"/>
    <x v="228"/>
    <x v="36"/>
    <x v="5"/>
    <x v="6"/>
    <x v="2"/>
    <x v="1"/>
    <x v="3"/>
    <x v="1043"/>
    <x v="0"/>
    <x v="0"/>
    <x v="4"/>
    <x v="2"/>
    <x v="0"/>
    <x v="0"/>
    <x v="0"/>
  </r>
  <r>
    <x v="122"/>
    <x v="23"/>
    <x v="27"/>
    <x v="1"/>
    <x v="0"/>
    <x v="26"/>
    <x v="26"/>
    <x v="26"/>
    <x v="26"/>
    <x v="0"/>
    <x v="259"/>
    <x v="1452"/>
    <x v="232"/>
    <x v="220"/>
    <x v="4"/>
    <x v="1163"/>
    <x v="36"/>
    <x v="3"/>
    <x v="4"/>
    <x v="7"/>
    <x v="1"/>
    <x v="10"/>
    <x v="1044"/>
    <x v="0"/>
    <x v="0"/>
    <x v="3"/>
    <x v="2"/>
    <x v="0"/>
    <x v="0"/>
    <x v="0"/>
  </r>
  <r>
    <x v="122"/>
    <x v="25"/>
    <x v="29"/>
    <x v="1"/>
    <x v="10"/>
    <x v="28"/>
    <x v="28"/>
    <x v="28"/>
    <x v="28"/>
    <x v="0"/>
    <x v="1404"/>
    <x v="1204"/>
    <x v="366"/>
    <x v="10"/>
    <x v="23"/>
    <x v="745"/>
    <x v="4"/>
    <x v="3"/>
    <x v="4"/>
    <x v="3"/>
    <x v="1"/>
    <x v="4"/>
    <x v="4"/>
    <x v="0"/>
    <x v="0"/>
    <x v="3"/>
    <x v="2"/>
    <x v="10"/>
    <x v="0"/>
    <x v="3"/>
  </r>
  <r>
    <x v="122"/>
    <x v="25"/>
    <x v="30"/>
    <x v="1"/>
    <x v="10"/>
    <x v="29"/>
    <x v="29"/>
    <x v="29"/>
    <x v="29"/>
    <x v="0"/>
    <x v="1405"/>
    <x v="1453"/>
    <x v="500"/>
    <x v="66"/>
    <x v="46"/>
    <x v="1164"/>
    <x v="4"/>
    <x v="3"/>
    <x v="3"/>
    <x v="3"/>
    <x v="1"/>
    <x v="10"/>
    <x v="1045"/>
    <x v="0"/>
    <x v="0"/>
    <x v="12"/>
    <x v="5"/>
    <x v="10"/>
    <x v="0"/>
    <x v="3"/>
  </r>
  <r>
    <x v="122"/>
    <x v="26"/>
    <x v="31"/>
    <x v="1"/>
    <x v="0"/>
    <x v="30"/>
    <x v="30"/>
    <x v="30"/>
    <x v="30"/>
    <x v="0"/>
    <x v="1406"/>
    <x v="1454"/>
    <x v="568"/>
    <x v="143"/>
    <x v="92"/>
    <x v="875"/>
    <x v="3"/>
    <x v="3"/>
    <x v="6"/>
    <x v="3"/>
    <x v="1"/>
    <x v="26"/>
    <x v="1046"/>
    <x v="0"/>
    <x v="0"/>
    <x v="4"/>
    <x v="2"/>
    <x v="0"/>
    <x v="0"/>
    <x v="0"/>
  </r>
  <r>
    <x v="122"/>
    <x v="31"/>
    <x v="37"/>
    <x v="0"/>
    <x v="17"/>
    <x v="36"/>
    <x v="36"/>
    <x v="36"/>
    <x v="36"/>
    <x v="0"/>
    <x v="1407"/>
    <x v="417"/>
    <x v="610"/>
    <x v="491"/>
    <x v="65"/>
    <x v="1165"/>
    <x v="4"/>
    <x v="3"/>
    <x v="4"/>
    <x v="3"/>
    <x v="1"/>
    <x v="4"/>
    <x v="4"/>
    <x v="0"/>
    <x v="0"/>
    <x v="3"/>
    <x v="2"/>
    <x v="17"/>
    <x v="0"/>
    <x v="0"/>
  </r>
  <r>
    <x v="122"/>
    <x v="34"/>
    <x v="41"/>
    <x v="1"/>
    <x v="0"/>
    <x v="40"/>
    <x v="40"/>
    <x v="40"/>
    <x v="40"/>
    <x v="0"/>
    <x v="1408"/>
    <x v="1455"/>
    <x v="433"/>
    <x v="291"/>
    <x v="110"/>
    <x v="1166"/>
    <x v="3"/>
    <x v="3"/>
    <x v="4"/>
    <x v="3"/>
    <x v="1"/>
    <x v="10"/>
    <x v="1047"/>
    <x v="0"/>
    <x v="0"/>
    <x v="3"/>
    <x v="2"/>
    <x v="0"/>
    <x v="0"/>
    <x v="0"/>
  </r>
  <r>
    <x v="122"/>
    <x v="39"/>
    <x v="46"/>
    <x v="0"/>
    <x v="0"/>
    <x v="45"/>
    <x v="45"/>
    <x v="45"/>
    <x v="45"/>
    <x v="0"/>
    <x v="1409"/>
    <x v="1456"/>
    <x v="347"/>
    <x v="9"/>
    <x v="91"/>
    <x v="1167"/>
    <x v="15"/>
    <x v="3"/>
    <x v="28"/>
    <x v="7"/>
    <x v="7"/>
    <x v="5"/>
    <x v="21"/>
    <x v="0"/>
    <x v="0"/>
    <x v="4"/>
    <x v="2"/>
    <x v="0"/>
    <x v="0"/>
    <x v="0"/>
  </r>
  <r>
    <x v="122"/>
    <x v="41"/>
    <x v="48"/>
    <x v="0"/>
    <x v="18"/>
    <x v="47"/>
    <x v="47"/>
    <x v="47"/>
    <x v="47"/>
    <x v="0"/>
    <x v="1410"/>
    <x v="1457"/>
    <x v="205"/>
    <x v="492"/>
    <x v="72"/>
    <x v="985"/>
    <x v="66"/>
    <x v="3"/>
    <x v="36"/>
    <x v="3"/>
    <x v="1"/>
    <x v="69"/>
    <x v="1048"/>
    <x v="0"/>
    <x v="0"/>
    <x v="3"/>
    <x v="2"/>
    <x v="18"/>
    <x v="0"/>
    <x v="3"/>
  </r>
  <r>
    <x v="122"/>
    <x v="42"/>
    <x v="50"/>
    <x v="0"/>
    <x v="25"/>
    <x v="49"/>
    <x v="49"/>
    <x v="49"/>
    <x v="49"/>
    <x v="0"/>
    <x v="1411"/>
    <x v="1458"/>
    <x v="473"/>
    <x v="31"/>
    <x v="108"/>
    <x v="207"/>
    <x v="30"/>
    <x v="3"/>
    <x v="3"/>
    <x v="3"/>
    <x v="1"/>
    <x v="21"/>
    <x v="1049"/>
    <x v="0"/>
    <x v="0"/>
    <x v="3"/>
    <x v="2"/>
    <x v="25"/>
    <x v="0"/>
    <x v="4"/>
  </r>
  <r>
    <x v="122"/>
    <x v="43"/>
    <x v="51"/>
    <x v="0"/>
    <x v="26"/>
    <x v="50"/>
    <x v="50"/>
    <x v="50"/>
    <x v="50"/>
    <x v="0"/>
    <x v="1412"/>
    <x v="1459"/>
    <x v="579"/>
    <x v="123"/>
    <x v="35"/>
    <x v="1168"/>
    <x v="21"/>
    <x v="5"/>
    <x v="10"/>
    <x v="3"/>
    <x v="1"/>
    <x v="34"/>
    <x v="1050"/>
    <x v="0"/>
    <x v="0"/>
    <x v="3"/>
    <x v="5"/>
    <x v="26"/>
    <x v="0"/>
    <x v="1"/>
  </r>
  <r>
    <x v="122"/>
    <x v="44"/>
    <x v="52"/>
    <x v="0"/>
    <x v="27"/>
    <x v="51"/>
    <x v="51"/>
    <x v="51"/>
    <x v="51"/>
    <x v="0"/>
    <x v="1413"/>
    <x v="1460"/>
    <x v="142"/>
    <x v="493"/>
    <x v="28"/>
    <x v="741"/>
    <x v="26"/>
    <x v="3"/>
    <x v="9"/>
    <x v="3"/>
    <x v="1"/>
    <x v="11"/>
    <x v="863"/>
    <x v="0"/>
    <x v="0"/>
    <x v="3"/>
    <x v="12"/>
    <x v="27"/>
    <x v="1"/>
    <x v="1"/>
  </r>
  <r>
    <x v="122"/>
    <x v="45"/>
    <x v="54"/>
    <x v="0"/>
    <x v="29"/>
    <x v="53"/>
    <x v="53"/>
    <x v="53"/>
    <x v="53"/>
    <x v="0"/>
    <x v="1414"/>
    <x v="1461"/>
    <x v="709"/>
    <x v="494"/>
    <x v="23"/>
    <x v="537"/>
    <x v="30"/>
    <x v="3"/>
    <x v="19"/>
    <x v="3"/>
    <x v="1"/>
    <x v="50"/>
    <x v="1051"/>
    <x v="0"/>
    <x v="0"/>
    <x v="12"/>
    <x v="14"/>
    <x v="29"/>
    <x v="1"/>
    <x v="1"/>
  </r>
  <r>
    <x v="122"/>
    <x v="46"/>
    <x v="55"/>
    <x v="0"/>
    <x v="30"/>
    <x v="54"/>
    <x v="54"/>
    <x v="54"/>
    <x v="54"/>
    <x v="0"/>
    <x v="1415"/>
    <x v="1462"/>
    <x v="697"/>
    <x v="495"/>
    <x v="18"/>
    <x v="749"/>
    <x v="43"/>
    <x v="2"/>
    <x v="14"/>
    <x v="2"/>
    <x v="1"/>
    <x v="20"/>
    <x v="920"/>
    <x v="0"/>
    <x v="0"/>
    <x v="12"/>
    <x v="1"/>
    <x v="30"/>
    <x v="0"/>
    <x v="1"/>
  </r>
  <r>
    <x v="122"/>
    <x v="47"/>
    <x v="56"/>
    <x v="0"/>
    <x v="31"/>
    <x v="55"/>
    <x v="55"/>
    <x v="55"/>
    <x v="55"/>
    <x v="0"/>
    <x v="1416"/>
    <x v="1463"/>
    <x v="31"/>
    <x v="496"/>
    <x v="53"/>
    <x v="671"/>
    <x v="3"/>
    <x v="3"/>
    <x v="4"/>
    <x v="3"/>
    <x v="1"/>
    <x v="10"/>
    <x v="114"/>
    <x v="0"/>
    <x v="0"/>
    <x v="3"/>
    <x v="2"/>
    <x v="31"/>
    <x v="1"/>
    <x v="1"/>
  </r>
  <r>
    <x v="122"/>
    <x v="48"/>
    <x v="57"/>
    <x v="0"/>
    <x v="32"/>
    <x v="56"/>
    <x v="56"/>
    <x v="56"/>
    <x v="56"/>
    <x v="0"/>
    <x v="1417"/>
    <x v="1464"/>
    <x v="65"/>
    <x v="267"/>
    <x v="65"/>
    <x v="25"/>
    <x v="36"/>
    <x v="3"/>
    <x v="3"/>
    <x v="3"/>
    <x v="1"/>
    <x v="26"/>
    <x v="548"/>
    <x v="0"/>
    <x v="0"/>
    <x v="3"/>
    <x v="2"/>
    <x v="32"/>
    <x v="1"/>
    <x v="1"/>
  </r>
  <r>
    <x v="123"/>
    <x v="2"/>
    <x v="2"/>
    <x v="1"/>
    <x v="0"/>
    <x v="2"/>
    <x v="2"/>
    <x v="2"/>
    <x v="2"/>
    <x v="0"/>
    <x v="1418"/>
    <x v="1465"/>
    <x v="544"/>
    <x v="75"/>
    <x v="54"/>
    <x v="1095"/>
    <x v="3"/>
    <x v="3"/>
    <x v="6"/>
    <x v="3"/>
    <x v="1"/>
    <x v="26"/>
    <x v="1052"/>
    <x v="0"/>
    <x v="0"/>
    <x v="3"/>
    <x v="2"/>
    <x v="0"/>
    <x v="0"/>
    <x v="0"/>
  </r>
  <r>
    <x v="123"/>
    <x v="2"/>
    <x v="3"/>
    <x v="1"/>
    <x v="0"/>
    <x v="3"/>
    <x v="3"/>
    <x v="3"/>
    <x v="3"/>
    <x v="0"/>
    <x v="1419"/>
    <x v="1466"/>
    <x v="461"/>
    <x v="325"/>
    <x v="83"/>
    <x v="1169"/>
    <x v="3"/>
    <x v="3"/>
    <x v="6"/>
    <x v="3"/>
    <x v="1"/>
    <x v="26"/>
    <x v="1053"/>
    <x v="0"/>
    <x v="0"/>
    <x v="4"/>
    <x v="2"/>
    <x v="0"/>
    <x v="0"/>
    <x v="0"/>
  </r>
  <r>
    <x v="123"/>
    <x v="2"/>
    <x v="4"/>
    <x v="1"/>
    <x v="0"/>
    <x v="4"/>
    <x v="4"/>
    <x v="4"/>
    <x v="4"/>
    <x v="0"/>
    <x v="517"/>
    <x v="1467"/>
    <x v="82"/>
    <x v="497"/>
    <x v="4"/>
    <x v="1170"/>
    <x v="4"/>
    <x v="3"/>
    <x v="4"/>
    <x v="3"/>
    <x v="1"/>
    <x v="4"/>
    <x v="4"/>
    <x v="0"/>
    <x v="0"/>
    <x v="3"/>
    <x v="2"/>
    <x v="0"/>
    <x v="0"/>
    <x v="0"/>
  </r>
  <r>
    <x v="123"/>
    <x v="5"/>
    <x v="8"/>
    <x v="1"/>
    <x v="0"/>
    <x v="8"/>
    <x v="8"/>
    <x v="8"/>
    <x v="8"/>
    <x v="0"/>
    <x v="1420"/>
    <x v="1468"/>
    <x v="603"/>
    <x v="184"/>
    <x v="20"/>
    <x v="1171"/>
    <x v="36"/>
    <x v="5"/>
    <x v="6"/>
    <x v="3"/>
    <x v="1"/>
    <x v="26"/>
    <x v="1054"/>
    <x v="0"/>
    <x v="0"/>
    <x v="3"/>
    <x v="2"/>
    <x v="0"/>
    <x v="0"/>
    <x v="0"/>
  </r>
  <r>
    <x v="123"/>
    <x v="18"/>
    <x v="21"/>
    <x v="1"/>
    <x v="0"/>
    <x v="20"/>
    <x v="20"/>
    <x v="20"/>
    <x v="20"/>
    <x v="0"/>
    <x v="1421"/>
    <x v="1469"/>
    <x v="55"/>
    <x v="139"/>
    <x v="44"/>
    <x v="1172"/>
    <x v="9"/>
    <x v="3"/>
    <x v="4"/>
    <x v="3"/>
    <x v="1"/>
    <x v="26"/>
    <x v="1055"/>
    <x v="0"/>
    <x v="0"/>
    <x v="13"/>
    <x v="2"/>
    <x v="0"/>
    <x v="0"/>
    <x v="0"/>
  </r>
  <r>
    <x v="123"/>
    <x v="23"/>
    <x v="27"/>
    <x v="1"/>
    <x v="0"/>
    <x v="26"/>
    <x v="26"/>
    <x v="26"/>
    <x v="26"/>
    <x v="0"/>
    <x v="690"/>
    <x v="652"/>
    <x v="522"/>
    <x v="428"/>
    <x v="4"/>
    <x v="20"/>
    <x v="4"/>
    <x v="3"/>
    <x v="4"/>
    <x v="3"/>
    <x v="1"/>
    <x v="4"/>
    <x v="4"/>
    <x v="0"/>
    <x v="0"/>
    <x v="3"/>
    <x v="2"/>
    <x v="0"/>
    <x v="0"/>
    <x v="0"/>
  </r>
  <r>
    <x v="123"/>
    <x v="25"/>
    <x v="29"/>
    <x v="1"/>
    <x v="10"/>
    <x v="28"/>
    <x v="28"/>
    <x v="28"/>
    <x v="28"/>
    <x v="0"/>
    <x v="1422"/>
    <x v="1353"/>
    <x v="4"/>
    <x v="498"/>
    <x v="18"/>
    <x v="1173"/>
    <x v="4"/>
    <x v="3"/>
    <x v="4"/>
    <x v="3"/>
    <x v="1"/>
    <x v="4"/>
    <x v="4"/>
    <x v="0"/>
    <x v="0"/>
    <x v="4"/>
    <x v="2"/>
    <x v="10"/>
    <x v="0"/>
    <x v="3"/>
  </r>
  <r>
    <x v="123"/>
    <x v="25"/>
    <x v="30"/>
    <x v="1"/>
    <x v="10"/>
    <x v="29"/>
    <x v="29"/>
    <x v="29"/>
    <x v="29"/>
    <x v="0"/>
    <x v="1423"/>
    <x v="1470"/>
    <x v="551"/>
    <x v="68"/>
    <x v="87"/>
    <x v="9"/>
    <x v="4"/>
    <x v="3"/>
    <x v="3"/>
    <x v="3"/>
    <x v="1"/>
    <x v="10"/>
    <x v="1056"/>
    <x v="0"/>
    <x v="0"/>
    <x v="3"/>
    <x v="2"/>
    <x v="10"/>
    <x v="0"/>
    <x v="3"/>
  </r>
  <r>
    <x v="123"/>
    <x v="26"/>
    <x v="31"/>
    <x v="1"/>
    <x v="0"/>
    <x v="30"/>
    <x v="30"/>
    <x v="30"/>
    <x v="30"/>
    <x v="0"/>
    <x v="1424"/>
    <x v="1471"/>
    <x v="551"/>
    <x v="229"/>
    <x v="52"/>
    <x v="1174"/>
    <x v="3"/>
    <x v="3"/>
    <x v="4"/>
    <x v="3"/>
    <x v="1"/>
    <x v="10"/>
    <x v="857"/>
    <x v="0"/>
    <x v="0"/>
    <x v="3"/>
    <x v="2"/>
    <x v="0"/>
    <x v="0"/>
    <x v="0"/>
  </r>
  <r>
    <x v="123"/>
    <x v="31"/>
    <x v="37"/>
    <x v="0"/>
    <x v="17"/>
    <x v="36"/>
    <x v="36"/>
    <x v="36"/>
    <x v="36"/>
    <x v="0"/>
    <x v="1425"/>
    <x v="1254"/>
    <x v="4"/>
    <x v="499"/>
    <x v="7"/>
    <x v="1175"/>
    <x v="36"/>
    <x v="3"/>
    <x v="4"/>
    <x v="3"/>
    <x v="1"/>
    <x v="6"/>
    <x v="1057"/>
    <x v="0"/>
    <x v="0"/>
    <x v="3"/>
    <x v="2"/>
    <x v="17"/>
    <x v="0"/>
    <x v="0"/>
  </r>
  <r>
    <x v="123"/>
    <x v="34"/>
    <x v="41"/>
    <x v="1"/>
    <x v="0"/>
    <x v="40"/>
    <x v="40"/>
    <x v="40"/>
    <x v="40"/>
    <x v="0"/>
    <x v="1426"/>
    <x v="1147"/>
    <x v="500"/>
    <x v="234"/>
    <x v="67"/>
    <x v="1003"/>
    <x v="15"/>
    <x v="3"/>
    <x v="3"/>
    <x v="7"/>
    <x v="1"/>
    <x v="22"/>
    <x v="1058"/>
    <x v="0"/>
    <x v="0"/>
    <x v="4"/>
    <x v="2"/>
    <x v="0"/>
    <x v="0"/>
    <x v="0"/>
  </r>
  <r>
    <x v="123"/>
    <x v="39"/>
    <x v="46"/>
    <x v="0"/>
    <x v="0"/>
    <x v="45"/>
    <x v="45"/>
    <x v="45"/>
    <x v="45"/>
    <x v="0"/>
    <x v="1427"/>
    <x v="1472"/>
    <x v="231"/>
    <x v="11"/>
    <x v="101"/>
    <x v="1176"/>
    <x v="3"/>
    <x v="3"/>
    <x v="25"/>
    <x v="3"/>
    <x v="1"/>
    <x v="52"/>
    <x v="1059"/>
    <x v="0"/>
    <x v="0"/>
    <x v="12"/>
    <x v="2"/>
    <x v="0"/>
    <x v="0"/>
    <x v="0"/>
  </r>
  <r>
    <x v="123"/>
    <x v="41"/>
    <x v="48"/>
    <x v="0"/>
    <x v="18"/>
    <x v="47"/>
    <x v="47"/>
    <x v="47"/>
    <x v="47"/>
    <x v="0"/>
    <x v="1428"/>
    <x v="1473"/>
    <x v="502"/>
    <x v="131"/>
    <x v="48"/>
    <x v="1177"/>
    <x v="52"/>
    <x v="3"/>
    <x v="14"/>
    <x v="2"/>
    <x v="1"/>
    <x v="28"/>
    <x v="1060"/>
    <x v="0"/>
    <x v="0"/>
    <x v="13"/>
    <x v="13"/>
    <x v="18"/>
    <x v="0"/>
    <x v="3"/>
  </r>
  <r>
    <x v="123"/>
    <x v="42"/>
    <x v="50"/>
    <x v="0"/>
    <x v="25"/>
    <x v="49"/>
    <x v="49"/>
    <x v="49"/>
    <x v="49"/>
    <x v="0"/>
    <x v="1429"/>
    <x v="1474"/>
    <x v="460"/>
    <x v="222"/>
    <x v="98"/>
    <x v="1178"/>
    <x v="21"/>
    <x v="5"/>
    <x v="28"/>
    <x v="3"/>
    <x v="1"/>
    <x v="36"/>
    <x v="1061"/>
    <x v="0"/>
    <x v="0"/>
    <x v="3"/>
    <x v="2"/>
    <x v="25"/>
    <x v="0"/>
    <x v="4"/>
  </r>
  <r>
    <x v="123"/>
    <x v="43"/>
    <x v="51"/>
    <x v="0"/>
    <x v="26"/>
    <x v="50"/>
    <x v="50"/>
    <x v="50"/>
    <x v="50"/>
    <x v="0"/>
    <x v="1202"/>
    <x v="1475"/>
    <x v="568"/>
    <x v="488"/>
    <x v="54"/>
    <x v="1179"/>
    <x v="9"/>
    <x v="5"/>
    <x v="28"/>
    <x v="3"/>
    <x v="3"/>
    <x v="52"/>
    <x v="1062"/>
    <x v="0"/>
    <x v="0"/>
    <x v="4"/>
    <x v="13"/>
    <x v="26"/>
    <x v="0"/>
    <x v="1"/>
  </r>
  <r>
    <x v="123"/>
    <x v="44"/>
    <x v="52"/>
    <x v="0"/>
    <x v="27"/>
    <x v="51"/>
    <x v="51"/>
    <x v="51"/>
    <x v="51"/>
    <x v="0"/>
    <x v="1430"/>
    <x v="1476"/>
    <x v="246"/>
    <x v="157"/>
    <x v="57"/>
    <x v="1080"/>
    <x v="43"/>
    <x v="3"/>
    <x v="24"/>
    <x v="3"/>
    <x v="1"/>
    <x v="46"/>
    <x v="988"/>
    <x v="0"/>
    <x v="0"/>
    <x v="2"/>
    <x v="5"/>
    <x v="27"/>
    <x v="1"/>
    <x v="1"/>
  </r>
  <r>
    <x v="123"/>
    <x v="45"/>
    <x v="54"/>
    <x v="0"/>
    <x v="29"/>
    <x v="53"/>
    <x v="53"/>
    <x v="53"/>
    <x v="53"/>
    <x v="0"/>
    <x v="1431"/>
    <x v="394"/>
    <x v="710"/>
    <x v="500"/>
    <x v="111"/>
    <x v="916"/>
    <x v="35"/>
    <x v="3"/>
    <x v="15"/>
    <x v="3"/>
    <x v="1"/>
    <x v="36"/>
    <x v="214"/>
    <x v="0"/>
    <x v="0"/>
    <x v="12"/>
    <x v="5"/>
    <x v="29"/>
    <x v="1"/>
    <x v="1"/>
  </r>
  <r>
    <x v="123"/>
    <x v="46"/>
    <x v="55"/>
    <x v="0"/>
    <x v="30"/>
    <x v="54"/>
    <x v="54"/>
    <x v="54"/>
    <x v="54"/>
    <x v="0"/>
    <x v="1432"/>
    <x v="1477"/>
    <x v="225"/>
    <x v="501"/>
    <x v="36"/>
    <x v="1180"/>
    <x v="29"/>
    <x v="3"/>
    <x v="51"/>
    <x v="8"/>
    <x v="1"/>
    <x v="69"/>
    <x v="1063"/>
    <x v="0"/>
    <x v="0"/>
    <x v="12"/>
    <x v="2"/>
    <x v="30"/>
    <x v="0"/>
    <x v="1"/>
  </r>
  <r>
    <x v="123"/>
    <x v="48"/>
    <x v="57"/>
    <x v="0"/>
    <x v="32"/>
    <x v="56"/>
    <x v="56"/>
    <x v="56"/>
    <x v="56"/>
    <x v="0"/>
    <x v="1433"/>
    <x v="816"/>
    <x v="522"/>
    <x v="295"/>
    <x v="48"/>
    <x v="1181"/>
    <x v="36"/>
    <x v="3"/>
    <x v="6"/>
    <x v="3"/>
    <x v="1"/>
    <x v="10"/>
    <x v="1064"/>
    <x v="0"/>
    <x v="0"/>
    <x v="3"/>
    <x v="2"/>
    <x v="32"/>
    <x v="1"/>
    <x v="1"/>
  </r>
  <r>
    <x v="124"/>
    <x v="2"/>
    <x v="2"/>
    <x v="1"/>
    <x v="0"/>
    <x v="2"/>
    <x v="2"/>
    <x v="2"/>
    <x v="2"/>
    <x v="0"/>
    <x v="1434"/>
    <x v="1478"/>
    <x v="620"/>
    <x v="11"/>
    <x v="40"/>
    <x v="1182"/>
    <x v="36"/>
    <x v="3"/>
    <x v="6"/>
    <x v="3"/>
    <x v="1"/>
    <x v="10"/>
    <x v="1065"/>
    <x v="0"/>
    <x v="0"/>
    <x v="3"/>
    <x v="5"/>
    <x v="0"/>
    <x v="0"/>
    <x v="0"/>
  </r>
  <r>
    <x v="124"/>
    <x v="2"/>
    <x v="3"/>
    <x v="1"/>
    <x v="0"/>
    <x v="3"/>
    <x v="3"/>
    <x v="3"/>
    <x v="3"/>
    <x v="0"/>
    <x v="1435"/>
    <x v="1479"/>
    <x v="711"/>
    <x v="97"/>
    <x v="83"/>
    <x v="1183"/>
    <x v="3"/>
    <x v="3"/>
    <x v="6"/>
    <x v="3"/>
    <x v="1"/>
    <x v="26"/>
    <x v="1066"/>
    <x v="0"/>
    <x v="0"/>
    <x v="4"/>
    <x v="2"/>
    <x v="0"/>
    <x v="0"/>
    <x v="0"/>
  </r>
  <r>
    <x v="124"/>
    <x v="2"/>
    <x v="4"/>
    <x v="1"/>
    <x v="0"/>
    <x v="4"/>
    <x v="4"/>
    <x v="4"/>
    <x v="4"/>
    <x v="0"/>
    <x v="1359"/>
    <x v="1019"/>
    <x v="366"/>
    <x v="40"/>
    <x v="18"/>
    <x v="27"/>
    <x v="4"/>
    <x v="3"/>
    <x v="4"/>
    <x v="3"/>
    <x v="1"/>
    <x v="4"/>
    <x v="4"/>
    <x v="0"/>
    <x v="0"/>
    <x v="3"/>
    <x v="2"/>
    <x v="0"/>
    <x v="0"/>
    <x v="0"/>
  </r>
  <r>
    <x v="124"/>
    <x v="5"/>
    <x v="8"/>
    <x v="1"/>
    <x v="0"/>
    <x v="8"/>
    <x v="8"/>
    <x v="8"/>
    <x v="8"/>
    <x v="0"/>
    <x v="1436"/>
    <x v="1480"/>
    <x v="565"/>
    <x v="37"/>
    <x v="20"/>
    <x v="23"/>
    <x v="36"/>
    <x v="3"/>
    <x v="6"/>
    <x v="3"/>
    <x v="1"/>
    <x v="10"/>
    <x v="1067"/>
    <x v="0"/>
    <x v="0"/>
    <x v="3"/>
    <x v="2"/>
    <x v="0"/>
    <x v="0"/>
    <x v="0"/>
  </r>
  <r>
    <x v="124"/>
    <x v="18"/>
    <x v="21"/>
    <x v="1"/>
    <x v="0"/>
    <x v="20"/>
    <x v="20"/>
    <x v="20"/>
    <x v="20"/>
    <x v="0"/>
    <x v="1437"/>
    <x v="1481"/>
    <x v="584"/>
    <x v="289"/>
    <x v="35"/>
    <x v="240"/>
    <x v="36"/>
    <x v="3"/>
    <x v="4"/>
    <x v="3"/>
    <x v="1"/>
    <x v="6"/>
    <x v="1068"/>
    <x v="0"/>
    <x v="0"/>
    <x v="12"/>
    <x v="2"/>
    <x v="0"/>
    <x v="0"/>
    <x v="0"/>
  </r>
  <r>
    <x v="124"/>
    <x v="23"/>
    <x v="27"/>
    <x v="1"/>
    <x v="0"/>
    <x v="26"/>
    <x v="26"/>
    <x v="26"/>
    <x v="26"/>
    <x v="0"/>
    <x v="1389"/>
    <x v="1482"/>
    <x v="396"/>
    <x v="92"/>
    <x v="4"/>
    <x v="1184"/>
    <x v="4"/>
    <x v="3"/>
    <x v="4"/>
    <x v="3"/>
    <x v="1"/>
    <x v="4"/>
    <x v="4"/>
    <x v="0"/>
    <x v="0"/>
    <x v="3"/>
    <x v="2"/>
    <x v="0"/>
    <x v="0"/>
    <x v="0"/>
  </r>
  <r>
    <x v="124"/>
    <x v="25"/>
    <x v="29"/>
    <x v="1"/>
    <x v="10"/>
    <x v="28"/>
    <x v="28"/>
    <x v="28"/>
    <x v="28"/>
    <x v="0"/>
    <x v="360"/>
    <x v="911"/>
    <x v="75"/>
    <x v="345"/>
    <x v="18"/>
    <x v="1185"/>
    <x v="4"/>
    <x v="3"/>
    <x v="4"/>
    <x v="3"/>
    <x v="1"/>
    <x v="4"/>
    <x v="4"/>
    <x v="0"/>
    <x v="0"/>
    <x v="3"/>
    <x v="2"/>
    <x v="10"/>
    <x v="0"/>
    <x v="3"/>
  </r>
  <r>
    <x v="124"/>
    <x v="25"/>
    <x v="30"/>
    <x v="1"/>
    <x v="10"/>
    <x v="29"/>
    <x v="29"/>
    <x v="29"/>
    <x v="29"/>
    <x v="0"/>
    <x v="1438"/>
    <x v="1483"/>
    <x v="554"/>
    <x v="66"/>
    <x v="19"/>
    <x v="1186"/>
    <x v="3"/>
    <x v="3"/>
    <x v="3"/>
    <x v="3"/>
    <x v="1"/>
    <x v="47"/>
    <x v="1069"/>
    <x v="0"/>
    <x v="0"/>
    <x v="3"/>
    <x v="5"/>
    <x v="10"/>
    <x v="0"/>
    <x v="3"/>
  </r>
  <r>
    <x v="124"/>
    <x v="26"/>
    <x v="31"/>
    <x v="1"/>
    <x v="0"/>
    <x v="30"/>
    <x v="30"/>
    <x v="30"/>
    <x v="30"/>
    <x v="0"/>
    <x v="1439"/>
    <x v="1484"/>
    <x v="105"/>
    <x v="397"/>
    <x v="52"/>
    <x v="445"/>
    <x v="4"/>
    <x v="3"/>
    <x v="6"/>
    <x v="3"/>
    <x v="1"/>
    <x v="6"/>
    <x v="1070"/>
    <x v="0"/>
    <x v="0"/>
    <x v="3"/>
    <x v="2"/>
    <x v="0"/>
    <x v="0"/>
    <x v="0"/>
  </r>
  <r>
    <x v="124"/>
    <x v="31"/>
    <x v="37"/>
    <x v="0"/>
    <x v="17"/>
    <x v="36"/>
    <x v="36"/>
    <x v="36"/>
    <x v="36"/>
    <x v="0"/>
    <x v="1440"/>
    <x v="753"/>
    <x v="140"/>
    <x v="502"/>
    <x v="73"/>
    <x v="1187"/>
    <x v="36"/>
    <x v="3"/>
    <x v="4"/>
    <x v="3"/>
    <x v="1"/>
    <x v="6"/>
    <x v="1071"/>
    <x v="0"/>
    <x v="0"/>
    <x v="3"/>
    <x v="2"/>
    <x v="17"/>
    <x v="0"/>
    <x v="0"/>
  </r>
  <r>
    <x v="124"/>
    <x v="34"/>
    <x v="41"/>
    <x v="1"/>
    <x v="0"/>
    <x v="40"/>
    <x v="40"/>
    <x v="40"/>
    <x v="40"/>
    <x v="0"/>
    <x v="1441"/>
    <x v="1485"/>
    <x v="579"/>
    <x v="256"/>
    <x v="110"/>
    <x v="3"/>
    <x v="4"/>
    <x v="3"/>
    <x v="4"/>
    <x v="3"/>
    <x v="1"/>
    <x v="4"/>
    <x v="4"/>
    <x v="0"/>
    <x v="0"/>
    <x v="3"/>
    <x v="2"/>
    <x v="0"/>
    <x v="0"/>
    <x v="0"/>
  </r>
  <r>
    <x v="124"/>
    <x v="39"/>
    <x v="46"/>
    <x v="0"/>
    <x v="0"/>
    <x v="45"/>
    <x v="45"/>
    <x v="45"/>
    <x v="45"/>
    <x v="0"/>
    <x v="1442"/>
    <x v="1486"/>
    <x v="565"/>
    <x v="217"/>
    <x v="106"/>
    <x v="1188"/>
    <x v="33"/>
    <x v="5"/>
    <x v="28"/>
    <x v="3"/>
    <x v="2"/>
    <x v="50"/>
    <x v="1072"/>
    <x v="0"/>
    <x v="0"/>
    <x v="3"/>
    <x v="1"/>
    <x v="0"/>
    <x v="0"/>
    <x v="0"/>
  </r>
  <r>
    <x v="124"/>
    <x v="41"/>
    <x v="48"/>
    <x v="0"/>
    <x v="18"/>
    <x v="47"/>
    <x v="47"/>
    <x v="47"/>
    <x v="47"/>
    <x v="0"/>
    <x v="1443"/>
    <x v="1487"/>
    <x v="649"/>
    <x v="123"/>
    <x v="81"/>
    <x v="1189"/>
    <x v="5"/>
    <x v="3"/>
    <x v="24"/>
    <x v="3"/>
    <x v="2"/>
    <x v="67"/>
    <x v="1073"/>
    <x v="0"/>
    <x v="0"/>
    <x v="5"/>
    <x v="2"/>
    <x v="18"/>
    <x v="0"/>
    <x v="3"/>
  </r>
  <r>
    <x v="124"/>
    <x v="42"/>
    <x v="50"/>
    <x v="0"/>
    <x v="25"/>
    <x v="49"/>
    <x v="49"/>
    <x v="49"/>
    <x v="49"/>
    <x v="0"/>
    <x v="1444"/>
    <x v="646"/>
    <x v="543"/>
    <x v="336"/>
    <x v="83"/>
    <x v="636"/>
    <x v="36"/>
    <x v="3"/>
    <x v="6"/>
    <x v="3"/>
    <x v="1"/>
    <x v="10"/>
    <x v="1074"/>
    <x v="0"/>
    <x v="0"/>
    <x v="3"/>
    <x v="5"/>
    <x v="25"/>
    <x v="0"/>
    <x v="4"/>
  </r>
  <r>
    <x v="124"/>
    <x v="43"/>
    <x v="51"/>
    <x v="0"/>
    <x v="26"/>
    <x v="50"/>
    <x v="50"/>
    <x v="50"/>
    <x v="50"/>
    <x v="0"/>
    <x v="1445"/>
    <x v="1488"/>
    <x v="567"/>
    <x v="280"/>
    <x v="53"/>
    <x v="919"/>
    <x v="15"/>
    <x v="3"/>
    <x v="6"/>
    <x v="3"/>
    <x v="1"/>
    <x v="3"/>
    <x v="1075"/>
    <x v="0"/>
    <x v="0"/>
    <x v="3"/>
    <x v="5"/>
    <x v="26"/>
    <x v="0"/>
    <x v="1"/>
  </r>
  <r>
    <x v="124"/>
    <x v="44"/>
    <x v="52"/>
    <x v="0"/>
    <x v="27"/>
    <x v="51"/>
    <x v="51"/>
    <x v="51"/>
    <x v="51"/>
    <x v="0"/>
    <x v="1446"/>
    <x v="1489"/>
    <x v="428"/>
    <x v="392"/>
    <x v="20"/>
    <x v="73"/>
    <x v="5"/>
    <x v="3"/>
    <x v="14"/>
    <x v="7"/>
    <x v="1"/>
    <x v="18"/>
    <x v="1076"/>
    <x v="0"/>
    <x v="0"/>
    <x v="7"/>
    <x v="1"/>
    <x v="27"/>
    <x v="1"/>
    <x v="1"/>
  </r>
  <r>
    <x v="124"/>
    <x v="45"/>
    <x v="54"/>
    <x v="0"/>
    <x v="29"/>
    <x v="53"/>
    <x v="53"/>
    <x v="53"/>
    <x v="53"/>
    <x v="0"/>
    <x v="788"/>
    <x v="1490"/>
    <x v="712"/>
    <x v="224"/>
    <x v="111"/>
    <x v="271"/>
    <x v="26"/>
    <x v="3"/>
    <x v="3"/>
    <x v="3"/>
    <x v="1"/>
    <x v="33"/>
    <x v="1077"/>
    <x v="0"/>
    <x v="0"/>
    <x v="4"/>
    <x v="5"/>
    <x v="29"/>
    <x v="1"/>
    <x v="1"/>
  </r>
  <r>
    <x v="124"/>
    <x v="46"/>
    <x v="55"/>
    <x v="0"/>
    <x v="30"/>
    <x v="54"/>
    <x v="54"/>
    <x v="54"/>
    <x v="54"/>
    <x v="0"/>
    <x v="1447"/>
    <x v="1491"/>
    <x v="218"/>
    <x v="437"/>
    <x v="36"/>
    <x v="1190"/>
    <x v="10"/>
    <x v="3"/>
    <x v="24"/>
    <x v="7"/>
    <x v="1"/>
    <x v="46"/>
    <x v="1078"/>
    <x v="0"/>
    <x v="0"/>
    <x v="2"/>
    <x v="5"/>
    <x v="30"/>
    <x v="0"/>
    <x v="1"/>
  </r>
  <r>
    <x v="124"/>
    <x v="48"/>
    <x v="57"/>
    <x v="0"/>
    <x v="32"/>
    <x v="56"/>
    <x v="56"/>
    <x v="56"/>
    <x v="56"/>
    <x v="0"/>
    <x v="1448"/>
    <x v="1492"/>
    <x v="366"/>
    <x v="393"/>
    <x v="22"/>
    <x v="1191"/>
    <x v="4"/>
    <x v="3"/>
    <x v="4"/>
    <x v="3"/>
    <x v="1"/>
    <x v="4"/>
    <x v="4"/>
    <x v="0"/>
    <x v="0"/>
    <x v="3"/>
    <x v="2"/>
    <x v="32"/>
    <x v="1"/>
    <x v="1"/>
  </r>
  <r>
    <x v="125"/>
    <x v="2"/>
    <x v="2"/>
    <x v="1"/>
    <x v="0"/>
    <x v="2"/>
    <x v="2"/>
    <x v="2"/>
    <x v="2"/>
    <x v="0"/>
    <x v="1449"/>
    <x v="1493"/>
    <x v="399"/>
    <x v="34"/>
    <x v="81"/>
    <x v="888"/>
    <x v="36"/>
    <x v="3"/>
    <x v="4"/>
    <x v="3"/>
    <x v="1"/>
    <x v="6"/>
    <x v="1079"/>
    <x v="0"/>
    <x v="0"/>
    <x v="12"/>
    <x v="2"/>
    <x v="0"/>
    <x v="0"/>
    <x v="0"/>
  </r>
  <r>
    <x v="125"/>
    <x v="2"/>
    <x v="3"/>
    <x v="1"/>
    <x v="0"/>
    <x v="3"/>
    <x v="3"/>
    <x v="3"/>
    <x v="3"/>
    <x v="0"/>
    <x v="1450"/>
    <x v="1494"/>
    <x v="533"/>
    <x v="200"/>
    <x v="82"/>
    <x v="878"/>
    <x v="3"/>
    <x v="3"/>
    <x v="6"/>
    <x v="3"/>
    <x v="1"/>
    <x v="26"/>
    <x v="1080"/>
    <x v="0"/>
    <x v="0"/>
    <x v="3"/>
    <x v="2"/>
    <x v="0"/>
    <x v="0"/>
    <x v="0"/>
  </r>
  <r>
    <x v="125"/>
    <x v="2"/>
    <x v="4"/>
    <x v="1"/>
    <x v="0"/>
    <x v="4"/>
    <x v="4"/>
    <x v="4"/>
    <x v="4"/>
    <x v="0"/>
    <x v="259"/>
    <x v="1495"/>
    <x v="232"/>
    <x v="239"/>
    <x v="4"/>
    <x v="548"/>
    <x v="4"/>
    <x v="3"/>
    <x v="4"/>
    <x v="3"/>
    <x v="1"/>
    <x v="4"/>
    <x v="4"/>
    <x v="0"/>
    <x v="0"/>
    <x v="3"/>
    <x v="2"/>
    <x v="0"/>
    <x v="0"/>
    <x v="0"/>
  </r>
  <r>
    <x v="125"/>
    <x v="5"/>
    <x v="8"/>
    <x v="1"/>
    <x v="0"/>
    <x v="8"/>
    <x v="8"/>
    <x v="8"/>
    <x v="8"/>
    <x v="0"/>
    <x v="1451"/>
    <x v="1496"/>
    <x v="354"/>
    <x v="269"/>
    <x v="45"/>
    <x v="396"/>
    <x v="4"/>
    <x v="3"/>
    <x v="4"/>
    <x v="3"/>
    <x v="1"/>
    <x v="4"/>
    <x v="4"/>
    <x v="0"/>
    <x v="0"/>
    <x v="3"/>
    <x v="2"/>
    <x v="0"/>
    <x v="0"/>
    <x v="0"/>
  </r>
  <r>
    <x v="125"/>
    <x v="18"/>
    <x v="21"/>
    <x v="1"/>
    <x v="0"/>
    <x v="20"/>
    <x v="20"/>
    <x v="20"/>
    <x v="20"/>
    <x v="0"/>
    <x v="1452"/>
    <x v="1497"/>
    <x v="552"/>
    <x v="97"/>
    <x v="75"/>
    <x v="602"/>
    <x v="35"/>
    <x v="3"/>
    <x v="3"/>
    <x v="3"/>
    <x v="1"/>
    <x v="52"/>
    <x v="1081"/>
    <x v="0"/>
    <x v="0"/>
    <x v="12"/>
    <x v="1"/>
    <x v="0"/>
    <x v="0"/>
    <x v="0"/>
  </r>
  <r>
    <x v="125"/>
    <x v="23"/>
    <x v="27"/>
    <x v="1"/>
    <x v="0"/>
    <x v="26"/>
    <x v="26"/>
    <x v="26"/>
    <x v="26"/>
    <x v="0"/>
    <x v="1453"/>
    <x v="1498"/>
    <x v="47"/>
    <x v="66"/>
    <x v="27"/>
    <x v="1192"/>
    <x v="4"/>
    <x v="3"/>
    <x v="4"/>
    <x v="7"/>
    <x v="1"/>
    <x v="6"/>
    <x v="1082"/>
    <x v="0"/>
    <x v="0"/>
    <x v="3"/>
    <x v="2"/>
    <x v="0"/>
    <x v="0"/>
    <x v="0"/>
  </r>
  <r>
    <x v="125"/>
    <x v="25"/>
    <x v="29"/>
    <x v="1"/>
    <x v="10"/>
    <x v="28"/>
    <x v="28"/>
    <x v="28"/>
    <x v="28"/>
    <x v="0"/>
    <x v="1454"/>
    <x v="1255"/>
    <x v="4"/>
    <x v="503"/>
    <x v="27"/>
    <x v="1193"/>
    <x v="4"/>
    <x v="3"/>
    <x v="4"/>
    <x v="3"/>
    <x v="1"/>
    <x v="4"/>
    <x v="4"/>
    <x v="0"/>
    <x v="0"/>
    <x v="3"/>
    <x v="2"/>
    <x v="10"/>
    <x v="0"/>
    <x v="3"/>
  </r>
  <r>
    <x v="125"/>
    <x v="25"/>
    <x v="30"/>
    <x v="1"/>
    <x v="10"/>
    <x v="29"/>
    <x v="29"/>
    <x v="29"/>
    <x v="29"/>
    <x v="0"/>
    <x v="1455"/>
    <x v="1499"/>
    <x v="415"/>
    <x v="166"/>
    <x v="9"/>
    <x v="1194"/>
    <x v="15"/>
    <x v="3"/>
    <x v="3"/>
    <x v="3"/>
    <x v="1"/>
    <x v="38"/>
    <x v="1083"/>
    <x v="0"/>
    <x v="0"/>
    <x v="3"/>
    <x v="2"/>
    <x v="10"/>
    <x v="0"/>
    <x v="3"/>
  </r>
  <r>
    <x v="125"/>
    <x v="26"/>
    <x v="31"/>
    <x v="1"/>
    <x v="0"/>
    <x v="30"/>
    <x v="30"/>
    <x v="30"/>
    <x v="30"/>
    <x v="0"/>
    <x v="1456"/>
    <x v="1500"/>
    <x v="463"/>
    <x v="155"/>
    <x v="82"/>
    <x v="1195"/>
    <x v="3"/>
    <x v="3"/>
    <x v="6"/>
    <x v="3"/>
    <x v="1"/>
    <x v="26"/>
    <x v="1084"/>
    <x v="0"/>
    <x v="0"/>
    <x v="4"/>
    <x v="5"/>
    <x v="0"/>
    <x v="0"/>
    <x v="0"/>
  </r>
  <r>
    <x v="125"/>
    <x v="31"/>
    <x v="37"/>
    <x v="0"/>
    <x v="17"/>
    <x v="36"/>
    <x v="36"/>
    <x v="36"/>
    <x v="36"/>
    <x v="0"/>
    <x v="1457"/>
    <x v="1501"/>
    <x v="463"/>
    <x v="504"/>
    <x v="65"/>
    <x v="1196"/>
    <x v="3"/>
    <x v="3"/>
    <x v="3"/>
    <x v="3"/>
    <x v="1"/>
    <x v="47"/>
    <x v="1085"/>
    <x v="0"/>
    <x v="0"/>
    <x v="3"/>
    <x v="2"/>
    <x v="17"/>
    <x v="0"/>
    <x v="0"/>
  </r>
  <r>
    <x v="125"/>
    <x v="34"/>
    <x v="41"/>
    <x v="1"/>
    <x v="0"/>
    <x v="40"/>
    <x v="40"/>
    <x v="40"/>
    <x v="40"/>
    <x v="0"/>
    <x v="1458"/>
    <x v="1502"/>
    <x v="562"/>
    <x v="210"/>
    <x v="83"/>
    <x v="1197"/>
    <x v="3"/>
    <x v="5"/>
    <x v="6"/>
    <x v="3"/>
    <x v="1"/>
    <x v="47"/>
    <x v="751"/>
    <x v="0"/>
    <x v="0"/>
    <x v="3"/>
    <x v="2"/>
    <x v="0"/>
    <x v="0"/>
    <x v="0"/>
  </r>
  <r>
    <x v="125"/>
    <x v="39"/>
    <x v="46"/>
    <x v="0"/>
    <x v="0"/>
    <x v="45"/>
    <x v="45"/>
    <x v="45"/>
    <x v="45"/>
    <x v="0"/>
    <x v="1459"/>
    <x v="1503"/>
    <x v="495"/>
    <x v="220"/>
    <x v="43"/>
    <x v="1198"/>
    <x v="52"/>
    <x v="3"/>
    <x v="28"/>
    <x v="7"/>
    <x v="1"/>
    <x v="78"/>
    <x v="1086"/>
    <x v="0"/>
    <x v="0"/>
    <x v="5"/>
    <x v="2"/>
    <x v="0"/>
    <x v="0"/>
    <x v="0"/>
  </r>
  <r>
    <x v="125"/>
    <x v="41"/>
    <x v="48"/>
    <x v="0"/>
    <x v="18"/>
    <x v="47"/>
    <x v="47"/>
    <x v="47"/>
    <x v="47"/>
    <x v="0"/>
    <x v="1460"/>
    <x v="1504"/>
    <x v="713"/>
    <x v="313"/>
    <x v="73"/>
    <x v="174"/>
    <x v="76"/>
    <x v="3"/>
    <x v="2"/>
    <x v="3"/>
    <x v="3"/>
    <x v="79"/>
    <x v="1087"/>
    <x v="0"/>
    <x v="0"/>
    <x v="4"/>
    <x v="5"/>
    <x v="18"/>
    <x v="0"/>
    <x v="3"/>
  </r>
  <r>
    <x v="125"/>
    <x v="42"/>
    <x v="50"/>
    <x v="0"/>
    <x v="25"/>
    <x v="49"/>
    <x v="49"/>
    <x v="49"/>
    <x v="49"/>
    <x v="0"/>
    <x v="1461"/>
    <x v="1505"/>
    <x v="551"/>
    <x v="293"/>
    <x v="53"/>
    <x v="1199"/>
    <x v="9"/>
    <x v="3"/>
    <x v="31"/>
    <x v="3"/>
    <x v="1"/>
    <x v="52"/>
    <x v="277"/>
    <x v="0"/>
    <x v="0"/>
    <x v="3"/>
    <x v="2"/>
    <x v="25"/>
    <x v="0"/>
    <x v="4"/>
  </r>
  <r>
    <x v="125"/>
    <x v="43"/>
    <x v="51"/>
    <x v="0"/>
    <x v="26"/>
    <x v="50"/>
    <x v="50"/>
    <x v="50"/>
    <x v="50"/>
    <x v="0"/>
    <x v="1462"/>
    <x v="1506"/>
    <x v="231"/>
    <x v="32"/>
    <x v="44"/>
    <x v="1200"/>
    <x v="9"/>
    <x v="3"/>
    <x v="10"/>
    <x v="3"/>
    <x v="1"/>
    <x v="16"/>
    <x v="1088"/>
    <x v="0"/>
    <x v="0"/>
    <x v="12"/>
    <x v="2"/>
    <x v="26"/>
    <x v="0"/>
    <x v="1"/>
  </r>
  <r>
    <x v="125"/>
    <x v="44"/>
    <x v="52"/>
    <x v="0"/>
    <x v="27"/>
    <x v="51"/>
    <x v="51"/>
    <x v="51"/>
    <x v="51"/>
    <x v="0"/>
    <x v="1463"/>
    <x v="1507"/>
    <x v="714"/>
    <x v="287"/>
    <x v="55"/>
    <x v="1201"/>
    <x v="8"/>
    <x v="3"/>
    <x v="34"/>
    <x v="7"/>
    <x v="3"/>
    <x v="87"/>
    <x v="93"/>
    <x v="0"/>
    <x v="0"/>
    <x v="5"/>
    <x v="9"/>
    <x v="27"/>
    <x v="1"/>
    <x v="1"/>
  </r>
  <r>
    <x v="125"/>
    <x v="45"/>
    <x v="54"/>
    <x v="0"/>
    <x v="29"/>
    <x v="53"/>
    <x v="53"/>
    <x v="53"/>
    <x v="53"/>
    <x v="0"/>
    <x v="1289"/>
    <x v="1508"/>
    <x v="715"/>
    <x v="505"/>
    <x v="111"/>
    <x v="1202"/>
    <x v="33"/>
    <x v="3"/>
    <x v="15"/>
    <x v="3"/>
    <x v="1"/>
    <x v="52"/>
    <x v="1089"/>
    <x v="0"/>
    <x v="0"/>
    <x v="4"/>
    <x v="5"/>
    <x v="29"/>
    <x v="1"/>
    <x v="1"/>
  </r>
  <r>
    <x v="125"/>
    <x v="46"/>
    <x v="55"/>
    <x v="0"/>
    <x v="30"/>
    <x v="54"/>
    <x v="54"/>
    <x v="54"/>
    <x v="54"/>
    <x v="0"/>
    <x v="1430"/>
    <x v="497"/>
    <x v="716"/>
    <x v="506"/>
    <x v="89"/>
    <x v="1203"/>
    <x v="10"/>
    <x v="3"/>
    <x v="24"/>
    <x v="2"/>
    <x v="1"/>
    <x v="9"/>
    <x v="1090"/>
    <x v="0"/>
    <x v="0"/>
    <x v="12"/>
    <x v="14"/>
    <x v="30"/>
    <x v="0"/>
    <x v="1"/>
  </r>
  <r>
    <x v="125"/>
    <x v="48"/>
    <x v="57"/>
    <x v="0"/>
    <x v="32"/>
    <x v="56"/>
    <x v="56"/>
    <x v="56"/>
    <x v="56"/>
    <x v="0"/>
    <x v="1464"/>
    <x v="1509"/>
    <x v="38"/>
    <x v="433"/>
    <x v="0"/>
    <x v="1204"/>
    <x v="9"/>
    <x v="3"/>
    <x v="15"/>
    <x v="3"/>
    <x v="1"/>
    <x v="38"/>
    <x v="440"/>
    <x v="0"/>
    <x v="0"/>
    <x v="3"/>
    <x v="2"/>
    <x v="32"/>
    <x v="1"/>
    <x v="1"/>
  </r>
  <r>
    <x v="126"/>
    <x v="2"/>
    <x v="2"/>
    <x v="1"/>
    <x v="0"/>
    <x v="2"/>
    <x v="2"/>
    <x v="2"/>
    <x v="2"/>
    <x v="0"/>
    <x v="1465"/>
    <x v="1510"/>
    <x v="442"/>
    <x v="329"/>
    <x v="81"/>
    <x v="1205"/>
    <x v="9"/>
    <x v="3"/>
    <x v="4"/>
    <x v="3"/>
    <x v="3"/>
    <x v="47"/>
    <x v="1091"/>
    <x v="0"/>
    <x v="0"/>
    <x v="4"/>
    <x v="2"/>
    <x v="0"/>
    <x v="0"/>
    <x v="0"/>
  </r>
  <r>
    <x v="126"/>
    <x v="2"/>
    <x v="3"/>
    <x v="1"/>
    <x v="0"/>
    <x v="3"/>
    <x v="3"/>
    <x v="3"/>
    <x v="3"/>
    <x v="0"/>
    <x v="1466"/>
    <x v="1511"/>
    <x v="717"/>
    <x v="46"/>
    <x v="82"/>
    <x v="1206"/>
    <x v="36"/>
    <x v="5"/>
    <x v="4"/>
    <x v="3"/>
    <x v="1"/>
    <x v="10"/>
    <x v="1092"/>
    <x v="0"/>
    <x v="0"/>
    <x v="13"/>
    <x v="2"/>
    <x v="0"/>
    <x v="0"/>
    <x v="0"/>
  </r>
  <r>
    <x v="126"/>
    <x v="2"/>
    <x v="4"/>
    <x v="1"/>
    <x v="0"/>
    <x v="4"/>
    <x v="4"/>
    <x v="4"/>
    <x v="4"/>
    <x v="0"/>
    <x v="1467"/>
    <x v="4"/>
    <x v="385"/>
    <x v="447"/>
    <x v="4"/>
    <x v="323"/>
    <x v="4"/>
    <x v="3"/>
    <x v="4"/>
    <x v="3"/>
    <x v="1"/>
    <x v="4"/>
    <x v="4"/>
    <x v="0"/>
    <x v="0"/>
    <x v="3"/>
    <x v="2"/>
    <x v="0"/>
    <x v="0"/>
    <x v="0"/>
  </r>
  <r>
    <x v="126"/>
    <x v="5"/>
    <x v="8"/>
    <x v="1"/>
    <x v="0"/>
    <x v="8"/>
    <x v="8"/>
    <x v="8"/>
    <x v="8"/>
    <x v="0"/>
    <x v="542"/>
    <x v="1512"/>
    <x v="481"/>
    <x v="507"/>
    <x v="90"/>
    <x v="1207"/>
    <x v="36"/>
    <x v="3"/>
    <x v="4"/>
    <x v="3"/>
    <x v="1"/>
    <x v="6"/>
    <x v="1093"/>
    <x v="0"/>
    <x v="0"/>
    <x v="12"/>
    <x v="13"/>
    <x v="0"/>
    <x v="0"/>
    <x v="0"/>
  </r>
  <r>
    <x v="126"/>
    <x v="18"/>
    <x v="21"/>
    <x v="1"/>
    <x v="0"/>
    <x v="20"/>
    <x v="20"/>
    <x v="20"/>
    <x v="20"/>
    <x v="0"/>
    <x v="1468"/>
    <x v="1513"/>
    <x v="399"/>
    <x v="91"/>
    <x v="29"/>
    <x v="1208"/>
    <x v="3"/>
    <x v="3"/>
    <x v="4"/>
    <x v="7"/>
    <x v="1"/>
    <x v="26"/>
    <x v="1094"/>
    <x v="0"/>
    <x v="0"/>
    <x v="4"/>
    <x v="2"/>
    <x v="0"/>
    <x v="0"/>
    <x v="0"/>
  </r>
  <r>
    <x v="126"/>
    <x v="23"/>
    <x v="27"/>
    <x v="1"/>
    <x v="0"/>
    <x v="26"/>
    <x v="26"/>
    <x v="26"/>
    <x v="26"/>
    <x v="0"/>
    <x v="1469"/>
    <x v="1514"/>
    <x v="140"/>
    <x v="172"/>
    <x v="18"/>
    <x v="1008"/>
    <x v="4"/>
    <x v="3"/>
    <x v="4"/>
    <x v="3"/>
    <x v="1"/>
    <x v="4"/>
    <x v="4"/>
    <x v="0"/>
    <x v="0"/>
    <x v="3"/>
    <x v="2"/>
    <x v="0"/>
    <x v="0"/>
    <x v="0"/>
  </r>
  <r>
    <x v="126"/>
    <x v="25"/>
    <x v="29"/>
    <x v="1"/>
    <x v="10"/>
    <x v="28"/>
    <x v="28"/>
    <x v="28"/>
    <x v="28"/>
    <x v="0"/>
    <x v="1470"/>
    <x v="350"/>
    <x v="429"/>
    <x v="508"/>
    <x v="4"/>
    <x v="1209"/>
    <x v="4"/>
    <x v="3"/>
    <x v="4"/>
    <x v="3"/>
    <x v="1"/>
    <x v="4"/>
    <x v="4"/>
    <x v="0"/>
    <x v="0"/>
    <x v="3"/>
    <x v="2"/>
    <x v="10"/>
    <x v="0"/>
    <x v="3"/>
  </r>
  <r>
    <x v="126"/>
    <x v="25"/>
    <x v="30"/>
    <x v="1"/>
    <x v="10"/>
    <x v="29"/>
    <x v="29"/>
    <x v="29"/>
    <x v="29"/>
    <x v="0"/>
    <x v="1471"/>
    <x v="1515"/>
    <x v="635"/>
    <x v="405"/>
    <x v="57"/>
    <x v="1072"/>
    <x v="9"/>
    <x v="3"/>
    <x v="6"/>
    <x v="7"/>
    <x v="1"/>
    <x v="3"/>
    <x v="1095"/>
    <x v="0"/>
    <x v="0"/>
    <x v="3"/>
    <x v="2"/>
    <x v="10"/>
    <x v="0"/>
    <x v="3"/>
  </r>
  <r>
    <x v="126"/>
    <x v="26"/>
    <x v="31"/>
    <x v="1"/>
    <x v="0"/>
    <x v="30"/>
    <x v="30"/>
    <x v="30"/>
    <x v="30"/>
    <x v="0"/>
    <x v="1472"/>
    <x v="1516"/>
    <x v="551"/>
    <x v="182"/>
    <x v="103"/>
    <x v="359"/>
    <x v="4"/>
    <x v="3"/>
    <x v="4"/>
    <x v="3"/>
    <x v="1"/>
    <x v="4"/>
    <x v="4"/>
    <x v="0"/>
    <x v="0"/>
    <x v="3"/>
    <x v="2"/>
    <x v="0"/>
    <x v="0"/>
    <x v="0"/>
  </r>
  <r>
    <x v="126"/>
    <x v="31"/>
    <x v="37"/>
    <x v="0"/>
    <x v="17"/>
    <x v="36"/>
    <x v="36"/>
    <x v="36"/>
    <x v="36"/>
    <x v="0"/>
    <x v="1473"/>
    <x v="1517"/>
    <x v="11"/>
    <x v="509"/>
    <x v="49"/>
    <x v="1210"/>
    <x v="3"/>
    <x v="3"/>
    <x v="10"/>
    <x v="3"/>
    <x v="1"/>
    <x v="21"/>
    <x v="362"/>
    <x v="0"/>
    <x v="0"/>
    <x v="3"/>
    <x v="2"/>
    <x v="17"/>
    <x v="0"/>
    <x v="0"/>
  </r>
  <r>
    <x v="126"/>
    <x v="34"/>
    <x v="41"/>
    <x v="1"/>
    <x v="0"/>
    <x v="40"/>
    <x v="40"/>
    <x v="40"/>
    <x v="40"/>
    <x v="0"/>
    <x v="1474"/>
    <x v="1518"/>
    <x v="693"/>
    <x v="98"/>
    <x v="108"/>
    <x v="1211"/>
    <x v="4"/>
    <x v="3"/>
    <x v="4"/>
    <x v="3"/>
    <x v="1"/>
    <x v="4"/>
    <x v="4"/>
    <x v="0"/>
    <x v="0"/>
    <x v="3"/>
    <x v="2"/>
    <x v="0"/>
    <x v="0"/>
    <x v="0"/>
  </r>
  <r>
    <x v="126"/>
    <x v="39"/>
    <x v="46"/>
    <x v="0"/>
    <x v="0"/>
    <x v="45"/>
    <x v="45"/>
    <x v="45"/>
    <x v="45"/>
    <x v="0"/>
    <x v="1475"/>
    <x v="1519"/>
    <x v="489"/>
    <x v="135"/>
    <x v="82"/>
    <x v="1212"/>
    <x v="30"/>
    <x v="3"/>
    <x v="5"/>
    <x v="3"/>
    <x v="1"/>
    <x v="52"/>
    <x v="1096"/>
    <x v="0"/>
    <x v="0"/>
    <x v="4"/>
    <x v="5"/>
    <x v="0"/>
    <x v="0"/>
    <x v="0"/>
  </r>
  <r>
    <x v="126"/>
    <x v="41"/>
    <x v="48"/>
    <x v="0"/>
    <x v="18"/>
    <x v="47"/>
    <x v="47"/>
    <x v="47"/>
    <x v="47"/>
    <x v="0"/>
    <x v="1476"/>
    <x v="1520"/>
    <x v="718"/>
    <x v="378"/>
    <x v="76"/>
    <x v="1213"/>
    <x v="75"/>
    <x v="3"/>
    <x v="74"/>
    <x v="7"/>
    <x v="1"/>
    <x v="122"/>
    <x v="1097"/>
    <x v="0"/>
    <x v="0"/>
    <x v="2"/>
    <x v="1"/>
    <x v="18"/>
    <x v="0"/>
    <x v="3"/>
  </r>
  <r>
    <x v="126"/>
    <x v="42"/>
    <x v="50"/>
    <x v="0"/>
    <x v="25"/>
    <x v="49"/>
    <x v="49"/>
    <x v="49"/>
    <x v="49"/>
    <x v="0"/>
    <x v="1477"/>
    <x v="1521"/>
    <x v="483"/>
    <x v="134"/>
    <x v="75"/>
    <x v="1179"/>
    <x v="30"/>
    <x v="3"/>
    <x v="5"/>
    <x v="3"/>
    <x v="1"/>
    <x v="52"/>
    <x v="949"/>
    <x v="0"/>
    <x v="0"/>
    <x v="4"/>
    <x v="2"/>
    <x v="25"/>
    <x v="0"/>
    <x v="4"/>
  </r>
  <r>
    <x v="126"/>
    <x v="43"/>
    <x v="51"/>
    <x v="0"/>
    <x v="26"/>
    <x v="50"/>
    <x v="50"/>
    <x v="50"/>
    <x v="50"/>
    <x v="0"/>
    <x v="1478"/>
    <x v="1522"/>
    <x v="536"/>
    <x v="92"/>
    <x v="42"/>
    <x v="1214"/>
    <x v="17"/>
    <x v="3"/>
    <x v="25"/>
    <x v="3"/>
    <x v="1"/>
    <x v="53"/>
    <x v="176"/>
    <x v="0"/>
    <x v="0"/>
    <x v="12"/>
    <x v="5"/>
    <x v="26"/>
    <x v="0"/>
    <x v="1"/>
  </r>
  <r>
    <x v="126"/>
    <x v="44"/>
    <x v="52"/>
    <x v="0"/>
    <x v="27"/>
    <x v="51"/>
    <x v="51"/>
    <x v="51"/>
    <x v="51"/>
    <x v="0"/>
    <x v="1479"/>
    <x v="1523"/>
    <x v="151"/>
    <x v="510"/>
    <x v="88"/>
    <x v="1215"/>
    <x v="35"/>
    <x v="3"/>
    <x v="25"/>
    <x v="2"/>
    <x v="2"/>
    <x v="61"/>
    <x v="1098"/>
    <x v="0"/>
    <x v="0"/>
    <x v="2"/>
    <x v="25"/>
    <x v="27"/>
    <x v="1"/>
    <x v="1"/>
  </r>
  <r>
    <x v="126"/>
    <x v="45"/>
    <x v="54"/>
    <x v="0"/>
    <x v="29"/>
    <x v="53"/>
    <x v="53"/>
    <x v="53"/>
    <x v="53"/>
    <x v="0"/>
    <x v="1480"/>
    <x v="1524"/>
    <x v="345"/>
    <x v="349"/>
    <x v="50"/>
    <x v="641"/>
    <x v="21"/>
    <x v="3"/>
    <x v="3"/>
    <x v="3"/>
    <x v="1"/>
    <x v="22"/>
    <x v="1099"/>
    <x v="0"/>
    <x v="0"/>
    <x v="4"/>
    <x v="2"/>
    <x v="29"/>
    <x v="1"/>
    <x v="1"/>
  </r>
  <r>
    <x v="126"/>
    <x v="46"/>
    <x v="55"/>
    <x v="0"/>
    <x v="30"/>
    <x v="54"/>
    <x v="54"/>
    <x v="54"/>
    <x v="54"/>
    <x v="0"/>
    <x v="1481"/>
    <x v="1525"/>
    <x v="719"/>
    <x v="503"/>
    <x v="69"/>
    <x v="908"/>
    <x v="20"/>
    <x v="5"/>
    <x v="23"/>
    <x v="7"/>
    <x v="1"/>
    <x v="46"/>
    <x v="1100"/>
    <x v="0"/>
    <x v="0"/>
    <x v="12"/>
    <x v="13"/>
    <x v="30"/>
    <x v="0"/>
    <x v="1"/>
  </r>
  <r>
    <x v="126"/>
    <x v="48"/>
    <x v="57"/>
    <x v="0"/>
    <x v="32"/>
    <x v="56"/>
    <x v="56"/>
    <x v="56"/>
    <x v="56"/>
    <x v="0"/>
    <x v="1482"/>
    <x v="1526"/>
    <x v="123"/>
    <x v="312"/>
    <x v="57"/>
    <x v="1216"/>
    <x v="4"/>
    <x v="3"/>
    <x v="4"/>
    <x v="3"/>
    <x v="1"/>
    <x v="4"/>
    <x v="4"/>
    <x v="0"/>
    <x v="0"/>
    <x v="3"/>
    <x v="2"/>
    <x v="32"/>
    <x v="1"/>
    <x v="1"/>
  </r>
  <r>
    <x v="127"/>
    <x v="2"/>
    <x v="2"/>
    <x v="1"/>
    <x v="0"/>
    <x v="2"/>
    <x v="2"/>
    <x v="2"/>
    <x v="2"/>
    <x v="0"/>
    <x v="1483"/>
    <x v="1527"/>
    <x v="720"/>
    <x v="79"/>
    <x v="54"/>
    <x v="1217"/>
    <x v="15"/>
    <x v="3"/>
    <x v="6"/>
    <x v="3"/>
    <x v="1"/>
    <x v="3"/>
    <x v="1101"/>
    <x v="0"/>
    <x v="0"/>
    <x v="3"/>
    <x v="2"/>
    <x v="0"/>
    <x v="0"/>
    <x v="0"/>
  </r>
  <r>
    <x v="127"/>
    <x v="2"/>
    <x v="3"/>
    <x v="1"/>
    <x v="0"/>
    <x v="3"/>
    <x v="3"/>
    <x v="3"/>
    <x v="3"/>
    <x v="0"/>
    <x v="1484"/>
    <x v="1528"/>
    <x v="354"/>
    <x v="266"/>
    <x v="107"/>
    <x v="201"/>
    <x v="3"/>
    <x v="3"/>
    <x v="4"/>
    <x v="3"/>
    <x v="1"/>
    <x v="10"/>
    <x v="1102"/>
    <x v="0"/>
    <x v="0"/>
    <x v="4"/>
    <x v="2"/>
    <x v="0"/>
    <x v="0"/>
    <x v="0"/>
  </r>
  <r>
    <x v="127"/>
    <x v="2"/>
    <x v="4"/>
    <x v="1"/>
    <x v="0"/>
    <x v="4"/>
    <x v="4"/>
    <x v="4"/>
    <x v="4"/>
    <x v="0"/>
    <x v="1485"/>
    <x v="1529"/>
    <x v="410"/>
    <x v="511"/>
    <x v="18"/>
    <x v="1218"/>
    <x v="36"/>
    <x v="3"/>
    <x v="4"/>
    <x v="3"/>
    <x v="1"/>
    <x v="6"/>
    <x v="1103"/>
    <x v="0"/>
    <x v="0"/>
    <x v="3"/>
    <x v="2"/>
    <x v="0"/>
    <x v="0"/>
    <x v="0"/>
  </r>
  <r>
    <x v="127"/>
    <x v="5"/>
    <x v="8"/>
    <x v="1"/>
    <x v="0"/>
    <x v="8"/>
    <x v="8"/>
    <x v="8"/>
    <x v="8"/>
    <x v="0"/>
    <x v="1486"/>
    <x v="1530"/>
    <x v="566"/>
    <x v="352"/>
    <x v="90"/>
    <x v="229"/>
    <x v="3"/>
    <x v="3"/>
    <x v="3"/>
    <x v="3"/>
    <x v="1"/>
    <x v="47"/>
    <x v="1104"/>
    <x v="0"/>
    <x v="0"/>
    <x v="5"/>
    <x v="13"/>
    <x v="0"/>
    <x v="0"/>
    <x v="0"/>
  </r>
  <r>
    <x v="127"/>
    <x v="18"/>
    <x v="21"/>
    <x v="1"/>
    <x v="0"/>
    <x v="20"/>
    <x v="20"/>
    <x v="20"/>
    <x v="20"/>
    <x v="0"/>
    <x v="1487"/>
    <x v="1531"/>
    <x v="549"/>
    <x v="269"/>
    <x v="48"/>
    <x v="870"/>
    <x v="21"/>
    <x v="3"/>
    <x v="6"/>
    <x v="7"/>
    <x v="2"/>
    <x v="16"/>
    <x v="1105"/>
    <x v="0"/>
    <x v="0"/>
    <x v="3"/>
    <x v="13"/>
    <x v="0"/>
    <x v="0"/>
    <x v="0"/>
  </r>
  <r>
    <x v="127"/>
    <x v="23"/>
    <x v="27"/>
    <x v="1"/>
    <x v="0"/>
    <x v="26"/>
    <x v="26"/>
    <x v="26"/>
    <x v="26"/>
    <x v="0"/>
    <x v="391"/>
    <x v="1532"/>
    <x v="6"/>
    <x v="243"/>
    <x v="27"/>
    <x v="673"/>
    <x v="36"/>
    <x v="3"/>
    <x v="4"/>
    <x v="3"/>
    <x v="1"/>
    <x v="6"/>
    <x v="1106"/>
    <x v="0"/>
    <x v="0"/>
    <x v="3"/>
    <x v="2"/>
    <x v="0"/>
    <x v="0"/>
    <x v="0"/>
  </r>
  <r>
    <x v="127"/>
    <x v="25"/>
    <x v="29"/>
    <x v="1"/>
    <x v="10"/>
    <x v="28"/>
    <x v="28"/>
    <x v="28"/>
    <x v="28"/>
    <x v="0"/>
    <x v="1488"/>
    <x v="1533"/>
    <x v="47"/>
    <x v="512"/>
    <x v="18"/>
    <x v="724"/>
    <x v="4"/>
    <x v="3"/>
    <x v="4"/>
    <x v="7"/>
    <x v="1"/>
    <x v="6"/>
    <x v="1107"/>
    <x v="0"/>
    <x v="0"/>
    <x v="4"/>
    <x v="2"/>
    <x v="10"/>
    <x v="0"/>
    <x v="3"/>
  </r>
  <r>
    <x v="127"/>
    <x v="25"/>
    <x v="30"/>
    <x v="1"/>
    <x v="10"/>
    <x v="29"/>
    <x v="29"/>
    <x v="29"/>
    <x v="29"/>
    <x v="0"/>
    <x v="1489"/>
    <x v="1534"/>
    <x v="338"/>
    <x v="164"/>
    <x v="57"/>
    <x v="1219"/>
    <x v="4"/>
    <x v="3"/>
    <x v="4"/>
    <x v="3"/>
    <x v="1"/>
    <x v="4"/>
    <x v="4"/>
    <x v="0"/>
    <x v="0"/>
    <x v="4"/>
    <x v="5"/>
    <x v="10"/>
    <x v="0"/>
    <x v="3"/>
  </r>
  <r>
    <x v="127"/>
    <x v="26"/>
    <x v="31"/>
    <x v="1"/>
    <x v="0"/>
    <x v="30"/>
    <x v="30"/>
    <x v="30"/>
    <x v="30"/>
    <x v="0"/>
    <x v="1490"/>
    <x v="1535"/>
    <x v="105"/>
    <x v="277"/>
    <x v="81"/>
    <x v="14"/>
    <x v="4"/>
    <x v="3"/>
    <x v="6"/>
    <x v="3"/>
    <x v="3"/>
    <x v="10"/>
    <x v="1108"/>
    <x v="0"/>
    <x v="0"/>
    <x v="3"/>
    <x v="2"/>
    <x v="0"/>
    <x v="0"/>
    <x v="0"/>
  </r>
  <r>
    <x v="127"/>
    <x v="31"/>
    <x v="37"/>
    <x v="0"/>
    <x v="17"/>
    <x v="36"/>
    <x v="36"/>
    <x v="36"/>
    <x v="36"/>
    <x v="0"/>
    <x v="1491"/>
    <x v="1536"/>
    <x v="643"/>
    <x v="513"/>
    <x v="49"/>
    <x v="1220"/>
    <x v="9"/>
    <x v="3"/>
    <x v="28"/>
    <x v="3"/>
    <x v="1"/>
    <x v="21"/>
    <x v="436"/>
    <x v="0"/>
    <x v="0"/>
    <x v="4"/>
    <x v="2"/>
    <x v="17"/>
    <x v="0"/>
    <x v="0"/>
  </r>
  <r>
    <x v="127"/>
    <x v="34"/>
    <x v="41"/>
    <x v="1"/>
    <x v="0"/>
    <x v="40"/>
    <x v="40"/>
    <x v="40"/>
    <x v="40"/>
    <x v="0"/>
    <x v="1492"/>
    <x v="1537"/>
    <x v="424"/>
    <x v="107"/>
    <x v="109"/>
    <x v="1221"/>
    <x v="9"/>
    <x v="3"/>
    <x v="6"/>
    <x v="3"/>
    <x v="1"/>
    <x v="47"/>
    <x v="1109"/>
    <x v="0"/>
    <x v="0"/>
    <x v="4"/>
    <x v="5"/>
    <x v="0"/>
    <x v="0"/>
    <x v="0"/>
  </r>
  <r>
    <x v="127"/>
    <x v="39"/>
    <x v="46"/>
    <x v="0"/>
    <x v="0"/>
    <x v="45"/>
    <x v="45"/>
    <x v="45"/>
    <x v="45"/>
    <x v="0"/>
    <x v="1493"/>
    <x v="1472"/>
    <x v="365"/>
    <x v="40"/>
    <x v="67"/>
    <x v="1222"/>
    <x v="33"/>
    <x v="3"/>
    <x v="25"/>
    <x v="3"/>
    <x v="1"/>
    <x v="50"/>
    <x v="643"/>
    <x v="0"/>
    <x v="0"/>
    <x v="13"/>
    <x v="5"/>
    <x v="0"/>
    <x v="0"/>
    <x v="0"/>
  </r>
  <r>
    <x v="127"/>
    <x v="41"/>
    <x v="48"/>
    <x v="0"/>
    <x v="18"/>
    <x v="47"/>
    <x v="47"/>
    <x v="47"/>
    <x v="47"/>
    <x v="0"/>
    <x v="1494"/>
    <x v="1538"/>
    <x v="226"/>
    <x v="159"/>
    <x v="76"/>
    <x v="1223"/>
    <x v="84"/>
    <x v="3"/>
    <x v="79"/>
    <x v="9"/>
    <x v="6"/>
    <x v="40"/>
    <x v="1110"/>
    <x v="0"/>
    <x v="0"/>
    <x v="12"/>
    <x v="2"/>
    <x v="18"/>
    <x v="0"/>
    <x v="3"/>
  </r>
  <r>
    <x v="127"/>
    <x v="42"/>
    <x v="50"/>
    <x v="0"/>
    <x v="25"/>
    <x v="49"/>
    <x v="49"/>
    <x v="49"/>
    <x v="49"/>
    <x v="0"/>
    <x v="1495"/>
    <x v="1539"/>
    <x v="463"/>
    <x v="261"/>
    <x v="53"/>
    <x v="683"/>
    <x v="21"/>
    <x v="3"/>
    <x v="10"/>
    <x v="3"/>
    <x v="1"/>
    <x v="36"/>
    <x v="244"/>
    <x v="0"/>
    <x v="0"/>
    <x v="12"/>
    <x v="2"/>
    <x v="25"/>
    <x v="0"/>
    <x v="4"/>
  </r>
  <r>
    <x v="127"/>
    <x v="43"/>
    <x v="51"/>
    <x v="0"/>
    <x v="26"/>
    <x v="50"/>
    <x v="50"/>
    <x v="50"/>
    <x v="50"/>
    <x v="0"/>
    <x v="1496"/>
    <x v="1540"/>
    <x v="155"/>
    <x v="28"/>
    <x v="48"/>
    <x v="1224"/>
    <x v="33"/>
    <x v="3"/>
    <x v="23"/>
    <x v="7"/>
    <x v="2"/>
    <x v="61"/>
    <x v="525"/>
    <x v="0"/>
    <x v="0"/>
    <x v="3"/>
    <x v="2"/>
    <x v="26"/>
    <x v="0"/>
    <x v="1"/>
  </r>
  <r>
    <x v="127"/>
    <x v="44"/>
    <x v="52"/>
    <x v="0"/>
    <x v="27"/>
    <x v="51"/>
    <x v="51"/>
    <x v="51"/>
    <x v="51"/>
    <x v="0"/>
    <x v="1497"/>
    <x v="1541"/>
    <x v="228"/>
    <x v="93"/>
    <x v="80"/>
    <x v="1225"/>
    <x v="52"/>
    <x v="3"/>
    <x v="9"/>
    <x v="3"/>
    <x v="3"/>
    <x v="28"/>
    <x v="1111"/>
    <x v="0"/>
    <x v="0"/>
    <x v="22"/>
    <x v="4"/>
    <x v="27"/>
    <x v="1"/>
    <x v="1"/>
  </r>
  <r>
    <x v="127"/>
    <x v="45"/>
    <x v="54"/>
    <x v="0"/>
    <x v="29"/>
    <x v="53"/>
    <x v="53"/>
    <x v="53"/>
    <x v="53"/>
    <x v="0"/>
    <x v="1498"/>
    <x v="1542"/>
    <x v="133"/>
    <x v="514"/>
    <x v="95"/>
    <x v="1226"/>
    <x v="17"/>
    <x v="3"/>
    <x v="31"/>
    <x v="3"/>
    <x v="1"/>
    <x v="59"/>
    <x v="1112"/>
    <x v="0"/>
    <x v="0"/>
    <x v="4"/>
    <x v="2"/>
    <x v="29"/>
    <x v="1"/>
    <x v="1"/>
  </r>
  <r>
    <x v="127"/>
    <x v="46"/>
    <x v="55"/>
    <x v="0"/>
    <x v="30"/>
    <x v="54"/>
    <x v="54"/>
    <x v="54"/>
    <x v="54"/>
    <x v="0"/>
    <x v="1430"/>
    <x v="1543"/>
    <x v="302"/>
    <x v="515"/>
    <x v="113"/>
    <x v="1227"/>
    <x v="10"/>
    <x v="5"/>
    <x v="14"/>
    <x v="7"/>
    <x v="1"/>
    <x v="67"/>
    <x v="1036"/>
    <x v="0"/>
    <x v="0"/>
    <x v="13"/>
    <x v="2"/>
    <x v="30"/>
    <x v="0"/>
    <x v="1"/>
  </r>
  <r>
    <x v="128"/>
    <x v="2"/>
    <x v="3"/>
    <x v="1"/>
    <x v="0"/>
    <x v="3"/>
    <x v="3"/>
    <x v="3"/>
    <x v="3"/>
    <x v="0"/>
    <x v="550"/>
    <x v="1544"/>
    <x v="82"/>
    <x v="516"/>
    <x v="43"/>
    <x v="606"/>
    <x v="4"/>
    <x v="3"/>
    <x v="4"/>
    <x v="3"/>
    <x v="1"/>
    <x v="4"/>
    <x v="4"/>
    <x v="0"/>
    <x v="0"/>
    <x v="3"/>
    <x v="2"/>
    <x v="0"/>
    <x v="0"/>
    <x v="0"/>
  </r>
  <r>
    <x v="128"/>
    <x v="5"/>
    <x v="8"/>
    <x v="1"/>
    <x v="0"/>
    <x v="8"/>
    <x v="8"/>
    <x v="8"/>
    <x v="8"/>
    <x v="0"/>
    <x v="1499"/>
    <x v="1545"/>
    <x v="123"/>
    <x v="40"/>
    <x v="7"/>
    <x v="868"/>
    <x v="4"/>
    <x v="3"/>
    <x v="4"/>
    <x v="3"/>
    <x v="1"/>
    <x v="4"/>
    <x v="4"/>
    <x v="0"/>
    <x v="0"/>
    <x v="3"/>
    <x v="2"/>
    <x v="0"/>
    <x v="0"/>
    <x v="0"/>
  </r>
  <r>
    <x v="128"/>
    <x v="18"/>
    <x v="21"/>
    <x v="1"/>
    <x v="0"/>
    <x v="20"/>
    <x v="20"/>
    <x v="20"/>
    <x v="20"/>
    <x v="0"/>
    <x v="1500"/>
    <x v="1546"/>
    <x v="47"/>
    <x v="124"/>
    <x v="29"/>
    <x v="198"/>
    <x v="4"/>
    <x v="3"/>
    <x v="4"/>
    <x v="3"/>
    <x v="1"/>
    <x v="4"/>
    <x v="4"/>
    <x v="0"/>
    <x v="0"/>
    <x v="3"/>
    <x v="2"/>
    <x v="0"/>
    <x v="0"/>
    <x v="0"/>
  </r>
  <r>
    <x v="128"/>
    <x v="25"/>
    <x v="29"/>
    <x v="1"/>
    <x v="10"/>
    <x v="28"/>
    <x v="28"/>
    <x v="28"/>
    <x v="28"/>
    <x v="0"/>
    <x v="517"/>
    <x v="1547"/>
    <x v="82"/>
    <x v="517"/>
    <x v="4"/>
    <x v="1228"/>
    <x v="4"/>
    <x v="3"/>
    <x v="4"/>
    <x v="3"/>
    <x v="1"/>
    <x v="4"/>
    <x v="4"/>
    <x v="0"/>
    <x v="0"/>
    <x v="3"/>
    <x v="2"/>
    <x v="10"/>
    <x v="0"/>
    <x v="3"/>
  </r>
  <r>
    <x v="128"/>
    <x v="25"/>
    <x v="30"/>
    <x v="1"/>
    <x v="10"/>
    <x v="29"/>
    <x v="29"/>
    <x v="29"/>
    <x v="29"/>
    <x v="0"/>
    <x v="271"/>
    <x v="1548"/>
    <x v="123"/>
    <x v="518"/>
    <x v="4"/>
    <x v="1229"/>
    <x v="4"/>
    <x v="3"/>
    <x v="4"/>
    <x v="3"/>
    <x v="1"/>
    <x v="4"/>
    <x v="4"/>
    <x v="0"/>
    <x v="0"/>
    <x v="3"/>
    <x v="2"/>
    <x v="10"/>
    <x v="0"/>
    <x v="3"/>
  </r>
  <r>
    <x v="128"/>
    <x v="26"/>
    <x v="31"/>
    <x v="1"/>
    <x v="0"/>
    <x v="30"/>
    <x v="30"/>
    <x v="30"/>
    <x v="30"/>
    <x v="0"/>
    <x v="1501"/>
    <x v="1549"/>
    <x v="123"/>
    <x v="194"/>
    <x v="94"/>
    <x v="1230"/>
    <x v="4"/>
    <x v="3"/>
    <x v="4"/>
    <x v="3"/>
    <x v="1"/>
    <x v="4"/>
    <x v="4"/>
    <x v="0"/>
    <x v="0"/>
    <x v="3"/>
    <x v="2"/>
    <x v="0"/>
    <x v="0"/>
    <x v="0"/>
  </r>
  <r>
    <x v="128"/>
    <x v="39"/>
    <x v="46"/>
    <x v="0"/>
    <x v="0"/>
    <x v="45"/>
    <x v="45"/>
    <x v="45"/>
    <x v="45"/>
    <x v="0"/>
    <x v="1502"/>
    <x v="1550"/>
    <x v="522"/>
    <x v="519"/>
    <x v="100"/>
    <x v="811"/>
    <x v="4"/>
    <x v="3"/>
    <x v="4"/>
    <x v="3"/>
    <x v="1"/>
    <x v="4"/>
    <x v="4"/>
    <x v="0"/>
    <x v="0"/>
    <x v="3"/>
    <x v="2"/>
    <x v="0"/>
    <x v="0"/>
    <x v="0"/>
  </r>
  <r>
    <x v="128"/>
    <x v="41"/>
    <x v="48"/>
    <x v="0"/>
    <x v="18"/>
    <x v="47"/>
    <x v="47"/>
    <x v="47"/>
    <x v="47"/>
    <x v="0"/>
    <x v="1503"/>
    <x v="1551"/>
    <x v="90"/>
    <x v="414"/>
    <x v="15"/>
    <x v="181"/>
    <x v="36"/>
    <x v="3"/>
    <x v="4"/>
    <x v="3"/>
    <x v="1"/>
    <x v="6"/>
    <x v="1113"/>
    <x v="0"/>
    <x v="0"/>
    <x v="3"/>
    <x v="2"/>
    <x v="18"/>
    <x v="0"/>
    <x v="3"/>
  </r>
  <r>
    <x v="128"/>
    <x v="42"/>
    <x v="50"/>
    <x v="0"/>
    <x v="25"/>
    <x v="49"/>
    <x v="49"/>
    <x v="49"/>
    <x v="49"/>
    <x v="0"/>
    <x v="1504"/>
    <x v="1552"/>
    <x v="123"/>
    <x v="520"/>
    <x v="0"/>
    <x v="1231"/>
    <x v="4"/>
    <x v="3"/>
    <x v="6"/>
    <x v="3"/>
    <x v="1"/>
    <x v="6"/>
    <x v="1114"/>
    <x v="0"/>
    <x v="0"/>
    <x v="3"/>
    <x v="2"/>
    <x v="25"/>
    <x v="0"/>
    <x v="4"/>
  </r>
  <r>
    <x v="128"/>
    <x v="43"/>
    <x v="51"/>
    <x v="0"/>
    <x v="26"/>
    <x v="50"/>
    <x v="50"/>
    <x v="50"/>
    <x v="50"/>
    <x v="0"/>
    <x v="1505"/>
    <x v="1544"/>
    <x v="82"/>
    <x v="516"/>
    <x v="89"/>
    <x v="1232"/>
    <x v="4"/>
    <x v="3"/>
    <x v="4"/>
    <x v="3"/>
    <x v="1"/>
    <x v="4"/>
    <x v="4"/>
    <x v="0"/>
    <x v="0"/>
    <x v="3"/>
    <x v="2"/>
    <x v="26"/>
    <x v="0"/>
    <x v="1"/>
  </r>
  <r>
    <x v="128"/>
    <x v="44"/>
    <x v="52"/>
    <x v="0"/>
    <x v="27"/>
    <x v="51"/>
    <x v="51"/>
    <x v="51"/>
    <x v="51"/>
    <x v="0"/>
    <x v="1506"/>
    <x v="1553"/>
    <x v="31"/>
    <x v="521"/>
    <x v="28"/>
    <x v="588"/>
    <x v="4"/>
    <x v="3"/>
    <x v="6"/>
    <x v="3"/>
    <x v="1"/>
    <x v="6"/>
    <x v="1115"/>
    <x v="0"/>
    <x v="0"/>
    <x v="3"/>
    <x v="5"/>
    <x v="27"/>
    <x v="1"/>
    <x v="1"/>
  </r>
  <r>
    <x v="128"/>
    <x v="45"/>
    <x v="54"/>
    <x v="0"/>
    <x v="29"/>
    <x v="53"/>
    <x v="53"/>
    <x v="53"/>
    <x v="53"/>
    <x v="0"/>
    <x v="854"/>
    <x v="1554"/>
    <x v="471"/>
    <x v="88"/>
    <x v="80"/>
    <x v="1233"/>
    <x v="4"/>
    <x v="3"/>
    <x v="4"/>
    <x v="3"/>
    <x v="1"/>
    <x v="4"/>
    <x v="4"/>
    <x v="0"/>
    <x v="0"/>
    <x v="3"/>
    <x v="2"/>
    <x v="29"/>
    <x v="1"/>
    <x v="1"/>
  </r>
  <r>
    <x v="128"/>
    <x v="46"/>
    <x v="55"/>
    <x v="0"/>
    <x v="30"/>
    <x v="54"/>
    <x v="54"/>
    <x v="54"/>
    <x v="54"/>
    <x v="0"/>
    <x v="1507"/>
    <x v="1555"/>
    <x v="135"/>
    <x v="486"/>
    <x v="50"/>
    <x v="412"/>
    <x v="4"/>
    <x v="3"/>
    <x v="4"/>
    <x v="3"/>
    <x v="1"/>
    <x v="4"/>
    <x v="4"/>
    <x v="0"/>
    <x v="0"/>
    <x v="3"/>
    <x v="2"/>
    <x v="30"/>
    <x v="0"/>
    <x v="1"/>
  </r>
  <r>
    <x v="129"/>
    <x v="2"/>
    <x v="2"/>
    <x v="1"/>
    <x v="0"/>
    <x v="2"/>
    <x v="2"/>
    <x v="2"/>
    <x v="2"/>
    <x v="0"/>
    <x v="1508"/>
    <x v="1556"/>
    <x v="721"/>
    <x v="234"/>
    <x v="71"/>
    <x v="586"/>
    <x v="10"/>
    <x v="3"/>
    <x v="5"/>
    <x v="3"/>
    <x v="3"/>
    <x v="78"/>
    <x v="1116"/>
    <x v="0"/>
    <x v="0"/>
    <x v="5"/>
    <x v="5"/>
    <x v="0"/>
    <x v="0"/>
    <x v="0"/>
  </r>
  <r>
    <x v="129"/>
    <x v="2"/>
    <x v="3"/>
    <x v="1"/>
    <x v="0"/>
    <x v="3"/>
    <x v="3"/>
    <x v="3"/>
    <x v="3"/>
    <x v="0"/>
    <x v="1509"/>
    <x v="1557"/>
    <x v="179"/>
    <x v="363"/>
    <x v="54"/>
    <x v="1234"/>
    <x v="3"/>
    <x v="3"/>
    <x v="5"/>
    <x v="3"/>
    <x v="3"/>
    <x v="22"/>
    <x v="1117"/>
    <x v="0"/>
    <x v="0"/>
    <x v="4"/>
    <x v="5"/>
    <x v="0"/>
    <x v="0"/>
    <x v="0"/>
  </r>
  <r>
    <x v="129"/>
    <x v="2"/>
    <x v="4"/>
    <x v="1"/>
    <x v="0"/>
    <x v="4"/>
    <x v="4"/>
    <x v="4"/>
    <x v="4"/>
    <x v="0"/>
    <x v="1510"/>
    <x v="49"/>
    <x v="47"/>
    <x v="48"/>
    <x v="4"/>
    <x v="1235"/>
    <x v="4"/>
    <x v="3"/>
    <x v="4"/>
    <x v="3"/>
    <x v="1"/>
    <x v="4"/>
    <x v="4"/>
    <x v="0"/>
    <x v="0"/>
    <x v="3"/>
    <x v="2"/>
    <x v="0"/>
    <x v="0"/>
    <x v="0"/>
  </r>
  <r>
    <x v="129"/>
    <x v="5"/>
    <x v="8"/>
    <x v="1"/>
    <x v="0"/>
    <x v="8"/>
    <x v="8"/>
    <x v="8"/>
    <x v="8"/>
    <x v="0"/>
    <x v="1511"/>
    <x v="1558"/>
    <x v="142"/>
    <x v="27"/>
    <x v="57"/>
    <x v="1236"/>
    <x v="15"/>
    <x v="5"/>
    <x v="3"/>
    <x v="3"/>
    <x v="1"/>
    <x v="22"/>
    <x v="1118"/>
    <x v="0"/>
    <x v="0"/>
    <x v="4"/>
    <x v="13"/>
    <x v="0"/>
    <x v="0"/>
    <x v="0"/>
  </r>
  <r>
    <x v="129"/>
    <x v="18"/>
    <x v="21"/>
    <x v="1"/>
    <x v="0"/>
    <x v="20"/>
    <x v="20"/>
    <x v="20"/>
    <x v="20"/>
    <x v="0"/>
    <x v="1512"/>
    <x v="1559"/>
    <x v="699"/>
    <x v="327"/>
    <x v="9"/>
    <x v="1237"/>
    <x v="21"/>
    <x v="5"/>
    <x v="15"/>
    <x v="7"/>
    <x v="3"/>
    <x v="36"/>
    <x v="1119"/>
    <x v="0"/>
    <x v="0"/>
    <x v="3"/>
    <x v="2"/>
    <x v="0"/>
    <x v="0"/>
    <x v="0"/>
  </r>
  <r>
    <x v="129"/>
    <x v="23"/>
    <x v="27"/>
    <x v="1"/>
    <x v="0"/>
    <x v="26"/>
    <x v="26"/>
    <x v="26"/>
    <x v="26"/>
    <x v="0"/>
    <x v="1513"/>
    <x v="1560"/>
    <x v="675"/>
    <x v="30"/>
    <x v="4"/>
    <x v="61"/>
    <x v="4"/>
    <x v="3"/>
    <x v="4"/>
    <x v="3"/>
    <x v="1"/>
    <x v="4"/>
    <x v="4"/>
    <x v="0"/>
    <x v="0"/>
    <x v="3"/>
    <x v="2"/>
    <x v="0"/>
    <x v="0"/>
    <x v="0"/>
  </r>
  <r>
    <x v="129"/>
    <x v="25"/>
    <x v="29"/>
    <x v="1"/>
    <x v="10"/>
    <x v="28"/>
    <x v="28"/>
    <x v="28"/>
    <x v="28"/>
    <x v="0"/>
    <x v="1514"/>
    <x v="1561"/>
    <x v="605"/>
    <x v="522"/>
    <x v="4"/>
    <x v="1238"/>
    <x v="4"/>
    <x v="3"/>
    <x v="6"/>
    <x v="7"/>
    <x v="1"/>
    <x v="10"/>
    <x v="1120"/>
    <x v="0"/>
    <x v="0"/>
    <x v="4"/>
    <x v="13"/>
    <x v="10"/>
    <x v="0"/>
    <x v="3"/>
  </r>
  <r>
    <x v="129"/>
    <x v="25"/>
    <x v="30"/>
    <x v="1"/>
    <x v="10"/>
    <x v="29"/>
    <x v="29"/>
    <x v="29"/>
    <x v="29"/>
    <x v="0"/>
    <x v="1515"/>
    <x v="1562"/>
    <x v="327"/>
    <x v="155"/>
    <x v="33"/>
    <x v="1239"/>
    <x v="21"/>
    <x v="3"/>
    <x v="3"/>
    <x v="3"/>
    <x v="1"/>
    <x v="22"/>
    <x v="1121"/>
    <x v="0"/>
    <x v="0"/>
    <x v="4"/>
    <x v="11"/>
    <x v="10"/>
    <x v="0"/>
    <x v="3"/>
  </r>
  <r>
    <x v="129"/>
    <x v="26"/>
    <x v="31"/>
    <x v="1"/>
    <x v="0"/>
    <x v="30"/>
    <x v="30"/>
    <x v="30"/>
    <x v="30"/>
    <x v="0"/>
    <x v="1142"/>
    <x v="1563"/>
    <x v="559"/>
    <x v="299"/>
    <x v="7"/>
    <x v="67"/>
    <x v="3"/>
    <x v="3"/>
    <x v="4"/>
    <x v="3"/>
    <x v="3"/>
    <x v="26"/>
    <x v="1122"/>
    <x v="0"/>
    <x v="0"/>
    <x v="3"/>
    <x v="2"/>
    <x v="0"/>
    <x v="0"/>
    <x v="0"/>
  </r>
  <r>
    <x v="129"/>
    <x v="31"/>
    <x v="37"/>
    <x v="0"/>
    <x v="17"/>
    <x v="36"/>
    <x v="36"/>
    <x v="36"/>
    <x v="36"/>
    <x v="0"/>
    <x v="1516"/>
    <x v="1564"/>
    <x v="56"/>
    <x v="523"/>
    <x v="32"/>
    <x v="1240"/>
    <x v="4"/>
    <x v="3"/>
    <x v="4"/>
    <x v="3"/>
    <x v="1"/>
    <x v="4"/>
    <x v="4"/>
    <x v="0"/>
    <x v="0"/>
    <x v="3"/>
    <x v="2"/>
    <x v="17"/>
    <x v="0"/>
    <x v="0"/>
  </r>
  <r>
    <x v="129"/>
    <x v="34"/>
    <x v="41"/>
    <x v="1"/>
    <x v="0"/>
    <x v="40"/>
    <x v="40"/>
    <x v="40"/>
    <x v="40"/>
    <x v="0"/>
    <x v="1517"/>
    <x v="1565"/>
    <x v="722"/>
    <x v="177"/>
    <x v="3"/>
    <x v="1023"/>
    <x v="21"/>
    <x v="3"/>
    <x v="15"/>
    <x v="3"/>
    <x v="1"/>
    <x v="21"/>
    <x v="1123"/>
    <x v="0"/>
    <x v="0"/>
    <x v="4"/>
    <x v="2"/>
    <x v="0"/>
    <x v="0"/>
    <x v="0"/>
  </r>
  <r>
    <x v="129"/>
    <x v="39"/>
    <x v="46"/>
    <x v="0"/>
    <x v="0"/>
    <x v="45"/>
    <x v="45"/>
    <x v="45"/>
    <x v="45"/>
    <x v="0"/>
    <x v="1518"/>
    <x v="1566"/>
    <x v="547"/>
    <x v="469"/>
    <x v="51"/>
    <x v="1241"/>
    <x v="26"/>
    <x v="5"/>
    <x v="24"/>
    <x v="7"/>
    <x v="1"/>
    <x v="28"/>
    <x v="1124"/>
    <x v="0"/>
    <x v="0"/>
    <x v="3"/>
    <x v="2"/>
    <x v="0"/>
    <x v="0"/>
    <x v="0"/>
  </r>
  <r>
    <x v="130"/>
    <x v="2"/>
    <x v="3"/>
    <x v="1"/>
    <x v="0"/>
    <x v="3"/>
    <x v="3"/>
    <x v="3"/>
    <x v="3"/>
    <x v="0"/>
    <x v="1519"/>
    <x v="1567"/>
    <x v="163"/>
    <x v="21"/>
    <x v="3"/>
    <x v="314"/>
    <x v="36"/>
    <x v="3"/>
    <x v="6"/>
    <x v="3"/>
    <x v="1"/>
    <x v="10"/>
    <x v="1125"/>
    <x v="0"/>
    <x v="0"/>
    <x v="4"/>
    <x v="2"/>
    <x v="0"/>
    <x v="0"/>
    <x v="0"/>
  </r>
  <r>
    <x v="130"/>
    <x v="2"/>
    <x v="4"/>
    <x v="1"/>
    <x v="0"/>
    <x v="4"/>
    <x v="4"/>
    <x v="4"/>
    <x v="4"/>
    <x v="0"/>
    <x v="466"/>
    <x v="1568"/>
    <x v="391"/>
    <x v="18"/>
    <x v="4"/>
    <x v="1242"/>
    <x v="4"/>
    <x v="3"/>
    <x v="4"/>
    <x v="3"/>
    <x v="1"/>
    <x v="4"/>
    <x v="4"/>
    <x v="0"/>
    <x v="0"/>
    <x v="3"/>
    <x v="2"/>
    <x v="0"/>
    <x v="0"/>
    <x v="0"/>
  </r>
  <r>
    <x v="130"/>
    <x v="5"/>
    <x v="8"/>
    <x v="1"/>
    <x v="0"/>
    <x v="8"/>
    <x v="8"/>
    <x v="8"/>
    <x v="8"/>
    <x v="0"/>
    <x v="1520"/>
    <x v="1569"/>
    <x v="620"/>
    <x v="64"/>
    <x v="46"/>
    <x v="1243"/>
    <x v="9"/>
    <x v="3"/>
    <x v="15"/>
    <x v="3"/>
    <x v="3"/>
    <x v="22"/>
    <x v="1126"/>
    <x v="0"/>
    <x v="0"/>
    <x v="13"/>
    <x v="2"/>
    <x v="0"/>
    <x v="0"/>
    <x v="0"/>
  </r>
  <r>
    <x v="130"/>
    <x v="18"/>
    <x v="21"/>
    <x v="1"/>
    <x v="0"/>
    <x v="20"/>
    <x v="20"/>
    <x v="20"/>
    <x v="20"/>
    <x v="0"/>
    <x v="1521"/>
    <x v="1570"/>
    <x v="627"/>
    <x v="200"/>
    <x v="90"/>
    <x v="1244"/>
    <x v="21"/>
    <x v="3"/>
    <x v="6"/>
    <x v="3"/>
    <x v="1"/>
    <x v="38"/>
    <x v="383"/>
    <x v="0"/>
    <x v="0"/>
    <x v="12"/>
    <x v="2"/>
    <x v="0"/>
    <x v="0"/>
    <x v="0"/>
  </r>
  <r>
    <x v="130"/>
    <x v="23"/>
    <x v="27"/>
    <x v="1"/>
    <x v="0"/>
    <x v="26"/>
    <x v="26"/>
    <x v="26"/>
    <x v="26"/>
    <x v="0"/>
    <x v="391"/>
    <x v="40"/>
    <x v="140"/>
    <x v="418"/>
    <x v="4"/>
    <x v="1245"/>
    <x v="4"/>
    <x v="3"/>
    <x v="4"/>
    <x v="3"/>
    <x v="1"/>
    <x v="4"/>
    <x v="4"/>
    <x v="0"/>
    <x v="0"/>
    <x v="3"/>
    <x v="2"/>
    <x v="0"/>
    <x v="0"/>
    <x v="0"/>
  </r>
  <r>
    <x v="130"/>
    <x v="25"/>
    <x v="29"/>
    <x v="1"/>
    <x v="10"/>
    <x v="28"/>
    <x v="28"/>
    <x v="28"/>
    <x v="28"/>
    <x v="0"/>
    <x v="77"/>
    <x v="1437"/>
    <x v="75"/>
    <x v="129"/>
    <x v="4"/>
    <x v="647"/>
    <x v="4"/>
    <x v="3"/>
    <x v="4"/>
    <x v="3"/>
    <x v="1"/>
    <x v="4"/>
    <x v="4"/>
    <x v="0"/>
    <x v="0"/>
    <x v="3"/>
    <x v="2"/>
    <x v="10"/>
    <x v="0"/>
    <x v="3"/>
  </r>
  <r>
    <x v="130"/>
    <x v="25"/>
    <x v="30"/>
    <x v="1"/>
    <x v="10"/>
    <x v="29"/>
    <x v="29"/>
    <x v="29"/>
    <x v="29"/>
    <x v="0"/>
    <x v="1522"/>
    <x v="1571"/>
    <x v="705"/>
    <x v="98"/>
    <x v="4"/>
    <x v="1246"/>
    <x v="3"/>
    <x v="3"/>
    <x v="15"/>
    <x v="7"/>
    <x v="1"/>
    <x v="38"/>
    <x v="320"/>
    <x v="0"/>
    <x v="0"/>
    <x v="3"/>
    <x v="2"/>
    <x v="10"/>
    <x v="0"/>
    <x v="3"/>
  </r>
  <r>
    <x v="130"/>
    <x v="26"/>
    <x v="31"/>
    <x v="1"/>
    <x v="0"/>
    <x v="30"/>
    <x v="30"/>
    <x v="30"/>
    <x v="30"/>
    <x v="0"/>
    <x v="1523"/>
    <x v="1572"/>
    <x v="90"/>
    <x v="194"/>
    <x v="19"/>
    <x v="661"/>
    <x v="3"/>
    <x v="3"/>
    <x v="4"/>
    <x v="3"/>
    <x v="1"/>
    <x v="10"/>
    <x v="314"/>
    <x v="0"/>
    <x v="0"/>
    <x v="3"/>
    <x v="2"/>
    <x v="0"/>
    <x v="0"/>
    <x v="0"/>
  </r>
  <r>
    <x v="130"/>
    <x v="31"/>
    <x v="37"/>
    <x v="0"/>
    <x v="17"/>
    <x v="36"/>
    <x v="36"/>
    <x v="36"/>
    <x v="36"/>
    <x v="0"/>
    <x v="1524"/>
    <x v="1573"/>
    <x v="705"/>
    <x v="478"/>
    <x v="32"/>
    <x v="1247"/>
    <x v="15"/>
    <x v="3"/>
    <x v="15"/>
    <x v="3"/>
    <x v="1"/>
    <x v="22"/>
    <x v="1127"/>
    <x v="0"/>
    <x v="0"/>
    <x v="4"/>
    <x v="2"/>
    <x v="17"/>
    <x v="0"/>
    <x v="0"/>
  </r>
  <r>
    <x v="130"/>
    <x v="34"/>
    <x v="41"/>
    <x v="1"/>
    <x v="0"/>
    <x v="40"/>
    <x v="40"/>
    <x v="40"/>
    <x v="40"/>
    <x v="0"/>
    <x v="1525"/>
    <x v="1574"/>
    <x v="659"/>
    <x v="359"/>
    <x v="79"/>
    <x v="1248"/>
    <x v="36"/>
    <x v="3"/>
    <x v="4"/>
    <x v="3"/>
    <x v="1"/>
    <x v="6"/>
    <x v="1128"/>
    <x v="0"/>
    <x v="0"/>
    <x v="3"/>
    <x v="2"/>
    <x v="0"/>
    <x v="0"/>
    <x v="0"/>
  </r>
  <r>
    <x v="130"/>
    <x v="39"/>
    <x v="46"/>
    <x v="0"/>
    <x v="0"/>
    <x v="45"/>
    <x v="45"/>
    <x v="45"/>
    <x v="45"/>
    <x v="0"/>
    <x v="1526"/>
    <x v="1575"/>
    <x v="671"/>
    <x v="425"/>
    <x v="79"/>
    <x v="314"/>
    <x v="14"/>
    <x v="3"/>
    <x v="2"/>
    <x v="7"/>
    <x v="1"/>
    <x v="87"/>
    <x v="525"/>
    <x v="0"/>
    <x v="0"/>
    <x v="2"/>
    <x v="5"/>
    <x v="0"/>
    <x v="0"/>
    <x v="0"/>
  </r>
  <r>
    <x v="131"/>
    <x v="2"/>
    <x v="2"/>
    <x v="1"/>
    <x v="0"/>
    <x v="2"/>
    <x v="2"/>
    <x v="2"/>
    <x v="2"/>
    <x v="0"/>
    <x v="1527"/>
    <x v="1576"/>
    <x v="648"/>
    <x v="47"/>
    <x v="0"/>
    <x v="308"/>
    <x v="9"/>
    <x v="3"/>
    <x v="3"/>
    <x v="7"/>
    <x v="1"/>
    <x v="38"/>
    <x v="1129"/>
    <x v="0"/>
    <x v="0"/>
    <x v="3"/>
    <x v="2"/>
    <x v="0"/>
    <x v="0"/>
    <x v="0"/>
  </r>
  <r>
    <x v="131"/>
    <x v="2"/>
    <x v="3"/>
    <x v="1"/>
    <x v="0"/>
    <x v="3"/>
    <x v="3"/>
    <x v="3"/>
    <x v="3"/>
    <x v="0"/>
    <x v="1528"/>
    <x v="1577"/>
    <x v="577"/>
    <x v="30"/>
    <x v="48"/>
    <x v="149"/>
    <x v="36"/>
    <x v="3"/>
    <x v="4"/>
    <x v="3"/>
    <x v="1"/>
    <x v="6"/>
    <x v="1130"/>
    <x v="0"/>
    <x v="0"/>
    <x v="3"/>
    <x v="2"/>
    <x v="0"/>
    <x v="0"/>
    <x v="0"/>
  </r>
  <r>
    <x v="131"/>
    <x v="2"/>
    <x v="4"/>
    <x v="1"/>
    <x v="0"/>
    <x v="4"/>
    <x v="4"/>
    <x v="4"/>
    <x v="4"/>
    <x v="0"/>
    <x v="1529"/>
    <x v="1578"/>
    <x v="366"/>
    <x v="43"/>
    <x v="27"/>
    <x v="1249"/>
    <x v="4"/>
    <x v="3"/>
    <x v="4"/>
    <x v="3"/>
    <x v="1"/>
    <x v="4"/>
    <x v="4"/>
    <x v="0"/>
    <x v="0"/>
    <x v="3"/>
    <x v="2"/>
    <x v="0"/>
    <x v="0"/>
    <x v="0"/>
  </r>
  <r>
    <x v="131"/>
    <x v="5"/>
    <x v="8"/>
    <x v="1"/>
    <x v="0"/>
    <x v="8"/>
    <x v="8"/>
    <x v="8"/>
    <x v="8"/>
    <x v="0"/>
    <x v="1530"/>
    <x v="1579"/>
    <x v="723"/>
    <x v="191"/>
    <x v="46"/>
    <x v="375"/>
    <x v="4"/>
    <x v="3"/>
    <x v="6"/>
    <x v="3"/>
    <x v="1"/>
    <x v="6"/>
    <x v="1131"/>
    <x v="0"/>
    <x v="0"/>
    <x v="3"/>
    <x v="5"/>
    <x v="0"/>
    <x v="0"/>
    <x v="0"/>
  </r>
  <r>
    <x v="131"/>
    <x v="18"/>
    <x v="21"/>
    <x v="1"/>
    <x v="0"/>
    <x v="20"/>
    <x v="20"/>
    <x v="20"/>
    <x v="20"/>
    <x v="0"/>
    <x v="1531"/>
    <x v="1580"/>
    <x v="386"/>
    <x v="384"/>
    <x v="24"/>
    <x v="1250"/>
    <x v="4"/>
    <x v="3"/>
    <x v="4"/>
    <x v="3"/>
    <x v="1"/>
    <x v="4"/>
    <x v="4"/>
    <x v="0"/>
    <x v="0"/>
    <x v="3"/>
    <x v="2"/>
    <x v="0"/>
    <x v="0"/>
    <x v="0"/>
  </r>
  <r>
    <x v="131"/>
    <x v="23"/>
    <x v="27"/>
    <x v="1"/>
    <x v="0"/>
    <x v="26"/>
    <x v="26"/>
    <x v="26"/>
    <x v="26"/>
    <x v="0"/>
    <x v="1036"/>
    <x v="1581"/>
    <x v="129"/>
    <x v="221"/>
    <x v="27"/>
    <x v="728"/>
    <x v="3"/>
    <x v="3"/>
    <x v="4"/>
    <x v="3"/>
    <x v="1"/>
    <x v="10"/>
    <x v="1132"/>
    <x v="0"/>
    <x v="0"/>
    <x v="3"/>
    <x v="2"/>
    <x v="0"/>
    <x v="0"/>
    <x v="0"/>
  </r>
  <r>
    <x v="132"/>
    <x v="2"/>
    <x v="2"/>
    <x v="1"/>
    <x v="0"/>
    <x v="2"/>
    <x v="2"/>
    <x v="2"/>
    <x v="2"/>
    <x v="0"/>
    <x v="1532"/>
    <x v="226"/>
    <x v="374"/>
    <x v="7"/>
    <x v="18"/>
    <x v="44"/>
    <x v="30"/>
    <x v="3"/>
    <x v="15"/>
    <x v="3"/>
    <x v="2"/>
    <x v="36"/>
    <x v="1133"/>
    <x v="0"/>
    <x v="0"/>
    <x v="3"/>
    <x v="2"/>
    <x v="0"/>
    <x v="0"/>
    <x v="0"/>
  </r>
  <r>
    <x v="132"/>
    <x v="2"/>
    <x v="4"/>
    <x v="1"/>
    <x v="0"/>
    <x v="4"/>
    <x v="4"/>
    <x v="4"/>
    <x v="4"/>
    <x v="0"/>
    <x v="1533"/>
    <x v="1582"/>
    <x v="640"/>
    <x v="121"/>
    <x v="18"/>
    <x v="558"/>
    <x v="36"/>
    <x v="3"/>
    <x v="3"/>
    <x v="3"/>
    <x v="1"/>
    <x v="26"/>
    <x v="1134"/>
    <x v="0"/>
    <x v="0"/>
    <x v="5"/>
    <x v="2"/>
    <x v="0"/>
    <x v="0"/>
    <x v="0"/>
  </r>
  <r>
    <x v="132"/>
    <x v="18"/>
    <x v="21"/>
    <x v="1"/>
    <x v="0"/>
    <x v="20"/>
    <x v="20"/>
    <x v="20"/>
    <x v="20"/>
    <x v="0"/>
    <x v="1534"/>
    <x v="1583"/>
    <x v="246"/>
    <x v="214"/>
    <x v="18"/>
    <x v="193"/>
    <x v="30"/>
    <x v="3"/>
    <x v="3"/>
    <x v="3"/>
    <x v="1"/>
    <x v="21"/>
    <x v="181"/>
    <x v="0"/>
    <x v="0"/>
    <x v="4"/>
    <x v="2"/>
    <x v="0"/>
    <x v="0"/>
    <x v="0"/>
  </r>
  <r>
    <x v="132"/>
    <x v="23"/>
    <x v="27"/>
    <x v="1"/>
    <x v="0"/>
    <x v="26"/>
    <x v="26"/>
    <x v="26"/>
    <x v="26"/>
    <x v="0"/>
    <x v="1535"/>
    <x v="1584"/>
    <x v="506"/>
    <x v="325"/>
    <x v="18"/>
    <x v="1251"/>
    <x v="3"/>
    <x v="3"/>
    <x v="15"/>
    <x v="3"/>
    <x v="1"/>
    <x v="3"/>
    <x v="1049"/>
    <x v="0"/>
    <x v="0"/>
    <x v="4"/>
    <x v="2"/>
    <x v="0"/>
    <x v="0"/>
    <x v="0"/>
  </r>
  <r>
    <x v="133"/>
    <x v="2"/>
    <x v="2"/>
    <x v="1"/>
    <x v="0"/>
    <x v="2"/>
    <x v="2"/>
    <x v="2"/>
    <x v="2"/>
    <x v="0"/>
    <x v="1536"/>
    <x v="1585"/>
    <x v="438"/>
    <x v="524"/>
    <x v="18"/>
    <x v="419"/>
    <x v="30"/>
    <x v="3"/>
    <x v="28"/>
    <x v="3"/>
    <x v="1"/>
    <x v="36"/>
    <x v="1135"/>
    <x v="0"/>
    <x v="0"/>
    <x v="12"/>
    <x v="2"/>
    <x v="0"/>
    <x v="0"/>
    <x v="0"/>
  </r>
  <r>
    <x v="133"/>
    <x v="2"/>
    <x v="4"/>
    <x v="1"/>
    <x v="0"/>
    <x v="4"/>
    <x v="4"/>
    <x v="4"/>
    <x v="4"/>
    <x v="0"/>
    <x v="1537"/>
    <x v="1586"/>
    <x v="579"/>
    <x v="66"/>
    <x v="27"/>
    <x v="1252"/>
    <x v="36"/>
    <x v="3"/>
    <x v="3"/>
    <x v="3"/>
    <x v="1"/>
    <x v="26"/>
    <x v="1136"/>
    <x v="0"/>
    <x v="0"/>
    <x v="3"/>
    <x v="2"/>
    <x v="0"/>
    <x v="0"/>
    <x v="0"/>
  </r>
  <r>
    <x v="133"/>
    <x v="18"/>
    <x v="21"/>
    <x v="1"/>
    <x v="0"/>
    <x v="20"/>
    <x v="20"/>
    <x v="20"/>
    <x v="20"/>
    <x v="0"/>
    <x v="1150"/>
    <x v="1587"/>
    <x v="211"/>
    <x v="124"/>
    <x v="18"/>
    <x v="1253"/>
    <x v="3"/>
    <x v="3"/>
    <x v="28"/>
    <x v="3"/>
    <x v="1"/>
    <x v="22"/>
    <x v="286"/>
    <x v="0"/>
    <x v="0"/>
    <x v="13"/>
    <x v="13"/>
    <x v="0"/>
    <x v="0"/>
    <x v="0"/>
  </r>
  <r>
    <x v="133"/>
    <x v="23"/>
    <x v="27"/>
    <x v="1"/>
    <x v="0"/>
    <x v="26"/>
    <x v="26"/>
    <x v="26"/>
    <x v="26"/>
    <x v="0"/>
    <x v="1538"/>
    <x v="1588"/>
    <x v="186"/>
    <x v="241"/>
    <x v="18"/>
    <x v="554"/>
    <x v="36"/>
    <x v="3"/>
    <x v="4"/>
    <x v="3"/>
    <x v="1"/>
    <x v="6"/>
    <x v="1137"/>
    <x v="0"/>
    <x v="0"/>
    <x v="3"/>
    <x v="2"/>
    <x v="0"/>
    <x v="0"/>
    <x v="0"/>
  </r>
  <r>
    <x v="134"/>
    <x v="2"/>
    <x v="2"/>
    <x v="1"/>
    <x v="0"/>
    <x v="2"/>
    <x v="2"/>
    <x v="2"/>
    <x v="2"/>
    <x v="0"/>
    <x v="1539"/>
    <x v="1589"/>
    <x v="476"/>
    <x v="202"/>
    <x v="18"/>
    <x v="821"/>
    <x v="21"/>
    <x v="3"/>
    <x v="15"/>
    <x v="3"/>
    <x v="1"/>
    <x v="21"/>
    <x v="1138"/>
    <x v="0"/>
    <x v="0"/>
    <x v="3"/>
    <x v="2"/>
    <x v="0"/>
    <x v="0"/>
    <x v="0"/>
  </r>
  <r>
    <x v="134"/>
    <x v="2"/>
    <x v="4"/>
    <x v="1"/>
    <x v="0"/>
    <x v="4"/>
    <x v="4"/>
    <x v="4"/>
    <x v="4"/>
    <x v="0"/>
    <x v="1540"/>
    <x v="1590"/>
    <x v="489"/>
    <x v="414"/>
    <x v="18"/>
    <x v="71"/>
    <x v="4"/>
    <x v="3"/>
    <x v="4"/>
    <x v="3"/>
    <x v="3"/>
    <x v="6"/>
    <x v="462"/>
    <x v="0"/>
    <x v="0"/>
    <x v="3"/>
    <x v="5"/>
    <x v="0"/>
    <x v="0"/>
    <x v="0"/>
  </r>
  <r>
    <x v="134"/>
    <x v="18"/>
    <x v="21"/>
    <x v="1"/>
    <x v="0"/>
    <x v="20"/>
    <x v="20"/>
    <x v="20"/>
    <x v="20"/>
    <x v="0"/>
    <x v="1541"/>
    <x v="1591"/>
    <x v="724"/>
    <x v="191"/>
    <x v="18"/>
    <x v="1254"/>
    <x v="4"/>
    <x v="3"/>
    <x v="15"/>
    <x v="3"/>
    <x v="1"/>
    <x v="26"/>
    <x v="291"/>
    <x v="0"/>
    <x v="0"/>
    <x v="13"/>
    <x v="5"/>
    <x v="0"/>
    <x v="0"/>
    <x v="0"/>
  </r>
  <r>
    <x v="134"/>
    <x v="23"/>
    <x v="27"/>
    <x v="1"/>
    <x v="0"/>
    <x v="26"/>
    <x v="26"/>
    <x v="26"/>
    <x v="26"/>
    <x v="0"/>
    <x v="1542"/>
    <x v="1592"/>
    <x v="331"/>
    <x v="43"/>
    <x v="18"/>
    <x v="204"/>
    <x v="36"/>
    <x v="3"/>
    <x v="3"/>
    <x v="7"/>
    <x v="3"/>
    <x v="3"/>
    <x v="1115"/>
    <x v="0"/>
    <x v="0"/>
    <x v="3"/>
    <x v="2"/>
    <x v="0"/>
    <x v="0"/>
    <x v="0"/>
  </r>
  <r>
    <x v="135"/>
    <x v="2"/>
    <x v="2"/>
    <x v="1"/>
    <x v="0"/>
    <x v="2"/>
    <x v="2"/>
    <x v="2"/>
    <x v="2"/>
    <x v="0"/>
    <x v="1543"/>
    <x v="1593"/>
    <x v="683"/>
    <x v="7"/>
    <x v="18"/>
    <x v="109"/>
    <x v="3"/>
    <x v="3"/>
    <x v="6"/>
    <x v="3"/>
    <x v="1"/>
    <x v="26"/>
    <x v="1139"/>
    <x v="0"/>
    <x v="0"/>
    <x v="3"/>
    <x v="13"/>
    <x v="0"/>
    <x v="0"/>
    <x v="0"/>
  </r>
  <r>
    <x v="135"/>
    <x v="2"/>
    <x v="4"/>
    <x v="1"/>
    <x v="0"/>
    <x v="4"/>
    <x v="4"/>
    <x v="4"/>
    <x v="4"/>
    <x v="0"/>
    <x v="1544"/>
    <x v="1594"/>
    <x v="512"/>
    <x v="89"/>
    <x v="27"/>
    <x v="319"/>
    <x v="3"/>
    <x v="3"/>
    <x v="3"/>
    <x v="3"/>
    <x v="1"/>
    <x v="47"/>
    <x v="988"/>
    <x v="0"/>
    <x v="0"/>
    <x v="4"/>
    <x v="2"/>
    <x v="0"/>
    <x v="0"/>
    <x v="0"/>
  </r>
  <r>
    <x v="135"/>
    <x v="18"/>
    <x v="21"/>
    <x v="1"/>
    <x v="0"/>
    <x v="20"/>
    <x v="20"/>
    <x v="20"/>
    <x v="20"/>
    <x v="0"/>
    <x v="1545"/>
    <x v="1595"/>
    <x v="224"/>
    <x v="344"/>
    <x v="18"/>
    <x v="1255"/>
    <x v="33"/>
    <x v="5"/>
    <x v="15"/>
    <x v="2"/>
    <x v="1"/>
    <x v="33"/>
    <x v="1140"/>
    <x v="0"/>
    <x v="0"/>
    <x v="12"/>
    <x v="5"/>
    <x v="0"/>
    <x v="0"/>
    <x v="0"/>
  </r>
  <r>
    <x v="135"/>
    <x v="23"/>
    <x v="27"/>
    <x v="1"/>
    <x v="0"/>
    <x v="26"/>
    <x v="26"/>
    <x v="26"/>
    <x v="26"/>
    <x v="0"/>
    <x v="1546"/>
    <x v="1596"/>
    <x v="407"/>
    <x v="64"/>
    <x v="18"/>
    <x v="1256"/>
    <x v="4"/>
    <x v="3"/>
    <x v="6"/>
    <x v="3"/>
    <x v="1"/>
    <x v="6"/>
    <x v="1141"/>
    <x v="0"/>
    <x v="0"/>
    <x v="3"/>
    <x v="2"/>
    <x v="0"/>
    <x v="0"/>
    <x v="0"/>
  </r>
  <r>
    <x v="135"/>
    <x v="39"/>
    <x v="46"/>
    <x v="0"/>
    <x v="0"/>
    <x v="45"/>
    <x v="45"/>
    <x v="45"/>
    <x v="45"/>
    <x v="0"/>
    <x v="1547"/>
    <x v="1597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36"/>
    <x v="2"/>
    <x v="2"/>
    <x v="1"/>
    <x v="0"/>
    <x v="2"/>
    <x v="2"/>
    <x v="2"/>
    <x v="2"/>
    <x v="0"/>
    <x v="1548"/>
    <x v="1598"/>
    <x v="584"/>
    <x v="255"/>
    <x v="18"/>
    <x v="419"/>
    <x v="4"/>
    <x v="3"/>
    <x v="4"/>
    <x v="3"/>
    <x v="1"/>
    <x v="4"/>
    <x v="4"/>
    <x v="0"/>
    <x v="0"/>
    <x v="12"/>
    <x v="5"/>
    <x v="0"/>
    <x v="0"/>
    <x v="0"/>
  </r>
  <r>
    <x v="136"/>
    <x v="2"/>
    <x v="4"/>
    <x v="1"/>
    <x v="0"/>
    <x v="4"/>
    <x v="4"/>
    <x v="4"/>
    <x v="4"/>
    <x v="0"/>
    <x v="1549"/>
    <x v="1599"/>
    <x v="164"/>
    <x v="357"/>
    <x v="27"/>
    <x v="680"/>
    <x v="4"/>
    <x v="3"/>
    <x v="4"/>
    <x v="3"/>
    <x v="1"/>
    <x v="4"/>
    <x v="4"/>
    <x v="0"/>
    <x v="0"/>
    <x v="12"/>
    <x v="2"/>
    <x v="0"/>
    <x v="0"/>
    <x v="0"/>
  </r>
  <r>
    <x v="136"/>
    <x v="18"/>
    <x v="21"/>
    <x v="1"/>
    <x v="0"/>
    <x v="20"/>
    <x v="20"/>
    <x v="20"/>
    <x v="20"/>
    <x v="0"/>
    <x v="1550"/>
    <x v="1600"/>
    <x v="46"/>
    <x v="124"/>
    <x v="18"/>
    <x v="539"/>
    <x v="15"/>
    <x v="3"/>
    <x v="6"/>
    <x v="3"/>
    <x v="1"/>
    <x v="3"/>
    <x v="1142"/>
    <x v="0"/>
    <x v="0"/>
    <x v="3"/>
    <x v="2"/>
    <x v="0"/>
    <x v="0"/>
    <x v="0"/>
  </r>
  <r>
    <x v="136"/>
    <x v="23"/>
    <x v="27"/>
    <x v="1"/>
    <x v="0"/>
    <x v="26"/>
    <x v="26"/>
    <x v="26"/>
    <x v="26"/>
    <x v="0"/>
    <x v="1551"/>
    <x v="1601"/>
    <x v="163"/>
    <x v="252"/>
    <x v="18"/>
    <x v="1258"/>
    <x v="4"/>
    <x v="3"/>
    <x v="4"/>
    <x v="7"/>
    <x v="1"/>
    <x v="6"/>
    <x v="1143"/>
    <x v="0"/>
    <x v="0"/>
    <x v="3"/>
    <x v="2"/>
    <x v="0"/>
    <x v="0"/>
    <x v="0"/>
  </r>
  <r>
    <x v="137"/>
    <x v="2"/>
    <x v="2"/>
    <x v="1"/>
    <x v="0"/>
    <x v="2"/>
    <x v="2"/>
    <x v="2"/>
    <x v="2"/>
    <x v="0"/>
    <x v="1552"/>
    <x v="1602"/>
    <x v="693"/>
    <x v="66"/>
    <x v="18"/>
    <x v="1259"/>
    <x v="36"/>
    <x v="3"/>
    <x v="4"/>
    <x v="3"/>
    <x v="1"/>
    <x v="6"/>
    <x v="1144"/>
    <x v="0"/>
    <x v="0"/>
    <x v="3"/>
    <x v="2"/>
    <x v="0"/>
    <x v="0"/>
    <x v="0"/>
  </r>
  <r>
    <x v="137"/>
    <x v="2"/>
    <x v="3"/>
    <x v="1"/>
    <x v="0"/>
    <x v="3"/>
    <x v="3"/>
    <x v="3"/>
    <x v="3"/>
    <x v="0"/>
    <x v="1553"/>
    <x v="1603"/>
    <x v="423"/>
    <x v="124"/>
    <x v="82"/>
    <x v="1260"/>
    <x v="21"/>
    <x v="3"/>
    <x v="6"/>
    <x v="3"/>
    <x v="1"/>
    <x v="38"/>
    <x v="997"/>
    <x v="0"/>
    <x v="0"/>
    <x v="4"/>
    <x v="5"/>
    <x v="0"/>
    <x v="0"/>
    <x v="0"/>
  </r>
  <r>
    <x v="137"/>
    <x v="2"/>
    <x v="4"/>
    <x v="1"/>
    <x v="0"/>
    <x v="4"/>
    <x v="4"/>
    <x v="4"/>
    <x v="4"/>
    <x v="0"/>
    <x v="1554"/>
    <x v="1604"/>
    <x v="638"/>
    <x v="249"/>
    <x v="27"/>
    <x v="426"/>
    <x v="3"/>
    <x v="3"/>
    <x v="4"/>
    <x v="3"/>
    <x v="1"/>
    <x v="10"/>
    <x v="1145"/>
    <x v="0"/>
    <x v="0"/>
    <x v="3"/>
    <x v="2"/>
    <x v="0"/>
    <x v="0"/>
    <x v="0"/>
  </r>
  <r>
    <x v="137"/>
    <x v="5"/>
    <x v="8"/>
    <x v="1"/>
    <x v="0"/>
    <x v="8"/>
    <x v="8"/>
    <x v="8"/>
    <x v="8"/>
    <x v="0"/>
    <x v="1555"/>
    <x v="1605"/>
    <x v="652"/>
    <x v="249"/>
    <x v="90"/>
    <x v="1261"/>
    <x v="36"/>
    <x v="3"/>
    <x v="4"/>
    <x v="3"/>
    <x v="1"/>
    <x v="6"/>
    <x v="1146"/>
    <x v="0"/>
    <x v="0"/>
    <x v="3"/>
    <x v="5"/>
    <x v="0"/>
    <x v="0"/>
    <x v="0"/>
  </r>
  <r>
    <x v="137"/>
    <x v="18"/>
    <x v="21"/>
    <x v="1"/>
    <x v="0"/>
    <x v="20"/>
    <x v="20"/>
    <x v="20"/>
    <x v="20"/>
    <x v="0"/>
    <x v="1556"/>
    <x v="1606"/>
    <x v="514"/>
    <x v="381"/>
    <x v="18"/>
    <x v="1262"/>
    <x v="4"/>
    <x v="3"/>
    <x v="4"/>
    <x v="3"/>
    <x v="1"/>
    <x v="4"/>
    <x v="4"/>
    <x v="0"/>
    <x v="0"/>
    <x v="3"/>
    <x v="2"/>
    <x v="0"/>
    <x v="0"/>
    <x v="0"/>
  </r>
  <r>
    <x v="137"/>
    <x v="23"/>
    <x v="27"/>
    <x v="1"/>
    <x v="0"/>
    <x v="26"/>
    <x v="26"/>
    <x v="26"/>
    <x v="26"/>
    <x v="0"/>
    <x v="1557"/>
    <x v="1607"/>
    <x v="86"/>
    <x v="98"/>
    <x v="18"/>
    <x v="1263"/>
    <x v="36"/>
    <x v="3"/>
    <x v="4"/>
    <x v="7"/>
    <x v="1"/>
    <x v="10"/>
    <x v="161"/>
    <x v="0"/>
    <x v="0"/>
    <x v="4"/>
    <x v="2"/>
    <x v="0"/>
    <x v="0"/>
    <x v="0"/>
  </r>
  <r>
    <x v="137"/>
    <x v="49"/>
    <x v="58"/>
    <x v="1"/>
    <x v="0"/>
    <x v="57"/>
    <x v="57"/>
    <x v="57"/>
    <x v="57"/>
    <x v="0"/>
    <x v="1547"/>
    <x v="1547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38"/>
    <x v="2"/>
    <x v="2"/>
    <x v="1"/>
    <x v="0"/>
    <x v="2"/>
    <x v="2"/>
    <x v="2"/>
    <x v="2"/>
    <x v="0"/>
    <x v="1558"/>
    <x v="1608"/>
    <x v="567"/>
    <x v="141"/>
    <x v="18"/>
    <x v="535"/>
    <x v="4"/>
    <x v="3"/>
    <x v="4"/>
    <x v="3"/>
    <x v="1"/>
    <x v="4"/>
    <x v="4"/>
    <x v="0"/>
    <x v="0"/>
    <x v="4"/>
    <x v="2"/>
    <x v="0"/>
    <x v="0"/>
    <x v="0"/>
  </r>
  <r>
    <x v="138"/>
    <x v="2"/>
    <x v="3"/>
    <x v="1"/>
    <x v="0"/>
    <x v="3"/>
    <x v="3"/>
    <x v="3"/>
    <x v="3"/>
    <x v="0"/>
    <x v="1559"/>
    <x v="1609"/>
    <x v="556"/>
    <x v="50"/>
    <x v="103"/>
    <x v="1264"/>
    <x v="30"/>
    <x v="3"/>
    <x v="4"/>
    <x v="3"/>
    <x v="1"/>
    <x v="38"/>
    <x v="1147"/>
    <x v="0"/>
    <x v="0"/>
    <x v="12"/>
    <x v="5"/>
    <x v="0"/>
    <x v="0"/>
    <x v="0"/>
  </r>
  <r>
    <x v="138"/>
    <x v="2"/>
    <x v="4"/>
    <x v="1"/>
    <x v="0"/>
    <x v="4"/>
    <x v="4"/>
    <x v="4"/>
    <x v="4"/>
    <x v="0"/>
    <x v="1560"/>
    <x v="1610"/>
    <x v="391"/>
    <x v="308"/>
    <x v="18"/>
    <x v="1265"/>
    <x v="36"/>
    <x v="3"/>
    <x v="4"/>
    <x v="3"/>
    <x v="1"/>
    <x v="6"/>
    <x v="1148"/>
    <x v="0"/>
    <x v="0"/>
    <x v="3"/>
    <x v="2"/>
    <x v="0"/>
    <x v="0"/>
    <x v="0"/>
  </r>
  <r>
    <x v="138"/>
    <x v="5"/>
    <x v="8"/>
    <x v="1"/>
    <x v="0"/>
    <x v="8"/>
    <x v="8"/>
    <x v="8"/>
    <x v="8"/>
    <x v="0"/>
    <x v="1561"/>
    <x v="1611"/>
    <x v="651"/>
    <x v="357"/>
    <x v="45"/>
    <x v="1266"/>
    <x v="3"/>
    <x v="3"/>
    <x v="4"/>
    <x v="3"/>
    <x v="1"/>
    <x v="10"/>
    <x v="1149"/>
    <x v="0"/>
    <x v="0"/>
    <x v="12"/>
    <x v="2"/>
    <x v="0"/>
    <x v="0"/>
    <x v="0"/>
  </r>
  <r>
    <x v="138"/>
    <x v="18"/>
    <x v="21"/>
    <x v="1"/>
    <x v="0"/>
    <x v="20"/>
    <x v="20"/>
    <x v="20"/>
    <x v="20"/>
    <x v="0"/>
    <x v="1562"/>
    <x v="1612"/>
    <x v="407"/>
    <x v="280"/>
    <x v="18"/>
    <x v="61"/>
    <x v="36"/>
    <x v="3"/>
    <x v="6"/>
    <x v="3"/>
    <x v="1"/>
    <x v="10"/>
    <x v="1150"/>
    <x v="0"/>
    <x v="0"/>
    <x v="3"/>
    <x v="2"/>
    <x v="0"/>
    <x v="0"/>
    <x v="0"/>
  </r>
  <r>
    <x v="138"/>
    <x v="23"/>
    <x v="27"/>
    <x v="1"/>
    <x v="0"/>
    <x v="26"/>
    <x v="26"/>
    <x v="26"/>
    <x v="26"/>
    <x v="0"/>
    <x v="99"/>
    <x v="1613"/>
    <x v="135"/>
    <x v="3"/>
    <x v="18"/>
    <x v="1267"/>
    <x v="4"/>
    <x v="3"/>
    <x v="4"/>
    <x v="3"/>
    <x v="1"/>
    <x v="4"/>
    <x v="4"/>
    <x v="0"/>
    <x v="0"/>
    <x v="3"/>
    <x v="2"/>
    <x v="0"/>
    <x v="0"/>
    <x v="0"/>
  </r>
  <r>
    <x v="138"/>
    <x v="49"/>
    <x v="58"/>
    <x v="1"/>
    <x v="0"/>
    <x v="57"/>
    <x v="57"/>
    <x v="57"/>
    <x v="57"/>
    <x v="0"/>
    <x v="1547"/>
    <x v="1614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39"/>
    <x v="2"/>
    <x v="2"/>
    <x v="1"/>
    <x v="0"/>
    <x v="2"/>
    <x v="2"/>
    <x v="2"/>
    <x v="2"/>
    <x v="0"/>
    <x v="1563"/>
    <x v="1615"/>
    <x v="568"/>
    <x v="0"/>
    <x v="4"/>
    <x v="532"/>
    <x v="36"/>
    <x v="3"/>
    <x v="4"/>
    <x v="3"/>
    <x v="1"/>
    <x v="6"/>
    <x v="206"/>
    <x v="0"/>
    <x v="0"/>
    <x v="3"/>
    <x v="2"/>
    <x v="0"/>
    <x v="0"/>
    <x v="0"/>
  </r>
  <r>
    <x v="139"/>
    <x v="2"/>
    <x v="3"/>
    <x v="1"/>
    <x v="0"/>
    <x v="3"/>
    <x v="3"/>
    <x v="3"/>
    <x v="3"/>
    <x v="0"/>
    <x v="1564"/>
    <x v="1616"/>
    <x v="42"/>
    <x v="38"/>
    <x v="82"/>
    <x v="1268"/>
    <x v="9"/>
    <x v="3"/>
    <x v="6"/>
    <x v="3"/>
    <x v="1"/>
    <x v="47"/>
    <x v="1151"/>
    <x v="0"/>
    <x v="0"/>
    <x v="5"/>
    <x v="2"/>
    <x v="0"/>
    <x v="0"/>
    <x v="0"/>
  </r>
  <r>
    <x v="139"/>
    <x v="2"/>
    <x v="4"/>
    <x v="1"/>
    <x v="0"/>
    <x v="4"/>
    <x v="4"/>
    <x v="4"/>
    <x v="4"/>
    <x v="0"/>
    <x v="490"/>
    <x v="1617"/>
    <x v="410"/>
    <x v="103"/>
    <x v="4"/>
    <x v="824"/>
    <x v="4"/>
    <x v="3"/>
    <x v="4"/>
    <x v="3"/>
    <x v="1"/>
    <x v="4"/>
    <x v="4"/>
    <x v="0"/>
    <x v="0"/>
    <x v="3"/>
    <x v="2"/>
    <x v="0"/>
    <x v="0"/>
    <x v="0"/>
  </r>
  <r>
    <x v="139"/>
    <x v="5"/>
    <x v="8"/>
    <x v="1"/>
    <x v="0"/>
    <x v="8"/>
    <x v="8"/>
    <x v="8"/>
    <x v="8"/>
    <x v="0"/>
    <x v="1565"/>
    <x v="1618"/>
    <x v="301"/>
    <x v="44"/>
    <x v="45"/>
    <x v="1269"/>
    <x v="36"/>
    <x v="3"/>
    <x v="4"/>
    <x v="3"/>
    <x v="1"/>
    <x v="6"/>
    <x v="1152"/>
    <x v="0"/>
    <x v="0"/>
    <x v="3"/>
    <x v="2"/>
    <x v="0"/>
    <x v="0"/>
    <x v="0"/>
  </r>
  <r>
    <x v="139"/>
    <x v="18"/>
    <x v="21"/>
    <x v="1"/>
    <x v="0"/>
    <x v="20"/>
    <x v="20"/>
    <x v="20"/>
    <x v="20"/>
    <x v="0"/>
    <x v="1566"/>
    <x v="1619"/>
    <x v="495"/>
    <x v="10"/>
    <x v="18"/>
    <x v="11"/>
    <x v="3"/>
    <x v="3"/>
    <x v="4"/>
    <x v="3"/>
    <x v="1"/>
    <x v="10"/>
    <x v="1153"/>
    <x v="0"/>
    <x v="0"/>
    <x v="3"/>
    <x v="2"/>
    <x v="0"/>
    <x v="0"/>
    <x v="0"/>
  </r>
  <r>
    <x v="139"/>
    <x v="23"/>
    <x v="27"/>
    <x v="1"/>
    <x v="0"/>
    <x v="26"/>
    <x v="26"/>
    <x v="26"/>
    <x v="26"/>
    <x v="0"/>
    <x v="1567"/>
    <x v="730"/>
    <x v="83"/>
    <x v="194"/>
    <x v="18"/>
    <x v="1270"/>
    <x v="4"/>
    <x v="3"/>
    <x v="4"/>
    <x v="3"/>
    <x v="1"/>
    <x v="4"/>
    <x v="4"/>
    <x v="0"/>
    <x v="0"/>
    <x v="3"/>
    <x v="2"/>
    <x v="0"/>
    <x v="0"/>
    <x v="0"/>
  </r>
  <r>
    <x v="139"/>
    <x v="41"/>
    <x v="48"/>
    <x v="0"/>
    <x v="18"/>
    <x v="47"/>
    <x v="47"/>
    <x v="47"/>
    <x v="47"/>
    <x v="0"/>
    <x v="1547"/>
    <x v="1597"/>
    <x v="725"/>
    <x v="525"/>
    <x v="114"/>
    <x v="1257"/>
    <x v="4"/>
    <x v="3"/>
    <x v="4"/>
    <x v="3"/>
    <x v="1"/>
    <x v="4"/>
    <x v="4"/>
    <x v="0"/>
    <x v="0"/>
    <x v="3"/>
    <x v="2"/>
    <x v="18"/>
    <x v="0"/>
    <x v="3"/>
  </r>
  <r>
    <x v="139"/>
    <x v="49"/>
    <x v="58"/>
    <x v="1"/>
    <x v="0"/>
    <x v="57"/>
    <x v="57"/>
    <x v="57"/>
    <x v="57"/>
    <x v="0"/>
    <x v="1547"/>
    <x v="1620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0"/>
    <x v="2"/>
    <x v="2"/>
    <x v="1"/>
    <x v="0"/>
    <x v="2"/>
    <x v="2"/>
    <x v="2"/>
    <x v="2"/>
    <x v="0"/>
    <x v="1568"/>
    <x v="1621"/>
    <x v="236"/>
    <x v="72"/>
    <x v="18"/>
    <x v="1271"/>
    <x v="4"/>
    <x v="3"/>
    <x v="4"/>
    <x v="3"/>
    <x v="1"/>
    <x v="4"/>
    <x v="4"/>
    <x v="0"/>
    <x v="0"/>
    <x v="3"/>
    <x v="2"/>
    <x v="0"/>
    <x v="0"/>
    <x v="0"/>
  </r>
  <r>
    <x v="140"/>
    <x v="2"/>
    <x v="3"/>
    <x v="1"/>
    <x v="0"/>
    <x v="3"/>
    <x v="3"/>
    <x v="3"/>
    <x v="3"/>
    <x v="0"/>
    <x v="1569"/>
    <x v="1622"/>
    <x v="558"/>
    <x v="121"/>
    <x v="103"/>
    <x v="975"/>
    <x v="9"/>
    <x v="5"/>
    <x v="6"/>
    <x v="7"/>
    <x v="1"/>
    <x v="38"/>
    <x v="1154"/>
    <x v="0"/>
    <x v="0"/>
    <x v="4"/>
    <x v="2"/>
    <x v="0"/>
    <x v="0"/>
    <x v="0"/>
  </r>
  <r>
    <x v="140"/>
    <x v="2"/>
    <x v="4"/>
    <x v="1"/>
    <x v="0"/>
    <x v="4"/>
    <x v="4"/>
    <x v="4"/>
    <x v="4"/>
    <x v="0"/>
    <x v="1570"/>
    <x v="1623"/>
    <x v="65"/>
    <x v="396"/>
    <x v="4"/>
    <x v="2"/>
    <x v="4"/>
    <x v="3"/>
    <x v="4"/>
    <x v="3"/>
    <x v="1"/>
    <x v="4"/>
    <x v="4"/>
    <x v="0"/>
    <x v="0"/>
    <x v="3"/>
    <x v="2"/>
    <x v="0"/>
    <x v="0"/>
    <x v="0"/>
  </r>
  <r>
    <x v="140"/>
    <x v="5"/>
    <x v="8"/>
    <x v="1"/>
    <x v="0"/>
    <x v="8"/>
    <x v="8"/>
    <x v="8"/>
    <x v="8"/>
    <x v="0"/>
    <x v="1571"/>
    <x v="1624"/>
    <x v="344"/>
    <x v="357"/>
    <x v="90"/>
    <x v="1272"/>
    <x v="15"/>
    <x v="3"/>
    <x v="3"/>
    <x v="3"/>
    <x v="1"/>
    <x v="38"/>
    <x v="1155"/>
    <x v="0"/>
    <x v="0"/>
    <x v="4"/>
    <x v="5"/>
    <x v="0"/>
    <x v="0"/>
    <x v="0"/>
  </r>
  <r>
    <x v="140"/>
    <x v="18"/>
    <x v="21"/>
    <x v="1"/>
    <x v="0"/>
    <x v="20"/>
    <x v="20"/>
    <x v="20"/>
    <x v="20"/>
    <x v="0"/>
    <x v="1572"/>
    <x v="1625"/>
    <x v="183"/>
    <x v="269"/>
    <x v="4"/>
    <x v="1273"/>
    <x v="15"/>
    <x v="3"/>
    <x v="4"/>
    <x v="3"/>
    <x v="1"/>
    <x v="47"/>
    <x v="1156"/>
    <x v="0"/>
    <x v="0"/>
    <x v="3"/>
    <x v="2"/>
    <x v="0"/>
    <x v="0"/>
    <x v="0"/>
  </r>
  <r>
    <x v="140"/>
    <x v="23"/>
    <x v="27"/>
    <x v="1"/>
    <x v="0"/>
    <x v="26"/>
    <x v="26"/>
    <x v="26"/>
    <x v="26"/>
    <x v="0"/>
    <x v="1573"/>
    <x v="1626"/>
    <x v="83"/>
    <x v="97"/>
    <x v="4"/>
    <x v="1274"/>
    <x v="4"/>
    <x v="3"/>
    <x v="4"/>
    <x v="3"/>
    <x v="1"/>
    <x v="4"/>
    <x v="4"/>
    <x v="0"/>
    <x v="0"/>
    <x v="3"/>
    <x v="2"/>
    <x v="0"/>
    <x v="0"/>
    <x v="0"/>
  </r>
  <r>
    <x v="140"/>
    <x v="49"/>
    <x v="58"/>
    <x v="1"/>
    <x v="0"/>
    <x v="57"/>
    <x v="57"/>
    <x v="57"/>
    <x v="57"/>
    <x v="0"/>
    <x v="1574"/>
    <x v="1627"/>
    <x v="82"/>
    <x v="151"/>
    <x v="115"/>
    <x v="1275"/>
    <x v="4"/>
    <x v="3"/>
    <x v="4"/>
    <x v="3"/>
    <x v="1"/>
    <x v="4"/>
    <x v="4"/>
    <x v="0"/>
    <x v="0"/>
    <x v="3"/>
    <x v="2"/>
    <x v="0"/>
    <x v="0"/>
    <x v="0"/>
  </r>
  <r>
    <x v="141"/>
    <x v="2"/>
    <x v="2"/>
    <x v="1"/>
    <x v="0"/>
    <x v="2"/>
    <x v="2"/>
    <x v="2"/>
    <x v="2"/>
    <x v="0"/>
    <x v="1575"/>
    <x v="1628"/>
    <x v="242"/>
    <x v="197"/>
    <x v="18"/>
    <x v="685"/>
    <x v="4"/>
    <x v="3"/>
    <x v="4"/>
    <x v="3"/>
    <x v="1"/>
    <x v="4"/>
    <x v="4"/>
    <x v="0"/>
    <x v="0"/>
    <x v="3"/>
    <x v="2"/>
    <x v="0"/>
    <x v="0"/>
    <x v="0"/>
  </r>
  <r>
    <x v="141"/>
    <x v="2"/>
    <x v="3"/>
    <x v="1"/>
    <x v="0"/>
    <x v="3"/>
    <x v="3"/>
    <x v="3"/>
    <x v="3"/>
    <x v="0"/>
    <x v="1576"/>
    <x v="1629"/>
    <x v="404"/>
    <x v="81"/>
    <x v="107"/>
    <x v="124"/>
    <x v="3"/>
    <x v="3"/>
    <x v="15"/>
    <x v="3"/>
    <x v="3"/>
    <x v="38"/>
    <x v="904"/>
    <x v="0"/>
    <x v="0"/>
    <x v="12"/>
    <x v="2"/>
    <x v="0"/>
    <x v="0"/>
    <x v="0"/>
  </r>
  <r>
    <x v="141"/>
    <x v="2"/>
    <x v="4"/>
    <x v="1"/>
    <x v="0"/>
    <x v="4"/>
    <x v="4"/>
    <x v="4"/>
    <x v="4"/>
    <x v="0"/>
    <x v="396"/>
    <x v="1630"/>
    <x v="6"/>
    <x v="284"/>
    <x v="4"/>
    <x v="311"/>
    <x v="4"/>
    <x v="3"/>
    <x v="4"/>
    <x v="3"/>
    <x v="1"/>
    <x v="4"/>
    <x v="4"/>
    <x v="0"/>
    <x v="0"/>
    <x v="3"/>
    <x v="2"/>
    <x v="0"/>
    <x v="0"/>
    <x v="0"/>
  </r>
  <r>
    <x v="141"/>
    <x v="5"/>
    <x v="8"/>
    <x v="1"/>
    <x v="0"/>
    <x v="8"/>
    <x v="8"/>
    <x v="8"/>
    <x v="8"/>
    <x v="0"/>
    <x v="1577"/>
    <x v="1631"/>
    <x v="482"/>
    <x v="339"/>
    <x v="45"/>
    <x v="1201"/>
    <x v="36"/>
    <x v="3"/>
    <x v="6"/>
    <x v="7"/>
    <x v="1"/>
    <x v="26"/>
    <x v="1157"/>
    <x v="0"/>
    <x v="0"/>
    <x v="4"/>
    <x v="2"/>
    <x v="0"/>
    <x v="0"/>
    <x v="0"/>
  </r>
  <r>
    <x v="141"/>
    <x v="18"/>
    <x v="21"/>
    <x v="1"/>
    <x v="0"/>
    <x v="20"/>
    <x v="20"/>
    <x v="20"/>
    <x v="20"/>
    <x v="0"/>
    <x v="1578"/>
    <x v="1632"/>
    <x v="595"/>
    <x v="10"/>
    <x v="4"/>
    <x v="1276"/>
    <x v="36"/>
    <x v="3"/>
    <x v="4"/>
    <x v="3"/>
    <x v="1"/>
    <x v="6"/>
    <x v="1158"/>
    <x v="0"/>
    <x v="0"/>
    <x v="3"/>
    <x v="2"/>
    <x v="0"/>
    <x v="0"/>
    <x v="0"/>
  </r>
  <r>
    <x v="141"/>
    <x v="23"/>
    <x v="27"/>
    <x v="1"/>
    <x v="0"/>
    <x v="26"/>
    <x v="26"/>
    <x v="26"/>
    <x v="26"/>
    <x v="0"/>
    <x v="1579"/>
    <x v="1633"/>
    <x v="531"/>
    <x v="98"/>
    <x v="4"/>
    <x v="363"/>
    <x v="4"/>
    <x v="3"/>
    <x v="4"/>
    <x v="3"/>
    <x v="1"/>
    <x v="4"/>
    <x v="4"/>
    <x v="0"/>
    <x v="0"/>
    <x v="3"/>
    <x v="2"/>
    <x v="0"/>
    <x v="0"/>
    <x v="0"/>
  </r>
  <r>
    <x v="141"/>
    <x v="49"/>
    <x v="58"/>
    <x v="1"/>
    <x v="0"/>
    <x v="57"/>
    <x v="57"/>
    <x v="57"/>
    <x v="57"/>
    <x v="0"/>
    <x v="1547"/>
    <x v="1634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2"/>
    <x v="2"/>
    <x v="2"/>
    <x v="1"/>
    <x v="0"/>
    <x v="2"/>
    <x v="2"/>
    <x v="2"/>
    <x v="2"/>
    <x v="0"/>
    <x v="1580"/>
    <x v="1635"/>
    <x v="356"/>
    <x v="363"/>
    <x v="18"/>
    <x v="1277"/>
    <x v="36"/>
    <x v="3"/>
    <x v="4"/>
    <x v="3"/>
    <x v="1"/>
    <x v="6"/>
    <x v="1159"/>
    <x v="0"/>
    <x v="0"/>
    <x v="3"/>
    <x v="2"/>
    <x v="0"/>
    <x v="0"/>
    <x v="0"/>
  </r>
  <r>
    <x v="142"/>
    <x v="2"/>
    <x v="3"/>
    <x v="1"/>
    <x v="0"/>
    <x v="3"/>
    <x v="3"/>
    <x v="3"/>
    <x v="3"/>
    <x v="0"/>
    <x v="1581"/>
    <x v="1636"/>
    <x v="227"/>
    <x v="132"/>
    <x v="53"/>
    <x v="1278"/>
    <x v="15"/>
    <x v="2"/>
    <x v="6"/>
    <x v="3"/>
    <x v="1"/>
    <x v="22"/>
    <x v="1160"/>
    <x v="0"/>
    <x v="0"/>
    <x v="13"/>
    <x v="5"/>
    <x v="0"/>
    <x v="0"/>
    <x v="0"/>
  </r>
  <r>
    <x v="142"/>
    <x v="2"/>
    <x v="4"/>
    <x v="1"/>
    <x v="0"/>
    <x v="4"/>
    <x v="4"/>
    <x v="4"/>
    <x v="4"/>
    <x v="0"/>
    <x v="1582"/>
    <x v="1637"/>
    <x v="391"/>
    <x v="185"/>
    <x v="55"/>
    <x v="401"/>
    <x v="4"/>
    <x v="3"/>
    <x v="4"/>
    <x v="3"/>
    <x v="1"/>
    <x v="4"/>
    <x v="4"/>
    <x v="0"/>
    <x v="0"/>
    <x v="3"/>
    <x v="2"/>
    <x v="0"/>
    <x v="0"/>
    <x v="0"/>
  </r>
  <r>
    <x v="142"/>
    <x v="5"/>
    <x v="8"/>
    <x v="1"/>
    <x v="0"/>
    <x v="8"/>
    <x v="8"/>
    <x v="8"/>
    <x v="8"/>
    <x v="0"/>
    <x v="1583"/>
    <x v="1638"/>
    <x v="726"/>
    <x v="280"/>
    <x v="45"/>
    <x v="1279"/>
    <x v="36"/>
    <x v="3"/>
    <x v="6"/>
    <x v="3"/>
    <x v="1"/>
    <x v="10"/>
    <x v="1161"/>
    <x v="0"/>
    <x v="0"/>
    <x v="3"/>
    <x v="2"/>
    <x v="0"/>
    <x v="0"/>
    <x v="0"/>
  </r>
  <r>
    <x v="142"/>
    <x v="18"/>
    <x v="21"/>
    <x v="1"/>
    <x v="0"/>
    <x v="20"/>
    <x v="20"/>
    <x v="20"/>
    <x v="20"/>
    <x v="0"/>
    <x v="1584"/>
    <x v="1639"/>
    <x v="523"/>
    <x v="14"/>
    <x v="18"/>
    <x v="296"/>
    <x v="36"/>
    <x v="3"/>
    <x v="3"/>
    <x v="3"/>
    <x v="1"/>
    <x v="26"/>
    <x v="1162"/>
    <x v="0"/>
    <x v="0"/>
    <x v="2"/>
    <x v="2"/>
    <x v="0"/>
    <x v="0"/>
    <x v="0"/>
  </r>
  <r>
    <x v="142"/>
    <x v="23"/>
    <x v="27"/>
    <x v="1"/>
    <x v="0"/>
    <x v="26"/>
    <x v="26"/>
    <x v="26"/>
    <x v="26"/>
    <x v="0"/>
    <x v="1585"/>
    <x v="1640"/>
    <x v="90"/>
    <x v="47"/>
    <x v="18"/>
    <x v="1280"/>
    <x v="4"/>
    <x v="3"/>
    <x v="4"/>
    <x v="3"/>
    <x v="1"/>
    <x v="4"/>
    <x v="4"/>
    <x v="0"/>
    <x v="0"/>
    <x v="3"/>
    <x v="5"/>
    <x v="0"/>
    <x v="0"/>
    <x v="0"/>
  </r>
  <r>
    <x v="142"/>
    <x v="49"/>
    <x v="58"/>
    <x v="1"/>
    <x v="0"/>
    <x v="57"/>
    <x v="57"/>
    <x v="57"/>
    <x v="57"/>
    <x v="0"/>
    <x v="1586"/>
    <x v="1208"/>
    <x v="522"/>
    <x v="12"/>
    <x v="116"/>
    <x v="1281"/>
    <x v="4"/>
    <x v="3"/>
    <x v="4"/>
    <x v="3"/>
    <x v="1"/>
    <x v="4"/>
    <x v="4"/>
    <x v="0"/>
    <x v="0"/>
    <x v="3"/>
    <x v="2"/>
    <x v="0"/>
    <x v="0"/>
    <x v="0"/>
  </r>
  <r>
    <x v="143"/>
    <x v="2"/>
    <x v="2"/>
    <x v="1"/>
    <x v="0"/>
    <x v="2"/>
    <x v="2"/>
    <x v="2"/>
    <x v="2"/>
    <x v="0"/>
    <x v="1587"/>
    <x v="1641"/>
    <x v="40"/>
    <x v="333"/>
    <x v="18"/>
    <x v="1249"/>
    <x v="36"/>
    <x v="3"/>
    <x v="3"/>
    <x v="3"/>
    <x v="1"/>
    <x v="26"/>
    <x v="1163"/>
    <x v="0"/>
    <x v="0"/>
    <x v="3"/>
    <x v="2"/>
    <x v="0"/>
    <x v="0"/>
    <x v="0"/>
  </r>
  <r>
    <x v="143"/>
    <x v="2"/>
    <x v="3"/>
    <x v="1"/>
    <x v="0"/>
    <x v="3"/>
    <x v="3"/>
    <x v="3"/>
    <x v="3"/>
    <x v="0"/>
    <x v="1588"/>
    <x v="1642"/>
    <x v="727"/>
    <x v="269"/>
    <x v="108"/>
    <x v="318"/>
    <x v="33"/>
    <x v="3"/>
    <x v="6"/>
    <x v="3"/>
    <x v="1"/>
    <x v="21"/>
    <x v="1164"/>
    <x v="0"/>
    <x v="0"/>
    <x v="12"/>
    <x v="2"/>
    <x v="0"/>
    <x v="0"/>
    <x v="0"/>
  </r>
  <r>
    <x v="143"/>
    <x v="2"/>
    <x v="4"/>
    <x v="1"/>
    <x v="0"/>
    <x v="4"/>
    <x v="4"/>
    <x v="4"/>
    <x v="4"/>
    <x v="0"/>
    <x v="1589"/>
    <x v="1643"/>
    <x v="6"/>
    <x v="155"/>
    <x v="4"/>
    <x v="385"/>
    <x v="4"/>
    <x v="3"/>
    <x v="4"/>
    <x v="3"/>
    <x v="1"/>
    <x v="4"/>
    <x v="4"/>
    <x v="0"/>
    <x v="0"/>
    <x v="3"/>
    <x v="2"/>
    <x v="0"/>
    <x v="0"/>
    <x v="0"/>
  </r>
  <r>
    <x v="143"/>
    <x v="5"/>
    <x v="8"/>
    <x v="1"/>
    <x v="0"/>
    <x v="8"/>
    <x v="8"/>
    <x v="8"/>
    <x v="8"/>
    <x v="0"/>
    <x v="1590"/>
    <x v="1644"/>
    <x v="438"/>
    <x v="352"/>
    <x v="45"/>
    <x v="1282"/>
    <x v="36"/>
    <x v="3"/>
    <x v="3"/>
    <x v="7"/>
    <x v="1"/>
    <x v="47"/>
    <x v="1165"/>
    <x v="0"/>
    <x v="0"/>
    <x v="4"/>
    <x v="2"/>
    <x v="0"/>
    <x v="0"/>
    <x v="0"/>
  </r>
  <r>
    <x v="143"/>
    <x v="18"/>
    <x v="21"/>
    <x v="1"/>
    <x v="0"/>
    <x v="20"/>
    <x v="20"/>
    <x v="20"/>
    <x v="20"/>
    <x v="0"/>
    <x v="1591"/>
    <x v="1645"/>
    <x v="648"/>
    <x v="161"/>
    <x v="4"/>
    <x v="1283"/>
    <x v="15"/>
    <x v="3"/>
    <x v="6"/>
    <x v="3"/>
    <x v="1"/>
    <x v="3"/>
    <x v="1166"/>
    <x v="0"/>
    <x v="0"/>
    <x v="4"/>
    <x v="2"/>
    <x v="0"/>
    <x v="0"/>
    <x v="0"/>
  </r>
  <r>
    <x v="143"/>
    <x v="23"/>
    <x v="27"/>
    <x v="1"/>
    <x v="0"/>
    <x v="26"/>
    <x v="26"/>
    <x v="26"/>
    <x v="26"/>
    <x v="0"/>
    <x v="1592"/>
    <x v="1646"/>
    <x v="243"/>
    <x v="34"/>
    <x v="18"/>
    <x v="1284"/>
    <x v="4"/>
    <x v="3"/>
    <x v="6"/>
    <x v="3"/>
    <x v="1"/>
    <x v="6"/>
    <x v="1167"/>
    <x v="0"/>
    <x v="0"/>
    <x v="3"/>
    <x v="2"/>
    <x v="0"/>
    <x v="0"/>
    <x v="0"/>
  </r>
  <r>
    <x v="143"/>
    <x v="49"/>
    <x v="58"/>
    <x v="1"/>
    <x v="0"/>
    <x v="57"/>
    <x v="57"/>
    <x v="57"/>
    <x v="57"/>
    <x v="0"/>
    <x v="1214"/>
    <x v="1647"/>
    <x v="82"/>
    <x v="526"/>
    <x v="117"/>
    <x v="1285"/>
    <x v="4"/>
    <x v="3"/>
    <x v="4"/>
    <x v="3"/>
    <x v="1"/>
    <x v="4"/>
    <x v="4"/>
    <x v="0"/>
    <x v="0"/>
    <x v="3"/>
    <x v="2"/>
    <x v="0"/>
    <x v="0"/>
    <x v="0"/>
  </r>
  <r>
    <x v="144"/>
    <x v="2"/>
    <x v="2"/>
    <x v="1"/>
    <x v="0"/>
    <x v="2"/>
    <x v="2"/>
    <x v="2"/>
    <x v="2"/>
    <x v="0"/>
    <x v="1267"/>
    <x v="1648"/>
    <x v="659"/>
    <x v="11"/>
    <x v="18"/>
    <x v="1286"/>
    <x v="4"/>
    <x v="3"/>
    <x v="4"/>
    <x v="3"/>
    <x v="3"/>
    <x v="6"/>
    <x v="1168"/>
    <x v="0"/>
    <x v="0"/>
    <x v="3"/>
    <x v="2"/>
    <x v="0"/>
    <x v="0"/>
    <x v="0"/>
  </r>
  <r>
    <x v="144"/>
    <x v="2"/>
    <x v="3"/>
    <x v="1"/>
    <x v="0"/>
    <x v="3"/>
    <x v="3"/>
    <x v="3"/>
    <x v="3"/>
    <x v="0"/>
    <x v="1593"/>
    <x v="1649"/>
    <x v="428"/>
    <x v="200"/>
    <x v="103"/>
    <x v="1217"/>
    <x v="3"/>
    <x v="3"/>
    <x v="15"/>
    <x v="3"/>
    <x v="1"/>
    <x v="3"/>
    <x v="1169"/>
    <x v="0"/>
    <x v="0"/>
    <x v="12"/>
    <x v="5"/>
    <x v="0"/>
    <x v="0"/>
    <x v="0"/>
  </r>
  <r>
    <x v="144"/>
    <x v="2"/>
    <x v="4"/>
    <x v="1"/>
    <x v="0"/>
    <x v="4"/>
    <x v="4"/>
    <x v="4"/>
    <x v="4"/>
    <x v="0"/>
    <x v="1594"/>
    <x v="1650"/>
    <x v="396"/>
    <x v="522"/>
    <x v="18"/>
    <x v="1287"/>
    <x v="4"/>
    <x v="3"/>
    <x v="4"/>
    <x v="3"/>
    <x v="1"/>
    <x v="4"/>
    <x v="4"/>
    <x v="0"/>
    <x v="0"/>
    <x v="3"/>
    <x v="2"/>
    <x v="0"/>
    <x v="0"/>
    <x v="0"/>
  </r>
  <r>
    <x v="144"/>
    <x v="5"/>
    <x v="8"/>
    <x v="1"/>
    <x v="0"/>
    <x v="8"/>
    <x v="8"/>
    <x v="8"/>
    <x v="8"/>
    <x v="0"/>
    <x v="1595"/>
    <x v="1651"/>
    <x v="420"/>
    <x v="27"/>
    <x v="90"/>
    <x v="375"/>
    <x v="36"/>
    <x v="3"/>
    <x v="15"/>
    <x v="3"/>
    <x v="1"/>
    <x v="47"/>
    <x v="1170"/>
    <x v="0"/>
    <x v="0"/>
    <x v="4"/>
    <x v="2"/>
    <x v="0"/>
    <x v="0"/>
    <x v="0"/>
  </r>
  <r>
    <x v="144"/>
    <x v="18"/>
    <x v="21"/>
    <x v="1"/>
    <x v="0"/>
    <x v="20"/>
    <x v="20"/>
    <x v="20"/>
    <x v="20"/>
    <x v="0"/>
    <x v="1596"/>
    <x v="1652"/>
    <x v="407"/>
    <x v="38"/>
    <x v="18"/>
    <x v="1271"/>
    <x v="3"/>
    <x v="3"/>
    <x v="4"/>
    <x v="3"/>
    <x v="1"/>
    <x v="10"/>
    <x v="1171"/>
    <x v="0"/>
    <x v="0"/>
    <x v="3"/>
    <x v="2"/>
    <x v="0"/>
    <x v="0"/>
    <x v="0"/>
  </r>
  <r>
    <x v="144"/>
    <x v="23"/>
    <x v="27"/>
    <x v="1"/>
    <x v="0"/>
    <x v="26"/>
    <x v="26"/>
    <x v="26"/>
    <x v="26"/>
    <x v="0"/>
    <x v="1597"/>
    <x v="1653"/>
    <x v="86"/>
    <x v="34"/>
    <x v="18"/>
    <x v="385"/>
    <x v="4"/>
    <x v="3"/>
    <x v="4"/>
    <x v="3"/>
    <x v="1"/>
    <x v="4"/>
    <x v="4"/>
    <x v="0"/>
    <x v="0"/>
    <x v="3"/>
    <x v="2"/>
    <x v="0"/>
    <x v="0"/>
    <x v="0"/>
  </r>
  <r>
    <x v="144"/>
    <x v="49"/>
    <x v="58"/>
    <x v="1"/>
    <x v="0"/>
    <x v="57"/>
    <x v="57"/>
    <x v="57"/>
    <x v="57"/>
    <x v="0"/>
    <x v="1547"/>
    <x v="1634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5"/>
    <x v="2"/>
    <x v="2"/>
    <x v="1"/>
    <x v="0"/>
    <x v="2"/>
    <x v="2"/>
    <x v="2"/>
    <x v="2"/>
    <x v="0"/>
    <x v="1598"/>
    <x v="757"/>
    <x v="456"/>
    <x v="182"/>
    <x v="4"/>
    <x v="816"/>
    <x v="3"/>
    <x v="3"/>
    <x v="4"/>
    <x v="3"/>
    <x v="1"/>
    <x v="10"/>
    <x v="1172"/>
    <x v="0"/>
    <x v="0"/>
    <x v="3"/>
    <x v="2"/>
    <x v="0"/>
    <x v="0"/>
    <x v="0"/>
  </r>
  <r>
    <x v="145"/>
    <x v="2"/>
    <x v="3"/>
    <x v="1"/>
    <x v="0"/>
    <x v="3"/>
    <x v="3"/>
    <x v="3"/>
    <x v="3"/>
    <x v="0"/>
    <x v="1599"/>
    <x v="1654"/>
    <x v="185"/>
    <x v="155"/>
    <x v="108"/>
    <x v="263"/>
    <x v="21"/>
    <x v="3"/>
    <x v="6"/>
    <x v="3"/>
    <x v="1"/>
    <x v="38"/>
    <x v="1173"/>
    <x v="0"/>
    <x v="0"/>
    <x v="4"/>
    <x v="2"/>
    <x v="0"/>
    <x v="0"/>
    <x v="0"/>
  </r>
  <r>
    <x v="145"/>
    <x v="2"/>
    <x v="4"/>
    <x v="1"/>
    <x v="0"/>
    <x v="4"/>
    <x v="4"/>
    <x v="4"/>
    <x v="4"/>
    <x v="0"/>
    <x v="391"/>
    <x v="1078"/>
    <x v="140"/>
    <x v="7"/>
    <x v="4"/>
    <x v="1288"/>
    <x v="4"/>
    <x v="3"/>
    <x v="4"/>
    <x v="3"/>
    <x v="1"/>
    <x v="4"/>
    <x v="4"/>
    <x v="0"/>
    <x v="0"/>
    <x v="3"/>
    <x v="2"/>
    <x v="0"/>
    <x v="0"/>
    <x v="0"/>
  </r>
  <r>
    <x v="145"/>
    <x v="5"/>
    <x v="8"/>
    <x v="1"/>
    <x v="0"/>
    <x v="8"/>
    <x v="8"/>
    <x v="8"/>
    <x v="8"/>
    <x v="0"/>
    <x v="1600"/>
    <x v="1655"/>
    <x v="139"/>
    <x v="78"/>
    <x v="45"/>
    <x v="545"/>
    <x v="15"/>
    <x v="5"/>
    <x v="15"/>
    <x v="3"/>
    <x v="1"/>
    <x v="21"/>
    <x v="1174"/>
    <x v="0"/>
    <x v="0"/>
    <x v="3"/>
    <x v="13"/>
    <x v="0"/>
    <x v="0"/>
    <x v="0"/>
  </r>
  <r>
    <x v="145"/>
    <x v="18"/>
    <x v="21"/>
    <x v="1"/>
    <x v="0"/>
    <x v="20"/>
    <x v="20"/>
    <x v="20"/>
    <x v="20"/>
    <x v="0"/>
    <x v="1601"/>
    <x v="1656"/>
    <x v="386"/>
    <x v="3"/>
    <x v="4"/>
    <x v="483"/>
    <x v="36"/>
    <x v="3"/>
    <x v="4"/>
    <x v="3"/>
    <x v="1"/>
    <x v="6"/>
    <x v="1175"/>
    <x v="0"/>
    <x v="0"/>
    <x v="3"/>
    <x v="5"/>
    <x v="0"/>
    <x v="0"/>
    <x v="0"/>
  </r>
  <r>
    <x v="145"/>
    <x v="23"/>
    <x v="27"/>
    <x v="1"/>
    <x v="0"/>
    <x v="26"/>
    <x v="26"/>
    <x v="26"/>
    <x v="26"/>
    <x v="0"/>
    <x v="1602"/>
    <x v="1657"/>
    <x v="93"/>
    <x v="344"/>
    <x v="18"/>
    <x v="1289"/>
    <x v="4"/>
    <x v="3"/>
    <x v="4"/>
    <x v="3"/>
    <x v="1"/>
    <x v="4"/>
    <x v="4"/>
    <x v="0"/>
    <x v="0"/>
    <x v="3"/>
    <x v="2"/>
    <x v="0"/>
    <x v="0"/>
    <x v="0"/>
  </r>
  <r>
    <x v="145"/>
    <x v="49"/>
    <x v="58"/>
    <x v="1"/>
    <x v="0"/>
    <x v="57"/>
    <x v="57"/>
    <x v="57"/>
    <x v="57"/>
    <x v="0"/>
    <x v="1547"/>
    <x v="1658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6"/>
    <x v="2"/>
    <x v="2"/>
    <x v="1"/>
    <x v="0"/>
    <x v="2"/>
    <x v="2"/>
    <x v="2"/>
    <x v="2"/>
    <x v="0"/>
    <x v="1603"/>
    <x v="1659"/>
    <x v="512"/>
    <x v="58"/>
    <x v="18"/>
    <x v="1290"/>
    <x v="3"/>
    <x v="3"/>
    <x v="6"/>
    <x v="3"/>
    <x v="1"/>
    <x v="26"/>
    <x v="1176"/>
    <x v="0"/>
    <x v="0"/>
    <x v="3"/>
    <x v="2"/>
    <x v="0"/>
    <x v="0"/>
    <x v="0"/>
  </r>
  <r>
    <x v="146"/>
    <x v="2"/>
    <x v="3"/>
    <x v="1"/>
    <x v="0"/>
    <x v="3"/>
    <x v="3"/>
    <x v="3"/>
    <x v="3"/>
    <x v="0"/>
    <x v="1604"/>
    <x v="1660"/>
    <x v="428"/>
    <x v="79"/>
    <x v="103"/>
    <x v="1291"/>
    <x v="3"/>
    <x v="3"/>
    <x v="15"/>
    <x v="3"/>
    <x v="1"/>
    <x v="3"/>
    <x v="1177"/>
    <x v="0"/>
    <x v="0"/>
    <x v="4"/>
    <x v="2"/>
    <x v="0"/>
    <x v="0"/>
    <x v="0"/>
  </r>
  <r>
    <x v="146"/>
    <x v="2"/>
    <x v="4"/>
    <x v="1"/>
    <x v="0"/>
    <x v="4"/>
    <x v="4"/>
    <x v="4"/>
    <x v="4"/>
    <x v="0"/>
    <x v="1178"/>
    <x v="1661"/>
    <x v="385"/>
    <x v="527"/>
    <x v="18"/>
    <x v="655"/>
    <x v="4"/>
    <x v="3"/>
    <x v="4"/>
    <x v="3"/>
    <x v="1"/>
    <x v="4"/>
    <x v="4"/>
    <x v="0"/>
    <x v="0"/>
    <x v="3"/>
    <x v="2"/>
    <x v="0"/>
    <x v="0"/>
    <x v="0"/>
  </r>
  <r>
    <x v="146"/>
    <x v="5"/>
    <x v="8"/>
    <x v="1"/>
    <x v="0"/>
    <x v="8"/>
    <x v="8"/>
    <x v="8"/>
    <x v="8"/>
    <x v="0"/>
    <x v="1605"/>
    <x v="1662"/>
    <x v="294"/>
    <x v="72"/>
    <x v="90"/>
    <x v="65"/>
    <x v="36"/>
    <x v="3"/>
    <x v="6"/>
    <x v="3"/>
    <x v="1"/>
    <x v="10"/>
    <x v="1178"/>
    <x v="0"/>
    <x v="0"/>
    <x v="12"/>
    <x v="2"/>
    <x v="0"/>
    <x v="0"/>
    <x v="0"/>
  </r>
  <r>
    <x v="146"/>
    <x v="18"/>
    <x v="21"/>
    <x v="1"/>
    <x v="0"/>
    <x v="20"/>
    <x v="20"/>
    <x v="20"/>
    <x v="20"/>
    <x v="0"/>
    <x v="1606"/>
    <x v="1663"/>
    <x v="728"/>
    <x v="280"/>
    <x v="4"/>
    <x v="11"/>
    <x v="3"/>
    <x v="3"/>
    <x v="4"/>
    <x v="3"/>
    <x v="1"/>
    <x v="10"/>
    <x v="1179"/>
    <x v="0"/>
    <x v="0"/>
    <x v="4"/>
    <x v="2"/>
    <x v="0"/>
    <x v="0"/>
    <x v="0"/>
  </r>
  <r>
    <x v="146"/>
    <x v="23"/>
    <x v="27"/>
    <x v="1"/>
    <x v="0"/>
    <x v="26"/>
    <x v="26"/>
    <x v="26"/>
    <x v="26"/>
    <x v="0"/>
    <x v="1607"/>
    <x v="1664"/>
    <x v="492"/>
    <x v="528"/>
    <x v="18"/>
    <x v="541"/>
    <x v="3"/>
    <x v="3"/>
    <x v="4"/>
    <x v="3"/>
    <x v="1"/>
    <x v="10"/>
    <x v="863"/>
    <x v="0"/>
    <x v="0"/>
    <x v="3"/>
    <x v="2"/>
    <x v="0"/>
    <x v="0"/>
    <x v="0"/>
  </r>
  <r>
    <x v="146"/>
    <x v="49"/>
    <x v="58"/>
    <x v="1"/>
    <x v="0"/>
    <x v="57"/>
    <x v="57"/>
    <x v="57"/>
    <x v="57"/>
    <x v="0"/>
    <x v="1547"/>
    <x v="1620"/>
    <x v="725"/>
    <x v="525"/>
    <x v="114"/>
    <x v="1257"/>
    <x v="4"/>
    <x v="3"/>
    <x v="4"/>
    <x v="3"/>
    <x v="1"/>
    <x v="4"/>
    <x v="4"/>
    <x v="0"/>
    <x v="0"/>
    <x v="3"/>
    <x v="2"/>
    <x v="0"/>
    <x v="0"/>
    <x v="0"/>
  </r>
  <r>
    <x v="147"/>
    <x v="2"/>
    <x v="2"/>
    <x v="1"/>
    <x v="0"/>
    <x v="2"/>
    <x v="2"/>
    <x v="2"/>
    <x v="2"/>
    <x v="0"/>
    <x v="1608"/>
    <x v="1665"/>
    <x v="577"/>
    <x v="141"/>
    <x v="18"/>
    <x v="162"/>
    <x v="4"/>
    <x v="3"/>
    <x v="4"/>
    <x v="3"/>
    <x v="1"/>
    <x v="4"/>
    <x v="4"/>
    <x v="0"/>
    <x v="0"/>
    <x v="3"/>
    <x v="13"/>
    <x v="0"/>
    <x v="0"/>
    <x v="0"/>
  </r>
  <r>
    <x v="147"/>
    <x v="2"/>
    <x v="3"/>
    <x v="1"/>
    <x v="0"/>
    <x v="3"/>
    <x v="3"/>
    <x v="3"/>
    <x v="3"/>
    <x v="0"/>
    <x v="1609"/>
    <x v="1666"/>
    <x v="373"/>
    <x v="79"/>
    <x v="108"/>
    <x v="1292"/>
    <x v="36"/>
    <x v="3"/>
    <x v="6"/>
    <x v="3"/>
    <x v="3"/>
    <x v="26"/>
    <x v="1180"/>
    <x v="0"/>
    <x v="0"/>
    <x v="3"/>
    <x v="2"/>
    <x v="0"/>
    <x v="0"/>
    <x v="0"/>
  </r>
  <r>
    <x v="147"/>
    <x v="2"/>
    <x v="4"/>
    <x v="1"/>
    <x v="0"/>
    <x v="4"/>
    <x v="4"/>
    <x v="4"/>
    <x v="4"/>
    <x v="0"/>
    <x v="1610"/>
    <x v="1667"/>
    <x v="385"/>
    <x v="407"/>
    <x v="18"/>
    <x v="1293"/>
    <x v="4"/>
    <x v="3"/>
    <x v="4"/>
    <x v="3"/>
    <x v="1"/>
    <x v="4"/>
    <x v="4"/>
    <x v="0"/>
    <x v="0"/>
    <x v="3"/>
    <x v="2"/>
    <x v="0"/>
    <x v="0"/>
    <x v="0"/>
  </r>
  <r>
    <x v="147"/>
    <x v="5"/>
    <x v="8"/>
    <x v="1"/>
    <x v="0"/>
    <x v="8"/>
    <x v="8"/>
    <x v="8"/>
    <x v="8"/>
    <x v="0"/>
    <x v="1611"/>
    <x v="1668"/>
    <x v="729"/>
    <x v="121"/>
    <x v="45"/>
    <x v="232"/>
    <x v="3"/>
    <x v="3"/>
    <x v="15"/>
    <x v="3"/>
    <x v="6"/>
    <x v="21"/>
    <x v="1181"/>
    <x v="0"/>
    <x v="0"/>
    <x v="13"/>
    <x v="2"/>
    <x v="0"/>
    <x v="0"/>
    <x v="0"/>
  </r>
  <r>
    <x v="147"/>
    <x v="18"/>
    <x v="21"/>
    <x v="1"/>
    <x v="0"/>
    <x v="20"/>
    <x v="20"/>
    <x v="20"/>
    <x v="20"/>
    <x v="0"/>
    <x v="1612"/>
    <x v="1669"/>
    <x v="413"/>
    <x v="44"/>
    <x v="4"/>
    <x v="447"/>
    <x v="36"/>
    <x v="3"/>
    <x v="4"/>
    <x v="3"/>
    <x v="1"/>
    <x v="6"/>
    <x v="1182"/>
    <x v="0"/>
    <x v="0"/>
    <x v="3"/>
    <x v="2"/>
    <x v="0"/>
    <x v="0"/>
    <x v="0"/>
  </r>
  <r>
    <x v="147"/>
    <x v="23"/>
    <x v="27"/>
    <x v="1"/>
    <x v="0"/>
    <x v="26"/>
    <x v="26"/>
    <x v="26"/>
    <x v="26"/>
    <x v="0"/>
    <x v="1613"/>
    <x v="955"/>
    <x v="675"/>
    <x v="404"/>
    <x v="18"/>
    <x v="1294"/>
    <x v="4"/>
    <x v="3"/>
    <x v="4"/>
    <x v="3"/>
    <x v="1"/>
    <x v="4"/>
    <x v="4"/>
    <x v="0"/>
    <x v="0"/>
    <x v="3"/>
    <x v="2"/>
    <x v="0"/>
    <x v="0"/>
    <x v="0"/>
  </r>
  <r>
    <x v="147"/>
    <x v="49"/>
    <x v="58"/>
    <x v="1"/>
    <x v="0"/>
    <x v="57"/>
    <x v="57"/>
    <x v="57"/>
    <x v="57"/>
    <x v="0"/>
    <x v="1614"/>
    <x v="1620"/>
    <x v="82"/>
    <x v="260"/>
    <x v="118"/>
    <x v="1295"/>
    <x v="4"/>
    <x v="3"/>
    <x v="4"/>
    <x v="3"/>
    <x v="1"/>
    <x v="4"/>
    <x v="4"/>
    <x v="0"/>
    <x v="0"/>
    <x v="3"/>
    <x v="2"/>
    <x v="0"/>
    <x v="0"/>
    <x v="0"/>
  </r>
  <r>
    <x v="148"/>
    <x v="50"/>
    <x v="59"/>
    <x v="2"/>
    <x v="33"/>
    <x v="58"/>
    <x v="58"/>
    <x v="58"/>
    <x v="58"/>
    <x v="1"/>
    <x v="1615"/>
    <x v="1670"/>
    <x v="730"/>
    <x v="529"/>
    <x v="119"/>
    <x v="1296"/>
    <x v="85"/>
    <x v="11"/>
    <x v="80"/>
    <x v="15"/>
    <x v="17"/>
    <x v="123"/>
    <x v="1183"/>
    <x v="7"/>
    <x v="8"/>
    <x v="27"/>
    <x v="26"/>
    <x v="33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compact="0" indent="0" outline="1" compactData="0" outlineData="1" showDrill="1" multipleFieldFilters="0">
  <location ref="A3:O153" firstHeaderRow="0" firstDataRow="1" firstDataCol="1"/>
  <pivotFields count="38">
    <pivotField axis="axisRow" compact="0" sortType="ascending" multipleItemSelectionAllowed="1" numFmtId="14" showAll="0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m="1" x="149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m="1" x="150"/>
        <item m="1" x="151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m="1" x="152"/>
        <item m="1" x="153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>
      <items count="52">
        <item x="50"/>
        <item x="25"/>
        <item x="2"/>
        <item x="5"/>
        <item x="18"/>
        <item x="23"/>
        <item x="26"/>
        <item x="31"/>
        <item x="34"/>
        <item x="39"/>
        <item x="0"/>
        <item x="1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7"/>
        <item x="28"/>
        <item x="29"/>
        <item x="30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>
      <items count="35">
        <item x="33"/>
        <item x="0"/>
        <item x="10"/>
        <item x="1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dataField="1" compact="0" showAll="0">
      <items count="1617">
        <item x="16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dataField="1" compact="0" showAll="0">
      <items count="1672">
        <item x="16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742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99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t="default"/>
      </items>
    </pivotField>
    <pivotField dataField="1" compact="0" showAll="0">
      <items count="732">
        <item x="7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83"/>
        <item x="50"/>
        <item x="51"/>
        <item x="52"/>
        <item x="53"/>
        <item x="54"/>
        <item x="55"/>
        <item x="56"/>
        <item x="57"/>
        <item x="58"/>
        <item x="615"/>
        <item x="59"/>
        <item x="60"/>
        <item x="61"/>
        <item x="62"/>
        <item x="63"/>
        <item x="64"/>
        <item x="65"/>
        <item x="66"/>
        <item x="67"/>
        <item x="445"/>
        <item x="68"/>
        <item x="69"/>
        <item x="70"/>
        <item x="71"/>
        <item x="72"/>
        <item x="73"/>
        <item x="74"/>
        <item x="75"/>
        <item x="76"/>
        <item x="77"/>
        <item x="112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compact="0" numFmtId="10" showAll="0">
      <items count="531">
        <item x="5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29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57"/>
        <item x="37"/>
        <item x="38"/>
        <item x="39"/>
        <item x="79"/>
        <item x="40"/>
        <item x="41"/>
        <item x="42"/>
        <item x="43"/>
        <item x="7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>
      <items count="1298">
        <item x="12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t="default"/>
      </items>
    </pivotField>
    <pivotField dataField="1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>
      <items count="1185">
        <item x="1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199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numFmtId="1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>
      <items count="35">
        <item x="33"/>
        <item x="0"/>
        <item x="10"/>
        <item x="1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ragToCol="0" dragToPage="0" dragToRow="0" compact="0" showAll="0"/>
    <pivotField dragToCol="0" dragToPage="0" dragToRow="0" compact="0" showAll="0"/>
    <pivotField dataField="1" dragToCol="0" dragToPage="0" dragToRow="0" compact="0" showAll="0"/>
    <pivotField dragToCol="0" dragToPage="0" dragToRow="0" compact="0" showAll="0"/>
    <pivotField dataField="1" dragToCol="0" dragToPage="0" dragToRow="0" compact="0" showAll="0"/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 消费" fld="10" baseField="0" baseItem="135"/>
    <dataField name=" 展现量" fld="11" baseField="0" baseItem="135"/>
    <dataField name=" 点击量" fld="12" baseField="0" baseItem="135"/>
    <dataField name="  点击率" fld="30" baseField="0" baseItem="135"/>
    <dataField name=" 点击成本" fld="31" baseField="0" baseItem="135"/>
    <dataField name=" 千展费用" fld="32" baseField="0" baseItem="135"/>
    <dataField name=" 点赞" fld="16" baseField="0" baseItem="135"/>
    <dataField name=" 评论" fld="17" baseField="0" baseItem="135"/>
    <dataField name=" 收藏" fld="18" baseField="0" baseItem="135"/>
    <dataField name=" 关注" fld="19" baseField="0" baseItem="135"/>
    <dataField name=" 分享" fld="20" baseField="0" baseItem="135"/>
    <dataField name=" 互动量" fld="21" baseField="0" baseItem="135"/>
    <dataField name=" 互动成本" fld="35" baseField="0" baseItem="135"/>
    <dataField name=" 互动率" fld="37" baseField="0" baseItem="135"/>
  </dataFields>
  <formats count="79">
    <format dxfId="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type="all" dataOnly="0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type="all" dataOnly="0" outline="0" fieldPosition="0"/>
    </format>
    <format dxfId="19">
      <pivotArea type="all" dataOnly="0" outline="0" fieldPosition="0"/>
    </format>
    <format dxfId="2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4">
      <pivotArea field="0" type="button" dataOnly="0" labelOnly="1" outline="0" fieldPosition="0"/>
    </format>
    <format dxfId="25">
      <pivotArea dataOnly="0" labelOnly="1" fieldPosition="0">
        <references count="1">
          <reference field="4294967294" count="1">
            <x v="0"/>
          </reference>
        </references>
      </pivotArea>
    </format>
    <format dxfId="26">
      <pivotArea dataOnly="0" labelOnly="1" fieldPosition="0">
        <references count="1">
          <reference field="4294967294" count="1">
            <x v="1"/>
          </reference>
        </references>
      </pivotArea>
    </format>
    <format dxfId="27">
      <pivotArea dataOnly="0" labelOnly="1" fieldPosition="0">
        <references count="1">
          <reference field="4294967294" count="1">
            <x v="2"/>
          </reference>
        </references>
      </pivotArea>
    </format>
    <format dxfId="28">
      <pivotArea dataOnly="0" labelOnly="1" fieldPosition="0">
        <references count="1">
          <reference field="4294967294" count="1">
            <x v="3"/>
          </reference>
        </references>
      </pivotArea>
    </format>
    <format dxfId="29">
      <pivotArea dataOnly="0" labelOnly="1" fieldPosition="0">
        <references count="1">
          <reference field="4294967294" count="1">
            <x v="4"/>
          </reference>
        </references>
      </pivotArea>
    </format>
    <format dxfId="30">
      <pivotArea dataOnly="0" labelOnly="1" fieldPosition="0">
        <references count="1">
          <reference field="4294967294" count="1">
            <x v="5"/>
          </reference>
        </references>
      </pivotArea>
    </format>
    <format dxfId="31">
      <pivotArea dataOnly="0" labelOnly="1" fieldPosition="0">
        <references count="1">
          <reference field="4294967294" count="1">
            <x v="6"/>
          </reference>
        </references>
      </pivotArea>
    </format>
    <format dxfId="32">
      <pivotArea dataOnly="0" labelOnly="1" fieldPosition="0">
        <references count="1">
          <reference field="4294967294" count="1">
            <x v="7"/>
          </reference>
        </references>
      </pivotArea>
    </format>
    <format dxfId="33">
      <pivotArea dataOnly="0" labelOnly="1" fieldPosition="0">
        <references count="1">
          <reference field="4294967294" count="1">
            <x v="8"/>
          </reference>
        </references>
      </pivotArea>
    </format>
    <format dxfId="34">
      <pivotArea dataOnly="0" labelOnly="1" fieldPosition="0">
        <references count="1">
          <reference field="4294967294" count="1">
            <x v="9"/>
          </reference>
        </references>
      </pivotArea>
    </format>
    <format dxfId="35">
      <pivotArea dataOnly="0" labelOnly="1" fieldPosition="0">
        <references count="1">
          <reference field="4294967294" count="1">
            <x v="10"/>
          </reference>
        </references>
      </pivotArea>
    </format>
    <format dxfId="36">
      <pivotArea dataOnly="0" labelOnly="1" fieldPosition="0">
        <references count="1">
          <reference field="4294967294" count="1">
            <x v="11"/>
          </reference>
        </references>
      </pivotArea>
    </format>
    <format dxfId="37">
      <pivotArea dataOnly="0" labelOnly="1" fieldPosition="0">
        <references count="1">
          <reference field="4294967294" count="1">
            <x v="12"/>
          </reference>
        </references>
      </pivotArea>
    </format>
    <format dxfId="38">
      <pivotArea dataOnly="0" labelOnly="1" grandRow="1" fieldPosition="0"/>
    </format>
    <format dxfId="39">
      <pivotArea grandRow="1" collapsedLevelsAreSubtotals="1" fieldPosition="0"/>
    </format>
    <format dxfId="40">
      <pivotArea dataOnly="0" labelOnly="1" fieldPosition="0">
        <references count="1">
          <reference field="4294967294" count="1">
            <x v="3"/>
          </reference>
        </references>
      </pivotArea>
    </format>
    <format dxfId="4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3">
      <pivotArea dataOnly="0" labelOnly="1" grandRow="1" fieldPosition="0"/>
    </format>
    <format dxfId="44">
      <pivotArea grandRow="1" collapsedLevelsAreSubtotals="1" fieldPosition="0"/>
    </format>
    <format dxfId="45">
      <pivotArea dataOnly="0" labelOnly="1" grandRow="1" fieldPosition="0"/>
    </format>
    <format dxfId="46">
      <pivotArea grandRow="1" collapsedLevelsAreSubtotals="1" fieldPosition="0"/>
    </format>
    <format dxfId="47">
      <pivotArea dataOnly="0" labelOnly="1" fieldPosition="0">
        <references count="1">
          <reference field="0" count="1">
            <x v="153"/>
          </reference>
        </references>
      </pivotArea>
    </format>
    <format dxfId="48">
      <pivotArea collapsedLevelsAreSubtotals="1" fieldPosition="0">
        <references count="1">
          <reference field="0" count="1" selected="0">
            <x v="153"/>
          </reference>
        </references>
      </pivotArea>
    </format>
    <format dxfId="49">
      <pivotArea dataOnly="0" labelOnly="1" fieldPosition="0">
        <references count="1">
          <reference field="4294967294" count="1">
            <x v="3"/>
          </reference>
        </references>
      </pivotArea>
    </format>
    <format dxfId="5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1">
      <pivotArea dataOnly="0" labelOnly="1" grandRow="1" fieldPosition="0"/>
    </format>
    <format dxfId="52">
      <pivotArea grandRow="1" collapsedLevelsAreSubtotals="1" fieldPosition="0"/>
    </format>
    <format dxfId="53">
      <pivotArea type="all" dataOnly="0" outline="0" fieldPosition="0"/>
    </format>
    <format dxfId="54">
      <pivotArea field="0" type="button" dataOnly="0" labelOnly="1" outline="0" fieldPosition="0"/>
    </format>
    <format dxfId="55">
      <pivotArea dataOnly="0" labelOnly="1" fieldPosition="0">
        <references count="1">
          <reference field="4294967294" count="1">
            <x v="0"/>
          </reference>
        </references>
      </pivotArea>
    </format>
    <format dxfId="56">
      <pivotArea dataOnly="0" labelOnly="1" fieldPosition="0">
        <references count="1">
          <reference field="4294967294" count="1">
            <x v="1"/>
          </reference>
        </references>
      </pivotArea>
    </format>
    <format dxfId="57">
      <pivotArea dataOnly="0" labelOnly="1" fieldPosition="0">
        <references count="1">
          <reference field="4294967294" count="1">
            <x v="2"/>
          </reference>
        </references>
      </pivotArea>
    </format>
    <format dxfId="58">
      <pivotArea dataOnly="0" labelOnly="1" fieldPosition="0">
        <references count="1">
          <reference field="4294967294" count="1">
            <x v="3"/>
          </reference>
        </references>
      </pivotArea>
    </format>
    <format dxfId="59">
      <pivotArea dataOnly="0" labelOnly="1" fieldPosition="0">
        <references count="1">
          <reference field="4294967294" count="1">
            <x v="4"/>
          </reference>
        </references>
      </pivotArea>
    </format>
    <format dxfId="60">
      <pivotArea dataOnly="0" labelOnly="1" fieldPosition="0">
        <references count="1">
          <reference field="4294967294" count="1">
            <x v="5"/>
          </reference>
        </references>
      </pivotArea>
    </format>
    <format dxfId="61">
      <pivotArea dataOnly="0" labelOnly="1" fieldPosition="0">
        <references count="1">
          <reference field="4294967294" count="1">
            <x v="6"/>
          </reference>
        </references>
      </pivotArea>
    </format>
    <format dxfId="62">
      <pivotArea dataOnly="0" labelOnly="1" fieldPosition="0">
        <references count="1">
          <reference field="4294967294" count="1">
            <x v="7"/>
          </reference>
        </references>
      </pivotArea>
    </format>
    <format dxfId="63">
      <pivotArea dataOnly="0" labelOnly="1" fieldPosition="0">
        <references count="1">
          <reference field="4294967294" count="1">
            <x v="8"/>
          </reference>
        </references>
      </pivotArea>
    </format>
    <format dxfId="64">
      <pivotArea dataOnly="0" labelOnly="1" fieldPosition="0">
        <references count="1">
          <reference field="4294967294" count="1">
            <x v="9"/>
          </reference>
        </references>
      </pivotArea>
    </format>
    <format dxfId="65">
      <pivotArea dataOnly="0" labelOnly="1" fieldPosition="0">
        <references count="1">
          <reference field="4294967294" count="1">
            <x v="10"/>
          </reference>
        </references>
      </pivotArea>
    </format>
    <format dxfId="66">
      <pivotArea dataOnly="0" labelOnly="1" fieldPosition="0">
        <references count="1">
          <reference field="4294967294" count="1">
            <x v="11"/>
          </reference>
        </references>
      </pivotArea>
    </format>
    <format dxfId="67">
      <pivotArea dataOnly="0" labelOnly="1" fieldPosition="0">
        <references count="1">
          <reference field="4294967294" count="1">
            <x v="12"/>
          </reference>
        </references>
      </pivotArea>
    </format>
    <format dxfId="68">
      <pivotArea dataOnly="0" labelOnly="1" fieldPosition="0">
        <references count="1">
          <reference field="4294967294" count="1">
            <x v="3"/>
          </reference>
        </references>
      </pivotArea>
    </format>
    <format dxfId="6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70">
      <pivotArea dataOnly="0" labelOnly="1" fieldPosition="0">
        <references count="1">
          <reference field="4294967294" count="1">
            <x v="7"/>
          </reference>
        </references>
      </pivotArea>
    </format>
    <format dxfId="7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72">
      <pivotArea dataOnly="0" labelOnly="1" fieldPosition="0">
        <references count="1">
          <reference field="4294967294" count="1">
            <x v="12"/>
          </reference>
        </references>
      </pivotArea>
    </format>
    <format dxfId="7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74">
      <pivotArea dataOnly="0" labelOnly="1" fieldPosition="0">
        <references count="1">
          <reference field="4294967294" count="1">
            <x v="13"/>
          </reference>
        </references>
      </pivotArea>
    </format>
    <format dxfId="75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76">
      <pivotArea dataOnly="0" labelOnly="1" fieldPosition="0">
        <references count="1">
          <reference field="4294967294" count="1">
            <x v="13"/>
          </reference>
        </references>
      </pivotArea>
    </format>
    <format dxfId="77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78">
      <pivotArea dataOnly="0" labelOnly="1" fieldPosition="0">
        <references count="1">
          <reference field="4294967294" count="1">
            <x v="13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S980" firstHeaderRow="0" firstDataRow="1" firstDataCol="5"/>
  <pivotFields count="38">
    <pivotField axis="axisRow" compact="0" sortType="descending" outline="0" subtotalTop="0" multipleItemSelectionAllowed="1" numFmtId="14" showAll="0">
      <items count="150"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>
      <items count="52">
        <item x="50"/>
        <item x="25"/>
        <item x="2"/>
        <item x="5"/>
        <item x="18"/>
        <item x="23"/>
        <item x="26"/>
        <item x="31"/>
        <item x="34"/>
        <item x="39"/>
        <item x="0"/>
        <item x="1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7"/>
        <item x="28"/>
        <item x="29"/>
        <item x="30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ubtotalTop="0" showAll="0">
      <items count="61">
        <item x="59"/>
        <item x="2"/>
        <item x="3"/>
        <item x="4"/>
        <item x="8"/>
        <item x="21"/>
        <item x="27"/>
        <item x="29"/>
        <item x="30"/>
        <item x="31"/>
        <item x="37"/>
        <item x="41"/>
        <item x="46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8"/>
        <item x="32"/>
        <item x="33"/>
        <item x="34"/>
        <item x="35"/>
        <item x="36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Row" compact="0" defaultSubtotal="0" outline="0" subtotalTop="0" showAll="0">
      <items count="3">
        <item x="1"/>
        <item x="0"/>
        <item x="2"/>
      </items>
    </pivotField>
    <pivotField compact="0" outline="0" subtotalTop="0" showAll="0">
      <items count="35">
        <item x="33"/>
        <item x="0"/>
        <item x="10"/>
        <item x="1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/>
    <pivotField dataField="1" compact="0" outline="0" subtotalTop="0" showAll="0">
      <items count="1617">
        <item x="1615"/>
        <item x="77"/>
        <item x="391"/>
        <item x="466"/>
        <item x="1036"/>
        <item x="1150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dataField="1" compact="0" outline="0" subtotalTop="0" showAll="0">
      <items count="1672">
        <item x="1670"/>
        <item x="40"/>
        <item x="226"/>
        <item x="1437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t="default"/>
      </items>
    </pivotField>
    <pivotField dataField="1" compact="0" outline="0" subtotalTop="0" showAll="0">
      <items count="732">
        <item x="75"/>
        <item x="577"/>
        <item x="129"/>
        <item x="140"/>
        <item x="391"/>
        <item x="366"/>
        <item x="386"/>
        <item x="640"/>
        <item x="730"/>
        <item x="186"/>
        <item x="211"/>
        <item x="90"/>
        <item x="163"/>
        <item x="246"/>
        <item x="374"/>
        <item x="438"/>
        <item x="506"/>
        <item x="579"/>
        <item x="620"/>
        <item x="627"/>
        <item x="648"/>
        <item x="659"/>
        <item x="671"/>
        <item x="705"/>
        <item x="723"/>
        <item x="476"/>
        <item x="489"/>
        <item x="724"/>
        <item x="3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83"/>
        <item x="50"/>
        <item x="51"/>
        <item x="52"/>
        <item x="53"/>
        <item x="54"/>
        <item x="55"/>
        <item x="56"/>
        <item x="57"/>
        <item x="58"/>
        <item x="615"/>
        <item x="59"/>
        <item x="60"/>
        <item x="61"/>
        <item x="62"/>
        <item x="63"/>
        <item x="64"/>
        <item x="65"/>
        <item x="66"/>
        <item x="67"/>
        <item x="445"/>
        <item x="68"/>
        <item x="69"/>
        <item x="70"/>
        <item x="71"/>
        <item x="72"/>
        <item x="73"/>
        <item x="74"/>
        <item x="76"/>
        <item x="77"/>
        <item x="112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7"/>
        <item x="388"/>
        <item x="389"/>
        <item x="390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8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6"/>
        <item x="617"/>
        <item x="618"/>
        <item x="619"/>
        <item x="621"/>
        <item x="622"/>
        <item x="623"/>
        <item x="624"/>
        <item x="625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3"/>
        <item x="644"/>
        <item x="645"/>
        <item x="646"/>
        <item x="647"/>
        <item x="649"/>
        <item x="650"/>
        <item x="651"/>
        <item x="652"/>
        <item x="653"/>
        <item x="654"/>
        <item x="655"/>
        <item x="656"/>
        <item x="657"/>
        <item x="658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5"/>
        <item x="726"/>
        <item x="727"/>
        <item x="728"/>
        <item x="729"/>
        <item t="default"/>
      </items>
    </pivotField>
    <pivotField compact="0" outline="0" subtotalTop="0" numFmtId="10" showAll="0">
      <items count="531">
        <item x="194"/>
        <item x="18"/>
        <item x="418"/>
        <item x="529"/>
        <item x="43"/>
        <item x="425"/>
        <item x="21"/>
        <item x="129"/>
        <item x="47"/>
        <item x="98"/>
        <item x="66"/>
        <item x="30"/>
        <item x="64"/>
        <item x="359"/>
        <item x="524"/>
        <item x="7"/>
        <item x="121"/>
        <item x="124"/>
        <item x="191"/>
        <item x="200"/>
        <item x="214"/>
        <item x="221"/>
        <item x="241"/>
        <item x="325"/>
        <item x="384"/>
        <item x="478"/>
        <item x="202"/>
        <item x="414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7"/>
        <item x="68"/>
        <item x="69"/>
        <item x="70"/>
        <item x="71"/>
        <item x="29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2"/>
        <item x="123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2"/>
        <item x="193"/>
        <item x="195"/>
        <item x="196"/>
        <item x="197"/>
        <item x="198"/>
        <item x="199"/>
        <item x="201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t="default"/>
      </items>
    </pivotField>
    <pivotField compact="0" outline="0" subtotalTop="0" showAll="0">
      <items count="121">
        <item x="90"/>
        <item x="0"/>
        <item x="24"/>
        <item x="46"/>
        <item x="119"/>
        <item x="18"/>
        <item x="27"/>
        <item x="4"/>
        <item x="32"/>
        <item x="19"/>
        <item x="3"/>
        <item x="48"/>
        <item x="79"/>
        <item x="1"/>
        <item x="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0"/>
        <item x="21"/>
        <item x="22"/>
        <item x="23"/>
        <item x="25"/>
        <item x="26"/>
        <item x="28"/>
        <item x="29"/>
        <item x="30"/>
        <item x="31"/>
        <item x="33"/>
        <item x="34"/>
        <item x="35"/>
        <item x="36"/>
        <item x="57"/>
        <item x="37"/>
        <item x="38"/>
        <item x="39"/>
        <item x="40"/>
        <item x="41"/>
        <item x="42"/>
        <item x="43"/>
        <item x="77"/>
        <item x="44"/>
        <item x="45"/>
        <item x="47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1298">
        <item x="1296"/>
        <item x="661"/>
        <item x="419"/>
        <item x="558"/>
        <item x="44"/>
        <item x="149"/>
        <item x="193"/>
        <item x="308"/>
        <item x="314"/>
        <item x="375"/>
        <item x="554"/>
        <item x="647"/>
        <item x="728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821"/>
        <item x="71"/>
        <item x="1254"/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9"/>
        <item x="310"/>
        <item x="311"/>
        <item x="312"/>
        <item x="313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5"/>
        <item x="556"/>
        <item x="557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t="default"/>
      </items>
    </pivotField>
    <pivotField dataField="1" compact="0" outline="0" subtotalTop="0" showAll="0">
      <items count="87">
        <item x="9"/>
        <item x="4"/>
        <item x="36"/>
        <item x="21"/>
        <item x="3"/>
        <item x="30"/>
        <item x="15"/>
        <item x="85"/>
        <item x="14"/>
        <item x="0"/>
        <item x="1"/>
        <item x="2"/>
        <item x="5"/>
        <item x="6"/>
        <item x="7"/>
        <item x="8"/>
        <item x="10"/>
        <item x="11"/>
        <item x="12"/>
        <item x="13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outline="0" subtotalTop="0" showAll="0">
      <items count="13">
        <item x="3"/>
        <item x="11"/>
        <item x="0"/>
        <item x="1"/>
        <item x="2"/>
        <item x="4"/>
        <item x="5"/>
        <item x="6"/>
        <item x="7"/>
        <item x="8"/>
        <item x="9"/>
        <item x="10"/>
        <item t="default"/>
      </items>
    </pivotField>
    <pivotField dataField="1" compact="0" outline="0" subtotalTop="0" showAll="0">
      <items count="82">
        <item x="4"/>
        <item x="6"/>
        <item x="3"/>
        <item x="15"/>
        <item x="80"/>
        <item x="28"/>
        <item x="2"/>
        <item x="0"/>
        <item x="1"/>
        <item x="5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outline="0" subtotalTop="0" showAll="0">
      <items count="17">
        <item x="3"/>
        <item x="7"/>
        <item x="15"/>
        <item x="0"/>
        <item x="1"/>
        <item x="2"/>
        <item x="4"/>
        <item x="5"/>
        <item x="6"/>
        <item x="8"/>
        <item x="9"/>
        <item x="10"/>
        <item x="11"/>
        <item x="12"/>
        <item x="13"/>
        <item x="14"/>
        <item t="default"/>
      </items>
    </pivotField>
    <pivotField dataField="1" compact="0" outline="0" subtotalTop="0" showAll="0">
      <items count="19">
        <item x="3"/>
        <item x="1"/>
        <item x="2"/>
        <item x="17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outline="0" subtotalTop="0" showAll="0">
      <items count="125">
        <item x="4"/>
        <item x="38"/>
        <item x="10"/>
        <item x="3"/>
        <item x="26"/>
        <item x="6"/>
        <item x="22"/>
        <item x="21"/>
        <item x="123"/>
        <item x="36"/>
        <item x="87"/>
        <item x="0"/>
        <item x="1"/>
        <item x="2"/>
        <item x="5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outline="0" subtotalTop="0" showAll="0">
      <items count="1185">
        <item x="4"/>
        <item x="1183"/>
        <item x="320"/>
        <item x="525"/>
        <item x="1126"/>
        <item x="181"/>
        <item x="286"/>
        <item x="314"/>
        <item x="383"/>
        <item x="1049"/>
        <item x="1125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462"/>
        <item x="291"/>
        <item x="1115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199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7"/>
        <item x="288"/>
        <item x="289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5"/>
        <item x="316"/>
        <item x="317"/>
        <item x="318"/>
        <item x="319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6"/>
        <item x="1117"/>
        <item x="1118"/>
        <item x="1119"/>
        <item x="1120"/>
        <item x="1121"/>
        <item x="1122"/>
        <item x="1123"/>
        <item x="1124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compact="0" outline="0" subtotalTop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outline="0" subtotalTop="0" numFmtId="1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>
      <items count="29">
        <item x="4"/>
        <item x="3"/>
        <item x="2"/>
        <item x="12"/>
        <item x="5"/>
        <item x="13"/>
        <item x="27"/>
        <item x="0"/>
        <item x="1"/>
        <item x="6"/>
        <item x="7"/>
        <item x="8"/>
        <item x="9"/>
        <item x="10"/>
        <item x="11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8">
        <item x="2"/>
        <item x="13"/>
        <item x="5"/>
        <item x="26"/>
        <item x="0"/>
        <item x="1"/>
        <item x="3"/>
        <item x="4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name="达人名称" compact="0" defaultSubtotal="0" outline="0" subtotalTop="0" showAll="0">
      <items count="35">
        <item x="33"/>
        <item x="0"/>
        <item x="10"/>
        <item x="17"/>
        <item x="1"/>
        <item x="2"/>
        <item m="1" x="34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axis="axisRow" compact="0" outline="0" subtotalTop="0" multipleItemSelectionAllowed="1" showAll="0">
      <items count="5">
        <item h="1" x="2"/>
        <item x="0"/>
        <item h="1" m="1" x="3"/>
        <item h="1" x="1"/>
        <item t="default"/>
      </items>
    </pivotField>
    <pivotField axis="axisRow" compact="0" defaultSubtotal="0" outline="0" subtotalTop="0" showAll="0">
      <items count="7">
        <item x="5"/>
        <item x="0"/>
        <item x="3"/>
        <item x="1"/>
        <item m="1" x="6"/>
        <item x="2"/>
        <item x="4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</pivotFields>
  <rowFields count="5">
    <field x="0"/>
    <field x="28"/>
    <field x="3"/>
    <field x="27"/>
    <field x="29"/>
  </rowFields>
  <rowItems count="977">
    <i>
      <x v="1"/>
      <x v="1"/>
      <x/>
      <x v="1"/>
      <x v="1"/>
    </i>
    <i t="default" r="1">
      <x v="1"/>
    </i>
    <i t="default">
      <x v="1"/>
    </i>
    <i>
      <x v="2"/>
      <x v="1"/>
      <x/>
      <x v="1"/>
      <x v="1"/>
    </i>
    <i t="default" r="1">
      <x v="1"/>
    </i>
    <i t="default">
      <x v="2"/>
    </i>
    <i>
      <x v="3"/>
      <x v="1"/>
      <x/>
      <x v="1"/>
      <x v="1"/>
    </i>
    <i t="default" r="1">
      <x v="1"/>
    </i>
    <i t="default">
      <x v="3"/>
    </i>
    <i>
      <x v="4"/>
      <x v="1"/>
      <x/>
      <x v="1"/>
      <x v="1"/>
    </i>
    <i t="default" r="1">
      <x v="1"/>
    </i>
    <i t="default">
      <x v="4"/>
    </i>
    <i>
      <x v="5"/>
      <x v="1"/>
      <x/>
      <x v="1"/>
      <x v="1"/>
    </i>
    <i t="default" r="1">
      <x v="1"/>
    </i>
    <i t="default">
      <x v="5"/>
    </i>
    <i>
      <x v="6"/>
      <x v="1"/>
      <x/>
      <x v="1"/>
      <x v="1"/>
    </i>
    <i t="default" r="1">
      <x v="1"/>
    </i>
    <i t="default">
      <x v="6"/>
    </i>
    <i>
      <x v="7"/>
      <x v="1"/>
      <x/>
      <x v="1"/>
      <x v="1"/>
    </i>
    <i t="default" r="1">
      <x v="1"/>
    </i>
    <i t="default">
      <x v="7"/>
    </i>
    <i>
      <x v="8"/>
      <x v="1"/>
      <x/>
      <x v="1"/>
      <x v="1"/>
    </i>
    <i t="default" r="1">
      <x v="1"/>
    </i>
    <i t="default">
      <x v="8"/>
    </i>
    <i>
      <x v="9"/>
      <x v="1"/>
      <x/>
      <x v="1"/>
      <x v="1"/>
    </i>
    <i r="2">
      <x v="1"/>
      <x v="20"/>
      <x v="2"/>
    </i>
    <i t="default" r="1">
      <x v="1"/>
    </i>
    <i t="default">
      <x v="9"/>
    </i>
    <i>
      <x v="10"/>
      <x v="1"/>
      <x/>
      <x v="1"/>
      <x v="1"/>
    </i>
    <i t="default" r="1">
      <x v="1"/>
    </i>
    <i t="default">
      <x v="10"/>
    </i>
    <i>
      <x v="11"/>
      <x v="1"/>
      <x/>
      <x v="1"/>
      <x v="1"/>
    </i>
    <i t="default" r="1">
      <x v="1"/>
    </i>
    <i t="default">
      <x v="11"/>
    </i>
    <i>
      <x v="12"/>
      <x v="1"/>
      <x/>
      <x v="1"/>
      <x v="1"/>
    </i>
    <i t="default" r="1">
      <x v="1"/>
    </i>
    <i t="default">
      <x v="12"/>
    </i>
    <i>
      <x v="13"/>
      <x v="1"/>
      <x/>
      <x v="1"/>
      <x v="1"/>
    </i>
    <i r="2">
      <x v="1"/>
      <x v="1"/>
      <x v="1"/>
    </i>
    <i t="default" r="1">
      <x v="1"/>
    </i>
    <i t="default">
      <x v="13"/>
    </i>
    <i>
      <x v="14"/>
      <x v="1"/>
      <x/>
      <x v="1"/>
      <x v="1"/>
    </i>
    <i t="default" r="1">
      <x v="1"/>
    </i>
    <i t="default">
      <x v="14"/>
    </i>
    <i>
      <x v="15"/>
      <x v="1"/>
      <x/>
      <x v="1"/>
      <x v="1"/>
    </i>
    <i t="default" r="1">
      <x v="1"/>
    </i>
    <i t="default">
      <x v="15"/>
    </i>
    <i>
      <x v="16"/>
      <x v="1"/>
      <x/>
      <x v="1"/>
      <x v="1"/>
    </i>
    <i t="default" r="1">
      <x v="1"/>
    </i>
    <i t="default">
      <x v="16"/>
    </i>
    <i>
      <x v="17"/>
      <x v="1"/>
      <x/>
      <x v="1"/>
      <x v="1"/>
    </i>
    <i t="default" r="1">
      <x v="1"/>
    </i>
    <i t="default">
      <x v="17"/>
    </i>
    <i>
      <x v="18"/>
      <x v="1"/>
      <x/>
      <x v="1"/>
      <x v="1"/>
    </i>
    <i r="3">
      <x v="2"/>
      <x v="2"/>
    </i>
    <i r="2">
      <x v="1"/>
      <x v="1"/>
      <x v="1"/>
    </i>
    <i r="3">
      <x v="3"/>
      <x v="1"/>
    </i>
    <i t="default" r="1">
      <x v="1"/>
    </i>
    <i t="default">
      <x v="18"/>
    </i>
    <i>
      <x v="19"/>
      <x v="1"/>
      <x/>
      <x v="1"/>
      <x v="1"/>
    </i>
    <i r="3">
      <x v="2"/>
      <x v="2"/>
    </i>
    <i r="2">
      <x v="1"/>
      <x v="1"/>
      <x v="1"/>
    </i>
    <i r="3">
      <x v="3"/>
      <x v="1"/>
    </i>
    <i t="default" r="1">
      <x v="1"/>
    </i>
    <i t="default">
      <x v="19"/>
    </i>
    <i>
      <x v="20"/>
      <x v="1"/>
      <x/>
      <x v="1"/>
      <x v="1"/>
    </i>
    <i r="3">
      <x v="2"/>
      <x v="2"/>
    </i>
    <i r="2">
      <x v="1"/>
      <x v="1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0"/>
    </i>
    <i>
      <x v="21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1"/>
    </i>
    <i>
      <x v="22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2"/>
    </i>
    <i>
      <x v="23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3"/>
    </i>
    <i>
      <x v="24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4"/>
    </i>
    <i>
      <x v="25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5"/>
    </i>
    <i>
      <x v="26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6"/>
    </i>
    <i>
      <x v="27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7"/>
    </i>
    <i>
      <x v="28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8"/>
    </i>
    <i>
      <x v="29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29"/>
    </i>
    <i>
      <x v="30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0"/>
    </i>
    <i>
      <x v="31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1"/>
    </i>
    <i>
      <x v="32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2"/>
    </i>
    <i>
      <x v="33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3"/>
    </i>
    <i>
      <x v="34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4"/>
    </i>
    <i>
      <x v="35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5"/>
    </i>
    <i>
      <x v="36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6"/>
    </i>
    <i>
      <x v="37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7"/>
    </i>
    <i>
      <x v="38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8"/>
    </i>
    <i>
      <x v="39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39"/>
    </i>
    <i>
      <x v="40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40"/>
    </i>
    <i>
      <x v="41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41"/>
    </i>
    <i>
      <x v="42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r="3">
      <x v="32"/>
      <x v="3"/>
    </i>
    <i t="default" r="1">
      <x v="1"/>
    </i>
    <i t="default">
      <x v="42"/>
    </i>
    <i>
      <x v="43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t="default" r="1">
      <x v="1"/>
    </i>
    <i t="default">
      <x v="43"/>
    </i>
    <i>
      <x v="44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t="default" r="1">
      <x v="1"/>
    </i>
    <i t="default">
      <x v="44"/>
    </i>
    <i>
      <x v="45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t="default" r="1">
      <x v="1"/>
    </i>
    <i t="default">
      <x v="45"/>
    </i>
    <i>
      <x v="46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t="default" r="1">
      <x v="1"/>
    </i>
    <i t="default">
      <x v="46"/>
    </i>
    <i>
      <x v="47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r="3">
      <x v="28"/>
      <x v="3"/>
    </i>
    <i t="default" r="1">
      <x v="1"/>
    </i>
    <i t="default">
      <x v="47"/>
    </i>
    <i>
      <x v="48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t="default" r="1">
      <x v="1"/>
    </i>
    <i t="default">
      <x v="48"/>
    </i>
    <i>
      <x v="49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t="default" r="1">
      <x v="1"/>
    </i>
    <i t="default">
      <x v="49"/>
    </i>
    <i>
      <x v="50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t="default" r="1">
      <x v="1"/>
    </i>
    <i t="default">
      <x v="50"/>
    </i>
    <i>
      <x v="51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t="default" r="1">
      <x v="1"/>
    </i>
    <i t="default">
      <x v="51"/>
    </i>
    <i>
      <x v="52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t="default" r="1">
      <x v="1"/>
    </i>
    <i t="default">
      <x v="52"/>
    </i>
    <i>
      <x v="53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r="3">
      <x v="27"/>
      <x v="6"/>
    </i>
    <i t="default" r="1">
      <x v="1"/>
    </i>
    <i t="default">
      <x v="53"/>
    </i>
    <i>
      <x v="54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t="default" r="1">
      <x v="1"/>
    </i>
    <i t="default">
      <x v="54"/>
    </i>
    <i>
      <x v="55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t="default" r="1">
      <x v="1"/>
    </i>
    <i t="default">
      <x v="55"/>
    </i>
    <i>
      <x v="56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t="default" r="1">
      <x v="1"/>
    </i>
    <i t="default">
      <x v="56"/>
    </i>
    <i>
      <x v="57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t="default" r="1">
      <x v="1"/>
    </i>
    <i t="default">
      <x v="57"/>
    </i>
    <i>
      <x v="58"/>
      <x v="1"/>
      <x/>
      <x v="1"/>
      <x v="1"/>
    </i>
    <i r="3">
      <x v="2"/>
      <x v="2"/>
    </i>
    <i r="2">
      <x v="1"/>
      <x v="1"/>
      <x v="1"/>
    </i>
    <i r="3">
      <x v="3"/>
      <x v="1"/>
    </i>
    <i r="3">
      <x v="20"/>
      <x v="2"/>
    </i>
    <i t="default" r="1">
      <x v="1"/>
    </i>
    <i t="default">
      <x v="58"/>
    </i>
    <i>
      <x v="59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59"/>
    </i>
    <i>
      <x v="60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0"/>
    </i>
    <i>
      <x v="61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1"/>
    </i>
    <i>
      <x v="62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2"/>
    </i>
    <i>
      <x v="63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3"/>
    </i>
    <i>
      <x v="64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4"/>
    </i>
    <i>
      <x v="65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5"/>
    </i>
    <i>
      <x v="66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6"/>
    </i>
    <i>
      <x v="67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7"/>
    </i>
    <i>
      <x v="68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8"/>
    </i>
    <i>
      <x v="69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69"/>
    </i>
    <i>
      <x v="70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0"/>
    </i>
    <i>
      <x v="71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1"/>
    </i>
    <i>
      <x v="72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2"/>
    </i>
    <i>
      <x v="73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3"/>
    </i>
    <i>
      <x v="74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4"/>
    </i>
    <i>
      <x v="75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5"/>
    </i>
    <i>
      <x v="76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6"/>
    </i>
    <i>
      <x v="77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7"/>
    </i>
    <i>
      <x v="78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8"/>
    </i>
    <i>
      <x v="79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79"/>
    </i>
    <i>
      <x v="80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0"/>
    </i>
    <i>
      <x v="81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1"/>
    </i>
    <i>
      <x v="82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2"/>
    </i>
    <i>
      <x v="83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3"/>
    </i>
    <i>
      <x v="84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4"/>
    </i>
    <i>
      <x v="85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5"/>
    </i>
    <i>
      <x v="86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6"/>
    </i>
    <i>
      <x v="87"/>
      <x v="1"/>
      <x/>
      <x v="1"/>
      <x v="1"/>
    </i>
    <i r="3">
      <x v="2"/>
      <x v="2"/>
    </i>
    <i r="2">
      <x v="1"/>
      <x v="3"/>
      <x v="1"/>
    </i>
    <i r="3">
      <x v="20"/>
      <x v="2"/>
    </i>
    <i t="default" r="1">
      <x v="1"/>
    </i>
    <i t="default">
      <x v="87"/>
    </i>
    <i>
      <x v="88"/>
      <x v="1"/>
      <x/>
      <x v="1"/>
      <x v="1"/>
    </i>
    <i r="3">
      <x v="2"/>
      <x v="2"/>
    </i>
    <i r="2">
      <x v="1"/>
      <x v="3"/>
      <x v="1"/>
    </i>
    <i t="default" r="1">
      <x v="1"/>
    </i>
    <i t="default">
      <x v="88"/>
    </i>
    <i>
      <x v="89"/>
      <x v="1"/>
      <x/>
      <x v="1"/>
      <x v="1"/>
    </i>
    <i r="3">
      <x v="2"/>
      <x v="2"/>
    </i>
    <i r="2">
      <x v="1"/>
      <x v="3"/>
      <x v="1"/>
    </i>
    <i t="default" r="1">
      <x v="1"/>
    </i>
    <i t="default">
      <x v="89"/>
    </i>
    <i>
      <x v="90"/>
      <x v="1"/>
      <x/>
      <x v="1"/>
      <x v="1"/>
    </i>
    <i r="3">
      <x v="2"/>
      <x v="2"/>
    </i>
    <i r="2">
      <x v="1"/>
      <x v="3"/>
      <x v="1"/>
    </i>
    <i t="default" r="1">
      <x v="1"/>
    </i>
    <i t="default">
      <x v="90"/>
    </i>
    <i>
      <x v="91"/>
      <x v="1"/>
      <x/>
      <x v="1"/>
      <x v="1"/>
    </i>
    <i r="3">
      <x v="2"/>
      <x v="2"/>
    </i>
    <i t="default" r="1">
      <x v="1"/>
    </i>
    <i t="default">
      <x v="91"/>
    </i>
    <i>
      <x v="92"/>
      <x v="1"/>
      <x/>
      <x v="1"/>
      <x v="1"/>
    </i>
    <i r="3">
      <x v="2"/>
      <x v="2"/>
    </i>
    <i t="default" r="1">
      <x v="1"/>
    </i>
    <i t="default">
      <x v="92"/>
    </i>
    <i>
      <x v="93"/>
      <x v="1"/>
      <x/>
      <x v="1"/>
      <x v="1"/>
    </i>
    <i r="3">
      <x v="2"/>
      <x v="2"/>
    </i>
    <i t="default" r="1">
      <x v="1"/>
    </i>
    <i t="default">
      <x v="93"/>
    </i>
    <i>
      <x v="94"/>
      <x v="1"/>
      <x/>
      <x v="1"/>
      <x v="1"/>
    </i>
    <i r="3">
      <x v="2"/>
      <x v="2"/>
    </i>
    <i t="default" r="1">
      <x v="1"/>
    </i>
    <i t="default">
      <x v="94"/>
    </i>
    <i>
      <x v="95"/>
      <x v="1"/>
      <x/>
      <x v="1"/>
      <x v="1"/>
    </i>
    <i r="3">
      <x v="2"/>
      <x v="2"/>
    </i>
    <i t="default" r="1">
      <x v="1"/>
    </i>
    <i t="default">
      <x v="95"/>
    </i>
    <i>
      <x v="96"/>
      <x v="1"/>
      <x/>
      <x v="1"/>
      <x v="1"/>
    </i>
    <i r="3">
      <x v="2"/>
      <x v="2"/>
    </i>
    <i t="default" r="1">
      <x v="1"/>
    </i>
    <i t="default">
      <x v="96"/>
    </i>
    <i>
      <x v="97"/>
      <x v="1"/>
      <x/>
      <x v="1"/>
      <x v="1"/>
    </i>
    <i r="3">
      <x v="2"/>
      <x v="2"/>
    </i>
    <i t="default" r="1">
      <x v="1"/>
    </i>
    <i t="default">
      <x v="97"/>
    </i>
    <i>
      <x v="98"/>
      <x v="1"/>
      <x/>
      <x v="1"/>
      <x v="1"/>
    </i>
    <i r="3">
      <x v="2"/>
      <x v="2"/>
    </i>
    <i t="default" r="1">
      <x v="1"/>
    </i>
    <i t="default">
      <x v="98"/>
    </i>
    <i>
      <x v="99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9"/>
      <x v="1"/>
    </i>
    <i t="default" r="1">
      <x v="1"/>
    </i>
    <i t="default">
      <x v="99"/>
    </i>
    <i>
      <x v="100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9"/>
      <x v="1"/>
    </i>
    <i t="default" r="1">
      <x v="1"/>
    </i>
    <i t="default">
      <x v="100"/>
    </i>
    <i>
      <x v="101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9"/>
      <x v="1"/>
    </i>
    <i t="default" r="1">
      <x v="1"/>
    </i>
    <i t="default">
      <x v="101"/>
    </i>
    <i>
      <x v="102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9"/>
      <x v="1"/>
    </i>
    <i t="default" r="1">
      <x v="1"/>
    </i>
    <i t="default">
      <x v="102"/>
    </i>
    <i>
      <x v="103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9"/>
      <x v="1"/>
    </i>
    <i t="default" r="1">
      <x v="1"/>
    </i>
    <i t="default">
      <x v="103"/>
    </i>
    <i>
      <x v="104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9"/>
      <x v="1"/>
    </i>
    <i t="default" r="1">
      <x v="1"/>
    </i>
    <i t="default">
      <x v="104"/>
    </i>
    <i>
      <x v="105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9"/>
      <x v="1"/>
    </i>
    <i t="default" r="1">
      <x v="1"/>
    </i>
    <i t="default">
      <x v="105"/>
    </i>
    <i>
      <x v="106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6"/>
      <x v="3"/>
    </i>
    <i t="default" r="1">
      <x v="1"/>
    </i>
    <i t="default">
      <x v="106"/>
    </i>
    <i>
      <x v="107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6"/>
      <x v="3"/>
    </i>
    <i t="default" r="1">
      <x v="1"/>
    </i>
    <i t="default">
      <x v="107"/>
    </i>
    <i>
      <x v="108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6"/>
      <x v="3"/>
    </i>
    <i t="default" r="1">
      <x v="1"/>
    </i>
    <i t="default">
      <x v="108"/>
    </i>
    <i>
      <x v="109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6"/>
      <x v="3"/>
    </i>
    <i t="default" r="1">
      <x v="1"/>
    </i>
    <i t="default">
      <x v="109"/>
    </i>
    <i>
      <x v="110"/>
      <x v="1"/>
      <x/>
      <x v="1"/>
      <x v="1"/>
    </i>
    <i r="3">
      <x v="2"/>
      <x v="2"/>
    </i>
    <i r="2">
      <x v="1"/>
      <x v="2"/>
      <x v="2"/>
    </i>
    <i r="3">
      <x v="15"/>
      <x v="2"/>
    </i>
    <i r="3">
      <x v="16"/>
      <x v="3"/>
    </i>
    <i t="default" r="1">
      <x v="1"/>
    </i>
    <i t="default">
      <x v="110"/>
    </i>
    <i>
      <x v="111"/>
      <x v="1"/>
      <x/>
      <x v="1"/>
      <x v="1"/>
    </i>
    <i r="3">
      <x v="2"/>
      <x v="2"/>
    </i>
    <i r="2">
      <x v="1"/>
      <x v="1"/>
      <x v="1"/>
    </i>
    <i r="3">
      <x v="2"/>
      <x v="2"/>
    </i>
    <i r="3">
      <x v="15"/>
      <x v="2"/>
    </i>
    <i r="3">
      <x v="16"/>
      <x v="3"/>
    </i>
    <i t="default" r="1">
      <x v="1"/>
    </i>
    <i t="default">
      <x v="111"/>
    </i>
    <i>
      <x v="112"/>
      <x v="1"/>
      <x/>
      <x v="1"/>
      <x v="1"/>
    </i>
    <i r="3">
      <x v="2"/>
      <x v="2"/>
    </i>
    <i r="2">
      <x v="1"/>
      <x v="1"/>
      <x v="1"/>
    </i>
    <i r="3">
      <x v="2"/>
      <x v="2"/>
    </i>
    <i r="3">
      <x v="15"/>
      <x v="2"/>
    </i>
    <i r="3">
      <x v="16"/>
      <x v="3"/>
    </i>
    <i t="default" r="1">
      <x v="1"/>
    </i>
    <i t="default">
      <x v="112"/>
    </i>
    <i>
      <x v="113"/>
      <x v="1"/>
      <x/>
      <x v="1"/>
      <x v="1"/>
    </i>
    <i r="3">
      <x v="2"/>
      <x v="2"/>
    </i>
    <i r="2">
      <x v="1"/>
      <x v="1"/>
      <x v="1"/>
    </i>
    <i r="3">
      <x v="2"/>
      <x v="2"/>
    </i>
    <i r="3">
      <x v="15"/>
      <x v="2"/>
    </i>
    <i r="3">
      <x v="16"/>
      <x v="3"/>
    </i>
    <i t="default" r="1">
      <x v="1"/>
    </i>
    <i t="default">
      <x v="113"/>
    </i>
    <i>
      <x v="114"/>
      <x v="1"/>
      <x/>
      <x v="1"/>
      <x v="1"/>
    </i>
    <i r="3">
      <x v="2"/>
      <x v="2"/>
    </i>
    <i r="2">
      <x v="1"/>
      <x v="1"/>
      <x v="1"/>
    </i>
    <i r="3">
      <x v="2"/>
      <x v="2"/>
    </i>
    <i r="3">
      <x v="15"/>
      <x v="2"/>
    </i>
    <i r="3">
      <x v="16"/>
      <x v="3"/>
    </i>
    <i t="default" r="1">
      <x v="1"/>
    </i>
    <i t="default">
      <x v="114"/>
    </i>
    <i>
      <x v="115"/>
      <x v="1"/>
      <x/>
      <x v="1"/>
      <x v="1"/>
    </i>
    <i r="3">
      <x v="2"/>
      <x v="2"/>
    </i>
    <i r="2">
      <x v="1"/>
      <x v="1"/>
      <x v="1"/>
    </i>
    <i r="3">
      <x v="2"/>
      <x v="2"/>
    </i>
    <i r="3">
      <x v="15"/>
      <x v="2"/>
    </i>
    <i r="3">
      <x v="16"/>
      <x v="3"/>
    </i>
    <i t="default" r="1">
      <x v="1"/>
    </i>
    <i t="default">
      <x v="115"/>
    </i>
    <i>
      <x v="116"/>
      <x v="1"/>
      <x/>
      <x v="1"/>
      <x v="1"/>
    </i>
    <i r="3">
      <x v="2"/>
      <x v="2"/>
    </i>
    <i r="2">
      <x v="1"/>
      <x v="1"/>
      <x v="1"/>
    </i>
    <i r="3">
      <x v="2"/>
      <x v="2"/>
    </i>
    <i r="3">
      <x v="15"/>
      <x v="2"/>
    </i>
    <i t="default" r="1">
      <x v="1"/>
    </i>
    <i t="default">
      <x v="116"/>
    </i>
    <i>
      <x v="117"/>
      <x v="1"/>
      <x/>
      <x v="1"/>
      <x v="1"/>
    </i>
    <i r="2">
      <x v="1"/>
      <x v="1"/>
      <x v="1"/>
    </i>
    <i r="3">
      <x v="2"/>
      <x v="2"/>
    </i>
    <i t="default" r="1">
      <x v="1"/>
    </i>
    <i t="default">
      <x v="117"/>
    </i>
    <i>
      <x v="118"/>
      <x v="1"/>
      <x/>
      <x v="1"/>
      <x v="1"/>
    </i>
    <i r="2">
      <x v="1"/>
      <x v="1"/>
      <x v="1"/>
    </i>
    <i r="3">
      <x v="2"/>
      <x v="2"/>
    </i>
    <i t="default" r="1">
      <x v="1"/>
    </i>
    <i t="default">
      <x v="118"/>
    </i>
    <i>
      <x v="119"/>
      <x v="1"/>
      <x/>
      <x v="1"/>
      <x v="1"/>
    </i>
    <i r="2">
      <x v="1"/>
      <x v="1"/>
      <x v="1"/>
    </i>
    <i r="3">
      <x v="2"/>
      <x v="2"/>
    </i>
    <i t="default" r="1">
      <x v="1"/>
    </i>
    <i t="default">
      <x v="119"/>
    </i>
    <i>
      <x v="120"/>
      <x v="1"/>
      <x/>
      <x v="1"/>
      <x v="1"/>
    </i>
    <i r="2">
      <x v="1"/>
      <x v="1"/>
      <x v="1"/>
    </i>
    <i r="3">
      <x v="2"/>
      <x v="2"/>
    </i>
    <i t="default" r="1">
      <x v="1"/>
    </i>
    <i t="default">
      <x v="120"/>
    </i>
    <i>
      <x v="121"/>
      <x v="1"/>
      <x/>
      <x v="1"/>
      <x v="1"/>
    </i>
    <i r="3">
      <x v="4"/>
      <x v="3"/>
    </i>
    <i r="2">
      <x v="1"/>
      <x v="1"/>
      <x v="1"/>
    </i>
    <i r="3">
      <x v="12"/>
      <x v="2"/>
    </i>
    <i t="default" r="1">
      <x v="1"/>
    </i>
    <i t="default">
      <x v="121"/>
    </i>
    <i>
      <x v="122"/>
      <x v="1"/>
      <x/>
      <x v="1"/>
      <x v="1"/>
    </i>
    <i r="3">
      <x v="4"/>
      <x v="3"/>
    </i>
    <i r="2">
      <x v="1"/>
      <x v="1"/>
      <x v="1"/>
    </i>
    <i r="3">
      <x v="12"/>
      <x v="2"/>
    </i>
    <i t="default" r="1">
      <x v="1"/>
    </i>
    <i t="default">
      <x v="122"/>
    </i>
    <i>
      <x v="123"/>
      <x v="1"/>
      <x/>
      <x v="1"/>
      <x v="1"/>
    </i>
    <i r="3">
      <x v="4"/>
      <x v="3"/>
    </i>
    <i r="2">
      <x v="1"/>
      <x v="1"/>
      <x v="1"/>
    </i>
    <i r="3">
      <x v="12"/>
      <x v="2"/>
    </i>
    <i t="default" r="1">
      <x v="1"/>
    </i>
    <i t="default">
      <x v="123"/>
    </i>
    <i>
      <x v="124"/>
      <x v="1"/>
      <x/>
      <x v="1"/>
      <x v="1"/>
    </i>
    <i r="3">
      <x v="4"/>
      <x v="3"/>
    </i>
    <i r="2">
      <x v="1"/>
      <x v="1"/>
      <x v="1"/>
    </i>
    <i r="3">
      <x v="12"/>
      <x v="2"/>
    </i>
    <i t="default" r="1">
      <x v="1"/>
    </i>
    <i t="default">
      <x v="124"/>
    </i>
    <i>
      <x v="125"/>
      <x v="1"/>
      <x/>
      <x v="1"/>
      <x v="1"/>
    </i>
    <i r="3">
      <x v="4"/>
      <x v="3"/>
    </i>
    <i r="2">
      <x v="1"/>
      <x v="1"/>
      <x v="1"/>
    </i>
    <i r="3">
      <x v="12"/>
      <x v="2"/>
    </i>
    <i t="default" r="1">
      <x v="1"/>
    </i>
    <i t="default">
      <x v="125"/>
    </i>
    <i>
      <x v="126"/>
      <x v="1"/>
      <x/>
      <x v="1"/>
      <x v="1"/>
    </i>
    <i r="3">
      <x v="4"/>
      <x v="3"/>
    </i>
    <i r="2">
      <x v="1"/>
      <x v="1"/>
      <x v="1"/>
    </i>
    <i r="3">
      <x v="12"/>
      <x v="2"/>
    </i>
    <i t="default" r="1">
      <x v="1"/>
    </i>
    <i t="default">
      <x v="126"/>
    </i>
    <i>
      <x v="127"/>
      <x v="1"/>
      <x/>
      <x v="1"/>
      <x v="1"/>
    </i>
    <i r="3">
      <x v="4"/>
      <x v="3"/>
    </i>
    <i r="2">
      <x v="1"/>
      <x v="1"/>
      <x v="1"/>
    </i>
    <i r="3">
      <x v="10"/>
      <x v="5"/>
    </i>
    <i r="3">
      <x v="12"/>
      <x v="2"/>
    </i>
    <i t="default" r="1">
      <x v="1"/>
    </i>
    <i t="default">
      <x v="127"/>
    </i>
    <i>
      <x v="128"/>
      <x v="1"/>
      <x/>
      <x v="1"/>
      <x v="1"/>
    </i>
    <i r="3">
      <x v="4"/>
      <x v="3"/>
    </i>
    <i r="2">
      <x v="1"/>
      <x v="1"/>
      <x v="1"/>
    </i>
    <i r="3">
      <x v="10"/>
      <x v="5"/>
    </i>
    <i r="3">
      <x v="12"/>
      <x v="2"/>
    </i>
    <i t="default" r="1">
      <x v="1"/>
    </i>
    <i t="default">
      <x v="128"/>
    </i>
    <i>
      <x v="129"/>
      <x v="1"/>
      <x/>
      <x v="1"/>
      <x v="1"/>
    </i>
    <i r="3">
      <x v="4"/>
      <x v="3"/>
    </i>
    <i r="2">
      <x v="1"/>
      <x v="1"/>
      <x v="1"/>
    </i>
    <i r="3">
      <x v="9"/>
      <x v="3"/>
    </i>
    <i r="3">
      <x v="10"/>
      <x v="5"/>
    </i>
    <i r="3">
      <x v="12"/>
      <x v="2"/>
    </i>
    <i t="default" r="1">
      <x v="1"/>
    </i>
    <i t="default">
      <x v="129"/>
    </i>
    <i>
      <x v="130"/>
      <x v="1"/>
      <x/>
      <x v="1"/>
      <x v="1"/>
    </i>
    <i r="3">
      <x v="4"/>
      <x v="3"/>
    </i>
    <i r="2">
      <x v="1"/>
      <x v="1"/>
      <x v="1"/>
    </i>
    <i r="3">
      <x v="9"/>
      <x v="3"/>
    </i>
    <i r="3">
      <x v="10"/>
      <x v="5"/>
    </i>
    <i t="default" r="1">
      <x v="1"/>
    </i>
    <i t="default">
      <x v="130"/>
    </i>
    <i>
      <x v="131"/>
      <x v="1"/>
      <x/>
      <x v="1"/>
      <x v="1"/>
    </i>
    <i r="3">
      <x v="4"/>
      <x v="3"/>
    </i>
    <i r="2">
      <x v="1"/>
      <x v="1"/>
      <x v="1"/>
    </i>
    <i r="3">
      <x v="9"/>
      <x v="3"/>
    </i>
    <i r="3">
      <x v="10"/>
      <x v="5"/>
    </i>
    <i t="default" r="1">
      <x v="1"/>
    </i>
    <i t="default">
      <x v="131"/>
    </i>
    <i>
      <x v="132"/>
      <x v="1"/>
      <x/>
      <x v="1"/>
      <x v="1"/>
    </i>
    <i r="3">
      <x v="4"/>
      <x v="3"/>
    </i>
    <i r="2">
      <x v="1"/>
      <x v="1"/>
      <x v="1"/>
    </i>
    <i r="3">
      <x v="9"/>
      <x v="3"/>
    </i>
    <i r="3">
      <x v="10"/>
      <x v="5"/>
    </i>
    <i t="default" r="1">
      <x v="1"/>
    </i>
    <i t="default">
      <x v="132"/>
    </i>
    <i>
      <x v="133"/>
      <x v="1"/>
      <x/>
      <x v="1"/>
      <x v="1"/>
    </i>
    <i r="3">
      <x v="4"/>
      <x v="3"/>
    </i>
    <i r="2">
      <x v="1"/>
      <x v="1"/>
      <x v="1"/>
    </i>
    <i r="3">
      <x v="10"/>
      <x v="5"/>
    </i>
    <i t="default" r="1">
      <x v="1"/>
    </i>
    <i t="default">
      <x v="133"/>
    </i>
    <i>
      <x v="134"/>
      <x v="1"/>
      <x/>
      <x v="1"/>
      <x v="1"/>
    </i>
    <i r="3">
      <x v="4"/>
      <x v="3"/>
    </i>
    <i r="2">
      <x v="1"/>
      <x v="1"/>
      <x v="1"/>
    </i>
    <i r="3">
      <x v="9"/>
      <x v="3"/>
    </i>
    <i t="default" r="1">
      <x v="1"/>
    </i>
    <i t="default">
      <x v="134"/>
    </i>
    <i>
      <x v="135"/>
      <x v="1"/>
      <x/>
      <x v="1"/>
      <x v="1"/>
    </i>
    <i r="3">
      <x v="4"/>
      <x v="3"/>
    </i>
    <i r="2">
      <x v="1"/>
      <x v="1"/>
      <x v="1"/>
    </i>
    <i r="3">
      <x v="9"/>
      <x v="3"/>
    </i>
    <i t="default" r="1">
      <x v="1"/>
    </i>
    <i t="default">
      <x v="135"/>
    </i>
    <i>
      <x v="136"/>
      <x v="1"/>
      <x/>
      <x v="1"/>
      <x v="1"/>
    </i>
    <i r="3">
      <x v="4"/>
      <x v="3"/>
    </i>
    <i r="2">
      <x v="1"/>
      <x v="1"/>
      <x v="1"/>
    </i>
    <i r="3">
      <x v="9"/>
      <x v="3"/>
    </i>
    <i t="default" r="1">
      <x v="1"/>
    </i>
    <i t="default">
      <x v="136"/>
    </i>
    <i>
      <x v="137"/>
      <x v="1"/>
      <x/>
      <x v="1"/>
      <x v="1"/>
    </i>
    <i r="3">
      <x v="4"/>
      <x v="3"/>
    </i>
    <i r="2">
      <x v="1"/>
      <x v="1"/>
      <x v="1"/>
    </i>
    <i r="3">
      <x v="9"/>
      <x v="3"/>
    </i>
    <i t="default" r="1">
      <x v="1"/>
    </i>
    <i t="default">
      <x v="137"/>
    </i>
    <i>
      <x v="138"/>
      <x v="1"/>
      <x/>
      <x v="1"/>
      <x v="1"/>
    </i>
    <i r="3">
      <x v="4"/>
      <x v="3"/>
    </i>
    <i r="2">
      <x v="1"/>
      <x v="1"/>
      <x v="1"/>
    </i>
    <i r="3">
      <x v="9"/>
      <x v="3"/>
    </i>
    <i t="default" r="1">
      <x v="1"/>
    </i>
    <i t="default">
      <x v="138"/>
    </i>
    <i>
      <x v="139"/>
      <x v="1"/>
      <x/>
      <x v="1"/>
      <x v="1"/>
    </i>
    <i r="3">
      <x v="4"/>
      <x v="3"/>
    </i>
    <i r="2">
      <x v="1"/>
      <x v="1"/>
      <x v="1"/>
    </i>
    <i r="3">
      <x v="4"/>
      <x v="3"/>
    </i>
    <i t="default" r="1">
      <x v="1"/>
    </i>
    <i t="default">
      <x v="139"/>
    </i>
    <i>
      <x v="140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7"/>
      <x v="3"/>
    </i>
    <i t="default" r="1">
      <x v="1"/>
    </i>
    <i t="default">
      <x v="140"/>
    </i>
    <i>
      <x v="141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7"/>
      <x v="3"/>
    </i>
    <i t="default" r="1">
      <x v="1"/>
    </i>
    <i t="default">
      <x v="141"/>
    </i>
    <i>
      <x v="142"/>
      <x v="1"/>
      <x/>
      <x v="1"/>
      <x v="1"/>
    </i>
    <i r="3">
      <x v="4"/>
      <x v="3"/>
    </i>
    <i r="2">
      <x v="1"/>
      <x v="1"/>
      <x v="1"/>
    </i>
    <i r="3">
      <x v="4"/>
      <x v="3"/>
    </i>
    <i t="default" r="1">
      <x v="1"/>
    </i>
    <i t="default">
      <x v="142"/>
    </i>
    <i>
      <x v="143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5"/>
      <x v="1"/>
    </i>
    <i t="default" r="1">
      <x v="1"/>
    </i>
    <i t="default">
      <x v="143"/>
    </i>
    <i>
      <x v="144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5"/>
      <x v="1"/>
    </i>
    <i t="default" r="1">
      <x v="1"/>
    </i>
    <i t="default">
      <x v="144"/>
    </i>
    <i>
      <x v="145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5"/>
      <x v="1"/>
    </i>
    <i t="default" r="1">
      <x v="1"/>
    </i>
    <i t="default">
      <x v="145"/>
    </i>
    <i>
      <x v="146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5"/>
      <x v="1"/>
    </i>
    <i t="default" r="1">
      <x v="1"/>
    </i>
    <i t="default">
      <x v="146"/>
    </i>
    <i>
      <x v="147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5"/>
      <x v="1"/>
    </i>
    <i t="default" r="1">
      <x v="1"/>
    </i>
    <i t="default">
      <x v="147"/>
    </i>
    <i>
      <x v="148"/>
      <x v="1"/>
      <x/>
      <x v="1"/>
      <x v="1"/>
    </i>
    <i r="3">
      <x v="4"/>
      <x v="3"/>
    </i>
    <i r="2">
      <x v="1"/>
      <x v="1"/>
      <x v="1"/>
    </i>
    <i r="3">
      <x v="4"/>
      <x v="3"/>
    </i>
    <i r="3">
      <x v="5"/>
      <x v="1"/>
    </i>
    <i t="default" r="1">
      <x v="1"/>
    </i>
    <i t="default">
      <x v="148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 消费" fld="10" baseField="0" baseItem="0"/>
    <dataField name=" 展现量" fld="11" baseField="0" baseItem="0"/>
    <dataField name=" 点击量" fld="12" baseField="0" baseItem="0"/>
    <dataField name="  点击率" fld="30" baseField="0" baseItem="0"/>
    <dataField name=" 点击成本" fld="31" baseField="0" baseItem="0"/>
    <dataField name=" 千展费用" fld="32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5" baseField="0" baseItem="0"/>
    <dataField name=" 互动率" fld="37" baseField="0" baseItem="0"/>
  </dataFields>
  <formats count="112">
    <format dxfId="7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8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8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8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94">
      <pivotArea type="all" dataOnly="0" outline="0" fieldPosition="0"/>
    </format>
    <format dxfId="95">
      <pivotArea type="all" dataOnly="0" outline="0" fieldPosition="0"/>
    </format>
    <format dxfId="96">
      <pivotArea type="all" dataOnly="0" outline="0" fieldPosition="0"/>
    </format>
    <format dxfId="97">
      <pivotArea type="all" dataOnly="0" outline="0" fieldPosition="0"/>
    </format>
    <format dxfId="98">
      <pivotArea type="all" dataOnly="0" outline="0" fieldPosition="0"/>
    </format>
    <format dxfId="99">
      <pivotArea field="0" type="button" dataOnly="0" labelOnly="1" outline="0" fieldPosition="0"/>
    </format>
    <format dxfId="100">
      <pivotArea dataOnly="0" labelOnly="1" fieldPosition="0">
        <references count="1">
          <reference field="4294967294" count="1">
            <x v="0"/>
          </reference>
        </references>
      </pivotArea>
    </format>
    <format dxfId="101">
      <pivotArea dataOnly="0" labelOnly="1" fieldPosition="0">
        <references count="1">
          <reference field="4294967294" count="1">
            <x v="1"/>
          </reference>
        </references>
      </pivotArea>
    </format>
    <format dxfId="102">
      <pivotArea dataOnly="0" labelOnly="1" fieldPosition="0">
        <references count="1">
          <reference field="4294967294" count="1">
            <x v="2"/>
          </reference>
        </references>
      </pivotArea>
    </format>
    <format dxfId="103">
      <pivotArea dataOnly="0" labelOnly="1" fieldPosition="0">
        <references count="1">
          <reference field="4294967294" count="1">
            <x v="3"/>
          </reference>
        </references>
      </pivotArea>
    </format>
    <format dxfId="104">
      <pivotArea dataOnly="0" labelOnly="1" fieldPosition="0">
        <references count="1">
          <reference field="4294967294" count="1">
            <x v="4"/>
          </reference>
        </references>
      </pivotArea>
    </format>
    <format dxfId="105">
      <pivotArea dataOnly="0" labelOnly="1" fieldPosition="0">
        <references count="1">
          <reference field="4294967294" count="1">
            <x v="5"/>
          </reference>
        </references>
      </pivotArea>
    </format>
    <format dxfId="106">
      <pivotArea dataOnly="0" labelOnly="1" fieldPosition="0">
        <references count="1">
          <reference field="4294967294" count="1">
            <x v="6"/>
          </reference>
        </references>
      </pivotArea>
    </format>
    <format dxfId="107">
      <pivotArea dataOnly="0" labelOnly="1" fieldPosition="0">
        <references count="1">
          <reference field="4294967294" count="1">
            <x v="7"/>
          </reference>
        </references>
      </pivotArea>
    </format>
    <format dxfId="108">
      <pivotArea dataOnly="0" labelOnly="1" fieldPosition="0">
        <references count="1">
          <reference field="4294967294" count="1">
            <x v="8"/>
          </reference>
        </references>
      </pivotArea>
    </format>
    <format dxfId="109">
      <pivotArea dataOnly="0" labelOnly="1" fieldPosition="0">
        <references count="1">
          <reference field="4294967294" count="1">
            <x v="9"/>
          </reference>
        </references>
      </pivotArea>
    </format>
    <format dxfId="110">
      <pivotArea dataOnly="0" labelOnly="1" fieldPosition="0">
        <references count="1">
          <reference field="4294967294" count="1">
            <x v="10"/>
          </reference>
        </references>
      </pivotArea>
    </format>
    <format dxfId="111">
      <pivotArea dataOnly="0" labelOnly="1" fieldPosition="0">
        <references count="1">
          <reference field="4294967294" count="1">
            <x v="11"/>
          </reference>
        </references>
      </pivotArea>
    </format>
    <format dxfId="112">
      <pivotArea dataOnly="0" labelOnly="1" grandRow="1" fieldPosition="0"/>
    </format>
    <format dxfId="113">
      <pivotArea grandRow="1" collapsedLevelsAreSubtotals="1" fieldPosition="0"/>
    </format>
    <format dxfId="114">
      <pivotArea dataOnly="0" labelOnly="1" fieldPosition="0">
        <references count="1">
          <reference field="4294967294" count="1">
            <x v="3"/>
          </reference>
        </references>
      </pivotArea>
    </format>
    <format dxfId="11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1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17">
      <pivotArea dataOnly="0" labelOnly="1" grandRow="1" fieldPosition="0"/>
    </format>
    <format dxfId="118">
      <pivotArea grandRow="1" collapsedLevelsAreSubtotals="1" fieldPosition="0"/>
    </format>
    <format dxfId="119">
      <pivotArea dataOnly="0" labelOnly="1" grandRow="1" fieldPosition="0"/>
    </format>
    <format dxfId="120">
      <pivotArea grandRow="1" collapsedLevelsAreSubtotals="1" fieldPosition="0"/>
    </format>
    <format dxfId="121">
      <pivotArea dataOnly="0" labelOnly="1" fieldPosition="0">
        <references count="1">
          <reference field="0" count="1">
            <x v="0"/>
          </reference>
        </references>
      </pivotArea>
    </format>
    <format dxfId="122">
      <pivotArea collapsedLevelsAreSubtotals="1" fieldPosition="0">
        <references count="1">
          <reference field="0" count="1" selected="0">
            <x v="0"/>
          </reference>
        </references>
      </pivotArea>
    </format>
    <format dxfId="123">
      <pivotArea dataOnly="0" labelOnly="1" fieldPosition="0">
        <references count="1">
          <reference field="4294967294" count="1">
            <x v="3"/>
          </reference>
        </references>
      </pivotArea>
    </format>
    <format dxfId="12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25">
      <pivotArea dataOnly="0" labelOnly="1" grandRow="1" fieldPosition="0"/>
    </format>
    <format dxfId="126">
      <pivotArea grandRow="1" collapsedLevelsAreSubtotals="1" fieldPosition="0"/>
    </format>
    <format dxfId="127">
      <pivotArea type="all" dataOnly="0" outline="0" fieldPosition="0"/>
    </format>
    <format dxfId="128">
      <pivotArea field="0" type="button" dataOnly="0" labelOnly="1" outline="0" fieldPosition="0"/>
    </format>
    <format dxfId="129">
      <pivotArea dataOnly="0" labelOnly="1" fieldPosition="0">
        <references count="1">
          <reference field="4294967294" count="1">
            <x v="0"/>
          </reference>
        </references>
      </pivotArea>
    </format>
    <format dxfId="130">
      <pivotArea dataOnly="0" labelOnly="1" fieldPosition="0">
        <references count="1">
          <reference field="4294967294" count="1">
            <x v="1"/>
          </reference>
        </references>
      </pivotArea>
    </format>
    <format dxfId="131">
      <pivotArea dataOnly="0" labelOnly="1" fieldPosition="0">
        <references count="1">
          <reference field="4294967294" count="1">
            <x v="2"/>
          </reference>
        </references>
      </pivotArea>
    </format>
    <format dxfId="132">
      <pivotArea dataOnly="0" labelOnly="1" fieldPosition="0">
        <references count="1">
          <reference field="4294967294" count="1">
            <x v="3"/>
          </reference>
        </references>
      </pivotArea>
    </format>
    <format dxfId="133">
      <pivotArea dataOnly="0" labelOnly="1" fieldPosition="0">
        <references count="1">
          <reference field="4294967294" count="1">
            <x v="4"/>
          </reference>
        </references>
      </pivotArea>
    </format>
    <format dxfId="134">
      <pivotArea dataOnly="0" labelOnly="1" fieldPosition="0">
        <references count="1">
          <reference field="4294967294" count="1">
            <x v="5"/>
          </reference>
        </references>
      </pivotArea>
    </format>
    <format dxfId="135">
      <pivotArea dataOnly="0" labelOnly="1" fieldPosition="0">
        <references count="1">
          <reference field="4294967294" count="1">
            <x v="6"/>
          </reference>
        </references>
      </pivotArea>
    </format>
    <format dxfId="136">
      <pivotArea dataOnly="0" labelOnly="1" fieldPosition="0">
        <references count="1">
          <reference field="4294967294" count="1">
            <x v="7"/>
          </reference>
        </references>
      </pivotArea>
    </format>
    <format dxfId="137">
      <pivotArea dataOnly="0" labelOnly="1" fieldPosition="0">
        <references count="1">
          <reference field="4294967294" count="1">
            <x v="8"/>
          </reference>
        </references>
      </pivotArea>
    </format>
    <format dxfId="138">
      <pivotArea dataOnly="0" labelOnly="1" fieldPosition="0">
        <references count="1">
          <reference field="4294967294" count="1">
            <x v="9"/>
          </reference>
        </references>
      </pivotArea>
    </format>
    <format dxfId="139">
      <pivotArea dataOnly="0" labelOnly="1" fieldPosition="0">
        <references count="1">
          <reference field="4294967294" count="1">
            <x v="10"/>
          </reference>
        </references>
      </pivotArea>
    </format>
    <format dxfId="140">
      <pivotArea dataOnly="0" labelOnly="1" fieldPosition="0">
        <references count="1">
          <reference field="4294967294" count="1">
            <x v="11"/>
          </reference>
        </references>
      </pivotArea>
    </format>
    <format dxfId="141">
      <pivotArea dataOnly="0" labelOnly="1" fieldPosition="0">
        <references count="1">
          <reference field="4294967294" count="1">
            <x v="3"/>
          </reference>
        </references>
      </pivotArea>
    </format>
    <format dxfId="14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43">
      <pivotArea dataOnly="0" labelOnly="1" fieldPosition="0">
        <references count="1">
          <reference field="4294967294" count="1">
            <x v="7"/>
          </reference>
        </references>
      </pivotArea>
    </format>
    <format dxfId="144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45">
      <pivotArea field="27" type="button" dataOnly="0" labelOnly="1" outline="0" fieldPosition="0"/>
    </format>
    <format dxfId="146">
      <pivotArea field="7" type="button" dataOnly="0" labelOnly="1" outline="0" fieldPosition="0"/>
    </format>
    <format dxfId="147">
      <pivotArea field="3" type="button" dataOnly="0" labelOnly="1" outline="0" fieldPosition="0"/>
    </format>
    <format dxfId="148">
      <pivotArea dataOnly="0" labelOnly="1" fieldPosition="0">
        <references count="1">
          <reference field="4294967294" count="1">
            <x v="12"/>
          </reference>
        </references>
      </pivotArea>
    </format>
    <format dxfId="149">
      <pivotArea field="28" type="button" dataOnly="0" labelOnly="1" outline="0" fieldPosition="0"/>
    </format>
    <format dxfId="150">
      <pivotArea type="all" dataOnly="0" outline="0" fieldPosition="0"/>
    </format>
    <format dxfId="151">
      <pivotArea type="all" dataOnly="0" outline="0" fieldPosition="0"/>
    </format>
    <format dxfId="152">
      <pivotArea dataOnly="0" labelOnly="1" fieldPosition="0">
        <references count="1">
          <reference field="4294967294" count="1">
            <x v="12"/>
          </reference>
        </references>
      </pivotArea>
    </format>
    <format dxfId="15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54">
      <pivotArea dataOnly="0" labelOnly="1" fieldPosition="0">
        <references count="1">
          <reference field="4294967294" count="1">
            <x v="12"/>
          </reference>
        </references>
      </pivotArea>
    </format>
    <format dxfId="15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56">
      <pivotArea dataOnly="0" labelOnly="1" fieldPosition="0">
        <references count="1">
          <reference field="4294967294" count="1">
            <x v="12"/>
          </reference>
        </references>
      </pivotArea>
    </format>
    <format dxfId="15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58">
      <pivotArea dataOnly="0" labelOnly="1" fieldPosition="0">
        <references count="1">
          <reference field="4294967294" count="1">
            <x v="12"/>
          </reference>
        </references>
      </pivotArea>
    </format>
    <format dxfId="15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60">
      <pivotArea dataOnly="0" labelOnly="1" fieldPosition="0">
        <references count="1">
          <reference field="4294967294" count="1">
            <x v="12"/>
          </reference>
        </references>
      </pivotArea>
    </format>
    <format dxfId="16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62">
      <pivotArea dataOnly="0" labelOnly="1" fieldPosition="0">
        <references count="1">
          <reference field="4294967294" count="1">
            <x v="12"/>
          </reference>
        </references>
      </pivotArea>
    </format>
    <format dxfId="16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64">
      <pivotArea dataOnly="0" labelOnly="1" fieldPosition="0">
        <references count="1">
          <reference field="4294967294" count="1">
            <x v="12"/>
          </reference>
        </references>
      </pivotArea>
    </format>
    <format dxfId="16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66">
      <pivotArea dataOnly="0" labelOnly="1" fieldPosition="0">
        <references count="1">
          <reference field="4294967294" count="1">
            <x v="12"/>
          </reference>
        </references>
      </pivotArea>
    </format>
    <format dxfId="16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68">
      <pivotArea field="0" type="button" dataOnly="0" labelOnly="1" outline="0" fieldPosition="0"/>
    </format>
    <format dxfId="169">
      <pivotArea field="28" type="button" dataOnly="0" labelOnly="1" outline="0" fieldPosition="0"/>
    </format>
    <format dxfId="170">
      <pivotArea field="3" type="button" dataOnly="0" labelOnly="1" outline="0" fieldPosition="0"/>
    </format>
    <format dxfId="171">
      <pivotArea field="27" type="button" dataOnly="0" labelOnly="1" outline="0" fieldPosition="0"/>
    </format>
    <format dxfId="172">
      <pivotArea dataOnly="0" labelOnly="1" fieldPosition="0">
        <references count="1">
          <reference field="4294967294" count="1">
            <x v="0"/>
          </reference>
        </references>
      </pivotArea>
    </format>
    <format dxfId="173">
      <pivotArea dataOnly="0" labelOnly="1" fieldPosition="0">
        <references count="1">
          <reference field="4294967294" count="1">
            <x v="1"/>
          </reference>
        </references>
      </pivotArea>
    </format>
    <format dxfId="174">
      <pivotArea dataOnly="0" labelOnly="1" fieldPosition="0">
        <references count="1">
          <reference field="4294967294" count="1">
            <x v="2"/>
          </reference>
        </references>
      </pivotArea>
    </format>
    <format dxfId="175">
      <pivotArea dataOnly="0" labelOnly="1" fieldPosition="0">
        <references count="1">
          <reference field="4294967294" count="1">
            <x v="3"/>
          </reference>
        </references>
      </pivotArea>
    </format>
    <format dxfId="176">
      <pivotArea dataOnly="0" labelOnly="1" fieldPosition="0">
        <references count="1">
          <reference field="4294967294" count="1">
            <x v="4"/>
          </reference>
        </references>
      </pivotArea>
    </format>
    <format dxfId="177">
      <pivotArea dataOnly="0" labelOnly="1" fieldPosition="0">
        <references count="1">
          <reference field="4294967294" count="1">
            <x v="5"/>
          </reference>
        </references>
      </pivotArea>
    </format>
    <format dxfId="178">
      <pivotArea dataOnly="0" labelOnly="1" fieldPosition="0">
        <references count="1">
          <reference field="4294967294" count="1">
            <x v="6"/>
          </reference>
        </references>
      </pivotArea>
    </format>
    <format dxfId="179">
      <pivotArea dataOnly="0" labelOnly="1" fieldPosition="0">
        <references count="1">
          <reference field="4294967294" count="1">
            <x v="7"/>
          </reference>
        </references>
      </pivotArea>
    </format>
    <format dxfId="180">
      <pivotArea dataOnly="0" labelOnly="1" fieldPosition="0">
        <references count="1">
          <reference field="4294967294" count="1">
            <x v="8"/>
          </reference>
        </references>
      </pivotArea>
    </format>
    <format dxfId="181">
      <pivotArea dataOnly="0" labelOnly="1" fieldPosition="0">
        <references count="1">
          <reference field="4294967294" count="1">
            <x v="9"/>
          </reference>
        </references>
      </pivotArea>
    </format>
    <format dxfId="182">
      <pivotArea dataOnly="0" labelOnly="1" fieldPosition="0">
        <references count="1">
          <reference field="4294967294" count="1">
            <x v="10"/>
          </reference>
        </references>
      </pivotArea>
    </format>
    <format dxfId="183">
      <pivotArea dataOnly="0" labelOnly="1" fieldPosition="0">
        <references count="1">
          <reference field="4294967294" count="1">
            <x v="11"/>
          </reference>
        </references>
      </pivotArea>
    </format>
    <format dxfId="184">
      <pivotArea dataOnly="0" labelOnly="1" fieldPosition="0">
        <references count="1">
          <reference field="4294967294" count="1">
            <x v="12"/>
          </reference>
        </references>
      </pivotArea>
    </format>
    <format dxfId="185">
      <pivotArea field="29" type="button" dataOnly="0" labelOnly="1" outline="0" fieldPosition="0"/>
    </format>
    <format dxfId="186">
      <pivotArea dataOnly="0" labelOnly="1" fieldPosition="0">
        <references count="1">
          <reference field="4294967294" count="1">
            <x v="13"/>
          </reference>
        </references>
      </pivotArea>
    </format>
    <format dxfId="187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188">
      <pivotArea dataOnly="0" labelOnly="1" fieldPosition="0">
        <references count="1">
          <reference field="4294967294" count="1">
            <x v="13"/>
          </reference>
        </references>
      </pivotArea>
    </format>
    <format dxfId="189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190">
      <pivotArea dataOnly="0" labelOnly="1" fieldPosition="0">
        <references count="1">
          <reference field="4294967294" count="1">
            <x v="13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colGrandTotals="0" compact="0" indent="0" compactData="0" showDrill="1" multipleFieldFilters="0">
  <location ref="A4:O712" firstHeaderRow="0" firstDataRow="1" firstDataCol="2"/>
  <pivotFields count="38">
    <pivotField axis="axisRow" compact="0" sortType="ascending" outline="0" subtotalTop="0" multipleItemSelectionAllowed="1" numFmtId="14" showAll="0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m="1" x="149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m="1" x="150"/>
        <item m="1" x="151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m="1" x="152"/>
        <item m="1" x="153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outline="0" subtotalTop="0" showAll="0">
      <items count="52">
        <item x="50"/>
        <item x="25"/>
        <item x="2"/>
        <item x="5"/>
        <item x="18"/>
        <item x="23"/>
        <item x="26"/>
        <item x="31"/>
        <item x="34"/>
        <item x="39"/>
        <item x="0"/>
        <item x="1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7"/>
        <item x="28"/>
        <item x="29"/>
        <item x="30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ubtotalTop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defaultSubtotal="0" outline="0" subtotalTop="0" multipleItemSelectionAllowed="1" showAll="0">
      <items count="3">
        <item x="1"/>
        <item x="0"/>
        <item h="1" x="2"/>
      </items>
    </pivotField>
    <pivotField axis="axisRow" compact="0" defaultSubtotal="0" outline="0" subtotalTop="0" showAll="0">
      <items count="34">
        <item x="33"/>
        <item x="0"/>
        <item x="10"/>
        <item x="1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3">
        <item x="0"/>
        <item x="1"/>
        <item t="default"/>
      </items>
    </pivotField>
    <pivotField dataField="1" compact="0" outline="0" subtotalTop="0" showAll="0">
      <items count="1617">
        <item x="16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dataField="1" compact="0" outline="0" subtotalTop="0" showAll="0">
      <items count="1672">
        <item x="16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742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99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t="default"/>
      </items>
    </pivotField>
    <pivotField dataField="1" compact="0" outline="0" subtotalTop="0" showAll="0">
      <items count="732">
        <item x="7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83"/>
        <item x="50"/>
        <item x="51"/>
        <item x="52"/>
        <item x="53"/>
        <item x="54"/>
        <item x="55"/>
        <item x="56"/>
        <item x="57"/>
        <item x="58"/>
        <item x="615"/>
        <item x="59"/>
        <item x="60"/>
        <item x="61"/>
        <item x="62"/>
        <item x="63"/>
        <item x="64"/>
        <item x="65"/>
        <item x="66"/>
        <item x="67"/>
        <item x="445"/>
        <item x="68"/>
        <item x="69"/>
        <item x="70"/>
        <item x="71"/>
        <item x="72"/>
        <item x="73"/>
        <item x="74"/>
        <item x="75"/>
        <item x="76"/>
        <item x="77"/>
        <item x="112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compact="0" outline="0" subtotalTop="0" numFmtId="10" showAll="0">
      <items count="531">
        <item x="5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29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compact="0" outline="0" subtotalTop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57"/>
        <item x="37"/>
        <item x="38"/>
        <item x="39"/>
        <item x="79"/>
        <item x="40"/>
        <item x="41"/>
        <item x="42"/>
        <item x="43"/>
        <item x="7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1298">
        <item x="12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t="default"/>
      </items>
    </pivotField>
    <pivotField dataField="1" compact="0" outline="0" subtotalTop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outline="0" subtotalTop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outline="0" subtotalTop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outline="0" subtotalTop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outline="0" subtotalTop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outline="0" subtotalTop="0" showAll="0">
      <items count="1185">
        <item x="1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199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compact="0" outline="0" subtotalTop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outline="0" subtotalTop="0" numFmtId="1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达人名称" compact="0" defaultSubtotal="0" outline="0" subtotalTop="0" showAll="0">
      <items count="34">
        <item x="33"/>
        <item x="0"/>
        <item x="10"/>
        <item x="1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compact="0" outline="0" subtotalTop="0" showAll="0">
      <items count="4">
        <item x="2"/>
        <item x="0"/>
        <item x="1"/>
        <item t="default"/>
      </items>
    </pivotField>
    <pivotField compact="0" defaultSubtotal="0" outline="0" subtotalTop="0" showAll="0">
      <items count="6">
        <item x="5"/>
        <item x="0"/>
        <item x="3"/>
        <item x="1"/>
        <item x="2"/>
        <item x="4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</pivotFields>
  <rowFields count="2">
    <field x="4"/>
    <field x="0"/>
  </rowFields>
  <rowItems count="708">
    <i>
      <x/>
      <x v="15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>
      <x v="2"/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4"/>
    </i>
    <i r="1">
      <x v="135"/>
    </i>
    <i>
      <x v="3"/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4"/>
    </i>
    <i r="1">
      <x v="135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 v="7"/>
    </i>
    <i r="1">
      <x v="8"/>
    </i>
    <i>
      <x v="7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8"/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>
      <x v="9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0"/>
      <x v="19"/>
    </i>
    <i r="1">
      <x v="20"/>
    </i>
    <i r="1">
      <x v="21"/>
    </i>
    <i>
      <x v="11"/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2"/>
      <x v="26"/>
    </i>
    <i r="1">
      <x v="27"/>
    </i>
    <i>
      <x v="13"/>
      <x v="32"/>
    </i>
    <i r="1">
      <x v="33"/>
    </i>
    <i r="1">
      <x v="34"/>
    </i>
    <i r="1">
      <x v="35"/>
    </i>
    <i>
      <x v="14"/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15"/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>
      <x v="16"/>
      <x v="42"/>
    </i>
    <i r="1">
      <x v="43"/>
    </i>
    <i r="1">
      <x v="44"/>
    </i>
    <i r="1">
      <x v="45"/>
    </i>
    <i r="1">
      <x v="46"/>
    </i>
    <i>
      <x v="17"/>
      <x v="43"/>
    </i>
    <i r="1">
      <x v="44"/>
    </i>
    <i r="1">
      <x v="45"/>
    </i>
    <i r="1">
      <x v="46"/>
    </i>
    <i>
      <x v="18"/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19"/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44"/>
    </i>
    <i>
      <x v="20"/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>
      <x v="21"/>
      <x v="70"/>
    </i>
    <i r="1">
      <x v="71"/>
    </i>
    <i>
      <x v="22"/>
      <x v="77"/>
    </i>
    <i r="1">
      <x v="78"/>
    </i>
    <i>
      <x v="23"/>
      <x v="88"/>
    </i>
    <i r="1">
      <x v="89"/>
    </i>
    <i r="1">
      <x v="90"/>
    </i>
    <i>
      <x v="24"/>
      <x v="94"/>
    </i>
    <i r="1">
      <x v="95"/>
    </i>
    <i>
      <x v="25"/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>
      <x v="26"/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27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28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29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>
      <x v="30"/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31"/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32"/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33"/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消费" fld="10" baseField="0" baseItem="135"/>
    <dataField name=" 展现量" fld="11" baseField="0" baseItem="135"/>
    <dataField name=" 点击量" fld="12" baseField="0" baseItem="135"/>
    <dataField name="  点击率" fld="30" baseField="0" baseItem="135"/>
    <dataField name=" 点击成本" fld="31" baseField="0" baseItem="135"/>
    <dataField name=" 千展费用" fld="32" baseField="0" baseItem="135"/>
    <dataField name=" 点赞" fld="16" baseField="0" baseItem="135"/>
    <dataField name=" 评论" fld="17" baseField="0" baseItem="135"/>
    <dataField name=" 收藏" fld="18" baseField="0" baseItem="135"/>
    <dataField name=" 关注" fld="19" baseField="0" baseItem="135"/>
    <dataField name=" 分享" fld="20" baseField="0" baseItem="135"/>
    <dataField name=" 互动量" fld="21" baseField="0" baseItem="135"/>
    <dataField name=" 互动成本" fld="35" baseField="0" baseItem="135"/>
  </dataFields>
  <formats count="123">
    <format dxfId="19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9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9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9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9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9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9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9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9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0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0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0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0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0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0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06">
      <pivotArea type="all" dataOnly="0" outline="0" fieldPosition="0"/>
    </format>
    <format dxfId="207">
      <pivotArea type="all" dataOnly="0" outline="0" fieldPosition="0"/>
    </format>
    <format dxfId="208">
      <pivotArea type="all" dataOnly="0" outline="0" fieldPosition="0"/>
    </format>
    <format dxfId="209">
      <pivotArea type="all" dataOnly="0" outline="0" fieldPosition="0"/>
    </format>
    <format dxfId="210">
      <pivotArea type="all" dataOnly="0" outline="0" fieldPosition="0"/>
    </format>
    <format dxfId="211">
      <pivotArea field="0" type="button" dataOnly="0" labelOnly="1" outline="0" fieldPosition="0"/>
    </format>
    <format dxfId="212">
      <pivotArea dataOnly="0" labelOnly="1" fieldPosition="0">
        <references count="1">
          <reference field="4294967294" count="1">
            <x v="0"/>
          </reference>
        </references>
      </pivotArea>
    </format>
    <format dxfId="213">
      <pivotArea dataOnly="0" labelOnly="1" fieldPosition="0">
        <references count="1">
          <reference field="4294967294" count="1">
            <x v="1"/>
          </reference>
        </references>
      </pivotArea>
    </format>
    <format dxfId="214">
      <pivotArea dataOnly="0" labelOnly="1" fieldPosition="0">
        <references count="1">
          <reference field="4294967294" count="1">
            <x v="2"/>
          </reference>
        </references>
      </pivotArea>
    </format>
    <format dxfId="215">
      <pivotArea dataOnly="0" labelOnly="1" fieldPosition="0">
        <references count="1">
          <reference field="4294967294" count="1">
            <x v="3"/>
          </reference>
        </references>
      </pivotArea>
    </format>
    <format dxfId="216">
      <pivotArea dataOnly="0" labelOnly="1" fieldPosition="0">
        <references count="1">
          <reference field="4294967294" count="1">
            <x v="4"/>
          </reference>
        </references>
      </pivotArea>
    </format>
    <format dxfId="217">
      <pivotArea dataOnly="0" labelOnly="1" fieldPosition="0">
        <references count="1">
          <reference field="4294967294" count="1">
            <x v="5"/>
          </reference>
        </references>
      </pivotArea>
    </format>
    <format dxfId="218">
      <pivotArea dataOnly="0" labelOnly="1" fieldPosition="0">
        <references count="1">
          <reference field="4294967294" count="1">
            <x v="6"/>
          </reference>
        </references>
      </pivotArea>
    </format>
    <format dxfId="219">
      <pivotArea dataOnly="0" labelOnly="1" fieldPosition="0">
        <references count="1">
          <reference field="4294967294" count="1">
            <x v="7"/>
          </reference>
        </references>
      </pivotArea>
    </format>
    <format dxfId="220">
      <pivotArea dataOnly="0" labelOnly="1" fieldPosition="0">
        <references count="1">
          <reference field="4294967294" count="1">
            <x v="8"/>
          </reference>
        </references>
      </pivotArea>
    </format>
    <format dxfId="221">
      <pivotArea dataOnly="0" labelOnly="1" fieldPosition="0">
        <references count="1">
          <reference field="4294967294" count="1">
            <x v="9"/>
          </reference>
        </references>
      </pivotArea>
    </format>
    <format dxfId="222">
      <pivotArea dataOnly="0" labelOnly="1" fieldPosition="0">
        <references count="1">
          <reference field="4294967294" count="1">
            <x v="10"/>
          </reference>
        </references>
      </pivotArea>
    </format>
    <format dxfId="223">
      <pivotArea dataOnly="0" labelOnly="1" fieldPosition="0">
        <references count="1">
          <reference field="4294967294" count="1">
            <x v="11"/>
          </reference>
        </references>
      </pivotArea>
    </format>
    <format dxfId="224">
      <pivotArea dataOnly="0" labelOnly="1" grandRow="1" fieldPosition="0"/>
    </format>
    <format dxfId="225">
      <pivotArea grandRow="1" collapsedLevelsAreSubtotals="1" fieldPosition="0"/>
    </format>
    <format dxfId="226">
      <pivotArea dataOnly="0" labelOnly="1" fieldPosition="0">
        <references count="1">
          <reference field="4294967294" count="1">
            <x v="3"/>
          </reference>
        </references>
      </pivotArea>
    </format>
    <format dxfId="22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2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29">
      <pivotArea dataOnly="0" labelOnly="1" grandRow="1" fieldPosition="0"/>
    </format>
    <format dxfId="230">
      <pivotArea grandRow="1" collapsedLevelsAreSubtotals="1" fieldPosition="0"/>
    </format>
    <format dxfId="231">
      <pivotArea dataOnly="0" labelOnly="1" grandRow="1" fieldPosition="0"/>
    </format>
    <format dxfId="232">
      <pivotArea grandRow="1" collapsedLevelsAreSubtotals="1" fieldPosition="0"/>
    </format>
    <format dxfId="233">
      <pivotArea dataOnly="0" labelOnly="1" fieldPosition="0">
        <references count="1">
          <reference field="0" count="1">
            <x v="153"/>
          </reference>
        </references>
      </pivotArea>
    </format>
    <format dxfId="234">
      <pivotArea collapsedLevelsAreSubtotals="1" fieldPosition="0">
        <references count="1">
          <reference field="0" count="1" selected="0">
            <x v="153"/>
          </reference>
        </references>
      </pivotArea>
    </format>
    <format dxfId="235">
      <pivotArea dataOnly="0" labelOnly="1" fieldPosition="0">
        <references count="1">
          <reference field="4294967294" count="1">
            <x v="3"/>
          </reference>
        </references>
      </pivotArea>
    </format>
    <format dxfId="23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37">
      <pivotArea dataOnly="0" labelOnly="1" grandRow="1" fieldPosition="0"/>
    </format>
    <format dxfId="238">
      <pivotArea grandRow="1" collapsedLevelsAreSubtotals="1" fieldPosition="0"/>
    </format>
    <format dxfId="239">
      <pivotArea type="all" dataOnly="0" outline="0" fieldPosition="0"/>
    </format>
    <format dxfId="240">
      <pivotArea field="0" type="button" dataOnly="0" labelOnly="1" outline="0" fieldPosition="0"/>
    </format>
    <format dxfId="241">
      <pivotArea dataOnly="0" labelOnly="1" fieldPosition="0">
        <references count="1">
          <reference field="4294967294" count="1">
            <x v="0"/>
          </reference>
        </references>
      </pivotArea>
    </format>
    <format dxfId="242">
      <pivotArea dataOnly="0" labelOnly="1" fieldPosition="0">
        <references count="1">
          <reference field="4294967294" count="1">
            <x v="1"/>
          </reference>
        </references>
      </pivotArea>
    </format>
    <format dxfId="243">
      <pivotArea dataOnly="0" labelOnly="1" fieldPosition="0">
        <references count="1">
          <reference field="4294967294" count="1">
            <x v="2"/>
          </reference>
        </references>
      </pivotArea>
    </format>
    <format dxfId="244">
      <pivotArea dataOnly="0" labelOnly="1" fieldPosition="0">
        <references count="1">
          <reference field="4294967294" count="1">
            <x v="3"/>
          </reference>
        </references>
      </pivotArea>
    </format>
    <format dxfId="245">
      <pivotArea dataOnly="0" labelOnly="1" fieldPosition="0">
        <references count="1">
          <reference field="4294967294" count="1">
            <x v="4"/>
          </reference>
        </references>
      </pivotArea>
    </format>
    <format dxfId="246">
      <pivotArea dataOnly="0" labelOnly="1" fieldPosition="0">
        <references count="1">
          <reference field="4294967294" count="1">
            <x v="5"/>
          </reference>
        </references>
      </pivotArea>
    </format>
    <format dxfId="247">
      <pivotArea dataOnly="0" labelOnly="1" fieldPosition="0">
        <references count="1">
          <reference field="4294967294" count="1">
            <x v="6"/>
          </reference>
        </references>
      </pivotArea>
    </format>
    <format dxfId="248">
      <pivotArea dataOnly="0" labelOnly="1" fieldPosition="0">
        <references count="1">
          <reference field="4294967294" count="1">
            <x v="7"/>
          </reference>
        </references>
      </pivotArea>
    </format>
    <format dxfId="249">
      <pivotArea dataOnly="0" labelOnly="1" fieldPosition="0">
        <references count="1">
          <reference field="4294967294" count="1">
            <x v="8"/>
          </reference>
        </references>
      </pivotArea>
    </format>
    <format dxfId="250">
      <pivotArea dataOnly="0" labelOnly="1" fieldPosition="0">
        <references count="1">
          <reference field="4294967294" count="1">
            <x v="9"/>
          </reference>
        </references>
      </pivotArea>
    </format>
    <format dxfId="251">
      <pivotArea dataOnly="0" labelOnly="1" fieldPosition="0">
        <references count="1">
          <reference field="4294967294" count="1">
            <x v="10"/>
          </reference>
        </references>
      </pivotArea>
    </format>
    <format dxfId="252">
      <pivotArea dataOnly="0" labelOnly="1" fieldPosition="0">
        <references count="1">
          <reference field="4294967294" count="1">
            <x v="11"/>
          </reference>
        </references>
      </pivotArea>
    </format>
    <format dxfId="253">
      <pivotArea dataOnly="0" labelOnly="1" fieldPosition="0">
        <references count="1">
          <reference field="4294967294" count="1">
            <x v="3"/>
          </reference>
        </references>
      </pivotArea>
    </format>
    <format dxfId="25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55">
      <pivotArea dataOnly="0" labelOnly="1" fieldPosition="0">
        <references count="1">
          <reference field="4294967294" count="1">
            <x v="7"/>
          </reference>
        </references>
      </pivotArea>
    </format>
    <format dxfId="25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57">
      <pivotArea field="27" type="button" dataOnly="0" labelOnly="1" outline="0" fieldPosition="0"/>
    </format>
    <format dxfId="258">
      <pivotArea field="7" type="button" dataOnly="0" labelOnly="1" outline="0" fieldPosition="0"/>
    </format>
    <format dxfId="259">
      <pivotArea field="3" type="button" dataOnly="0" labelOnly="1" outline="0" fieldPosition="0"/>
    </format>
    <format dxfId="260">
      <pivotArea dataOnly="0" labelOnly="1" fieldPosition="0">
        <references count="1">
          <reference field="4294967294" count="1">
            <x v="12"/>
          </reference>
        </references>
      </pivotArea>
    </format>
    <format dxfId="261">
      <pivotArea field="28" type="button" dataOnly="0" labelOnly="1" outline="0" fieldPosition="0"/>
    </format>
    <format dxfId="262">
      <pivotArea type="all" dataOnly="0" outline="0" fieldPosition="0"/>
    </format>
    <format dxfId="263">
      <pivotArea type="all" dataOnly="0" outline="0" fieldPosition="0"/>
    </format>
    <format dxfId="264">
      <pivotArea dataOnly="0" labelOnly="1" fieldPosition="0">
        <references count="1">
          <reference field="4294967294" count="1">
            <x v="12"/>
          </reference>
        </references>
      </pivotArea>
    </format>
    <format dxfId="26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66">
      <pivotArea dataOnly="0" labelOnly="1" fieldPosition="0">
        <references count="1">
          <reference field="4294967294" count="1">
            <x v="12"/>
          </reference>
        </references>
      </pivotArea>
    </format>
    <format dxfId="26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68">
      <pivotArea dataOnly="0" labelOnly="1" fieldPosition="0">
        <references count="1">
          <reference field="4294967294" count="1">
            <x v="12"/>
          </reference>
        </references>
      </pivotArea>
    </format>
    <format dxfId="26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70">
      <pivotArea dataOnly="0" labelOnly="1" fieldPosition="0">
        <references count="1">
          <reference field="4294967294" count="1">
            <x v="12"/>
          </reference>
        </references>
      </pivotArea>
    </format>
    <format dxfId="27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72">
      <pivotArea dataOnly="0" labelOnly="1" fieldPosition="0">
        <references count="1">
          <reference field="4294967294" count="1">
            <x v="12"/>
          </reference>
        </references>
      </pivotArea>
    </format>
    <format dxfId="27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74">
      <pivotArea dataOnly="0" labelOnly="1" fieldPosition="0">
        <references count="1">
          <reference field="4294967294" count="1">
            <x v="12"/>
          </reference>
        </references>
      </pivotArea>
    </format>
    <format dxfId="27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76">
      <pivotArea dataOnly="0" labelOnly="1" fieldPosition="0">
        <references count="1">
          <reference field="4294967294" count="1">
            <x v="12"/>
          </reference>
        </references>
      </pivotArea>
    </format>
    <format dxfId="27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78">
      <pivotArea dataOnly="0" labelOnly="1" fieldPosition="0">
        <references count="1">
          <reference field="4294967294" count="1">
            <x v="12"/>
          </reference>
        </references>
      </pivotArea>
    </format>
    <format dxfId="27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80">
      <pivotArea field="0" type="button" dataOnly="0" labelOnly="1" outline="0" fieldPosition="0"/>
    </format>
    <format dxfId="281">
      <pivotArea field="28" type="button" dataOnly="0" labelOnly="1" outline="0" fieldPosition="0"/>
    </format>
    <format dxfId="282">
      <pivotArea field="3" type="button" dataOnly="0" labelOnly="1" outline="0" fieldPosition="0"/>
    </format>
    <format dxfId="283">
      <pivotArea field="27" type="button" dataOnly="0" labelOnly="1" outline="0" fieldPosition="0"/>
    </format>
    <format dxfId="284">
      <pivotArea dataOnly="0" labelOnly="1" fieldPosition="0">
        <references count="1">
          <reference field="4294967294" count="1">
            <x v="0"/>
          </reference>
        </references>
      </pivotArea>
    </format>
    <format dxfId="285">
      <pivotArea dataOnly="0" labelOnly="1" fieldPosition="0">
        <references count="1">
          <reference field="4294967294" count="1">
            <x v="1"/>
          </reference>
        </references>
      </pivotArea>
    </format>
    <format dxfId="286">
      <pivotArea dataOnly="0" labelOnly="1" fieldPosition="0">
        <references count="1">
          <reference field="4294967294" count="1">
            <x v="2"/>
          </reference>
        </references>
      </pivotArea>
    </format>
    <format dxfId="287">
      <pivotArea dataOnly="0" labelOnly="1" fieldPosition="0">
        <references count="1">
          <reference field="4294967294" count="1">
            <x v="3"/>
          </reference>
        </references>
      </pivotArea>
    </format>
    <format dxfId="288">
      <pivotArea dataOnly="0" labelOnly="1" fieldPosition="0">
        <references count="1">
          <reference field="4294967294" count="1">
            <x v="4"/>
          </reference>
        </references>
      </pivotArea>
    </format>
    <format dxfId="289">
      <pivotArea dataOnly="0" labelOnly="1" fieldPosition="0">
        <references count="1">
          <reference field="4294967294" count="1">
            <x v="5"/>
          </reference>
        </references>
      </pivotArea>
    </format>
    <format dxfId="290">
      <pivotArea dataOnly="0" labelOnly="1" fieldPosition="0">
        <references count="1">
          <reference field="4294967294" count="1">
            <x v="6"/>
          </reference>
        </references>
      </pivotArea>
    </format>
    <format dxfId="291">
      <pivotArea dataOnly="0" labelOnly="1" fieldPosition="0">
        <references count="1">
          <reference field="4294967294" count="1">
            <x v="7"/>
          </reference>
        </references>
      </pivotArea>
    </format>
    <format dxfId="292">
      <pivotArea dataOnly="0" labelOnly="1" fieldPosition="0">
        <references count="1">
          <reference field="4294967294" count="1">
            <x v="8"/>
          </reference>
        </references>
      </pivotArea>
    </format>
    <format dxfId="293">
      <pivotArea dataOnly="0" labelOnly="1" fieldPosition="0">
        <references count="1">
          <reference field="4294967294" count="1">
            <x v="9"/>
          </reference>
        </references>
      </pivotArea>
    </format>
    <format dxfId="294">
      <pivotArea dataOnly="0" labelOnly="1" fieldPosition="0">
        <references count="1">
          <reference field="4294967294" count="1">
            <x v="10"/>
          </reference>
        </references>
      </pivotArea>
    </format>
    <format dxfId="295">
      <pivotArea dataOnly="0" labelOnly="1" fieldPosition="0">
        <references count="1">
          <reference field="4294967294" count="1">
            <x v="11"/>
          </reference>
        </references>
      </pivotArea>
    </format>
    <format dxfId="296">
      <pivotArea dataOnly="0" labelOnly="1" fieldPosition="0">
        <references count="1">
          <reference field="4294967294" count="1">
            <x v="12"/>
          </reference>
        </references>
      </pivotArea>
    </format>
    <format dxfId="297">
      <pivotArea field="29" type="button" dataOnly="0" labelOnly="1" outline="0" fieldPosition="0"/>
    </format>
    <format dxfId="298">
      <pivotArea dataOnly="0" labelOnly="1" outline="0" fieldPosition="0">
        <references count="1">
          <reference field="0" count="0"/>
        </references>
      </pivotArea>
    </format>
    <format dxfId="299">
      <pivotArea field="27" type="button" dataOnly="0" labelOnly="1" outline="0" fieldPosition="0"/>
    </format>
    <format dxfId="300">
      <pivotArea field="29" type="button" dataOnly="0" labelOnly="1" outline="0" fieldPosition="0"/>
    </format>
    <format dxfId="301">
      <pivotArea dataOnly="0" labelOnly="1" fieldPosition="0">
        <references count="1">
          <reference field="4294967294" count="1">
            <x v="0"/>
          </reference>
        </references>
      </pivotArea>
    </format>
    <format dxfId="302">
      <pivotArea dataOnly="0" labelOnly="1" fieldPosition="0">
        <references count="1">
          <reference field="4294967294" count="1">
            <x v="1"/>
          </reference>
        </references>
      </pivotArea>
    </format>
    <format dxfId="303">
      <pivotArea dataOnly="0" labelOnly="1" fieldPosition="0">
        <references count="1">
          <reference field="4294967294" count="1">
            <x v="2"/>
          </reference>
        </references>
      </pivotArea>
    </format>
    <format dxfId="304">
      <pivotArea dataOnly="0" labelOnly="1" fieldPosition="0">
        <references count="1">
          <reference field="4294967294" count="1">
            <x v="3"/>
          </reference>
        </references>
      </pivotArea>
    </format>
    <format dxfId="305">
      <pivotArea dataOnly="0" labelOnly="1" fieldPosition="0">
        <references count="1">
          <reference field="4294967294" count="1">
            <x v="4"/>
          </reference>
        </references>
      </pivotArea>
    </format>
    <format dxfId="306">
      <pivotArea dataOnly="0" labelOnly="1" fieldPosition="0">
        <references count="1">
          <reference field="4294967294" count="1">
            <x v="5"/>
          </reference>
        </references>
      </pivotArea>
    </format>
    <format dxfId="307">
      <pivotArea dataOnly="0" labelOnly="1" fieldPosition="0">
        <references count="1">
          <reference field="4294967294" count="1">
            <x v="6"/>
          </reference>
        </references>
      </pivotArea>
    </format>
    <format dxfId="308">
      <pivotArea dataOnly="0" labelOnly="1" fieldPosition="0">
        <references count="1">
          <reference field="4294967294" count="1">
            <x v="7"/>
          </reference>
        </references>
      </pivotArea>
    </format>
    <format dxfId="309">
      <pivotArea dataOnly="0" labelOnly="1" fieldPosition="0">
        <references count="1">
          <reference field="4294967294" count="1">
            <x v="8"/>
          </reference>
        </references>
      </pivotArea>
    </format>
    <format dxfId="310">
      <pivotArea dataOnly="0" labelOnly="1" fieldPosition="0">
        <references count="1">
          <reference field="4294967294" count="1">
            <x v="9"/>
          </reference>
        </references>
      </pivotArea>
    </format>
    <format dxfId="311">
      <pivotArea dataOnly="0" labelOnly="1" fieldPosition="0">
        <references count="1">
          <reference field="4294967294" count="1">
            <x v="10"/>
          </reference>
        </references>
      </pivotArea>
    </format>
    <format dxfId="312">
      <pivotArea dataOnly="0" labelOnly="1" fieldPosition="0">
        <references count="1">
          <reference field="4294967294" count="1">
            <x v="11"/>
          </reference>
        </references>
      </pivotArea>
    </format>
    <format dxfId="313">
      <pivotArea dataOnly="0" labelOnly="1" fieldPosition="0">
        <references count="1">
          <reference field="4294967294" count="1">
            <x v="12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colGrandTotals="0" compact="0" indent="0" compactData="0" showDrill="1" multipleFieldFilters="0">
  <location ref="A2:B152" firstHeaderRow="1" firstDataRow="1" firstDataCol="1"/>
  <pivotFields count="38">
    <pivotField axis="axisRow" compact="0" sortType="ascending" outline="0" subtotalTop="0" multipleItemSelectionAllowed="1" numFmtId="14" showAll="0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m="1" x="149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m="1" x="150"/>
        <item m="1" x="151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m="1" x="152"/>
        <item m="1" x="153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outline="0" subtotalTop="0" showAll="0">
      <items count="52">
        <item x="50"/>
        <item x="25"/>
        <item x="2"/>
        <item x="5"/>
        <item x="18"/>
        <item x="23"/>
        <item x="26"/>
        <item x="31"/>
        <item x="34"/>
        <item x="39"/>
        <item x="0"/>
        <item x="1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7"/>
        <item x="28"/>
        <item x="29"/>
        <item x="30"/>
        <item x="32"/>
        <item x="33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outline="0" subtotalTop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defaultSubtotal="0" outline="0" subtotalTop="0" multipleItemSelectionAllowed="1" showAll="0">
      <items count="3">
        <item x="1"/>
        <item x="0"/>
        <item h="1" x="2"/>
      </items>
    </pivotField>
    <pivotField compact="0" outline="0" subtotalTop="0" showAll="0">
      <items count="35">
        <item x="33"/>
        <item x="0"/>
        <item x="10"/>
        <item x="1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2"/>
        <item x="3"/>
        <item x="4"/>
        <item x="8"/>
        <item x="20"/>
        <item x="26"/>
        <item x="28"/>
        <item x="29"/>
        <item x="30"/>
        <item x="36"/>
        <item x="40"/>
        <item x="45"/>
        <item x="0"/>
        <item x="1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7"/>
        <item x="31"/>
        <item x="32"/>
        <item x="33"/>
        <item x="34"/>
        <item x="35"/>
        <item x="37"/>
        <item x="38"/>
        <item x="39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outline="0" subtotalTop="0" showAll="0">
      <items count="3">
        <item x="0"/>
        <item x="1"/>
        <item t="default"/>
      </items>
    </pivotField>
    <pivotField dataField="1" compact="0" outline="0" subtotalTop="0" showAll="0">
      <items count="1617">
        <item x="16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compact="0" outline="0" subtotalTop="0" showAll="0">
      <items count="1672">
        <item x="16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742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99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t="default"/>
      </items>
    </pivotField>
    <pivotField compact="0" outline="0" subtotalTop="0" showAll="0">
      <items count="732">
        <item x="7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83"/>
        <item x="50"/>
        <item x="51"/>
        <item x="52"/>
        <item x="53"/>
        <item x="54"/>
        <item x="55"/>
        <item x="56"/>
        <item x="57"/>
        <item x="58"/>
        <item x="615"/>
        <item x="59"/>
        <item x="60"/>
        <item x="61"/>
        <item x="62"/>
        <item x="63"/>
        <item x="64"/>
        <item x="65"/>
        <item x="66"/>
        <item x="67"/>
        <item x="445"/>
        <item x="68"/>
        <item x="69"/>
        <item x="70"/>
        <item x="71"/>
        <item x="72"/>
        <item x="73"/>
        <item x="74"/>
        <item x="75"/>
        <item x="76"/>
        <item x="77"/>
        <item x="112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compact="0" outline="0" subtotalTop="0" numFmtId="10" showAll="0">
      <items count="531">
        <item x="5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29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compact="0" outline="0" subtotalTop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57"/>
        <item x="37"/>
        <item x="38"/>
        <item x="39"/>
        <item x="79"/>
        <item x="40"/>
        <item x="41"/>
        <item x="42"/>
        <item x="43"/>
        <item x="7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1298">
        <item x="12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t="default"/>
      </items>
    </pivotField>
    <pivotField compact="0" outline="0" subtotalTop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outline="0" subtotalTop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outline="0" subtotalTop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outline="0" subtotalTop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outline="0" subtotalTop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outline="0" subtotalTop="0" showAll="0">
      <items count="1185">
        <item x="1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199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compact="0" outline="0" subtotalTop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outline="0" subtotalTop="0" numFmtId="1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达人名称" compact="0" defaultSubtotal="0" outline="0" subtotalTop="0" showAll="0">
      <items count="34">
        <item x="33"/>
        <item x="0"/>
        <item x="10"/>
        <item x="17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compact="0" outline="0" subtotalTop="0" showAll="0">
      <items count="4">
        <item x="2"/>
        <item x="0"/>
        <item x="1"/>
        <item t="default"/>
      </items>
    </pivotField>
    <pivotField compact="0" defaultSubtotal="0" outline="0" subtotalTop="0" showAll="0">
      <items count="6">
        <item x="5"/>
        <item x="0"/>
        <item x="3"/>
        <item x="1"/>
        <item x="2"/>
        <item x="4"/>
      </items>
    </pivotField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Items count="1">
    <i/>
  </colItems>
  <dataFields count="1">
    <dataField name=" 消费" fld="10" baseField="0" baseItem="135"/>
  </dataFields>
  <formats count="36">
    <format dxfId="314">
      <pivotArea type="all" dataOnly="0" outline="0" fieldPosition="0"/>
    </format>
    <format dxfId="315">
      <pivotArea type="all" dataOnly="0" outline="0" fieldPosition="0"/>
    </format>
    <format dxfId="316">
      <pivotArea type="all" dataOnly="0" outline="0" fieldPosition="0"/>
    </format>
    <format dxfId="317">
      <pivotArea type="all" dataOnly="0" outline="0" fieldPosition="0"/>
    </format>
    <format dxfId="318">
      <pivotArea type="all" dataOnly="0" outline="0" fieldPosition="0"/>
    </format>
    <format dxfId="319">
      <pivotArea field="0" type="button" dataOnly="0" labelOnly="1" outline="0" fieldPosition="0"/>
    </format>
    <format dxfId="320">
      <pivotArea dataOnly="0" labelOnly="1" fieldPosition="0">
        <references count="1">
          <reference field="4294967294" count="1">
            <x v="0"/>
          </reference>
        </references>
      </pivotArea>
    </format>
    <format dxfId="321">
      <pivotArea dataOnly="0" labelOnly="1" grandRow="1" fieldPosition="0"/>
    </format>
    <format dxfId="322">
      <pivotArea grandRow="1" collapsedLevelsAreSubtotals="1" fieldPosition="0"/>
    </format>
    <format dxfId="323">
      <pivotArea dataOnly="0" labelOnly="1" grandRow="1" fieldPosition="0"/>
    </format>
    <format dxfId="324">
      <pivotArea grandRow="1" collapsedLevelsAreSubtotals="1" fieldPosition="0"/>
    </format>
    <format dxfId="325">
      <pivotArea dataOnly="0" labelOnly="1" grandRow="1" fieldPosition="0"/>
    </format>
    <format dxfId="326">
      <pivotArea grandRow="1" collapsedLevelsAreSubtotals="1" fieldPosition="0"/>
    </format>
    <format dxfId="327">
      <pivotArea dataOnly="0" labelOnly="1" fieldPosition="0">
        <references count="1">
          <reference field="0" count="1">
            <x v="153"/>
          </reference>
        </references>
      </pivotArea>
    </format>
    <format dxfId="328">
      <pivotArea collapsedLevelsAreSubtotals="1" fieldPosition="0">
        <references count="1">
          <reference field="0" count="1" selected="0">
            <x v="153"/>
          </reference>
        </references>
      </pivotArea>
    </format>
    <format dxfId="329">
      <pivotArea dataOnly="0" labelOnly="1" grandRow="1" fieldPosition="0"/>
    </format>
    <format dxfId="330">
      <pivotArea grandRow="1" collapsedLevelsAreSubtotals="1" fieldPosition="0"/>
    </format>
    <format dxfId="331">
      <pivotArea type="all" dataOnly="0" outline="0" fieldPosition="0"/>
    </format>
    <format dxfId="332">
      <pivotArea field="0" type="button" dataOnly="0" labelOnly="1" outline="0" fieldPosition="0"/>
    </format>
    <format dxfId="333">
      <pivotArea dataOnly="0" labelOnly="1" fieldPosition="0">
        <references count="1">
          <reference field="4294967294" count="1">
            <x v="0"/>
          </reference>
        </references>
      </pivotArea>
    </format>
    <format dxfId="334">
      <pivotArea field="27" type="button" dataOnly="0" labelOnly="1" outline="0" fieldPosition="0"/>
    </format>
    <format dxfId="335">
      <pivotArea field="7" type="button" dataOnly="0" labelOnly="1" outline="0" fieldPosition="0"/>
    </format>
    <format dxfId="336">
      <pivotArea field="3" type="button" dataOnly="0" labelOnly="1" outline="0" fieldPosition="0"/>
    </format>
    <format dxfId="337">
      <pivotArea field="28" type="button" dataOnly="0" labelOnly="1" outline="0" fieldPosition="0"/>
    </format>
    <format dxfId="338">
      <pivotArea type="all" dataOnly="0" outline="0" fieldPosition="0"/>
    </format>
    <format dxfId="339">
      <pivotArea type="all" dataOnly="0" outline="0" fieldPosition="0"/>
    </format>
    <format dxfId="340">
      <pivotArea field="0" type="button" dataOnly="0" labelOnly="1" outline="0" fieldPosition="0"/>
    </format>
    <format dxfId="341">
      <pivotArea field="28" type="button" dataOnly="0" labelOnly="1" outline="0" fieldPosition="0"/>
    </format>
    <format dxfId="342">
      <pivotArea field="3" type="button" dataOnly="0" labelOnly="1" outline="0" fieldPosition="0"/>
    </format>
    <format dxfId="343">
      <pivotArea field="27" type="button" dataOnly="0" labelOnly="1" outline="0" fieldPosition="0"/>
    </format>
    <format dxfId="344">
      <pivotArea dataOnly="0" labelOnly="1" fieldPosition="0">
        <references count="1">
          <reference field="4294967294" count="1">
            <x v="0"/>
          </reference>
        </references>
      </pivotArea>
    </format>
    <format dxfId="345">
      <pivotArea field="29" type="button" dataOnly="0" labelOnly="1" outline="0" fieldPosition="0"/>
    </format>
    <format dxfId="346">
      <pivotArea dataOnly="0" labelOnly="1" outline="0" fieldPosition="0">
        <references count="1">
          <reference field="0" count="0"/>
        </references>
      </pivotArea>
    </format>
    <format dxfId="347">
      <pivotArea field="27" type="button" dataOnly="0" labelOnly="1" outline="0" fieldPosition="0"/>
    </format>
    <format dxfId="348">
      <pivotArea field="29" type="button" dataOnly="0" labelOnly="1" outline="0" fieldPosition="0"/>
    </format>
    <format dxfId="349">
      <pivotArea dataOnly="0" labelOnly="1" fieldPosition="0">
        <references count="1">
          <reference field="4294967294" count="1">
            <x v="0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O21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5">
        <item h="1" m="1" x="184"/>
        <item h="1" m="1" x="185"/>
        <item h="1" m="1" x="186"/>
        <item h="1" m="1" x="187"/>
        <item h="1" x="0"/>
        <item h="1" x="1"/>
        <item h="1" x="2"/>
        <item h="1" x="3"/>
        <item h="1" x="4"/>
        <item h="1" x="5"/>
        <item h="1" x="6"/>
        <item h="1" m="1" x="188"/>
        <item h="1" m="1" x="189"/>
        <item h="1" x="7"/>
        <item h="1" x="8"/>
        <item h="1" x="9"/>
        <item h="1" m="1" x="190"/>
        <item h="1" m="1" x="149"/>
        <item h="1" m="1" x="150"/>
        <item h="1" m="1" x="191"/>
        <item h="1" m="1" x="151"/>
        <item h="1" m="1" x="152"/>
        <item h="1" m="1" x="153"/>
        <item h="1" m="1" x="154"/>
        <item h="1" m="1" x="155"/>
        <item h="1" m="1" x="156"/>
        <item h="1" m="1" x="157"/>
        <item h="1" m="1" x="158"/>
        <item h="1" m="1" x="159"/>
        <item h="1" m="1" x="160"/>
        <item h="1" m="1" x="161"/>
        <item h="1" m="1" x="162"/>
        <item h="1" m="1" x="163"/>
        <item h="1" m="1" x="164"/>
        <item h="1" m="1" x="165"/>
        <item h="1" m="1" x="166"/>
        <item h="1" m="1" x="167"/>
        <item h="1" m="1" x="168"/>
        <item h="1" m="1" x="169"/>
        <item h="1" m="1" x="170"/>
        <item h="1" m="1" x="171"/>
        <item h="1" m="1" x="172"/>
        <item h="1" m="1" x="173"/>
        <item h="1" m="1" x="174"/>
        <item h="1" m="1" x="175"/>
        <item h="1" m="1" x="176"/>
        <item h="1" m="1" x="177"/>
        <item h="1" m="1" x="178"/>
        <item h="1" m="1" x="179"/>
        <item h="1" m="1" x="180"/>
        <item h="1" m="1" x="181"/>
        <item h="1" m="1" x="182"/>
        <item h="1" x="10"/>
        <item h="1" x="11"/>
        <item h="1" x="12"/>
        <item h="1" m="1" x="192"/>
        <item h="1" m="1" x="193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m="1" x="183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t="default"/>
      </items>
    </pivotField>
    <pivotField compact="0" outline="0" subtotalTop="0" showAll="0">
      <items count="62">
        <item x="60"/>
        <item x="33"/>
        <item x="36"/>
        <item x="39"/>
        <item x="40"/>
        <item x="41"/>
        <item x="43"/>
        <item x="46"/>
        <item x="54"/>
        <item x="55"/>
        <item x="56"/>
        <item x="57"/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7"/>
        <item x="38"/>
        <item x="42"/>
        <item x="44"/>
        <item x="45"/>
        <item x="47"/>
        <item x="48"/>
        <item x="49"/>
        <item x="50"/>
        <item x="51"/>
        <item x="52"/>
        <item x="53"/>
        <item x="59"/>
        <item t="default"/>
      </items>
    </pivotField>
    <pivotField compact="0" outline="0" subtotalTop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axis="axisPage" compact="0" outline="0" subtotalTop="0" multipleItemSelectionAllowed="1" showAll="0">
      <items count="5">
        <item h="1" m="1" x="3"/>
        <item h="1" x="1"/>
        <item x="0"/>
        <item h="1" x="2"/>
        <item t="default"/>
      </items>
    </pivotField>
    <pivotField axis="axisRow" compact="0" outline="0" subtotalTop="0" showAll="0">
      <items count="190">
        <item x="39"/>
        <item m="1" x="150"/>
        <item m="1" x="168"/>
        <item m="1" x="160"/>
        <item m="1" x="147"/>
        <item m="1" x="169"/>
        <item m="1" x="138"/>
        <item m="1" x="144"/>
        <item m="1" x="127"/>
        <item m="1" x="181"/>
        <item m="1" x="164"/>
        <item m="1" x="171"/>
        <item m="1" x="185"/>
        <item m="1" x="158"/>
        <item m="1" x="131"/>
        <item m="1" x="146"/>
        <item m="1" x="152"/>
        <item m="1" x="170"/>
        <item m="1" x="186"/>
        <item m="1" x="187"/>
        <item m="1" x="188"/>
        <item m="1" x="128"/>
        <item m="1" x="129"/>
        <item m="1" x="130"/>
        <item m="1" x="132"/>
        <item m="1" x="133"/>
        <item m="1" x="134"/>
        <item m="1" x="135"/>
        <item m="1" x="136"/>
        <item m="1" x="137"/>
        <item m="1" x="139"/>
        <item m="1" x="140"/>
        <item m="1" x="141"/>
        <item m="1" x="142"/>
        <item m="1" x="143"/>
        <item m="1" x="155"/>
        <item m="1" x="145"/>
        <item m="1" x="148"/>
        <item m="1" x="149"/>
        <item m="1" x="151"/>
        <item m="1" x="153"/>
        <item m="1" x="154"/>
        <item m="1" x="156"/>
        <item m="1" x="157"/>
        <item m="1" x="159"/>
        <item m="1" x="161"/>
        <item m="1" x="162"/>
        <item m="1" x="163"/>
        <item m="1" x="165"/>
        <item m="1" x="166"/>
        <item m="1" x="167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2"/>
        <item m="1" x="183"/>
        <item m="1" x="184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outline="0" subtotalTop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outline="0" subtotalTop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outline="0" subtotalTop="0" showAll="0">
      <items count="1534">
        <item x="20"/>
        <item x="1532"/>
        <item x="804"/>
        <item x="576"/>
        <item x="37"/>
        <item x="141"/>
        <item x="552"/>
        <item x="694"/>
        <item x="585"/>
        <item x="97"/>
        <item x="815"/>
        <item x="134"/>
        <item x="612"/>
        <item x="306"/>
        <item x="236"/>
        <item x="635"/>
        <item x="1013"/>
        <item x="753"/>
        <item x="25"/>
        <item x="1173"/>
        <item x="349"/>
        <item x="1083"/>
        <item x="977"/>
        <item x="1207"/>
        <item x="226"/>
        <item x="46"/>
        <item x="139"/>
        <item x="454"/>
        <item x="663"/>
        <item x="2"/>
        <item x="547"/>
        <item x="0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6"/>
        <item x="137"/>
        <item x="138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8"/>
        <item x="549"/>
        <item x="550"/>
        <item x="551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5"/>
        <item x="806"/>
        <item x="807"/>
        <item x="808"/>
        <item x="809"/>
        <item x="810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t="default"/>
      </items>
    </pivotField>
    <pivotField dataField="1" compact="0" outline="0" subtotalTop="0" showAll="0">
      <items count="1587">
        <item x="1178"/>
        <item x="1585"/>
        <item x="1161"/>
        <item x="1130"/>
        <item x="822"/>
        <item x="20"/>
        <item x="414"/>
        <item x="1197"/>
        <item x="1145"/>
        <item x="687"/>
        <item x="122"/>
        <item x="1134"/>
        <item x="830"/>
        <item x="28"/>
        <item x="240"/>
        <item x="250"/>
        <item x="337"/>
        <item x="577"/>
        <item x="1256"/>
        <item x="630"/>
        <item x="726"/>
        <item x="213"/>
        <item x="683"/>
        <item x="627"/>
        <item x="317"/>
        <item x="691"/>
        <item x="898"/>
        <item x="1069"/>
        <item x="721"/>
        <item x="1101"/>
        <item x="428"/>
        <item x="120"/>
        <item x="1181"/>
        <item x="405"/>
        <item x="806"/>
        <item x="363"/>
        <item x="654"/>
        <item x="322"/>
        <item x="929"/>
        <item x="975"/>
        <item x="992"/>
        <item x="16"/>
        <item x="302"/>
        <item x="230"/>
        <item x="933"/>
        <item x="208"/>
        <item x="886"/>
        <item x="639"/>
        <item x="686"/>
        <item x="3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8"/>
        <item x="629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1"/>
        <item x="1132"/>
        <item x="1133"/>
        <item x="1135"/>
        <item x="1136"/>
        <item x="1137"/>
        <item x="1138"/>
        <item x="1139"/>
        <item x="1140"/>
        <item x="1141"/>
        <item x="1142"/>
        <item x="1143"/>
        <item x="1144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dataField="1" compact="0" outline="0" subtotalTop="0" showAll="0">
      <items count="736">
        <item x="2"/>
        <item x="106"/>
        <item x="448"/>
        <item x="129"/>
        <item x="8"/>
        <item x="309"/>
        <item x="535"/>
        <item x="403"/>
        <item x="16"/>
        <item x="617"/>
        <item x="654"/>
        <item x="90"/>
        <item x="19"/>
        <item x="471"/>
        <item x="589"/>
        <item x="294"/>
        <item x="36"/>
        <item x="75"/>
        <item x="95"/>
        <item x="158"/>
        <item x="114"/>
        <item x="531"/>
        <item x="577"/>
        <item x="169"/>
        <item x="475"/>
        <item x="615"/>
        <item x="409"/>
        <item x="152"/>
        <item x="384"/>
        <item x="468"/>
        <item x="166"/>
        <item x="132"/>
        <item x="414"/>
        <item x="627"/>
        <item x="428"/>
        <item x="404"/>
        <item x="34"/>
        <item x="15"/>
        <item x="651"/>
        <item x="29"/>
        <item x="734"/>
        <item x="128"/>
        <item x="194"/>
        <item x="612"/>
        <item x="242"/>
        <item x="141"/>
        <item x="157"/>
        <item x="622"/>
        <item x="529"/>
        <item x="485"/>
        <item x="584"/>
        <item x="596"/>
        <item x="24"/>
        <item x="54"/>
        <item x="563"/>
        <item x="489"/>
        <item x="585"/>
        <item x="663"/>
        <item x="554"/>
        <item x="262"/>
        <item x="144"/>
        <item x="540"/>
        <item x="490"/>
        <item x="574"/>
        <item x="461"/>
        <item x="245"/>
        <item x="458"/>
        <item x="314"/>
        <item x="143"/>
        <item x="145"/>
        <item x="600"/>
        <item x="281"/>
        <item x="513"/>
        <item x="228"/>
        <item x="66"/>
        <item x="315"/>
        <item x="649"/>
        <item x="88"/>
        <item x="502"/>
        <item x="175"/>
        <item x="212"/>
        <item x="416"/>
        <item x="505"/>
        <item x="5"/>
        <item x="517"/>
        <item x="237"/>
        <item x="439"/>
        <item x="335"/>
        <item x="136"/>
        <item x="559"/>
        <item x="605"/>
        <item x="478"/>
        <item x="255"/>
        <item x="135"/>
        <item x="450"/>
        <item x="261"/>
        <item x="85"/>
        <item x="501"/>
        <item x="292"/>
        <item x="385"/>
        <item x="613"/>
        <item x="503"/>
        <item x="544"/>
        <item x="226"/>
        <item x="530"/>
        <item x="616"/>
        <item x="390"/>
        <item x="250"/>
        <item x="10"/>
        <item x="140"/>
        <item x="644"/>
        <item x="79"/>
        <item x="247"/>
        <item x="89"/>
        <item x="421"/>
        <item x="500"/>
        <item x="635"/>
        <item x="232"/>
        <item x="545"/>
        <item x="453"/>
        <item x="94"/>
        <item x="604"/>
        <item x="521"/>
        <item x="272"/>
        <item x="329"/>
        <item x="20"/>
        <item x="620"/>
        <item x="61"/>
        <item x="284"/>
        <item x="104"/>
        <item x="276"/>
        <item x="244"/>
        <item x="236"/>
        <item x="595"/>
        <item x="534"/>
        <item x="14"/>
        <item x="77"/>
        <item x="389"/>
        <item x="353"/>
        <item x="55"/>
        <item x="51"/>
        <item x="102"/>
        <item x="322"/>
        <item x="107"/>
        <item x="422"/>
        <item x="397"/>
        <item x="354"/>
        <item x="363"/>
        <item x="442"/>
        <item x="189"/>
        <item x="0"/>
        <item x="209"/>
        <item x="368"/>
        <item x="639"/>
        <item x="673"/>
        <item x="1"/>
        <item x="3"/>
        <item x="4"/>
        <item x="6"/>
        <item x="7"/>
        <item x="9"/>
        <item x="11"/>
        <item x="12"/>
        <item x="13"/>
        <item x="17"/>
        <item x="18"/>
        <item x="21"/>
        <item x="22"/>
        <item x="23"/>
        <item x="25"/>
        <item x="26"/>
        <item x="27"/>
        <item x="28"/>
        <item x="30"/>
        <item x="31"/>
        <item x="32"/>
        <item x="33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6"/>
        <item x="57"/>
        <item x="58"/>
        <item x="59"/>
        <item x="60"/>
        <item x="62"/>
        <item x="63"/>
        <item x="64"/>
        <item x="65"/>
        <item x="67"/>
        <item x="68"/>
        <item x="69"/>
        <item x="70"/>
        <item x="71"/>
        <item x="72"/>
        <item x="73"/>
        <item x="74"/>
        <item x="76"/>
        <item x="78"/>
        <item x="80"/>
        <item x="81"/>
        <item x="82"/>
        <item x="83"/>
        <item x="84"/>
        <item x="86"/>
        <item x="87"/>
        <item x="91"/>
        <item x="92"/>
        <item x="93"/>
        <item x="96"/>
        <item x="97"/>
        <item x="98"/>
        <item x="99"/>
        <item x="100"/>
        <item x="101"/>
        <item x="103"/>
        <item x="105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30"/>
        <item x="131"/>
        <item x="133"/>
        <item x="134"/>
        <item x="137"/>
        <item x="138"/>
        <item x="139"/>
        <item x="142"/>
        <item x="146"/>
        <item x="147"/>
        <item x="148"/>
        <item x="149"/>
        <item x="150"/>
        <item x="151"/>
        <item x="153"/>
        <item x="154"/>
        <item x="155"/>
        <item x="156"/>
        <item x="159"/>
        <item x="160"/>
        <item x="161"/>
        <item x="162"/>
        <item x="163"/>
        <item x="164"/>
        <item x="165"/>
        <item x="167"/>
        <item x="168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9"/>
        <item x="230"/>
        <item x="231"/>
        <item x="233"/>
        <item x="234"/>
        <item x="235"/>
        <item x="238"/>
        <item x="239"/>
        <item x="240"/>
        <item x="241"/>
        <item x="243"/>
        <item x="246"/>
        <item x="248"/>
        <item x="249"/>
        <item x="251"/>
        <item x="252"/>
        <item x="253"/>
        <item x="254"/>
        <item x="256"/>
        <item x="257"/>
        <item x="258"/>
        <item x="259"/>
        <item x="260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0"/>
        <item x="311"/>
        <item x="312"/>
        <item x="313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30"/>
        <item x="331"/>
        <item x="332"/>
        <item x="333"/>
        <item x="334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6"/>
        <item x="387"/>
        <item x="388"/>
        <item x="391"/>
        <item x="392"/>
        <item x="393"/>
        <item x="394"/>
        <item x="395"/>
        <item x="396"/>
        <item x="398"/>
        <item x="399"/>
        <item x="400"/>
        <item x="401"/>
        <item x="402"/>
        <item x="405"/>
        <item x="406"/>
        <item x="407"/>
        <item x="408"/>
        <item x="410"/>
        <item x="411"/>
        <item x="412"/>
        <item x="413"/>
        <item x="415"/>
        <item x="417"/>
        <item x="418"/>
        <item x="419"/>
        <item x="420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3"/>
        <item x="444"/>
        <item x="445"/>
        <item x="446"/>
        <item x="447"/>
        <item x="449"/>
        <item x="451"/>
        <item x="452"/>
        <item x="454"/>
        <item x="455"/>
        <item x="456"/>
        <item x="457"/>
        <item x="459"/>
        <item x="460"/>
        <item x="462"/>
        <item x="463"/>
        <item x="464"/>
        <item x="465"/>
        <item x="466"/>
        <item x="467"/>
        <item x="469"/>
        <item x="470"/>
        <item x="472"/>
        <item x="473"/>
        <item x="474"/>
        <item x="476"/>
        <item x="477"/>
        <item x="479"/>
        <item x="480"/>
        <item x="481"/>
        <item x="482"/>
        <item x="483"/>
        <item x="484"/>
        <item x="486"/>
        <item x="487"/>
        <item x="488"/>
        <item x="491"/>
        <item x="492"/>
        <item x="493"/>
        <item x="494"/>
        <item x="495"/>
        <item x="496"/>
        <item x="497"/>
        <item x="498"/>
        <item x="499"/>
        <item x="504"/>
        <item x="506"/>
        <item x="507"/>
        <item x="508"/>
        <item x="509"/>
        <item x="510"/>
        <item x="511"/>
        <item x="512"/>
        <item x="514"/>
        <item x="515"/>
        <item x="516"/>
        <item x="518"/>
        <item x="519"/>
        <item x="520"/>
        <item x="522"/>
        <item x="523"/>
        <item x="524"/>
        <item x="525"/>
        <item x="526"/>
        <item x="527"/>
        <item x="528"/>
        <item x="532"/>
        <item x="533"/>
        <item x="536"/>
        <item x="537"/>
        <item x="538"/>
        <item x="539"/>
        <item x="541"/>
        <item x="542"/>
        <item x="543"/>
        <item x="546"/>
        <item x="547"/>
        <item x="548"/>
        <item x="549"/>
        <item x="550"/>
        <item x="551"/>
        <item x="552"/>
        <item x="553"/>
        <item x="555"/>
        <item x="556"/>
        <item x="557"/>
        <item x="558"/>
        <item x="560"/>
        <item x="561"/>
        <item x="562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6"/>
        <item x="578"/>
        <item x="579"/>
        <item x="580"/>
        <item x="581"/>
        <item x="582"/>
        <item x="583"/>
        <item x="586"/>
        <item x="587"/>
        <item x="588"/>
        <item x="590"/>
        <item x="591"/>
        <item x="592"/>
        <item x="593"/>
        <item x="594"/>
        <item x="597"/>
        <item x="598"/>
        <item x="599"/>
        <item x="601"/>
        <item x="602"/>
        <item x="603"/>
        <item x="606"/>
        <item x="607"/>
        <item x="608"/>
        <item x="609"/>
        <item x="610"/>
        <item x="611"/>
        <item x="614"/>
        <item x="618"/>
        <item x="619"/>
        <item x="621"/>
        <item x="623"/>
        <item x="624"/>
        <item x="625"/>
        <item x="626"/>
        <item x="628"/>
        <item x="629"/>
        <item x="630"/>
        <item x="631"/>
        <item x="632"/>
        <item x="633"/>
        <item x="634"/>
        <item x="636"/>
        <item x="637"/>
        <item x="638"/>
        <item x="640"/>
        <item x="641"/>
        <item x="642"/>
        <item x="643"/>
        <item x="645"/>
        <item x="646"/>
        <item x="647"/>
        <item x="648"/>
        <item x="650"/>
        <item x="652"/>
        <item x="653"/>
        <item x="655"/>
        <item x="656"/>
        <item x="657"/>
        <item x="658"/>
        <item x="659"/>
        <item x="660"/>
        <item x="661"/>
        <item x="662"/>
        <item x="664"/>
        <item x="665"/>
        <item x="666"/>
        <item x="667"/>
        <item x="668"/>
        <item x="669"/>
        <item x="670"/>
        <item x="671"/>
        <item x="672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t="default"/>
      </items>
    </pivotField>
    <pivotField compact="0" outline="0" subtotalTop="0" numFmtId="10" showAll="0">
      <items count="535">
        <item x="309"/>
        <item x="219"/>
        <item x="271"/>
        <item x="58"/>
        <item x="141"/>
        <item x="176"/>
        <item x="191"/>
        <item x="20"/>
        <item x="258"/>
        <item x="189"/>
        <item x="383"/>
        <item x="115"/>
        <item x="78"/>
        <item x="170"/>
        <item x="192"/>
        <item x="48"/>
        <item x="304"/>
        <item x="251"/>
        <item x="322"/>
        <item x="222"/>
        <item x="36"/>
        <item x="376"/>
        <item x="327"/>
        <item x="186"/>
        <item x="254"/>
        <item x="203"/>
        <item x="364"/>
        <item x="334"/>
        <item x="87"/>
        <item x="317"/>
        <item x="456"/>
        <item x="171"/>
        <item x="435"/>
        <item x="533"/>
        <item x="143"/>
        <item x="67"/>
        <item x="49"/>
        <item x="287"/>
        <item x="390"/>
        <item x="72"/>
        <item x="93"/>
        <item x="442"/>
        <item x="158"/>
        <item x="361"/>
        <item x="85"/>
        <item x="414"/>
        <item x="283"/>
        <item x="449"/>
        <item x="231"/>
        <item x="274"/>
        <item x="455"/>
        <item x="145"/>
        <item x="208"/>
        <item x="133"/>
        <item x="175"/>
        <item x="5"/>
        <item x="150"/>
        <item x="276"/>
        <item x="56"/>
        <item x="26"/>
        <item x="177"/>
        <item x="132"/>
        <item x="453"/>
        <item x="382"/>
        <item x="51"/>
        <item x="356"/>
        <item x="119"/>
        <item x="130"/>
        <item x="157"/>
        <item x="91"/>
        <item x="188"/>
        <item x="221"/>
        <item x="388"/>
        <item x="178"/>
        <item x="215"/>
        <item x="71"/>
        <item x="57"/>
        <item x="315"/>
        <item x="127"/>
        <item x="151"/>
        <item x="195"/>
        <item x="421"/>
        <item x="409"/>
        <item x="207"/>
        <item x="77"/>
        <item x="352"/>
        <item x="347"/>
        <item x="179"/>
        <item x="113"/>
        <item x="403"/>
        <item x="196"/>
        <item x="161"/>
        <item x="212"/>
        <item x="299"/>
        <item x="345"/>
        <item x="19"/>
        <item x="182"/>
        <item x="76"/>
        <item x="128"/>
        <item x="54"/>
        <item x="126"/>
        <item x="101"/>
        <item x="66"/>
        <item x="33"/>
        <item x="68"/>
        <item x="209"/>
        <item x="97"/>
        <item x="450"/>
        <item x="406"/>
        <item x="166"/>
        <item x="393"/>
        <item x="12"/>
        <item x="173"/>
        <item x="291"/>
        <item x="446"/>
        <item x="168"/>
        <item x="144"/>
        <item x="384"/>
        <item x="220"/>
        <item x="260"/>
        <item x="420"/>
        <item x="134"/>
        <item x="60"/>
        <item x="298"/>
        <item x="105"/>
        <item x="162"/>
        <item x="10"/>
        <item x="55"/>
        <item x="83"/>
        <item x="423"/>
        <item x="46"/>
        <item x="184"/>
        <item x="11"/>
        <item x="89"/>
        <item x="257"/>
        <item x="344"/>
        <item x="121"/>
        <item x="159"/>
        <item x="198"/>
        <item x="95"/>
        <item x="28"/>
        <item x="39"/>
        <item x="183"/>
        <item x="155"/>
        <item x="412"/>
        <item x="40"/>
        <item x="194"/>
        <item x="389"/>
        <item x="213"/>
        <item x="148"/>
        <item x="226"/>
        <item x="282"/>
        <item x="50"/>
        <item x="202"/>
        <item x="418"/>
        <item x="425"/>
        <item x="313"/>
        <item x="138"/>
        <item x="302"/>
        <item x="234"/>
        <item x="285"/>
        <item x="214"/>
        <item x="211"/>
        <item x="29"/>
        <item x="318"/>
        <item x="235"/>
        <item x="104"/>
        <item x="199"/>
        <item x="377"/>
        <item x="106"/>
        <item x="366"/>
        <item x="432"/>
        <item x="460"/>
        <item x="440"/>
        <item x="380"/>
        <item x="238"/>
        <item x="296"/>
        <item x="107"/>
        <item x="206"/>
        <item x="42"/>
        <item x="395"/>
        <item x="391"/>
        <item x="70"/>
        <item x="416"/>
        <item x="354"/>
        <item x="125"/>
        <item x="86"/>
        <item x="348"/>
        <item x="204"/>
        <item x="396"/>
        <item x="4"/>
        <item x="441"/>
        <item x="367"/>
        <item x="349"/>
        <item x="360"/>
        <item x="363"/>
        <item x="353"/>
        <item x="325"/>
        <item x="373"/>
        <item x="265"/>
        <item x="339"/>
        <item x="261"/>
        <item x="239"/>
        <item x="392"/>
        <item x="337"/>
        <item x="294"/>
        <item x="269"/>
        <item x="84"/>
        <item x="437"/>
        <item x="338"/>
        <item x="8"/>
        <item x="417"/>
        <item x="136"/>
        <item x="165"/>
        <item x="469"/>
        <item x="454"/>
        <item x="306"/>
        <item x="100"/>
        <item x="466"/>
        <item x="74"/>
        <item x="247"/>
        <item x="468"/>
        <item x="82"/>
        <item x="90"/>
        <item x="0"/>
        <item x="1"/>
        <item x="2"/>
        <item x="3"/>
        <item x="6"/>
        <item x="7"/>
        <item x="9"/>
        <item x="13"/>
        <item x="14"/>
        <item x="15"/>
        <item x="16"/>
        <item x="17"/>
        <item x="18"/>
        <item x="21"/>
        <item x="22"/>
        <item x="23"/>
        <item x="24"/>
        <item x="25"/>
        <item x="27"/>
        <item x="30"/>
        <item x="31"/>
        <item x="32"/>
        <item x="34"/>
        <item x="35"/>
        <item x="37"/>
        <item x="38"/>
        <item x="41"/>
        <item x="43"/>
        <item x="44"/>
        <item x="45"/>
        <item x="47"/>
        <item x="52"/>
        <item x="53"/>
        <item x="59"/>
        <item x="61"/>
        <item x="62"/>
        <item x="63"/>
        <item x="64"/>
        <item x="65"/>
        <item x="69"/>
        <item x="73"/>
        <item x="75"/>
        <item x="79"/>
        <item x="80"/>
        <item x="81"/>
        <item x="88"/>
        <item x="92"/>
        <item x="94"/>
        <item x="96"/>
        <item x="98"/>
        <item x="99"/>
        <item x="102"/>
        <item x="103"/>
        <item x="108"/>
        <item x="109"/>
        <item x="110"/>
        <item x="111"/>
        <item x="112"/>
        <item x="114"/>
        <item x="116"/>
        <item x="117"/>
        <item x="118"/>
        <item x="120"/>
        <item x="122"/>
        <item x="123"/>
        <item x="124"/>
        <item x="129"/>
        <item x="131"/>
        <item x="135"/>
        <item x="137"/>
        <item x="139"/>
        <item x="140"/>
        <item x="142"/>
        <item x="146"/>
        <item x="147"/>
        <item x="149"/>
        <item x="152"/>
        <item x="153"/>
        <item x="154"/>
        <item x="156"/>
        <item x="160"/>
        <item x="163"/>
        <item x="164"/>
        <item x="167"/>
        <item x="169"/>
        <item x="172"/>
        <item x="174"/>
        <item x="180"/>
        <item x="181"/>
        <item x="185"/>
        <item x="187"/>
        <item x="190"/>
        <item x="193"/>
        <item x="197"/>
        <item x="200"/>
        <item x="201"/>
        <item x="205"/>
        <item x="210"/>
        <item x="216"/>
        <item x="217"/>
        <item x="218"/>
        <item x="223"/>
        <item x="224"/>
        <item x="225"/>
        <item x="227"/>
        <item x="228"/>
        <item x="229"/>
        <item x="230"/>
        <item x="232"/>
        <item x="233"/>
        <item x="236"/>
        <item x="237"/>
        <item x="240"/>
        <item x="241"/>
        <item x="242"/>
        <item x="243"/>
        <item x="244"/>
        <item x="245"/>
        <item x="246"/>
        <item x="248"/>
        <item x="249"/>
        <item x="250"/>
        <item x="252"/>
        <item x="253"/>
        <item x="255"/>
        <item x="256"/>
        <item x="259"/>
        <item x="262"/>
        <item x="263"/>
        <item x="264"/>
        <item x="266"/>
        <item x="267"/>
        <item x="268"/>
        <item x="270"/>
        <item x="272"/>
        <item x="273"/>
        <item x="275"/>
        <item x="277"/>
        <item x="278"/>
        <item x="279"/>
        <item x="280"/>
        <item x="281"/>
        <item x="284"/>
        <item x="286"/>
        <item x="288"/>
        <item x="289"/>
        <item x="290"/>
        <item x="292"/>
        <item x="293"/>
        <item x="295"/>
        <item x="297"/>
        <item x="300"/>
        <item x="301"/>
        <item x="303"/>
        <item x="305"/>
        <item x="307"/>
        <item x="308"/>
        <item x="310"/>
        <item x="311"/>
        <item x="312"/>
        <item x="314"/>
        <item x="316"/>
        <item x="319"/>
        <item x="320"/>
        <item x="321"/>
        <item x="323"/>
        <item x="324"/>
        <item x="326"/>
        <item x="328"/>
        <item x="329"/>
        <item x="330"/>
        <item x="331"/>
        <item x="332"/>
        <item x="333"/>
        <item x="335"/>
        <item x="336"/>
        <item x="340"/>
        <item x="341"/>
        <item x="342"/>
        <item x="343"/>
        <item x="346"/>
        <item x="350"/>
        <item x="351"/>
        <item x="355"/>
        <item x="357"/>
        <item x="358"/>
        <item x="359"/>
        <item x="362"/>
        <item x="365"/>
        <item x="368"/>
        <item x="369"/>
        <item x="370"/>
        <item x="371"/>
        <item x="372"/>
        <item x="374"/>
        <item x="375"/>
        <item x="378"/>
        <item x="379"/>
        <item x="381"/>
        <item x="385"/>
        <item x="386"/>
        <item x="387"/>
        <item x="394"/>
        <item x="397"/>
        <item x="398"/>
        <item x="399"/>
        <item x="400"/>
        <item x="401"/>
        <item x="402"/>
        <item x="404"/>
        <item x="405"/>
        <item x="407"/>
        <item x="408"/>
        <item x="410"/>
        <item x="411"/>
        <item x="413"/>
        <item x="415"/>
        <item x="419"/>
        <item x="422"/>
        <item x="424"/>
        <item x="426"/>
        <item x="427"/>
        <item x="428"/>
        <item x="429"/>
        <item x="430"/>
        <item x="431"/>
        <item x="433"/>
        <item x="434"/>
        <item x="436"/>
        <item x="438"/>
        <item x="439"/>
        <item x="443"/>
        <item x="444"/>
        <item x="445"/>
        <item x="447"/>
        <item x="448"/>
        <item x="451"/>
        <item x="452"/>
        <item x="457"/>
        <item x="458"/>
        <item x="459"/>
        <item x="461"/>
        <item x="462"/>
        <item x="463"/>
        <item x="464"/>
        <item x="465"/>
        <item x="467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t="default"/>
      </items>
    </pivotField>
    <pivotField compact="0" outline="0" subtotalTop="0" showAll="0">
      <items count="118">
        <item x="81"/>
        <item x="78"/>
        <item x="63"/>
        <item x="77"/>
        <item x="75"/>
        <item x="66"/>
        <item x="29"/>
        <item x="19"/>
        <item x="13"/>
        <item x="23"/>
        <item x="88"/>
        <item x="85"/>
        <item x="62"/>
        <item x="95"/>
        <item x="33"/>
        <item x="3"/>
        <item x="43"/>
        <item x="58"/>
        <item x="17"/>
        <item x="111"/>
        <item x="74"/>
        <item x="70"/>
        <item x="47"/>
        <item x="18"/>
        <item x="21"/>
        <item x="35"/>
        <item x="61"/>
        <item x="4"/>
        <item x="104"/>
        <item x="42"/>
        <item x="41"/>
        <item x="110"/>
        <item x="93"/>
        <item x="73"/>
        <item x="14"/>
        <item x="87"/>
        <item x="109"/>
        <item x="1"/>
        <item x="69"/>
        <item x="116"/>
        <item x="65"/>
        <item x="20"/>
        <item x="39"/>
        <item x="79"/>
        <item x="86"/>
        <item x="98"/>
        <item x="31"/>
        <item x="48"/>
        <item x="94"/>
        <item x="5"/>
        <item x="46"/>
        <item x="103"/>
        <item x="6"/>
        <item x="57"/>
        <item x="67"/>
        <item x="84"/>
        <item x="112"/>
        <item x="9"/>
        <item x="52"/>
        <item x="8"/>
        <item x="92"/>
        <item x="0"/>
        <item x="12"/>
        <item x="25"/>
        <item x="38"/>
        <item x="60"/>
        <item x="7"/>
        <item x="90"/>
        <item x="26"/>
        <item x="15"/>
        <item x="10"/>
        <item x="82"/>
        <item x="68"/>
        <item x="32"/>
        <item x="64"/>
        <item x="45"/>
        <item x="91"/>
        <item x="51"/>
        <item x="76"/>
        <item x="16"/>
        <item x="36"/>
        <item x="59"/>
        <item x="96"/>
        <item x="54"/>
        <item x="27"/>
        <item x="24"/>
        <item x="22"/>
        <item x="2"/>
        <item x="28"/>
        <item x="11"/>
        <item x="30"/>
        <item x="34"/>
        <item x="37"/>
        <item x="40"/>
        <item x="44"/>
        <item x="49"/>
        <item x="50"/>
        <item x="53"/>
        <item x="55"/>
        <item x="56"/>
        <item x="71"/>
        <item x="72"/>
        <item x="80"/>
        <item x="83"/>
        <item x="89"/>
        <item x="97"/>
        <item x="99"/>
        <item x="100"/>
        <item x="101"/>
        <item x="102"/>
        <item x="105"/>
        <item x="106"/>
        <item x="107"/>
        <item x="108"/>
        <item x="113"/>
        <item x="114"/>
        <item x="115"/>
        <item t="default"/>
      </items>
    </pivotField>
    <pivotField compact="0" outline="0" subtotalTop="0" showAll="0">
      <items count="1253">
        <item x="260"/>
        <item x="20"/>
        <item x="98"/>
        <item x="546"/>
        <item x="73"/>
        <item x="1251"/>
        <item x="603"/>
        <item x="744"/>
        <item x="402"/>
        <item x="1024"/>
        <item x="295"/>
        <item x="266"/>
        <item x="399"/>
        <item x="612"/>
        <item x="983"/>
        <item x="870"/>
        <item x="948"/>
        <item x="152"/>
        <item x="1032"/>
        <item x="49"/>
        <item x="777"/>
        <item x="524"/>
        <item x="474"/>
        <item x="306"/>
        <item x="713"/>
        <item x="284"/>
        <item x="896"/>
        <item x="360"/>
        <item x="828"/>
        <item x="531"/>
        <item x="367"/>
        <item x="991"/>
        <item x="36"/>
        <item x="430"/>
        <item x="94"/>
        <item x="979"/>
        <item x="771"/>
        <item x="356"/>
        <item x="743"/>
        <item x="423"/>
        <item x="929"/>
        <item x="466"/>
        <item x="111"/>
        <item x="512"/>
        <item x="473"/>
        <item x="130"/>
        <item x="322"/>
        <item x="602"/>
        <item x="684"/>
        <item x="751"/>
        <item x="856"/>
        <item x="454"/>
        <item x="988"/>
        <item x="841"/>
        <item x="61"/>
        <item x="338"/>
        <item x="282"/>
        <item x="576"/>
        <item x="762"/>
        <item x="747"/>
        <item x="846"/>
        <item x="270"/>
        <item x="915"/>
        <item x="40"/>
        <item x="324"/>
        <item x="416"/>
        <item x="581"/>
        <item x="194"/>
        <item x="786"/>
        <item x="119"/>
        <item x="339"/>
        <item x="3"/>
        <item x="222"/>
        <item x="411"/>
        <item x="45"/>
        <item x="5"/>
        <item x="547"/>
        <item x="10"/>
        <item x="74"/>
        <item x="450"/>
        <item x="659"/>
        <item x="485"/>
        <item x="587"/>
        <item x="246"/>
        <item x="490"/>
        <item x="886"/>
        <item x="210"/>
        <item x="579"/>
        <item x="457"/>
        <item x="589"/>
        <item x="77"/>
        <item x="448"/>
        <item x="294"/>
        <item x="838"/>
        <item x="392"/>
        <item x="677"/>
        <item x="859"/>
        <item x="768"/>
        <item x="930"/>
        <item x="39"/>
        <item x="651"/>
        <item x="960"/>
        <item x="369"/>
        <item x="883"/>
        <item x="436"/>
        <item x="604"/>
        <item x="670"/>
        <item x="662"/>
        <item x="497"/>
        <item x="989"/>
        <item x="459"/>
        <item x="538"/>
        <item x="934"/>
        <item x="464"/>
        <item x="562"/>
        <item x="947"/>
        <item x="507"/>
        <item x="776"/>
        <item x="272"/>
        <item x="383"/>
        <item x="348"/>
        <item x="269"/>
        <item x="259"/>
        <item x="606"/>
        <item x="469"/>
        <item x="558"/>
        <item x="161"/>
        <item x="283"/>
        <item x="898"/>
        <item x="330"/>
        <item x="386"/>
        <item x="557"/>
        <item x="630"/>
        <item x="933"/>
        <item x="60"/>
        <item x="572"/>
        <item x="626"/>
        <item x="514"/>
        <item x="244"/>
        <item x="109"/>
        <item x="484"/>
        <item x="816"/>
        <item x="491"/>
        <item x="444"/>
        <item x="15"/>
        <item x="528"/>
        <item x="375"/>
        <item x="884"/>
        <item x="783"/>
        <item x="160"/>
        <item x="311"/>
        <item x="682"/>
        <item x="687"/>
        <item x="858"/>
        <item x="292"/>
        <item x="506"/>
        <item x="29"/>
        <item x="805"/>
        <item x="667"/>
        <item x="410"/>
        <item x="731"/>
        <item x="605"/>
        <item x="90"/>
        <item x="704"/>
        <item x="614"/>
        <item x="725"/>
        <item x="247"/>
        <item x="597"/>
        <item x="445"/>
        <item x="1002"/>
        <item x="703"/>
        <item x="53"/>
        <item x="326"/>
        <item x="784"/>
        <item x="319"/>
        <item x="112"/>
        <item x="166"/>
        <item x="1023"/>
        <item x="759"/>
        <item x="418"/>
        <item x="18"/>
        <item x="368"/>
        <item x="385"/>
        <item x="137"/>
        <item x="193"/>
        <item x="825"/>
        <item x="379"/>
        <item x="415"/>
        <item x="409"/>
        <item x="493"/>
        <item x="458"/>
        <item x="924"/>
        <item x="230"/>
        <item x="345"/>
        <item x="619"/>
        <item x="388"/>
        <item x="91"/>
        <item x="1015"/>
        <item x="890"/>
        <item x="33"/>
        <item x="639"/>
        <item x="943"/>
        <item x="970"/>
        <item x="470"/>
        <item x="998"/>
        <item x="818"/>
        <item x="219"/>
        <item x="462"/>
        <item x="209"/>
        <item x="297"/>
        <item x="78"/>
        <item x="285"/>
        <item x="142"/>
        <item x="314"/>
        <item x="735"/>
        <item x="187"/>
        <item x="575"/>
        <item x="332"/>
        <item x="647"/>
        <item x="122"/>
        <item x="489"/>
        <item x="0"/>
        <item x="1"/>
        <item x="2"/>
        <item x="4"/>
        <item x="6"/>
        <item x="7"/>
        <item x="8"/>
        <item x="9"/>
        <item x="11"/>
        <item x="12"/>
        <item x="13"/>
        <item x="14"/>
        <item x="16"/>
        <item x="17"/>
        <item x="19"/>
        <item x="21"/>
        <item x="22"/>
        <item x="23"/>
        <item x="24"/>
        <item x="25"/>
        <item x="26"/>
        <item x="27"/>
        <item x="28"/>
        <item x="30"/>
        <item x="31"/>
        <item x="32"/>
        <item x="34"/>
        <item x="35"/>
        <item x="37"/>
        <item x="38"/>
        <item x="41"/>
        <item x="42"/>
        <item x="43"/>
        <item x="44"/>
        <item x="46"/>
        <item x="47"/>
        <item x="48"/>
        <item x="50"/>
        <item x="51"/>
        <item x="52"/>
        <item x="54"/>
        <item x="55"/>
        <item x="56"/>
        <item x="57"/>
        <item x="58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5"/>
        <item x="76"/>
        <item x="79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3"/>
        <item x="114"/>
        <item x="115"/>
        <item x="116"/>
        <item x="117"/>
        <item x="118"/>
        <item x="120"/>
        <item x="121"/>
        <item x="123"/>
        <item x="124"/>
        <item x="125"/>
        <item x="126"/>
        <item x="127"/>
        <item x="128"/>
        <item x="129"/>
        <item x="131"/>
        <item x="132"/>
        <item x="133"/>
        <item x="134"/>
        <item x="135"/>
        <item x="136"/>
        <item x="138"/>
        <item x="139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5"/>
        <item x="156"/>
        <item x="157"/>
        <item x="158"/>
        <item x="159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1"/>
        <item x="212"/>
        <item x="213"/>
        <item x="214"/>
        <item x="215"/>
        <item x="216"/>
        <item x="217"/>
        <item x="218"/>
        <item x="220"/>
        <item x="221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1"/>
        <item x="262"/>
        <item x="263"/>
        <item x="264"/>
        <item x="265"/>
        <item x="267"/>
        <item x="268"/>
        <item x="271"/>
        <item x="273"/>
        <item x="274"/>
        <item x="275"/>
        <item x="276"/>
        <item x="277"/>
        <item x="278"/>
        <item x="279"/>
        <item x="280"/>
        <item x="281"/>
        <item x="286"/>
        <item x="287"/>
        <item x="288"/>
        <item x="289"/>
        <item x="290"/>
        <item x="291"/>
        <item x="293"/>
        <item x="296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2"/>
        <item x="313"/>
        <item x="315"/>
        <item x="316"/>
        <item x="317"/>
        <item x="318"/>
        <item x="320"/>
        <item x="321"/>
        <item x="323"/>
        <item x="325"/>
        <item x="327"/>
        <item x="328"/>
        <item x="329"/>
        <item x="331"/>
        <item x="333"/>
        <item x="334"/>
        <item x="335"/>
        <item x="336"/>
        <item x="337"/>
        <item x="340"/>
        <item x="341"/>
        <item x="342"/>
        <item x="343"/>
        <item x="344"/>
        <item x="346"/>
        <item x="347"/>
        <item x="349"/>
        <item x="350"/>
        <item x="351"/>
        <item x="352"/>
        <item x="353"/>
        <item x="354"/>
        <item x="355"/>
        <item x="357"/>
        <item x="358"/>
        <item x="359"/>
        <item x="361"/>
        <item x="362"/>
        <item x="363"/>
        <item x="364"/>
        <item x="365"/>
        <item x="366"/>
        <item x="370"/>
        <item x="371"/>
        <item x="372"/>
        <item x="373"/>
        <item x="374"/>
        <item x="376"/>
        <item x="377"/>
        <item x="378"/>
        <item x="380"/>
        <item x="381"/>
        <item x="382"/>
        <item x="384"/>
        <item x="387"/>
        <item x="389"/>
        <item x="390"/>
        <item x="391"/>
        <item x="393"/>
        <item x="394"/>
        <item x="395"/>
        <item x="396"/>
        <item x="397"/>
        <item x="398"/>
        <item x="400"/>
        <item x="401"/>
        <item x="403"/>
        <item x="404"/>
        <item x="405"/>
        <item x="406"/>
        <item x="407"/>
        <item x="408"/>
        <item x="412"/>
        <item x="413"/>
        <item x="414"/>
        <item x="417"/>
        <item x="419"/>
        <item x="420"/>
        <item x="421"/>
        <item x="422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7"/>
        <item x="438"/>
        <item x="439"/>
        <item x="440"/>
        <item x="441"/>
        <item x="442"/>
        <item x="443"/>
        <item x="446"/>
        <item x="447"/>
        <item x="449"/>
        <item x="451"/>
        <item x="452"/>
        <item x="453"/>
        <item x="455"/>
        <item x="456"/>
        <item x="460"/>
        <item x="461"/>
        <item x="463"/>
        <item x="465"/>
        <item x="467"/>
        <item x="468"/>
        <item x="471"/>
        <item x="472"/>
        <item x="475"/>
        <item x="476"/>
        <item x="477"/>
        <item x="478"/>
        <item x="479"/>
        <item x="480"/>
        <item x="481"/>
        <item x="482"/>
        <item x="483"/>
        <item x="486"/>
        <item x="487"/>
        <item x="488"/>
        <item x="492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3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9"/>
        <item x="530"/>
        <item x="532"/>
        <item x="533"/>
        <item x="534"/>
        <item x="535"/>
        <item x="536"/>
        <item x="537"/>
        <item x="539"/>
        <item x="540"/>
        <item x="541"/>
        <item x="542"/>
        <item x="543"/>
        <item x="544"/>
        <item x="545"/>
        <item x="548"/>
        <item x="549"/>
        <item x="550"/>
        <item x="551"/>
        <item x="552"/>
        <item x="553"/>
        <item x="554"/>
        <item x="555"/>
        <item x="556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7"/>
        <item x="578"/>
        <item x="580"/>
        <item x="582"/>
        <item x="583"/>
        <item x="584"/>
        <item x="585"/>
        <item x="586"/>
        <item x="588"/>
        <item x="590"/>
        <item x="591"/>
        <item x="592"/>
        <item x="593"/>
        <item x="594"/>
        <item x="595"/>
        <item x="596"/>
        <item x="598"/>
        <item x="599"/>
        <item x="600"/>
        <item x="601"/>
        <item x="607"/>
        <item x="608"/>
        <item x="609"/>
        <item x="610"/>
        <item x="611"/>
        <item x="613"/>
        <item x="615"/>
        <item x="616"/>
        <item x="617"/>
        <item x="618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8"/>
        <item x="649"/>
        <item x="650"/>
        <item x="652"/>
        <item x="653"/>
        <item x="654"/>
        <item x="655"/>
        <item x="656"/>
        <item x="657"/>
        <item x="658"/>
        <item x="660"/>
        <item x="661"/>
        <item x="663"/>
        <item x="664"/>
        <item x="665"/>
        <item x="666"/>
        <item x="668"/>
        <item x="669"/>
        <item x="671"/>
        <item x="672"/>
        <item x="673"/>
        <item x="674"/>
        <item x="675"/>
        <item x="676"/>
        <item x="678"/>
        <item x="679"/>
        <item x="680"/>
        <item x="681"/>
        <item x="683"/>
        <item x="685"/>
        <item x="686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6"/>
        <item x="727"/>
        <item x="728"/>
        <item x="729"/>
        <item x="730"/>
        <item x="732"/>
        <item x="733"/>
        <item x="734"/>
        <item x="736"/>
        <item x="737"/>
        <item x="738"/>
        <item x="739"/>
        <item x="740"/>
        <item x="741"/>
        <item x="742"/>
        <item x="745"/>
        <item x="746"/>
        <item x="748"/>
        <item x="749"/>
        <item x="750"/>
        <item x="752"/>
        <item x="753"/>
        <item x="754"/>
        <item x="755"/>
        <item x="756"/>
        <item x="757"/>
        <item x="758"/>
        <item x="760"/>
        <item x="761"/>
        <item x="763"/>
        <item x="764"/>
        <item x="765"/>
        <item x="766"/>
        <item x="767"/>
        <item x="769"/>
        <item x="770"/>
        <item x="772"/>
        <item x="773"/>
        <item x="774"/>
        <item x="775"/>
        <item x="778"/>
        <item x="779"/>
        <item x="780"/>
        <item x="781"/>
        <item x="782"/>
        <item x="785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9"/>
        <item x="820"/>
        <item x="821"/>
        <item x="822"/>
        <item x="823"/>
        <item x="824"/>
        <item x="826"/>
        <item x="827"/>
        <item x="829"/>
        <item x="830"/>
        <item x="831"/>
        <item x="832"/>
        <item x="833"/>
        <item x="834"/>
        <item x="835"/>
        <item x="836"/>
        <item x="837"/>
        <item x="839"/>
        <item x="840"/>
        <item x="842"/>
        <item x="843"/>
        <item x="844"/>
        <item x="845"/>
        <item x="847"/>
        <item x="848"/>
        <item x="849"/>
        <item x="850"/>
        <item x="851"/>
        <item x="852"/>
        <item x="853"/>
        <item x="854"/>
        <item x="855"/>
        <item x="857"/>
        <item x="860"/>
        <item x="861"/>
        <item x="862"/>
        <item x="863"/>
        <item x="864"/>
        <item x="865"/>
        <item x="866"/>
        <item x="867"/>
        <item x="868"/>
        <item x="869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7"/>
        <item x="888"/>
        <item x="889"/>
        <item x="891"/>
        <item x="892"/>
        <item x="893"/>
        <item x="894"/>
        <item x="895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6"/>
        <item x="917"/>
        <item x="918"/>
        <item x="919"/>
        <item x="920"/>
        <item x="921"/>
        <item x="922"/>
        <item x="923"/>
        <item x="925"/>
        <item x="926"/>
        <item x="927"/>
        <item x="928"/>
        <item x="931"/>
        <item x="932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1"/>
        <item x="962"/>
        <item x="963"/>
        <item x="964"/>
        <item x="965"/>
        <item x="966"/>
        <item x="967"/>
        <item x="968"/>
        <item x="969"/>
        <item x="971"/>
        <item x="972"/>
        <item x="973"/>
        <item x="974"/>
        <item x="975"/>
        <item x="976"/>
        <item x="977"/>
        <item x="978"/>
        <item x="980"/>
        <item x="981"/>
        <item x="982"/>
        <item x="984"/>
        <item x="985"/>
        <item x="986"/>
        <item x="987"/>
        <item x="990"/>
        <item x="992"/>
        <item x="993"/>
        <item x="994"/>
        <item x="995"/>
        <item x="996"/>
        <item x="997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6"/>
        <item x="1017"/>
        <item x="1018"/>
        <item x="1019"/>
        <item x="1020"/>
        <item x="1021"/>
        <item x="1022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t="default"/>
      </items>
    </pivotField>
    <pivotField dataField="1" compact="0" outline="0" subtotalTop="0" showAll="0">
      <items count="92">
        <item x="23"/>
        <item x="2"/>
        <item x="5"/>
        <item x="34"/>
        <item x="30"/>
        <item x="13"/>
        <item x="40"/>
        <item x="0"/>
        <item x="26"/>
        <item x="90"/>
        <item x="42"/>
        <item x="19"/>
        <item x="8"/>
        <item x="36"/>
        <item x="7"/>
        <item x="45"/>
        <item x="58"/>
        <item x="12"/>
        <item x="4"/>
        <item x="49"/>
        <item x="6"/>
        <item x="76"/>
        <item x="72"/>
        <item x="77"/>
        <item x="9"/>
        <item x="55"/>
        <item x="86"/>
        <item x="81"/>
        <item x="22"/>
        <item x="68"/>
        <item x="44"/>
        <item x="73"/>
        <item x="29"/>
        <item x="70"/>
        <item x="52"/>
        <item x="27"/>
        <item x="15"/>
        <item x="69"/>
        <item x="46"/>
        <item x="59"/>
        <item x="67"/>
        <item x="18"/>
        <item x="50"/>
        <item x="1"/>
        <item x="83"/>
        <item x="10"/>
        <item x="37"/>
        <item x="66"/>
        <item x="51"/>
        <item x="41"/>
        <item x="62"/>
        <item x="31"/>
        <item x="25"/>
        <item x="78"/>
        <item x="21"/>
        <item x="63"/>
        <item x="35"/>
        <item x="16"/>
        <item x="11"/>
        <item x="39"/>
        <item x="57"/>
        <item x="3"/>
        <item x="74"/>
        <item x="33"/>
        <item x="53"/>
        <item x="38"/>
        <item x="32"/>
        <item x="75"/>
        <item x="85"/>
        <item x="48"/>
        <item x="43"/>
        <item x="47"/>
        <item x="24"/>
        <item x="71"/>
        <item x="28"/>
        <item x="61"/>
        <item x="17"/>
        <item x="84"/>
        <item x="79"/>
        <item x="82"/>
        <item x="80"/>
        <item x="54"/>
        <item x="60"/>
        <item x="14"/>
        <item x="20"/>
        <item x="56"/>
        <item x="64"/>
        <item x="65"/>
        <item x="87"/>
        <item x="88"/>
        <item x="89"/>
        <item t="default"/>
      </items>
    </pivotField>
    <pivotField dataField="1" compact="0" outline="0" subtotalTop="0" showAll="0">
      <items count="15">
        <item x="0"/>
        <item x="1"/>
        <item x="3"/>
        <item x="4"/>
        <item x="5"/>
        <item x="13"/>
        <item x="2"/>
        <item x="6"/>
        <item x="10"/>
        <item x="9"/>
        <item x="8"/>
        <item x="7"/>
        <item x="11"/>
        <item x="12"/>
        <item t="default"/>
      </items>
    </pivotField>
    <pivotField dataField="1" compact="0" outline="0" subtotalTop="0" showAll="0">
      <items count="86">
        <item x="0"/>
        <item x="2"/>
        <item x="3"/>
        <item x="1"/>
        <item x="84"/>
        <item x="12"/>
        <item x="73"/>
        <item x="35"/>
        <item x="32"/>
        <item x="26"/>
        <item x="18"/>
        <item x="4"/>
        <item x="29"/>
        <item x="46"/>
        <item x="15"/>
        <item x="30"/>
        <item x="37"/>
        <item x="31"/>
        <item x="6"/>
        <item x="23"/>
        <item x="60"/>
        <item x="40"/>
        <item x="25"/>
        <item x="61"/>
        <item x="14"/>
        <item x="59"/>
        <item x="42"/>
        <item x="69"/>
        <item x="80"/>
        <item x="38"/>
        <item x="56"/>
        <item x="21"/>
        <item x="77"/>
        <item x="74"/>
        <item x="55"/>
        <item x="5"/>
        <item x="57"/>
        <item x="76"/>
        <item x="43"/>
        <item x="63"/>
        <item x="19"/>
        <item x="71"/>
        <item x="11"/>
        <item x="70"/>
        <item x="75"/>
        <item x="34"/>
        <item x="33"/>
        <item x="27"/>
        <item x="45"/>
        <item x="68"/>
        <item x="13"/>
        <item x="66"/>
        <item x="44"/>
        <item x="8"/>
        <item x="53"/>
        <item x="72"/>
        <item x="22"/>
        <item x="28"/>
        <item x="78"/>
        <item x="7"/>
        <item x="50"/>
        <item x="16"/>
        <item x="51"/>
        <item x="36"/>
        <item x="48"/>
        <item x="47"/>
        <item x="58"/>
        <item x="67"/>
        <item x="65"/>
        <item x="79"/>
        <item x="9"/>
        <item x="10"/>
        <item x="17"/>
        <item x="20"/>
        <item x="24"/>
        <item x="39"/>
        <item x="41"/>
        <item x="49"/>
        <item x="52"/>
        <item x="54"/>
        <item x="62"/>
        <item x="64"/>
        <item x="81"/>
        <item x="82"/>
        <item x="83"/>
        <item t="default"/>
      </items>
    </pivotField>
    <pivotField dataField="1" compact="0" outline="0" subtotalTop="0" showAll="0">
      <items count="20">
        <item x="2"/>
        <item x="0"/>
        <item x="5"/>
        <item x="18"/>
        <item x="3"/>
        <item x="14"/>
        <item x="11"/>
        <item x="1"/>
        <item x="13"/>
        <item x="6"/>
        <item x="4"/>
        <item x="9"/>
        <item x="12"/>
        <item x="10"/>
        <item x="7"/>
        <item x="15"/>
        <item x="8"/>
        <item x="16"/>
        <item x="17"/>
        <item t="default"/>
      </items>
    </pivotField>
    <pivotField dataField="1" compact="0" outline="0" subtotalTop="0" showAll="0">
      <items count="20">
        <item x="1"/>
        <item x="0"/>
        <item x="3"/>
        <item x="6"/>
        <item x="8"/>
        <item x="4"/>
        <item x="12"/>
        <item x="18"/>
        <item x="7"/>
        <item x="2"/>
        <item x="5"/>
        <item x="11"/>
        <item x="9"/>
        <item x="10"/>
        <item x="13"/>
        <item x="14"/>
        <item x="15"/>
        <item x="16"/>
        <item x="17"/>
        <item t="default"/>
      </items>
    </pivotField>
    <pivotField dataField="1" compact="0" outline="0" subtotalTop="0" showAll="0">
      <items count="131">
        <item x="8"/>
        <item x="2"/>
        <item x="21"/>
        <item x="30"/>
        <item x="17"/>
        <item x="22"/>
        <item x="5"/>
        <item x="60"/>
        <item x="12"/>
        <item x="4"/>
        <item x="0"/>
        <item x="35"/>
        <item x="41"/>
        <item x="9"/>
        <item x="129"/>
        <item x="26"/>
        <item x="11"/>
        <item x="62"/>
        <item x="46"/>
        <item x="55"/>
        <item x="29"/>
        <item x="31"/>
        <item x="43"/>
        <item x="51"/>
        <item x="58"/>
        <item x="61"/>
        <item x="68"/>
        <item x="48"/>
        <item x="20"/>
        <item x="1"/>
        <item x="7"/>
        <item x="36"/>
        <item x="59"/>
        <item x="90"/>
        <item x="40"/>
        <item x="92"/>
        <item x="25"/>
        <item x="80"/>
        <item x="84"/>
        <item x="110"/>
        <item x="77"/>
        <item x="33"/>
        <item x="125"/>
        <item x="75"/>
        <item x="64"/>
        <item x="124"/>
        <item x="73"/>
        <item x="95"/>
        <item x="97"/>
        <item x="53"/>
        <item x="56"/>
        <item x="105"/>
        <item x="119"/>
        <item x="37"/>
        <item x="57"/>
        <item x="67"/>
        <item x="89"/>
        <item x="87"/>
        <item x="63"/>
        <item x="108"/>
        <item x="83"/>
        <item x="117"/>
        <item x="38"/>
        <item x="49"/>
        <item x="114"/>
        <item x="123"/>
        <item x="115"/>
        <item x="78"/>
        <item x="19"/>
        <item x="112"/>
        <item x="103"/>
        <item x="69"/>
        <item x="98"/>
        <item x="85"/>
        <item x="107"/>
        <item x="27"/>
        <item x="113"/>
        <item x="91"/>
        <item x="120"/>
        <item x="6"/>
        <item x="13"/>
        <item x="104"/>
        <item x="99"/>
        <item x="81"/>
        <item x="45"/>
        <item x="66"/>
        <item x="82"/>
        <item x="106"/>
        <item x="86"/>
        <item x="32"/>
        <item x="118"/>
        <item x="96"/>
        <item x="10"/>
        <item x="100"/>
        <item x="39"/>
        <item x="76"/>
        <item x="101"/>
        <item x="94"/>
        <item x="93"/>
        <item x="24"/>
        <item x="34"/>
        <item x="14"/>
        <item x="28"/>
        <item x="3"/>
        <item x="15"/>
        <item x="16"/>
        <item x="18"/>
        <item x="23"/>
        <item x="42"/>
        <item x="44"/>
        <item x="47"/>
        <item x="50"/>
        <item x="52"/>
        <item x="54"/>
        <item x="65"/>
        <item x="70"/>
        <item x="71"/>
        <item x="72"/>
        <item x="74"/>
        <item x="79"/>
        <item x="88"/>
        <item x="102"/>
        <item x="109"/>
        <item x="111"/>
        <item x="116"/>
        <item x="121"/>
        <item x="122"/>
        <item x="126"/>
        <item x="127"/>
        <item x="128"/>
        <item t="default"/>
      </items>
    </pivotField>
    <pivotField compact="0" outline="0" subtotalTop="0" showAll="0">
      <items count="1138">
        <item x="2"/>
        <item x="1136"/>
        <item x="115"/>
        <item x="395"/>
        <item x="16"/>
        <item x="384"/>
        <item x="630"/>
        <item x="461"/>
        <item x="291"/>
        <item x="229"/>
        <item x="75"/>
        <item x="251"/>
        <item x="301"/>
        <item x="249"/>
        <item x="1"/>
        <item x="581"/>
        <item x="345"/>
        <item x="559"/>
        <item x="3"/>
        <item x="44"/>
        <item x="428"/>
        <item x="233"/>
        <item x="26"/>
        <item x="897"/>
        <item x="111"/>
        <item x="62"/>
        <item x="706"/>
        <item x="406"/>
        <item x="178"/>
        <item x="791"/>
        <item x="68"/>
        <item x="374"/>
        <item x="30"/>
        <item x="31"/>
        <item x="32"/>
        <item x="349"/>
        <item x="308"/>
        <item x="802"/>
        <item x="52"/>
        <item x="250"/>
        <item x="440"/>
        <item x="407"/>
        <item x="39"/>
        <item x="551"/>
        <item x="811"/>
        <item x="199"/>
        <item x="119"/>
        <item x="150"/>
        <item x="689"/>
        <item x="455"/>
        <item x="716"/>
        <item x="480"/>
        <item x="796"/>
        <item x="907"/>
        <item x="56"/>
        <item x="820"/>
        <item x="427"/>
        <item x="536"/>
        <item x="768"/>
        <item x="355"/>
        <item x="394"/>
        <item x="648"/>
        <item x="869"/>
        <item x="264"/>
        <item x="938"/>
        <item x="873"/>
        <item x="652"/>
        <item x="643"/>
        <item x="187"/>
        <item x="673"/>
        <item x="507"/>
        <item x="789"/>
        <item x="556"/>
        <item x="723"/>
        <item x="490"/>
        <item x="333"/>
        <item x="198"/>
        <item x="605"/>
        <item x="714"/>
        <item x="860"/>
        <item x="543"/>
        <item x="253"/>
        <item x="192"/>
        <item x="296"/>
        <item x="17"/>
        <item x="86"/>
        <item x="787"/>
        <item x="874"/>
        <item x="415"/>
        <item x="131"/>
        <item x="733"/>
        <item x="20"/>
        <item x="293"/>
        <item x="101"/>
        <item x="58"/>
        <item x="649"/>
        <item x="619"/>
        <item x="105"/>
        <item x="373"/>
        <item x="550"/>
        <item x="790"/>
        <item x="107"/>
        <item x="799"/>
        <item x="7"/>
        <item x="919"/>
        <item x="618"/>
        <item x="832"/>
        <item x="684"/>
        <item x="221"/>
        <item x="447"/>
        <item x="120"/>
        <item x="456"/>
        <item x="437"/>
        <item x="338"/>
        <item x="760"/>
        <item x="542"/>
        <item x="885"/>
        <item x="382"/>
        <item x="700"/>
        <item x="930"/>
        <item x="708"/>
        <item x="911"/>
        <item x="451"/>
        <item x="283"/>
        <item x="801"/>
        <item x="941"/>
        <item x="861"/>
        <item x="153"/>
        <item x="742"/>
        <item x="453"/>
        <item x="0"/>
        <item x="4"/>
        <item x="5"/>
        <item x="6"/>
        <item x="8"/>
        <item x="9"/>
        <item x="10"/>
        <item x="11"/>
        <item x="12"/>
        <item x="13"/>
        <item x="14"/>
        <item x="15"/>
        <item x="18"/>
        <item x="19"/>
        <item x="21"/>
        <item x="22"/>
        <item x="23"/>
        <item x="24"/>
        <item x="25"/>
        <item x="27"/>
        <item x="28"/>
        <item x="29"/>
        <item x="33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7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6"/>
        <item x="108"/>
        <item x="109"/>
        <item x="110"/>
        <item x="112"/>
        <item x="113"/>
        <item x="114"/>
        <item x="116"/>
        <item x="117"/>
        <item x="118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3"/>
        <item x="194"/>
        <item x="195"/>
        <item x="196"/>
        <item x="197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2"/>
        <item x="294"/>
        <item x="295"/>
        <item x="297"/>
        <item x="298"/>
        <item x="299"/>
        <item x="300"/>
        <item x="302"/>
        <item x="303"/>
        <item x="304"/>
        <item x="305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4"/>
        <item x="335"/>
        <item x="336"/>
        <item x="337"/>
        <item x="339"/>
        <item x="340"/>
        <item x="341"/>
        <item x="342"/>
        <item x="343"/>
        <item x="344"/>
        <item x="346"/>
        <item x="347"/>
        <item x="348"/>
        <item x="350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5"/>
        <item x="376"/>
        <item x="377"/>
        <item x="378"/>
        <item x="379"/>
        <item x="380"/>
        <item x="381"/>
        <item x="383"/>
        <item x="385"/>
        <item x="386"/>
        <item x="387"/>
        <item x="388"/>
        <item x="389"/>
        <item x="390"/>
        <item x="391"/>
        <item x="392"/>
        <item x="393"/>
        <item x="396"/>
        <item x="397"/>
        <item x="398"/>
        <item x="399"/>
        <item x="400"/>
        <item x="401"/>
        <item x="402"/>
        <item x="403"/>
        <item x="404"/>
        <item x="405"/>
        <item x="408"/>
        <item x="409"/>
        <item x="410"/>
        <item x="411"/>
        <item x="412"/>
        <item x="413"/>
        <item x="414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8"/>
        <item x="439"/>
        <item x="441"/>
        <item x="442"/>
        <item x="443"/>
        <item x="444"/>
        <item x="445"/>
        <item x="446"/>
        <item x="448"/>
        <item x="449"/>
        <item x="450"/>
        <item x="452"/>
        <item x="454"/>
        <item x="457"/>
        <item x="458"/>
        <item x="459"/>
        <item x="460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8"/>
        <item x="539"/>
        <item x="540"/>
        <item x="541"/>
        <item x="544"/>
        <item x="545"/>
        <item x="546"/>
        <item x="547"/>
        <item x="548"/>
        <item x="549"/>
        <item x="552"/>
        <item x="553"/>
        <item x="554"/>
        <item x="555"/>
        <item x="557"/>
        <item x="558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20"/>
        <item x="621"/>
        <item x="622"/>
        <item x="623"/>
        <item x="624"/>
        <item x="625"/>
        <item x="626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5"/>
        <item x="646"/>
        <item x="647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4"/>
        <item x="675"/>
        <item x="676"/>
        <item x="677"/>
        <item x="678"/>
        <item x="679"/>
        <item x="680"/>
        <item x="681"/>
        <item x="682"/>
        <item x="683"/>
        <item x="685"/>
        <item x="686"/>
        <item x="687"/>
        <item x="688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7"/>
        <item x="709"/>
        <item x="710"/>
        <item x="711"/>
        <item x="712"/>
        <item x="713"/>
        <item x="715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4"/>
        <item x="735"/>
        <item x="736"/>
        <item x="737"/>
        <item x="738"/>
        <item x="739"/>
        <item x="740"/>
        <item x="74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1"/>
        <item x="762"/>
        <item x="763"/>
        <item x="764"/>
        <item x="765"/>
        <item x="766"/>
        <item x="767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92"/>
        <item x="793"/>
        <item x="794"/>
        <item x="795"/>
        <item x="797"/>
        <item x="798"/>
        <item x="800"/>
        <item x="803"/>
        <item x="804"/>
        <item x="805"/>
        <item x="806"/>
        <item x="807"/>
        <item x="808"/>
        <item x="809"/>
        <item x="810"/>
        <item x="812"/>
        <item x="813"/>
        <item x="814"/>
        <item x="815"/>
        <item x="816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2"/>
        <item x="863"/>
        <item x="864"/>
        <item x="865"/>
        <item x="866"/>
        <item x="867"/>
        <item x="868"/>
        <item x="870"/>
        <item x="871"/>
        <item x="872"/>
        <item x="875"/>
        <item x="876"/>
        <item x="877"/>
        <item x="878"/>
        <item x="879"/>
        <item x="880"/>
        <item x="881"/>
        <item x="882"/>
        <item x="883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8"/>
        <item x="909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1"/>
        <item x="932"/>
        <item x="933"/>
        <item x="934"/>
        <item x="935"/>
        <item x="936"/>
        <item x="937"/>
        <item x="939"/>
        <item x="940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compact="0" outline="0" subtotalTop="0" showAll="0">
      <items count="16">
        <item x="6"/>
        <item x="2"/>
        <item x="5"/>
        <item x="4"/>
        <item x="3"/>
        <item x="7"/>
        <item x="10"/>
        <item x="8"/>
        <item x="14"/>
        <item x="12"/>
        <item x="0"/>
        <item x="11"/>
        <item x="1"/>
        <item x="9"/>
        <item x="13"/>
        <item t="default"/>
      </items>
    </pivotField>
    <pivotField compact="0" outline="0" subtotalTop="0" numFmtId="10" showAll="0">
      <items count="24">
        <item x="2"/>
        <item x="11"/>
        <item x="22"/>
        <item x="8"/>
        <item x="0"/>
        <item x="1"/>
        <item x="3"/>
        <item x="4"/>
        <item x="5"/>
        <item x="6"/>
        <item x="7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outline="0" subtotalTop="0" showAll="0">
      <items count="31">
        <item x="1"/>
        <item x="0"/>
        <item x="11"/>
        <item x="8"/>
        <item x="5"/>
        <item x="16"/>
        <item x="10"/>
        <item x="29"/>
        <item x="7"/>
        <item x="13"/>
        <item x="14"/>
        <item x="21"/>
        <item x="3"/>
        <item x="2"/>
        <item x="6"/>
        <item x="15"/>
        <item x="23"/>
        <item x="4"/>
        <item x="20"/>
        <item x="17"/>
        <item x="22"/>
        <item x="26"/>
        <item x="12"/>
        <item x="18"/>
        <item x="25"/>
        <item x="9"/>
        <item x="19"/>
        <item x="24"/>
        <item x="27"/>
        <item x="28"/>
        <item t="default"/>
      </items>
    </pivotField>
    <pivotField compact="0" outline="0" subtotalTop="0" showAll="0">
      <items count="30">
        <item x="1"/>
        <item x="7"/>
        <item x="14"/>
        <item x="0"/>
        <item x="2"/>
        <item x="13"/>
        <item x="28"/>
        <item x="17"/>
        <item x="3"/>
        <item x="12"/>
        <item x="15"/>
        <item x="18"/>
        <item x="11"/>
        <item x="20"/>
        <item x="23"/>
        <item x="19"/>
        <item x="8"/>
        <item x="4"/>
        <item x="9"/>
        <item x="5"/>
        <item x="10"/>
        <item x="6"/>
        <item x="16"/>
        <item x="22"/>
        <item x="21"/>
        <item x="24"/>
        <item x="25"/>
        <item x="26"/>
        <item x="27"/>
        <item t="default"/>
      </items>
    </pivotField>
    <pivotField compact="0" outline="0" subtotalTop="0" showAll="0">
      <items count="6">
        <item x="0"/>
        <item x="4"/>
        <item x="1"/>
        <item x="2"/>
        <item x="3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numFmtId="1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7">
        <item x="2"/>
        <item x="5"/>
        <item x="1"/>
        <item x="0"/>
        <item x="3"/>
        <item x="4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numFmtId="10" showAll="0">
      <items count="4">
        <item x="0"/>
        <item x="2"/>
        <item x="1"/>
        <item t="default"/>
      </items>
    </pivotField>
    <pivotField compact="0" outline="0" subtotalTop="0" showAll="0">
      <items count="5">
        <item x="0"/>
        <item x="1"/>
        <item x="3"/>
        <item x="2"/>
        <item t="default"/>
      </items>
    </pivotField>
    <pivotField compact="0" outline="0" subtotalTop="0" showAll="0">
      <items count="6">
        <item x="0"/>
        <item x="2"/>
        <item x="4"/>
        <item x="1"/>
        <item x="3"/>
        <item t="default"/>
      </items>
    </pivotField>
    <pivotField compact="0" outline="0" subtotalTop="0" showAll="0">
      <items count="5">
        <item x="0"/>
        <item x="1"/>
        <item x="3"/>
        <item x="2"/>
        <item t="default"/>
      </items>
    </pivotField>
    <pivotField compact="0" outline="0" subtotalTop="0" showAll="0">
      <items count="5">
        <item x="0"/>
        <item x="1"/>
        <item x="3"/>
        <item x="2"/>
        <item t="default"/>
      </items>
    </pivotField>
    <pivotField compact="0" outline="0" subtotalTop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outline="0" subtotalTop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outline="0" subtotalTop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7">
    <i>
      <x v="154"/>
    </i>
    <i>
      <x v="168"/>
    </i>
    <i>
      <x v="169"/>
    </i>
    <i>
      <x v="172"/>
    </i>
    <i>
      <x v="173"/>
    </i>
    <i>
      <x v="174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pageFields count="2">
    <pageField fld="3"/>
    <pageField fld="0"/>
  </pageFields>
  <dataFields count="14">
    <dataField name=" 消费" fld="9" baseField="0" baseItem="148"/>
    <dataField name=" 展现量" fld="10" baseField="0" baseItem="148"/>
    <dataField name=" 点击量" fld="11" baseField="0" baseItem="148"/>
    <dataField name="  点击率" fld="48" baseField="0" baseItem="148"/>
    <dataField name=" 点击成本" fld="49" baseField="0" baseItem="148"/>
    <dataField name=" 千展费用" fld="50" baseField="0" baseItem="148"/>
    <dataField name=" 点赞" fld="15" baseField="0" baseItem="148"/>
    <dataField name=" 评论" fld="16" baseField="0" baseItem="148"/>
    <dataField name=" 收藏" fld="17" baseField="0" baseItem="148"/>
    <dataField name=" 关注" fld="18" baseField="0" baseItem="148"/>
    <dataField name=" 分享" fld="19" baseField="0" baseItem="148"/>
    <dataField name=" 互动量" fld="20" baseField="0" baseItem="148"/>
    <dataField name=" 互动成本" fld="53" baseField="0" baseItem="148"/>
    <dataField name=" 互动率" fld="55" baseField="0" baseItem="0"/>
  </dataFields>
  <formats count="113">
    <format dxfId="35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5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5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5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5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5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5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5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5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5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6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6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6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6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6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365">
      <pivotArea type="all" dataOnly="0" outline="0" fieldPosition="0"/>
    </format>
    <format dxfId="366">
      <pivotArea type="all" dataOnly="0" outline="0" fieldPosition="0"/>
    </format>
    <format dxfId="367">
      <pivotArea type="all" dataOnly="0" outline="0" fieldPosition="0"/>
    </format>
    <format dxfId="368">
      <pivotArea type="all" dataOnly="0" outline="0" fieldPosition="0"/>
    </format>
    <format dxfId="369">
      <pivotArea type="all" dataOnly="0" outline="0" fieldPosition="0"/>
    </format>
    <format dxfId="37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7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7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7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74">
      <pivotArea field="0" type="button" dataOnly="0" labelOnly="1" outline="0" fieldPosition="0"/>
    </format>
    <format dxfId="375">
      <pivotArea dataOnly="0" labelOnly="1" fieldPosition="0">
        <references count="1">
          <reference field="4294967294" count="1">
            <x v="0"/>
          </reference>
        </references>
      </pivotArea>
    </format>
    <format dxfId="376">
      <pivotArea dataOnly="0" labelOnly="1" fieldPosition="0">
        <references count="1">
          <reference field="4294967294" count="1">
            <x v="1"/>
          </reference>
        </references>
      </pivotArea>
    </format>
    <format dxfId="377">
      <pivotArea dataOnly="0" labelOnly="1" fieldPosition="0">
        <references count="1">
          <reference field="4294967294" count="1">
            <x v="2"/>
          </reference>
        </references>
      </pivotArea>
    </format>
    <format dxfId="378">
      <pivotArea dataOnly="0" labelOnly="1" fieldPosition="0">
        <references count="1">
          <reference field="4294967294" count="1">
            <x v="3"/>
          </reference>
        </references>
      </pivotArea>
    </format>
    <format dxfId="379">
      <pivotArea dataOnly="0" labelOnly="1" fieldPosition="0">
        <references count="1">
          <reference field="4294967294" count="1">
            <x v="4"/>
          </reference>
        </references>
      </pivotArea>
    </format>
    <format dxfId="380">
      <pivotArea dataOnly="0" labelOnly="1" fieldPosition="0">
        <references count="1">
          <reference field="4294967294" count="1">
            <x v="5"/>
          </reference>
        </references>
      </pivotArea>
    </format>
    <format dxfId="381">
      <pivotArea dataOnly="0" labelOnly="1" fieldPosition="0">
        <references count="1">
          <reference field="4294967294" count="1">
            <x v="6"/>
          </reference>
        </references>
      </pivotArea>
    </format>
    <format dxfId="382">
      <pivotArea dataOnly="0" labelOnly="1" fieldPosition="0">
        <references count="1">
          <reference field="4294967294" count="1">
            <x v="7"/>
          </reference>
        </references>
      </pivotArea>
    </format>
    <format dxfId="383">
      <pivotArea dataOnly="0" labelOnly="1" fieldPosition="0">
        <references count="1">
          <reference field="4294967294" count="1">
            <x v="8"/>
          </reference>
        </references>
      </pivotArea>
    </format>
    <format dxfId="384">
      <pivotArea dataOnly="0" labelOnly="1" fieldPosition="0">
        <references count="1">
          <reference field="4294967294" count="1">
            <x v="9"/>
          </reference>
        </references>
      </pivotArea>
    </format>
    <format dxfId="385">
      <pivotArea dataOnly="0" labelOnly="1" fieldPosition="0">
        <references count="1">
          <reference field="4294967294" count="1">
            <x v="10"/>
          </reference>
        </references>
      </pivotArea>
    </format>
    <format dxfId="386">
      <pivotArea dataOnly="0" labelOnly="1" fieldPosition="0">
        <references count="1">
          <reference field="4294967294" count="1">
            <x v="11"/>
          </reference>
        </references>
      </pivotArea>
    </format>
    <format dxfId="387">
      <pivotArea dataOnly="0" labelOnly="1" fieldPosition="0">
        <references count="1">
          <reference field="4294967294" count="1">
            <x v="12"/>
          </reference>
        </references>
      </pivotArea>
    </format>
    <format dxfId="388">
      <pivotArea dataOnly="0" labelOnly="1" grandRow="1" fieldPosition="0"/>
    </format>
    <format dxfId="389">
      <pivotArea grandRow="1" collapsedLevelsAreSubtotals="1" fieldPosition="0"/>
    </format>
    <format dxfId="390">
      <pivotArea dataOnly="0" labelOnly="1" fieldPosition="0">
        <references count="1">
          <reference field="4294967294" count="1">
            <x v="3"/>
          </reference>
        </references>
      </pivotArea>
    </format>
    <format dxfId="39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39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393">
      <pivotArea dataOnly="0" labelOnly="1" grandRow="1" fieldPosition="0"/>
    </format>
    <format dxfId="394">
      <pivotArea grandRow="1" collapsedLevelsAreSubtotals="1" fieldPosition="0"/>
    </format>
    <format dxfId="395">
      <pivotArea dataOnly="0" labelOnly="1" grandRow="1" fieldPosition="0"/>
    </format>
    <format dxfId="396">
      <pivotArea grandRow="1" collapsedLevelsAreSubtotals="1" fieldPosition="0"/>
    </format>
    <format dxfId="397">
      <pivotArea dataOnly="0" labelOnly="1" fieldPosition="0">
        <references count="1">
          <reference field="0" count="1">
            <x v="158"/>
          </reference>
        </references>
      </pivotArea>
    </format>
    <format dxfId="398">
      <pivotArea dataOnly="0" labelOnly="1" fieldPosition="0">
        <references count="1">
          <reference field="0" count="1">
            <x v="159"/>
          </reference>
        </references>
      </pivotArea>
    </format>
    <format dxfId="399">
      <pivotArea dataOnly="0" labelOnly="1" fieldPosition="0">
        <references count="1">
          <reference field="0" count="1">
            <x v="160"/>
          </reference>
        </references>
      </pivotArea>
    </format>
    <format dxfId="400">
      <pivotArea dataOnly="0" labelOnly="1" fieldPosition="0">
        <references count="1">
          <reference field="0" count="1">
            <x v="161"/>
          </reference>
        </references>
      </pivotArea>
    </format>
    <format dxfId="401">
      <pivotArea dataOnly="0" labelOnly="1" fieldPosition="0">
        <references count="1">
          <reference field="0" count="1">
            <x v="162"/>
          </reference>
        </references>
      </pivotArea>
    </format>
    <format dxfId="402">
      <pivotArea dataOnly="0" labelOnly="1" fieldPosition="0">
        <references count="1">
          <reference field="0" count="1">
            <x v="163"/>
          </reference>
        </references>
      </pivotArea>
    </format>
    <format dxfId="403">
      <pivotArea dataOnly="0" labelOnly="1" fieldPosition="0">
        <references count="1">
          <reference field="0" count="1">
            <x v="164"/>
          </reference>
        </references>
      </pivotArea>
    </format>
    <format dxfId="404">
      <pivotArea dataOnly="0" labelOnly="1" fieldPosition="0">
        <references count="1">
          <reference field="0" count="1">
            <x v="165"/>
          </reference>
        </references>
      </pivotArea>
    </format>
    <format dxfId="405">
      <pivotArea dataOnly="0" labelOnly="1" fieldPosition="0">
        <references count="1">
          <reference field="0" count="1">
            <x v="166"/>
          </reference>
        </references>
      </pivotArea>
    </format>
    <format dxfId="406">
      <pivotArea dataOnly="0" labelOnly="1" fieldPosition="0">
        <references count="1">
          <reference field="0" count="1">
            <x v="167"/>
          </reference>
        </references>
      </pivotArea>
    </format>
    <format dxfId="407">
      <pivotArea dataOnly="0" labelOnly="1" fieldPosition="0">
        <references count="1">
          <reference field="0" count="1">
            <x v="168"/>
          </reference>
        </references>
      </pivotArea>
    </format>
    <format dxfId="408">
      <pivotArea dataOnly="0" labelOnly="1" fieldPosition="0">
        <references count="1">
          <reference field="0" count="1">
            <x v="169"/>
          </reference>
        </references>
      </pivotArea>
    </format>
    <format dxfId="409">
      <pivotArea dataOnly="0" labelOnly="1" fieldPosition="0">
        <references count="1">
          <reference field="0" count="1">
            <x v="170"/>
          </reference>
        </references>
      </pivotArea>
    </format>
    <format dxfId="410">
      <pivotArea dataOnly="0" labelOnly="1" fieldPosition="0">
        <references count="1">
          <reference field="0" count="1">
            <x v="171"/>
          </reference>
        </references>
      </pivotArea>
    </format>
    <format dxfId="411">
      <pivotArea dataOnly="0" labelOnly="1" fieldPosition="0">
        <references count="1">
          <reference field="0" count="1">
            <x v="172"/>
          </reference>
        </references>
      </pivotArea>
    </format>
    <format dxfId="412">
      <pivotArea dataOnly="0" labelOnly="1" fieldPosition="0">
        <references count="1">
          <reference field="0" count="1">
            <x v="193"/>
          </reference>
        </references>
      </pivotArea>
    </format>
    <format dxfId="413">
      <pivotArea collapsedLevelsAreSubtotals="1" fieldPosition="0">
        <references count="1">
          <reference field="0" count="1" selected="0">
            <x v="158"/>
          </reference>
        </references>
      </pivotArea>
    </format>
    <format dxfId="414">
      <pivotArea collapsedLevelsAreSubtotals="1" fieldPosition="0">
        <references count="1">
          <reference field="0" count="1" selected="0">
            <x v="159"/>
          </reference>
        </references>
      </pivotArea>
    </format>
    <format dxfId="415">
      <pivotArea collapsedLevelsAreSubtotals="1" fieldPosition="0">
        <references count="1">
          <reference field="0" count="1" selected="0">
            <x v="160"/>
          </reference>
        </references>
      </pivotArea>
    </format>
    <format dxfId="416">
      <pivotArea collapsedLevelsAreSubtotals="1" fieldPosition="0">
        <references count="1">
          <reference field="0" count="1" selected="0">
            <x v="161"/>
          </reference>
        </references>
      </pivotArea>
    </format>
    <format dxfId="417">
      <pivotArea collapsedLevelsAreSubtotals="1" fieldPosition="0">
        <references count="1">
          <reference field="0" count="1" selected="0">
            <x v="162"/>
          </reference>
        </references>
      </pivotArea>
    </format>
    <format dxfId="418">
      <pivotArea collapsedLevelsAreSubtotals="1" fieldPosition="0">
        <references count="1">
          <reference field="0" count="1" selected="0">
            <x v="163"/>
          </reference>
        </references>
      </pivotArea>
    </format>
    <format dxfId="419">
      <pivotArea collapsedLevelsAreSubtotals="1" fieldPosition="0">
        <references count="1">
          <reference field="0" count="1" selected="0">
            <x v="164"/>
          </reference>
        </references>
      </pivotArea>
    </format>
    <format dxfId="420">
      <pivotArea collapsedLevelsAreSubtotals="1" fieldPosition="0">
        <references count="1">
          <reference field="0" count="1" selected="0">
            <x v="165"/>
          </reference>
        </references>
      </pivotArea>
    </format>
    <format dxfId="421">
      <pivotArea collapsedLevelsAreSubtotals="1" fieldPosition="0">
        <references count="1">
          <reference field="0" count="1" selected="0">
            <x v="166"/>
          </reference>
        </references>
      </pivotArea>
    </format>
    <format dxfId="422">
      <pivotArea collapsedLevelsAreSubtotals="1" fieldPosition="0">
        <references count="1">
          <reference field="0" count="1" selected="0">
            <x v="167"/>
          </reference>
        </references>
      </pivotArea>
    </format>
    <format dxfId="423">
      <pivotArea collapsedLevelsAreSubtotals="1" fieldPosition="0">
        <references count="1">
          <reference field="0" count="1" selected="0">
            <x v="168"/>
          </reference>
        </references>
      </pivotArea>
    </format>
    <format dxfId="424">
      <pivotArea collapsedLevelsAreSubtotals="1" fieldPosition="0">
        <references count="1">
          <reference field="0" count="1" selected="0">
            <x v="169"/>
          </reference>
        </references>
      </pivotArea>
    </format>
    <format dxfId="425">
      <pivotArea collapsedLevelsAreSubtotals="1" fieldPosition="0">
        <references count="1">
          <reference field="0" count="1" selected="0">
            <x v="170"/>
          </reference>
        </references>
      </pivotArea>
    </format>
    <format dxfId="426">
      <pivotArea collapsedLevelsAreSubtotals="1" fieldPosition="0">
        <references count="1">
          <reference field="0" count="1" selected="0">
            <x v="171"/>
          </reference>
        </references>
      </pivotArea>
    </format>
    <format dxfId="427">
      <pivotArea collapsedLevelsAreSubtotals="1" fieldPosition="0">
        <references count="1">
          <reference field="0" count="1" selected="0">
            <x v="172"/>
          </reference>
        </references>
      </pivotArea>
    </format>
    <format dxfId="428">
      <pivotArea collapsedLevelsAreSubtotals="1" fieldPosition="0">
        <references count="1">
          <reference field="0" count="1" selected="0">
            <x v="193"/>
          </reference>
        </references>
      </pivotArea>
    </format>
    <format dxfId="429">
      <pivotArea dataOnly="0" labelOnly="1" fieldPosition="0">
        <references count="1">
          <reference field="4294967294" count="1">
            <x v="3"/>
          </reference>
        </references>
      </pivotArea>
    </format>
    <format dxfId="43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31">
      <pivotArea dataOnly="0" labelOnly="1" grandRow="1" fieldPosition="0"/>
    </format>
    <format dxfId="432">
      <pivotArea grandRow="1" collapsedLevelsAreSubtotals="1" fieldPosition="0"/>
    </format>
    <format dxfId="433">
      <pivotArea type="all" dataOnly="0" outline="0" fieldPosition="0"/>
    </format>
    <format dxfId="434">
      <pivotArea field="0" type="button" dataOnly="0" labelOnly="1" outline="0" fieldPosition="0"/>
    </format>
    <format dxfId="435">
      <pivotArea dataOnly="0" labelOnly="1" fieldPosition="0">
        <references count="1">
          <reference field="4294967294" count="1">
            <x v="0"/>
          </reference>
        </references>
      </pivotArea>
    </format>
    <format dxfId="436">
      <pivotArea dataOnly="0" labelOnly="1" fieldPosition="0">
        <references count="1">
          <reference field="4294967294" count="1">
            <x v="1"/>
          </reference>
        </references>
      </pivotArea>
    </format>
    <format dxfId="437">
      <pivotArea dataOnly="0" labelOnly="1" fieldPosition="0">
        <references count="1">
          <reference field="4294967294" count="1">
            <x v="2"/>
          </reference>
        </references>
      </pivotArea>
    </format>
    <format dxfId="438">
      <pivotArea dataOnly="0" labelOnly="1" fieldPosition="0">
        <references count="1">
          <reference field="4294967294" count="1">
            <x v="3"/>
          </reference>
        </references>
      </pivotArea>
    </format>
    <format dxfId="439">
      <pivotArea dataOnly="0" labelOnly="1" fieldPosition="0">
        <references count="1">
          <reference field="4294967294" count="1">
            <x v="4"/>
          </reference>
        </references>
      </pivotArea>
    </format>
    <format dxfId="440">
      <pivotArea dataOnly="0" labelOnly="1" fieldPosition="0">
        <references count="1">
          <reference field="4294967294" count="1">
            <x v="5"/>
          </reference>
        </references>
      </pivotArea>
    </format>
    <format dxfId="441">
      <pivotArea dataOnly="0" labelOnly="1" fieldPosition="0">
        <references count="1">
          <reference field="4294967294" count="1">
            <x v="6"/>
          </reference>
        </references>
      </pivotArea>
    </format>
    <format dxfId="442">
      <pivotArea dataOnly="0" labelOnly="1" fieldPosition="0">
        <references count="1">
          <reference field="4294967294" count="1">
            <x v="7"/>
          </reference>
        </references>
      </pivotArea>
    </format>
    <format dxfId="443">
      <pivotArea dataOnly="0" labelOnly="1" fieldPosition="0">
        <references count="1">
          <reference field="4294967294" count="1">
            <x v="8"/>
          </reference>
        </references>
      </pivotArea>
    </format>
    <format dxfId="444">
      <pivotArea dataOnly="0" labelOnly="1" fieldPosition="0">
        <references count="1">
          <reference field="4294967294" count="1">
            <x v="9"/>
          </reference>
        </references>
      </pivotArea>
    </format>
    <format dxfId="445">
      <pivotArea dataOnly="0" labelOnly="1" fieldPosition="0">
        <references count="1">
          <reference field="4294967294" count="1">
            <x v="10"/>
          </reference>
        </references>
      </pivotArea>
    </format>
    <format dxfId="446">
      <pivotArea dataOnly="0" labelOnly="1" fieldPosition="0">
        <references count="1">
          <reference field="4294967294" count="1">
            <x v="11"/>
          </reference>
        </references>
      </pivotArea>
    </format>
    <format dxfId="447">
      <pivotArea dataOnly="0" labelOnly="1" fieldPosition="0">
        <references count="1">
          <reference field="4294967294" count="1">
            <x v="12"/>
          </reference>
        </references>
      </pivotArea>
    </format>
    <format dxfId="448">
      <pivotArea dataOnly="0" labelOnly="1" fieldPosition="0">
        <references count="1">
          <reference field="4294967294" count="1">
            <x v="3"/>
          </reference>
        </references>
      </pivotArea>
    </format>
    <format dxfId="44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50">
      <pivotArea dataOnly="0" labelOnly="1" fieldPosition="0">
        <references count="1">
          <reference field="4294967294" count="1">
            <x v="7"/>
          </reference>
        </references>
      </pivotArea>
    </format>
    <format dxfId="45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52">
      <pivotArea field="47" type="button" dataOnly="0" labelOnly="1" outline="0" fieldPosition="0"/>
    </format>
    <format dxfId="453">
      <pivotArea field="7" type="button" dataOnly="0" labelOnly="1" outline="0" fieldPosition="0"/>
    </format>
    <format dxfId="454">
      <pivotArea field="3" type="button" dataOnly="0" labelOnly="1" outline="0" fieldPosition="0"/>
    </format>
    <format dxfId="455">
      <pivotArea field="4" type="button" dataOnly="0" labelOnly="1" outline="0" fieldPosition="0"/>
    </format>
    <format dxfId="456">
      <pivotArea dataOnly="0" labelOnly="1" fieldPosition="0">
        <references count="1">
          <reference field="4294967294" count="1">
            <x v="13"/>
          </reference>
        </references>
      </pivotArea>
    </format>
    <format dxfId="457">
      <pivotArea dataOnly="0" labelOnly="1" fieldPosition="0">
        <references count="1">
          <reference field="4294967294" count="1">
            <x v="13"/>
          </reference>
        </references>
      </pivotArea>
    </format>
    <format dxfId="458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459">
      <pivotArea dataOnly="0" labelOnly="1" fieldPosition="0">
        <references count="1">
          <reference field="4294967294" count="1">
            <x v="13"/>
          </reference>
        </references>
      </pivotArea>
    </format>
    <format dxfId="460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461">
      <pivotArea dataOnly="0" labelOnly="1" fieldPosition="0">
        <references count="1">
          <reference field="4294967294" count="1">
            <x v="12"/>
          </reference>
        </references>
      </pivotArea>
    </format>
    <format dxfId="462">
      <pivotArea collapsedLevelsAreSubtotals="1" fieldPosition="0">
        <references count="1">
          <reference field="4294967294" count="1" selected="0">
            <x v="12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S10" firstHeaderRow="0" firstDataRow="1" firstDataCol="1" rowPageCount="2" colPageCount="1"/>
  <pivotFields count="56">
    <pivotField axis="axisPage" compact="0" sortType="ascending" outline="0" subtotalTop="0" multipleItemSelectionAllowed="1" numFmtId="14" showAll="0">
      <items count="195">
        <item h="1" m="1" x="184"/>
        <item h="1" m="1" x="185"/>
        <item h="1" m="1" x="186"/>
        <item h="1" m="1" x="187"/>
        <item x="0"/>
        <item x="1"/>
        <item x="2"/>
        <item x="3"/>
        <item x="4"/>
        <item x="5"/>
        <item x="6"/>
        <item h="1" m="1" x="188"/>
        <item h="1" m="1" x="189"/>
        <item x="7"/>
        <item x="8"/>
        <item x="9"/>
        <item h="1" m="1" x="190"/>
        <item h="1" m="1" x="149"/>
        <item h="1" m="1" x="150"/>
        <item h="1" m="1" x="191"/>
        <item h="1" m="1" x="151"/>
        <item h="1" m="1" x="152"/>
        <item h="1" m="1" x="153"/>
        <item h="1" m="1" x="154"/>
        <item h="1" m="1" x="155"/>
        <item h="1" m="1" x="156"/>
        <item h="1" m="1" x="157"/>
        <item h="1" m="1" x="158"/>
        <item h="1" m="1" x="159"/>
        <item h="1" m="1" x="160"/>
        <item h="1" m="1" x="161"/>
        <item h="1" m="1" x="162"/>
        <item h="1" m="1" x="163"/>
        <item h="1" m="1" x="164"/>
        <item h="1" m="1" x="165"/>
        <item h="1" m="1" x="166"/>
        <item h="1" m="1" x="167"/>
        <item h="1" m="1" x="168"/>
        <item h="1" m="1" x="169"/>
        <item h="1" m="1" x="170"/>
        <item h="1" m="1" x="171"/>
        <item h="1" m="1" x="172"/>
        <item h="1" m="1" x="173"/>
        <item h="1" m="1" x="174"/>
        <item h="1" m="1" x="175"/>
        <item h="1" m="1" x="176"/>
        <item h="1" m="1" x="177"/>
        <item h="1" m="1" x="178"/>
        <item h="1" m="1" x="179"/>
        <item h="1" m="1" x="180"/>
        <item h="1" m="1" x="181"/>
        <item h="1" m="1" x="182"/>
        <item x="10"/>
        <item x="11"/>
        <item x="12"/>
        <item h="1" m="1" x="192"/>
        <item h="1" m="1" x="193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h="1" m="1" x="183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outline="0" subtotalTop="0" showAll="0">
      <items count="62">
        <item x="60"/>
        <item x="33"/>
        <item x="36"/>
        <item x="39"/>
        <item x="40"/>
        <item x="41"/>
        <item x="43"/>
        <item x="46"/>
        <item x="54"/>
        <item x="55"/>
        <item x="56"/>
        <item x="57"/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7"/>
        <item x="38"/>
        <item x="42"/>
        <item x="44"/>
        <item x="45"/>
        <item x="47"/>
        <item x="48"/>
        <item x="49"/>
        <item x="50"/>
        <item x="51"/>
        <item x="52"/>
        <item x="53"/>
        <item x="59"/>
        <item t="default"/>
      </items>
    </pivotField>
    <pivotField compact="0" outline="0" subtotalTop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axis="axisPage" compact="0" outline="0" subtotalTop="0" multipleItemSelectionAllowed="1" showAll="0">
      <items count="5">
        <item h="1" m="1" x="3"/>
        <item x="1"/>
        <item h="1" x="0"/>
        <item h="1" x="2"/>
        <item t="default"/>
      </items>
    </pivotField>
    <pivotField axis="axisRow" compact="0" outline="0" subtotalTop="0" showAll="0">
      <items count="190">
        <item x="39"/>
        <item m="1" x="150"/>
        <item m="1" x="168"/>
        <item m="1" x="160"/>
        <item m="1" x="147"/>
        <item m="1" x="169"/>
        <item m="1" x="138"/>
        <item m="1" x="144"/>
        <item m="1" x="127"/>
        <item m="1" x="181"/>
        <item m="1" x="164"/>
        <item m="1" x="171"/>
        <item m="1" x="185"/>
        <item m="1" x="158"/>
        <item m="1" x="131"/>
        <item m="1" x="146"/>
        <item m="1" x="152"/>
        <item m="1" x="170"/>
        <item m="1" x="186"/>
        <item m="1" x="187"/>
        <item m="1" x="188"/>
        <item m="1" x="128"/>
        <item m="1" x="129"/>
        <item m="1" x="130"/>
        <item m="1" x="132"/>
        <item m="1" x="133"/>
        <item m="1" x="134"/>
        <item m="1" x="135"/>
        <item m="1" x="136"/>
        <item m="1" x="137"/>
        <item m="1" x="139"/>
        <item m="1" x="140"/>
        <item m="1" x="141"/>
        <item m="1" x="142"/>
        <item m="1" x="143"/>
        <item m="1" x="155"/>
        <item m="1" x="145"/>
        <item m="1" x="148"/>
        <item m="1" x="149"/>
        <item m="1" x="151"/>
        <item m="1" x="153"/>
        <item m="1" x="154"/>
        <item m="1" x="156"/>
        <item m="1" x="157"/>
        <item m="1" x="159"/>
        <item m="1" x="161"/>
        <item m="1" x="162"/>
        <item m="1" x="163"/>
        <item m="1" x="165"/>
        <item m="1" x="166"/>
        <item m="1" x="167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2"/>
        <item m="1" x="183"/>
        <item m="1" x="184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outline="0" subtotalTop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outline="0" subtotalTop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outline="0" subtotalTop="0" showAll="0">
      <items count="1534">
        <item x="20"/>
        <item x="1532"/>
        <item x="804"/>
        <item x="576"/>
        <item x="37"/>
        <item x="141"/>
        <item x="552"/>
        <item x="694"/>
        <item x="585"/>
        <item x="97"/>
        <item x="815"/>
        <item x="134"/>
        <item x="612"/>
        <item x="306"/>
        <item x="236"/>
        <item x="635"/>
        <item x="1013"/>
        <item x="753"/>
        <item x="25"/>
        <item x="1173"/>
        <item x="349"/>
        <item x="1083"/>
        <item x="977"/>
        <item x="1207"/>
        <item x="226"/>
        <item x="46"/>
        <item x="139"/>
        <item x="454"/>
        <item x="663"/>
        <item x="2"/>
        <item x="547"/>
        <item x="0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6"/>
        <item x="137"/>
        <item x="138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8"/>
        <item x="549"/>
        <item x="550"/>
        <item x="551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78"/>
        <item x="579"/>
        <item x="580"/>
        <item x="581"/>
        <item x="582"/>
        <item x="583"/>
        <item x="584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5"/>
        <item x="806"/>
        <item x="807"/>
        <item x="808"/>
        <item x="809"/>
        <item x="810"/>
        <item x="811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t="default"/>
      </items>
    </pivotField>
    <pivotField dataField="1" compact="0" outline="0" subtotalTop="0" showAll="0">
      <items count="1587">
        <item x="1178"/>
        <item x="1585"/>
        <item x="1161"/>
        <item x="1130"/>
        <item x="822"/>
        <item x="20"/>
        <item x="414"/>
        <item x="1197"/>
        <item x="1145"/>
        <item x="687"/>
        <item x="122"/>
        <item x="1134"/>
        <item x="830"/>
        <item x="28"/>
        <item x="240"/>
        <item x="250"/>
        <item x="337"/>
        <item x="577"/>
        <item x="1256"/>
        <item x="630"/>
        <item x="726"/>
        <item x="213"/>
        <item x="683"/>
        <item x="627"/>
        <item x="317"/>
        <item x="691"/>
        <item x="898"/>
        <item x="1069"/>
        <item x="721"/>
        <item x="1101"/>
        <item x="428"/>
        <item x="120"/>
        <item x="1181"/>
        <item x="405"/>
        <item x="806"/>
        <item x="363"/>
        <item x="654"/>
        <item x="322"/>
        <item x="929"/>
        <item x="975"/>
        <item x="992"/>
        <item x="16"/>
        <item x="302"/>
        <item x="230"/>
        <item x="933"/>
        <item x="208"/>
        <item x="886"/>
        <item x="639"/>
        <item x="686"/>
        <item x="3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8"/>
        <item x="19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8"/>
        <item x="409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8"/>
        <item x="629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4"/>
        <item x="685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2"/>
        <item x="723"/>
        <item x="724"/>
        <item x="725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6"/>
        <item x="827"/>
        <item x="828"/>
        <item x="829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1"/>
        <item x="1132"/>
        <item x="1133"/>
        <item x="1135"/>
        <item x="1136"/>
        <item x="1137"/>
        <item x="1138"/>
        <item x="1139"/>
        <item x="1140"/>
        <item x="1141"/>
        <item x="1142"/>
        <item x="1143"/>
        <item x="1144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dataField="1" compact="0" outline="0" subtotalTop="0" showAll="0">
      <items count="736">
        <item x="2"/>
        <item x="106"/>
        <item x="448"/>
        <item x="129"/>
        <item x="8"/>
        <item x="309"/>
        <item x="535"/>
        <item x="403"/>
        <item x="16"/>
        <item x="617"/>
        <item x="654"/>
        <item x="90"/>
        <item x="19"/>
        <item x="471"/>
        <item x="589"/>
        <item x="294"/>
        <item x="36"/>
        <item x="75"/>
        <item x="95"/>
        <item x="158"/>
        <item x="114"/>
        <item x="531"/>
        <item x="577"/>
        <item x="169"/>
        <item x="475"/>
        <item x="615"/>
        <item x="409"/>
        <item x="152"/>
        <item x="384"/>
        <item x="468"/>
        <item x="166"/>
        <item x="132"/>
        <item x="414"/>
        <item x="627"/>
        <item x="428"/>
        <item x="404"/>
        <item x="34"/>
        <item x="15"/>
        <item x="651"/>
        <item x="29"/>
        <item x="734"/>
        <item x="128"/>
        <item x="194"/>
        <item x="612"/>
        <item x="242"/>
        <item x="141"/>
        <item x="157"/>
        <item x="622"/>
        <item x="529"/>
        <item x="485"/>
        <item x="584"/>
        <item x="596"/>
        <item x="24"/>
        <item x="54"/>
        <item x="563"/>
        <item x="489"/>
        <item x="585"/>
        <item x="663"/>
        <item x="554"/>
        <item x="262"/>
        <item x="144"/>
        <item x="540"/>
        <item x="490"/>
        <item x="574"/>
        <item x="461"/>
        <item x="245"/>
        <item x="458"/>
        <item x="314"/>
        <item x="143"/>
        <item x="145"/>
        <item x="600"/>
        <item x="281"/>
        <item x="513"/>
        <item x="228"/>
        <item x="66"/>
        <item x="315"/>
        <item x="649"/>
        <item x="88"/>
        <item x="502"/>
        <item x="175"/>
        <item x="212"/>
        <item x="416"/>
        <item x="505"/>
        <item x="5"/>
        <item x="517"/>
        <item x="237"/>
        <item x="439"/>
        <item x="335"/>
        <item x="136"/>
        <item x="559"/>
        <item x="605"/>
        <item x="478"/>
        <item x="255"/>
        <item x="135"/>
        <item x="450"/>
        <item x="261"/>
        <item x="85"/>
        <item x="501"/>
        <item x="292"/>
        <item x="385"/>
        <item x="613"/>
        <item x="503"/>
        <item x="544"/>
        <item x="226"/>
        <item x="530"/>
        <item x="616"/>
        <item x="390"/>
        <item x="250"/>
        <item x="10"/>
        <item x="140"/>
        <item x="644"/>
        <item x="79"/>
        <item x="247"/>
        <item x="89"/>
        <item x="421"/>
        <item x="500"/>
        <item x="635"/>
        <item x="232"/>
        <item x="545"/>
        <item x="453"/>
        <item x="94"/>
        <item x="604"/>
        <item x="521"/>
        <item x="272"/>
        <item x="329"/>
        <item x="20"/>
        <item x="620"/>
        <item x="61"/>
        <item x="284"/>
        <item x="104"/>
        <item x="276"/>
        <item x="244"/>
        <item x="236"/>
        <item x="595"/>
        <item x="534"/>
        <item x="14"/>
        <item x="77"/>
        <item x="389"/>
        <item x="353"/>
        <item x="55"/>
        <item x="51"/>
        <item x="102"/>
        <item x="322"/>
        <item x="107"/>
        <item x="422"/>
        <item x="397"/>
        <item x="354"/>
        <item x="363"/>
        <item x="442"/>
        <item x="189"/>
        <item x="0"/>
        <item x="209"/>
        <item x="368"/>
        <item x="639"/>
        <item x="673"/>
        <item x="1"/>
        <item x="3"/>
        <item x="4"/>
        <item x="6"/>
        <item x="7"/>
        <item x="9"/>
        <item x="11"/>
        <item x="12"/>
        <item x="13"/>
        <item x="17"/>
        <item x="18"/>
        <item x="21"/>
        <item x="22"/>
        <item x="23"/>
        <item x="25"/>
        <item x="26"/>
        <item x="27"/>
        <item x="28"/>
        <item x="30"/>
        <item x="31"/>
        <item x="32"/>
        <item x="33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6"/>
        <item x="57"/>
        <item x="58"/>
        <item x="59"/>
        <item x="60"/>
        <item x="62"/>
        <item x="63"/>
        <item x="64"/>
        <item x="65"/>
        <item x="67"/>
        <item x="68"/>
        <item x="69"/>
        <item x="70"/>
        <item x="71"/>
        <item x="72"/>
        <item x="73"/>
        <item x="74"/>
        <item x="76"/>
        <item x="78"/>
        <item x="80"/>
        <item x="81"/>
        <item x="82"/>
        <item x="83"/>
        <item x="84"/>
        <item x="86"/>
        <item x="87"/>
        <item x="91"/>
        <item x="92"/>
        <item x="93"/>
        <item x="96"/>
        <item x="97"/>
        <item x="98"/>
        <item x="99"/>
        <item x="100"/>
        <item x="101"/>
        <item x="103"/>
        <item x="105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30"/>
        <item x="131"/>
        <item x="133"/>
        <item x="134"/>
        <item x="137"/>
        <item x="138"/>
        <item x="139"/>
        <item x="142"/>
        <item x="146"/>
        <item x="147"/>
        <item x="148"/>
        <item x="149"/>
        <item x="150"/>
        <item x="151"/>
        <item x="153"/>
        <item x="154"/>
        <item x="155"/>
        <item x="156"/>
        <item x="159"/>
        <item x="160"/>
        <item x="161"/>
        <item x="162"/>
        <item x="163"/>
        <item x="164"/>
        <item x="165"/>
        <item x="167"/>
        <item x="168"/>
        <item x="170"/>
        <item x="171"/>
        <item x="172"/>
        <item x="173"/>
        <item x="174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9"/>
        <item x="230"/>
        <item x="231"/>
        <item x="233"/>
        <item x="234"/>
        <item x="235"/>
        <item x="238"/>
        <item x="239"/>
        <item x="240"/>
        <item x="241"/>
        <item x="243"/>
        <item x="246"/>
        <item x="248"/>
        <item x="249"/>
        <item x="251"/>
        <item x="252"/>
        <item x="253"/>
        <item x="254"/>
        <item x="256"/>
        <item x="257"/>
        <item x="258"/>
        <item x="259"/>
        <item x="260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7"/>
        <item x="278"/>
        <item x="279"/>
        <item x="280"/>
        <item x="282"/>
        <item x="283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0"/>
        <item x="311"/>
        <item x="312"/>
        <item x="313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30"/>
        <item x="331"/>
        <item x="332"/>
        <item x="333"/>
        <item x="334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6"/>
        <item x="387"/>
        <item x="388"/>
        <item x="391"/>
        <item x="392"/>
        <item x="393"/>
        <item x="394"/>
        <item x="395"/>
        <item x="396"/>
        <item x="398"/>
        <item x="399"/>
        <item x="400"/>
        <item x="401"/>
        <item x="402"/>
        <item x="405"/>
        <item x="406"/>
        <item x="407"/>
        <item x="408"/>
        <item x="410"/>
        <item x="411"/>
        <item x="412"/>
        <item x="413"/>
        <item x="415"/>
        <item x="417"/>
        <item x="418"/>
        <item x="419"/>
        <item x="420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3"/>
        <item x="444"/>
        <item x="445"/>
        <item x="446"/>
        <item x="447"/>
        <item x="449"/>
        <item x="451"/>
        <item x="452"/>
        <item x="454"/>
        <item x="455"/>
        <item x="456"/>
        <item x="457"/>
        <item x="459"/>
        <item x="460"/>
        <item x="462"/>
        <item x="463"/>
        <item x="464"/>
        <item x="465"/>
        <item x="466"/>
        <item x="467"/>
        <item x="469"/>
        <item x="470"/>
        <item x="472"/>
        <item x="473"/>
        <item x="474"/>
        <item x="476"/>
        <item x="477"/>
        <item x="479"/>
        <item x="480"/>
        <item x="481"/>
        <item x="482"/>
        <item x="483"/>
        <item x="484"/>
        <item x="486"/>
        <item x="487"/>
        <item x="488"/>
        <item x="491"/>
        <item x="492"/>
        <item x="493"/>
        <item x="494"/>
        <item x="495"/>
        <item x="496"/>
        <item x="497"/>
        <item x="498"/>
        <item x="499"/>
        <item x="504"/>
        <item x="506"/>
        <item x="507"/>
        <item x="508"/>
        <item x="509"/>
        <item x="510"/>
        <item x="511"/>
        <item x="512"/>
        <item x="514"/>
        <item x="515"/>
        <item x="516"/>
        <item x="518"/>
        <item x="519"/>
        <item x="520"/>
        <item x="522"/>
        <item x="523"/>
        <item x="524"/>
        <item x="525"/>
        <item x="526"/>
        <item x="527"/>
        <item x="528"/>
        <item x="532"/>
        <item x="533"/>
        <item x="536"/>
        <item x="537"/>
        <item x="538"/>
        <item x="539"/>
        <item x="541"/>
        <item x="542"/>
        <item x="543"/>
        <item x="546"/>
        <item x="547"/>
        <item x="548"/>
        <item x="549"/>
        <item x="550"/>
        <item x="551"/>
        <item x="552"/>
        <item x="553"/>
        <item x="555"/>
        <item x="556"/>
        <item x="557"/>
        <item x="558"/>
        <item x="560"/>
        <item x="561"/>
        <item x="562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6"/>
        <item x="578"/>
        <item x="579"/>
        <item x="580"/>
        <item x="581"/>
        <item x="582"/>
        <item x="583"/>
        <item x="586"/>
        <item x="587"/>
        <item x="588"/>
        <item x="590"/>
        <item x="591"/>
        <item x="592"/>
        <item x="593"/>
        <item x="594"/>
        <item x="597"/>
        <item x="598"/>
        <item x="599"/>
        <item x="601"/>
        <item x="602"/>
        <item x="603"/>
        <item x="606"/>
        <item x="607"/>
        <item x="608"/>
        <item x="609"/>
        <item x="610"/>
        <item x="611"/>
        <item x="614"/>
        <item x="618"/>
        <item x="619"/>
        <item x="621"/>
        <item x="623"/>
        <item x="624"/>
        <item x="625"/>
        <item x="626"/>
        <item x="628"/>
        <item x="629"/>
        <item x="630"/>
        <item x="631"/>
        <item x="632"/>
        <item x="633"/>
        <item x="634"/>
        <item x="636"/>
        <item x="637"/>
        <item x="638"/>
        <item x="640"/>
        <item x="641"/>
        <item x="642"/>
        <item x="643"/>
        <item x="645"/>
        <item x="646"/>
        <item x="647"/>
        <item x="648"/>
        <item x="650"/>
        <item x="652"/>
        <item x="653"/>
        <item x="655"/>
        <item x="656"/>
        <item x="657"/>
        <item x="658"/>
        <item x="659"/>
        <item x="660"/>
        <item x="661"/>
        <item x="662"/>
        <item x="664"/>
        <item x="665"/>
        <item x="666"/>
        <item x="667"/>
        <item x="668"/>
        <item x="669"/>
        <item x="670"/>
        <item x="671"/>
        <item x="672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t="default"/>
      </items>
    </pivotField>
    <pivotField compact="0" outline="0" subtotalTop="0" numFmtId="10" showAll="0">
      <items count="535">
        <item x="309"/>
        <item x="219"/>
        <item x="271"/>
        <item x="58"/>
        <item x="141"/>
        <item x="176"/>
        <item x="191"/>
        <item x="20"/>
        <item x="258"/>
        <item x="189"/>
        <item x="383"/>
        <item x="115"/>
        <item x="78"/>
        <item x="170"/>
        <item x="192"/>
        <item x="48"/>
        <item x="304"/>
        <item x="251"/>
        <item x="322"/>
        <item x="222"/>
        <item x="36"/>
        <item x="376"/>
        <item x="327"/>
        <item x="186"/>
        <item x="254"/>
        <item x="203"/>
        <item x="364"/>
        <item x="334"/>
        <item x="87"/>
        <item x="317"/>
        <item x="456"/>
        <item x="171"/>
        <item x="435"/>
        <item x="533"/>
        <item x="143"/>
        <item x="67"/>
        <item x="49"/>
        <item x="287"/>
        <item x="390"/>
        <item x="72"/>
        <item x="93"/>
        <item x="442"/>
        <item x="158"/>
        <item x="361"/>
        <item x="85"/>
        <item x="414"/>
        <item x="283"/>
        <item x="449"/>
        <item x="231"/>
        <item x="274"/>
        <item x="455"/>
        <item x="145"/>
        <item x="208"/>
        <item x="133"/>
        <item x="175"/>
        <item x="5"/>
        <item x="150"/>
        <item x="276"/>
        <item x="56"/>
        <item x="26"/>
        <item x="177"/>
        <item x="132"/>
        <item x="453"/>
        <item x="382"/>
        <item x="51"/>
        <item x="356"/>
        <item x="119"/>
        <item x="130"/>
        <item x="157"/>
        <item x="91"/>
        <item x="188"/>
        <item x="221"/>
        <item x="388"/>
        <item x="178"/>
        <item x="215"/>
        <item x="71"/>
        <item x="57"/>
        <item x="315"/>
        <item x="127"/>
        <item x="151"/>
        <item x="195"/>
        <item x="421"/>
        <item x="409"/>
        <item x="207"/>
        <item x="77"/>
        <item x="352"/>
        <item x="347"/>
        <item x="179"/>
        <item x="113"/>
        <item x="403"/>
        <item x="196"/>
        <item x="161"/>
        <item x="212"/>
        <item x="299"/>
        <item x="345"/>
        <item x="19"/>
        <item x="182"/>
        <item x="76"/>
        <item x="128"/>
        <item x="54"/>
        <item x="126"/>
        <item x="101"/>
        <item x="66"/>
        <item x="33"/>
        <item x="68"/>
        <item x="209"/>
        <item x="97"/>
        <item x="450"/>
        <item x="406"/>
        <item x="166"/>
        <item x="393"/>
        <item x="12"/>
        <item x="173"/>
        <item x="291"/>
        <item x="446"/>
        <item x="168"/>
        <item x="144"/>
        <item x="384"/>
        <item x="220"/>
        <item x="260"/>
        <item x="420"/>
        <item x="134"/>
        <item x="60"/>
        <item x="298"/>
        <item x="105"/>
        <item x="162"/>
        <item x="10"/>
        <item x="55"/>
        <item x="83"/>
        <item x="423"/>
        <item x="46"/>
        <item x="184"/>
        <item x="11"/>
        <item x="89"/>
        <item x="257"/>
        <item x="344"/>
        <item x="121"/>
        <item x="159"/>
        <item x="198"/>
        <item x="95"/>
        <item x="28"/>
        <item x="39"/>
        <item x="183"/>
        <item x="155"/>
        <item x="412"/>
        <item x="40"/>
        <item x="194"/>
        <item x="389"/>
        <item x="213"/>
        <item x="148"/>
        <item x="226"/>
        <item x="282"/>
        <item x="50"/>
        <item x="202"/>
        <item x="418"/>
        <item x="425"/>
        <item x="313"/>
        <item x="138"/>
        <item x="302"/>
        <item x="234"/>
        <item x="285"/>
        <item x="214"/>
        <item x="211"/>
        <item x="29"/>
        <item x="318"/>
        <item x="235"/>
        <item x="104"/>
        <item x="199"/>
        <item x="377"/>
        <item x="106"/>
        <item x="366"/>
        <item x="432"/>
        <item x="460"/>
        <item x="440"/>
        <item x="380"/>
        <item x="238"/>
        <item x="296"/>
        <item x="107"/>
        <item x="206"/>
        <item x="42"/>
        <item x="395"/>
        <item x="391"/>
        <item x="70"/>
        <item x="416"/>
        <item x="354"/>
        <item x="125"/>
        <item x="86"/>
        <item x="348"/>
        <item x="204"/>
        <item x="396"/>
        <item x="4"/>
        <item x="441"/>
        <item x="367"/>
        <item x="349"/>
        <item x="360"/>
        <item x="363"/>
        <item x="353"/>
        <item x="325"/>
        <item x="373"/>
        <item x="265"/>
        <item x="339"/>
        <item x="261"/>
        <item x="239"/>
        <item x="392"/>
        <item x="337"/>
        <item x="294"/>
        <item x="269"/>
        <item x="84"/>
        <item x="437"/>
        <item x="338"/>
        <item x="8"/>
        <item x="417"/>
        <item x="136"/>
        <item x="165"/>
        <item x="469"/>
        <item x="454"/>
        <item x="306"/>
        <item x="100"/>
        <item x="466"/>
        <item x="74"/>
        <item x="247"/>
        <item x="468"/>
        <item x="82"/>
        <item x="90"/>
        <item x="0"/>
        <item x="1"/>
        <item x="2"/>
        <item x="3"/>
        <item x="6"/>
        <item x="7"/>
        <item x="9"/>
        <item x="13"/>
        <item x="14"/>
        <item x="15"/>
        <item x="16"/>
        <item x="17"/>
        <item x="18"/>
        <item x="21"/>
        <item x="22"/>
        <item x="23"/>
        <item x="24"/>
        <item x="25"/>
        <item x="27"/>
        <item x="30"/>
        <item x="31"/>
        <item x="32"/>
        <item x="34"/>
        <item x="35"/>
        <item x="37"/>
        <item x="38"/>
        <item x="41"/>
        <item x="43"/>
        <item x="44"/>
        <item x="45"/>
        <item x="47"/>
        <item x="52"/>
        <item x="53"/>
        <item x="59"/>
        <item x="61"/>
        <item x="62"/>
        <item x="63"/>
        <item x="64"/>
        <item x="65"/>
        <item x="69"/>
        <item x="73"/>
        <item x="75"/>
        <item x="79"/>
        <item x="80"/>
        <item x="81"/>
        <item x="88"/>
        <item x="92"/>
        <item x="94"/>
        <item x="96"/>
        <item x="98"/>
        <item x="99"/>
        <item x="102"/>
        <item x="103"/>
        <item x="108"/>
        <item x="109"/>
        <item x="110"/>
        <item x="111"/>
        <item x="112"/>
        <item x="114"/>
        <item x="116"/>
        <item x="117"/>
        <item x="118"/>
        <item x="120"/>
        <item x="122"/>
        <item x="123"/>
        <item x="124"/>
        <item x="129"/>
        <item x="131"/>
        <item x="135"/>
        <item x="137"/>
        <item x="139"/>
        <item x="140"/>
        <item x="142"/>
        <item x="146"/>
        <item x="147"/>
        <item x="149"/>
        <item x="152"/>
        <item x="153"/>
        <item x="154"/>
        <item x="156"/>
        <item x="160"/>
        <item x="163"/>
        <item x="164"/>
        <item x="167"/>
        <item x="169"/>
        <item x="172"/>
        <item x="174"/>
        <item x="180"/>
        <item x="181"/>
        <item x="185"/>
        <item x="187"/>
        <item x="190"/>
        <item x="193"/>
        <item x="197"/>
        <item x="200"/>
        <item x="201"/>
        <item x="205"/>
        <item x="210"/>
        <item x="216"/>
        <item x="217"/>
        <item x="218"/>
        <item x="223"/>
        <item x="224"/>
        <item x="225"/>
        <item x="227"/>
        <item x="228"/>
        <item x="229"/>
        <item x="230"/>
        <item x="232"/>
        <item x="233"/>
        <item x="236"/>
        <item x="237"/>
        <item x="240"/>
        <item x="241"/>
        <item x="242"/>
        <item x="243"/>
        <item x="244"/>
        <item x="245"/>
        <item x="246"/>
        <item x="248"/>
        <item x="249"/>
        <item x="250"/>
        <item x="252"/>
        <item x="253"/>
        <item x="255"/>
        <item x="256"/>
        <item x="259"/>
        <item x="262"/>
        <item x="263"/>
        <item x="264"/>
        <item x="266"/>
        <item x="267"/>
        <item x="268"/>
        <item x="270"/>
        <item x="272"/>
        <item x="273"/>
        <item x="275"/>
        <item x="277"/>
        <item x="278"/>
        <item x="279"/>
        <item x="280"/>
        <item x="281"/>
        <item x="284"/>
        <item x="286"/>
        <item x="288"/>
        <item x="289"/>
        <item x="290"/>
        <item x="292"/>
        <item x="293"/>
        <item x="295"/>
        <item x="297"/>
        <item x="300"/>
        <item x="301"/>
        <item x="303"/>
        <item x="305"/>
        <item x="307"/>
        <item x="308"/>
        <item x="310"/>
        <item x="311"/>
        <item x="312"/>
        <item x="314"/>
        <item x="316"/>
        <item x="319"/>
        <item x="320"/>
        <item x="321"/>
        <item x="323"/>
        <item x="324"/>
        <item x="326"/>
        <item x="328"/>
        <item x="329"/>
        <item x="330"/>
        <item x="331"/>
        <item x="332"/>
        <item x="333"/>
        <item x="335"/>
        <item x="336"/>
        <item x="340"/>
        <item x="341"/>
        <item x="342"/>
        <item x="343"/>
        <item x="346"/>
        <item x="350"/>
        <item x="351"/>
        <item x="355"/>
        <item x="357"/>
        <item x="358"/>
        <item x="359"/>
        <item x="362"/>
        <item x="365"/>
        <item x="368"/>
        <item x="369"/>
        <item x="370"/>
        <item x="371"/>
        <item x="372"/>
        <item x="374"/>
        <item x="375"/>
        <item x="378"/>
        <item x="379"/>
        <item x="381"/>
        <item x="385"/>
        <item x="386"/>
        <item x="387"/>
        <item x="394"/>
        <item x="397"/>
        <item x="398"/>
        <item x="399"/>
        <item x="400"/>
        <item x="401"/>
        <item x="402"/>
        <item x="404"/>
        <item x="405"/>
        <item x="407"/>
        <item x="408"/>
        <item x="410"/>
        <item x="411"/>
        <item x="413"/>
        <item x="415"/>
        <item x="419"/>
        <item x="422"/>
        <item x="424"/>
        <item x="426"/>
        <item x="427"/>
        <item x="428"/>
        <item x="429"/>
        <item x="430"/>
        <item x="431"/>
        <item x="433"/>
        <item x="434"/>
        <item x="436"/>
        <item x="438"/>
        <item x="439"/>
        <item x="443"/>
        <item x="444"/>
        <item x="445"/>
        <item x="447"/>
        <item x="448"/>
        <item x="451"/>
        <item x="452"/>
        <item x="457"/>
        <item x="458"/>
        <item x="459"/>
        <item x="461"/>
        <item x="462"/>
        <item x="463"/>
        <item x="464"/>
        <item x="465"/>
        <item x="467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t="default"/>
      </items>
    </pivotField>
    <pivotField compact="0" outline="0" subtotalTop="0" showAll="0">
      <items count="118">
        <item x="81"/>
        <item x="78"/>
        <item x="63"/>
        <item x="77"/>
        <item x="75"/>
        <item x="66"/>
        <item x="29"/>
        <item x="19"/>
        <item x="13"/>
        <item x="23"/>
        <item x="88"/>
        <item x="85"/>
        <item x="62"/>
        <item x="95"/>
        <item x="33"/>
        <item x="3"/>
        <item x="43"/>
        <item x="58"/>
        <item x="17"/>
        <item x="111"/>
        <item x="74"/>
        <item x="70"/>
        <item x="47"/>
        <item x="18"/>
        <item x="21"/>
        <item x="35"/>
        <item x="61"/>
        <item x="4"/>
        <item x="104"/>
        <item x="42"/>
        <item x="41"/>
        <item x="110"/>
        <item x="93"/>
        <item x="73"/>
        <item x="14"/>
        <item x="87"/>
        <item x="109"/>
        <item x="1"/>
        <item x="69"/>
        <item x="116"/>
        <item x="65"/>
        <item x="20"/>
        <item x="39"/>
        <item x="79"/>
        <item x="86"/>
        <item x="98"/>
        <item x="31"/>
        <item x="48"/>
        <item x="94"/>
        <item x="5"/>
        <item x="46"/>
        <item x="103"/>
        <item x="6"/>
        <item x="57"/>
        <item x="67"/>
        <item x="84"/>
        <item x="112"/>
        <item x="9"/>
        <item x="52"/>
        <item x="8"/>
        <item x="92"/>
        <item x="0"/>
        <item x="12"/>
        <item x="25"/>
        <item x="38"/>
        <item x="60"/>
        <item x="7"/>
        <item x="90"/>
        <item x="26"/>
        <item x="15"/>
        <item x="10"/>
        <item x="82"/>
        <item x="68"/>
        <item x="32"/>
        <item x="64"/>
        <item x="45"/>
        <item x="91"/>
        <item x="51"/>
        <item x="76"/>
        <item x="16"/>
        <item x="36"/>
        <item x="59"/>
        <item x="96"/>
        <item x="54"/>
        <item x="27"/>
        <item x="24"/>
        <item x="22"/>
        <item x="2"/>
        <item x="28"/>
        <item x="11"/>
        <item x="30"/>
        <item x="34"/>
        <item x="37"/>
        <item x="40"/>
        <item x="44"/>
        <item x="49"/>
        <item x="50"/>
        <item x="53"/>
        <item x="55"/>
        <item x="56"/>
        <item x="71"/>
        <item x="72"/>
        <item x="80"/>
        <item x="83"/>
        <item x="89"/>
        <item x="97"/>
        <item x="99"/>
        <item x="100"/>
        <item x="101"/>
        <item x="102"/>
        <item x="105"/>
        <item x="106"/>
        <item x="107"/>
        <item x="108"/>
        <item x="113"/>
        <item x="114"/>
        <item x="115"/>
        <item t="default"/>
      </items>
    </pivotField>
    <pivotField compact="0" outline="0" subtotalTop="0" showAll="0">
      <items count="1253">
        <item x="260"/>
        <item x="20"/>
        <item x="98"/>
        <item x="546"/>
        <item x="73"/>
        <item x="1251"/>
        <item x="603"/>
        <item x="744"/>
        <item x="402"/>
        <item x="1024"/>
        <item x="295"/>
        <item x="266"/>
        <item x="399"/>
        <item x="612"/>
        <item x="983"/>
        <item x="870"/>
        <item x="948"/>
        <item x="152"/>
        <item x="1032"/>
        <item x="49"/>
        <item x="777"/>
        <item x="524"/>
        <item x="474"/>
        <item x="306"/>
        <item x="713"/>
        <item x="284"/>
        <item x="896"/>
        <item x="360"/>
        <item x="828"/>
        <item x="531"/>
        <item x="367"/>
        <item x="991"/>
        <item x="36"/>
        <item x="430"/>
        <item x="94"/>
        <item x="979"/>
        <item x="771"/>
        <item x="356"/>
        <item x="743"/>
        <item x="423"/>
        <item x="929"/>
        <item x="466"/>
        <item x="111"/>
        <item x="512"/>
        <item x="473"/>
        <item x="130"/>
        <item x="322"/>
        <item x="602"/>
        <item x="684"/>
        <item x="751"/>
        <item x="856"/>
        <item x="454"/>
        <item x="988"/>
        <item x="841"/>
        <item x="61"/>
        <item x="338"/>
        <item x="282"/>
        <item x="576"/>
        <item x="762"/>
        <item x="747"/>
        <item x="846"/>
        <item x="270"/>
        <item x="915"/>
        <item x="40"/>
        <item x="324"/>
        <item x="416"/>
        <item x="581"/>
        <item x="194"/>
        <item x="786"/>
        <item x="119"/>
        <item x="339"/>
        <item x="3"/>
        <item x="222"/>
        <item x="411"/>
        <item x="45"/>
        <item x="5"/>
        <item x="547"/>
        <item x="10"/>
        <item x="74"/>
        <item x="450"/>
        <item x="659"/>
        <item x="485"/>
        <item x="587"/>
        <item x="246"/>
        <item x="490"/>
        <item x="886"/>
        <item x="210"/>
        <item x="579"/>
        <item x="457"/>
        <item x="589"/>
        <item x="77"/>
        <item x="448"/>
        <item x="294"/>
        <item x="838"/>
        <item x="392"/>
        <item x="677"/>
        <item x="859"/>
        <item x="768"/>
        <item x="930"/>
        <item x="39"/>
        <item x="651"/>
        <item x="960"/>
        <item x="369"/>
        <item x="883"/>
        <item x="436"/>
        <item x="604"/>
        <item x="670"/>
        <item x="662"/>
        <item x="497"/>
        <item x="989"/>
        <item x="459"/>
        <item x="538"/>
        <item x="934"/>
        <item x="464"/>
        <item x="562"/>
        <item x="947"/>
        <item x="507"/>
        <item x="776"/>
        <item x="272"/>
        <item x="383"/>
        <item x="348"/>
        <item x="269"/>
        <item x="259"/>
        <item x="606"/>
        <item x="469"/>
        <item x="558"/>
        <item x="161"/>
        <item x="283"/>
        <item x="898"/>
        <item x="330"/>
        <item x="386"/>
        <item x="557"/>
        <item x="630"/>
        <item x="933"/>
        <item x="60"/>
        <item x="572"/>
        <item x="626"/>
        <item x="514"/>
        <item x="244"/>
        <item x="109"/>
        <item x="484"/>
        <item x="816"/>
        <item x="491"/>
        <item x="444"/>
        <item x="15"/>
        <item x="528"/>
        <item x="375"/>
        <item x="884"/>
        <item x="783"/>
        <item x="160"/>
        <item x="311"/>
        <item x="682"/>
        <item x="687"/>
        <item x="858"/>
        <item x="292"/>
        <item x="506"/>
        <item x="29"/>
        <item x="805"/>
        <item x="667"/>
        <item x="410"/>
        <item x="731"/>
        <item x="605"/>
        <item x="90"/>
        <item x="704"/>
        <item x="614"/>
        <item x="725"/>
        <item x="247"/>
        <item x="597"/>
        <item x="445"/>
        <item x="1002"/>
        <item x="703"/>
        <item x="53"/>
        <item x="326"/>
        <item x="784"/>
        <item x="319"/>
        <item x="112"/>
        <item x="166"/>
        <item x="1023"/>
        <item x="759"/>
        <item x="418"/>
        <item x="18"/>
        <item x="368"/>
        <item x="385"/>
        <item x="137"/>
        <item x="193"/>
        <item x="825"/>
        <item x="379"/>
        <item x="415"/>
        <item x="409"/>
        <item x="493"/>
        <item x="458"/>
        <item x="924"/>
        <item x="230"/>
        <item x="345"/>
        <item x="619"/>
        <item x="388"/>
        <item x="91"/>
        <item x="1015"/>
        <item x="890"/>
        <item x="33"/>
        <item x="639"/>
        <item x="943"/>
        <item x="970"/>
        <item x="470"/>
        <item x="998"/>
        <item x="818"/>
        <item x="219"/>
        <item x="462"/>
        <item x="209"/>
        <item x="297"/>
        <item x="78"/>
        <item x="285"/>
        <item x="142"/>
        <item x="314"/>
        <item x="735"/>
        <item x="187"/>
        <item x="575"/>
        <item x="332"/>
        <item x="647"/>
        <item x="122"/>
        <item x="489"/>
        <item x="0"/>
        <item x="1"/>
        <item x="2"/>
        <item x="4"/>
        <item x="6"/>
        <item x="7"/>
        <item x="8"/>
        <item x="9"/>
        <item x="11"/>
        <item x="12"/>
        <item x="13"/>
        <item x="14"/>
        <item x="16"/>
        <item x="17"/>
        <item x="19"/>
        <item x="21"/>
        <item x="22"/>
        <item x="23"/>
        <item x="24"/>
        <item x="25"/>
        <item x="26"/>
        <item x="27"/>
        <item x="28"/>
        <item x="30"/>
        <item x="31"/>
        <item x="32"/>
        <item x="34"/>
        <item x="35"/>
        <item x="37"/>
        <item x="38"/>
        <item x="41"/>
        <item x="42"/>
        <item x="43"/>
        <item x="44"/>
        <item x="46"/>
        <item x="47"/>
        <item x="48"/>
        <item x="50"/>
        <item x="51"/>
        <item x="52"/>
        <item x="54"/>
        <item x="55"/>
        <item x="56"/>
        <item x="57"/>
        <item x="58"/>
        <item x="59"/>
        <item x="62"/>
        <item x="63"/>
        <item x="64"/>
        <item x="65"/>
        <item x="66"/>
        <item x="67"/>
        <item x="68"/>
        <item x="69"/>
        <item x="70"/>
        <item x="71"/>
        <item x="72"/>
        <item x="75"/>
        <item x="76"/>
        <item x="79"/>
        <item x="80"/>
        <item x="81"/>
        <item x="82"/>
        <item x="83"/>
        <item x="84"/>
        <item x="85"/>
        <item x="86"/>
        <item x="87"/>
        <item x="88"/>
        <item x="89"/>
        <item x="92"/>
        <item x="93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3"/>
        <item x="114"/>
        <item x="115"/>
        <item x="116"/>
        <item x="117"/>
        <item x="118"/>
        <item x="120"/>
        <item x="121"/>
        <item x="123"/>
        <item x="124"/>
        <item x="125"/>
        <item x="126"/>
        <item x="127"/>
        <item x="128"/>
        <item x="129"/>
        <item x="131"/>
        <item x="132"/>
        <item x="133"/>
        <item x="134"/>
        <item x="135"/>
        <item x="136"/>
        <item x="138"/>
        <item x="139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3"/>
        <item x="154"/>
        <item x="155"/>
        <item x="156"/>
        <item x="157"/>
        <item x="158"/>
        <item x="159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11"/>
        <item x="212"/>
        <item x="213"/>
        <item x="214"/>
        <item x="215"/>
        <item x="216"/>
        <item x="217"/>
        <item x="218"/>
        <item x="220"/>
        <item x="221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1"/>
        <item x="262"/>
        <item x="263"/>
        <item x="264"/>
        <item x="265"/>
        <item x="267"/>
        <item x="268"/>
        <item x="271"/>
        <item x="273"/>
        <item x="274"/>
        <item x="275"/>
        <item x="276"/>
        <item x="277"/>
        <item x="278"/>
        <item x="279"/>
        <item x="280"/>
        <item x="281"/>
        <item x="286"/>
        <item x="287"/>
        <item x="288"/>
        <item x="289"/>
        <item x="290"/>
        <item x="291"/>
        <item x="293"/>
        <item x="296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2"/>
        <item x="313"/>
        <item x="315"/>
        <item x="316"/>
        <item x="317"/>
        <item x="318"/>
        <item x="320"/>
        <item x="321"/>
        <item x="323"/>
        <item x="325"/>
        <item x="327"/>
        <item x="328"/>
        <item x="329"/>
        <item x="331"/>
        <item x="333"/>
        <item x="334"/>
        <item x="335"/>
        <item x="336"/>
        <item x="337"/>
        <item x="340"/>
        <item x="341"/>
        <item x="342"/>
        <item x="343"/>
        <item x="344"/>
        <item x="346"/>
        <item x="347"/>
        <item x="349"/>
        <item x="350"/>
        <item x="351"/>
        <item x="352"/>
        <item x="353"/>
        <item x="354"/>
        <item x="355"/>
        <item x="357"/>
        <item x="358"/>
        <item x="359"/>
        <item x="361"/>
        <item x="362"/>
        <item x="363"/>
        <item x="364"/>
        <item x="365"/>
        <item x="366"/>
        <item x="370"/>
        <item x="371"/>
        <item x="372"/>
        <item x="373"/>
        <item x="374"/>
        <item x="376"/>
        <item x="377"/>
        <item x="378"/>
        <item x="380"/>
        <item x="381"/>
        <item x="382"/>
        <item x="384"/>
        <item x="387"/>
        <item x="389"/>
        <item x="390"/>
        <item x="391"/>
        <item x="393"/>
        <item x="394"/>
        <item x="395"/>
        <item x="396"/>
        <item x="397"/>
        <item x="398"/>
        <item x="400"/>
        <item x="401"/>
        <item x="403"/>
        <item x="404"/>
        <item x="405"/>
        <item x="406"/>
        <item x="407"/>
        <item x="408"/>
        <item x="412"/>
        <item x="413"/>
        <item x="414"/>
        <item x="417"/>
        <item x="419"/>
        <item x="420"/>
        <item x="421"/>
        <item x="422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7"/>
        <item x="438"/>
        <item x="439"/>
        <item x="440"/>
        <item x="441"/>
        <item x="442"/>
        <item x="443"/>
        <item x="446"/>
        <item x="447"/>
        <item x="449"/>
        <item x="451"/>
        <item x="452"/>
        <item x="453"/>
        <item x="455"/>
        <item x="456"/>
        <item x="460"/>
        <item x="461"/>
        <item x="463"/>
        <item x="465"/>
        <item x="467"/>
        <item x="468"/>
        <item x="471"/>
        <item x="472"/>
        <item x="475"/>
        <item x="476"/>
        <item x="477"/>
        <item x="478"/>
        <item x="479"/>
        <item x="480"/>
        <item x="481"/>
        <item x="482"/>
        <item x="483"/>
        <item x="486"/>
        <item x="487"/>
        <item x="488"/>
        <item x="492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8"/>
        <item x="509"/>
        <item x="510"/>
        <item x="511"/>
        <item x="513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9"/>
        <item x="530"/>
        <item x="532"/>
        <item x="533"/>
        <item x="534"/>
        <item x="535"/>
        <item x="536"/>
        <item x="537"/>
        <item x="539"/>
        <item x="540"/>
        <item x="541"/>
        <item x="542"/>
        <item x="543"/>
        <item x="544"/>
        <item x="545"/>
        <item x="548"/>
        <item x="549"/>
        <item x="550"/>
        <item x="551"/>
        <item x="552"/>
        <item x="553"/>
        <item x="554"/>
        <item x="555"/>
        <item x="556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7"/>
        <item x="578"/>
        <item x="580"/>
        <item x="582"/>
        <item x="583"/>
        <item x="584"/>
        <item x="585"/>
        <item x="586"/>
        <item x="588"/>
        <item x="590"/>
        <item x="591"/>
        <item x="592"/>
        <item x="593"/>
        <item x="594"/>
        <item x="595"/>
        <item x="596"/>
        <item x="598"/>
        <item x="599"/>
        <item x="600"/>
        <item x="601"/>
        <item x="607"/>
        <item x="608"/>
        <item x="609"/>
        <item x="610"/>
        <item x="611"/>
        <item x="613"/>
        <item x="615"/>
        <item x="616"/>
        <item x="617"/>
        <item x="618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8"/>
        <item x="649"/>
        <item x="650"/>
        <item x="652"/>
        <item x="653"/>
        <item x="654"/>
        <item x="655"/>
        <item x="656"/>
        <item x="657"/>
        <item x="658"/>
        <item x="660"/>
        <item x="661"/>
        <item x="663"/>
        <item x="664"/>
        <item x="665"/>
        <item x="666"/>
        <item x="668"/>
        <item x="669"/>
        <item x="671"/>
        <item x="672"/>
        <item x="673"/>
        <item x="674"/>
        <item x="675"/>
        <item x="676"/>
        <item x="678"/>
        <item x="679"/>
        <item x="680"/>
        <item x="681"/>
        <item x="683"/>
        <item x="685"/>
        <item x="686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6"/>
        <item x="727"/>
        <item x="728"/>
        <item x="729"/>
        <item x="730"/>
        <item x="732"/>
        <item x="733"/>
        <item x="734"/>
        <item x="736"/>
        <item x="737"/>
        <item x="738"/>
        <item x="739"/>
        <item x="740"/>
        <item x="741"/>
        <item x="742"/>
        <item x="745"/>
        <item x="746"/>
        <item x="748"/>
        <item x="749"/>
        <item x="750"/>
        <item x="752"/>
        <item x="753"/>
        <item x="754"/>
        <item x="755"/>
        <item x="756"/>
        <item x="757"/>
        <item x="758"/>
        <item x="760"/>
        <item x="761"/>
        <item x="763"/>
        <item x="764"/>
        <item x="765"/>
        <item x="766"/>
        <item x="767"/>
        <item x="769"/>
        <item x="770"/>
        <item x="772"/>
        <item x="773"/>
        <item x="774"/>
        <item x="775"/>
        <item x="778"/>
        <item x="779"/>
        <item x="780"/>
        <item x="781"/>
        <item x="782"/>
        <item x="785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9"/>
        <item x="820"/>
        <item x="821"/>
        <item x="822"/>
        <item x="823"/>
        <item x="824"/>
        <item x="826"/>
        <item x="827"/>
        <item x="829"/>
        <item x="830"/>
        <item x="831"/>
        <item x="832"/>
        <item x="833"/>
        <item x="834"/>
        <item x="835"/>
        <item x="836"/>
        <item x="837"/>
        <item x="839"/>
        <item x="840"/>
        <item x="842"/>
        <item x="843"/>
        <item x="844"/>
        <item x="845"/>
        <item x="847"/>
        <item x="848"/>
        <item x="849"/>
        <item x="850"/>
        <item x="851"/>
        <item x="852"/>
        <item x="853"/>
        <item x="854"/>
        <item x="855"/>
        <item x="857"/>
        <item x="860"/>
        <item x="861"/>
        <item x="862"/>
        <item x="863"/>
        <item x="864"/>
        <item x="865"/>
        <item x="866"/>
        <item x="867"/>
        <item x="868"/>
        <item x="869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7"/>
        <item x="888"/>
        <item x="889"/>
        <item x="891"/>
        <item x="892"/>
        <item x="893"/>
        <item x="894"/>
        <item x="895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6"/>
        <item x="917"/>
        <item x="918"/>
        <item x="919"/>
        <item x="920"/>
        <item x="921"/>
        <item x="922"/>
        <item x="923"/>
        <item x="925"/>
        <item x="926"/>
        <item x="927"/>
        <item x="928"/>
        <item x="931"/>
        <item x="932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1"/>
        <item x="962"/>
        <item x="963"/>
        <item x="964"/>
        <item x="965"/>
        <item x="966"/>
        <item x="967"/>
        <item x="968"/>
        <item x="969"/>
        <item x="971"/>
        <item x="972"/>
        <item x="973"/>
        <item x="974"/>
        <item x="975"/>
        <item x="976"/>
        <item x="977"/>
        <item x="978"/>
        <item x="980"/>
        <item x="981"/>
        <item x="982"/>
        <item x="984"/>
        <item x="985"/>
        <item x="986"/>
        <item x="987"/>
        <item x="990"/>
        <item x="992"/>
        <item x="993"/>
        <item x="994"/>
        <item x="995"/>
        <item x="996"/>
        <item x="997"/>
        <item x="999"/>
        <item x="1000"/>
        <item x="1001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6"/>
        <item x="1017"/>
        <item x="1018"/>
        <item x="1019"/>
        <item x="1020"/>
        <item x="1021"/>
        <item x="1022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t="default"/>
      </items>
    </pivotField>
    <pivotField dataField="1" compact="0" outline="0" subtotalTop="0" showAll="0">
      <items count="92">
        <item x="23"/>
        <item x="2"/>
        <item x="5"/>
        <item x="34"/>
        <item x="30"/>
        <item x="13"/>
        <item x="40"/>
        <item x="0"/>
        <item x="26"/>
        <item x="90"/>
        <item x="42"/>
        <item x="19"/>
        <item x="8"/>
        <item x="36"/>
        <item x="7"/>
        <item x="45"/>
        <item x="58"/>
        <item x="12"/>
        <item x="4"/>
        <item x="49"/>
        <item x="6"/>
        <item x="76"/>
        <item x="72"/>
        <item x="77"/>
        <item x="9"/>
        <item x="55"/>
        <item x="86"/>
        <item x="81"/>
        <item x="22"/>
        <item x="68"/>
        <item x="44"/>
        <item x="73"/>
        <item x="29"/>
        <item x="70"/>
        <item x="52"/>
        <item x="27"/>
        <item x="15"/>
        <item x="69"/>
        <item x="46"/>
        <item x="59"/>
        <item x="67"/>
        <item x="18"/>
        <item x="50"/>
        <item x="1"/>
        <item x="83"/>
        <item x="10"/>
        <item x="37"/>
        <item x="66"/>
        <item x="51"/>
        <item x="41"/>
        <item x="62"/>
        <item x="31"/>
        <item x="25"/>
        <item x="78"/>
        <item x="21"/>
        <item x="63"/>
        <item x="35"/>
        <item x="16"/>
        <item x="11"/>
        <item x="39"/>
        <item x="57"/>
        <item x="3"/>
        <item x="74"/>
        <item x="33"/>
        <item x="53"/>
        <item x="38"/>
        <item x="32"/>
        <item x="75"/>
        <item x="85"/>
        <item x="48"/>
        <item x="43"/>
        <item x="47"/>
        <item x="24"/>
        <item x="71"/>
        <item x="28"/>
        <item x="61"/>
        <item x="17"/>
        <item x="84"/>
        <item x="79"/>
        <item x="82"/>
        <item x="80"/>
        <item x="54"/>
        <item x="60"/>
        <item x="14"/>
        <item x="20"/>
        <item x="56"/>
        <item x="64"/>
        <item x="65"/>
        <item x="87"/>
        <item x="88"/>
        <item x="89"/>
        <item t="default"/>
      </items>
    </pivotField>
    <pivotField dataField="1" compact="0" outline="0" subtotalTop="0" showAll="0">
      <items count="15">
        <item x="0"/>
        <item x="1"/>
        <item x="3"/>
        <item x="4"/>
        <item x="5"/>
        <item x="13"/>
        <item x="2"/>
        <item x="6"/>
        <item x="10"/>
        <item x="9"/>
        <item x="8"/>
        <item x="7"/>
        <item x="11"/>
        <item x="12"/>
        <item t="default"/>
      </items>
    </pivotField>
    <pivotField dataField="1" compact="0" outline="0" subtotalTop="0" showAll="0">
      <items count="86">
        <item x="0"/>
        <item x="2"/>
        <item x="3"/>
        <item x="1"/>
        <item x="84"/>
        <item x="12"/>
        <item x="73"/>
        <item x="35"/>
        <item x="32"/>
        <item x="26"/>
        <item x="18"/>
        <item x="4"/>
        <item x="29"/>
        <item x="46"/>
        <item x="15"/>
        <item x="30"/>
        <item x="37"/>
        <item x="31"/>
        <item x="6"/>
        <item x="23"/>
        <item x="60"/>
        <item x="40"/>
        <item x="25"/>
        <item x="61"/>
        <item x="14"/>
        <item x="59"/>
        <item x="42"/>
        <item x="69"/>
        <item x="80"/>
        <item x="38"/>
        <item x="56"/>
        <item x="21"/>
        <item x="77"/>
        <item x="74"/>
        <item x="55"/>
        <item x="5"/>
        <item x="57"/>
        <item x="76"/>
        <item x="43"/>
        <item x="63"/>
        <item x="19"/>
        <item x="71"/>
        <item x="11"/>
        <item x="70"/>
        <item x="75"/>
        <item x="34"/>
        <item x="33"/>
        <item x="27"/>
        <item x="45"/>
        <item x="68"/>
        <item x="13"/>
        <item x="66"/>
        <item x="44"/>
        <item x="8"/>
        <item x="53"/>
        <item x="72"/>
        <item x="22"/>
        <item x="28"/>
        <item x="78"/>
        <item x="7"/>
        <item x="50"/>
        <item x="16"/>
        <item x="51"/>
        <item x="36"/>
        <item x="48"/>
        <item x="47"/>
        <item x="58"/>
        <item x="67"/>
        <item x="65"/>
        <item x="79"/>
        <item x="9"/>
        <item x="10"/>
        <item x="17"/>
        <item x="20"/>
        <item x="24"/>
        <item x="39"/>
        <item x="41"/>
        <item x="49"/>
        <item x="52"/>
        <item x="54"/>
        <item x="62"/>
        <item x="64"/>
        <item x="81"/>
        <item x="82"/>
        <item x="83"/>
        <item t="default"/>
      </items>
    </pivotField>
    <pivotField dataField="1" compact="0" outline="0" subtotalTop="0" showAll="0">
      <items count="20">
        <item x="2"/>
        <item x="0"/>
        <item x="5"/>
        <item x="18"/>
        <item x="3"/>
        <item x="14"/>
        <item x="11"/>
        <item x="1"/>
        <item x="13"/>
        <item x="6"/>
        <item x="4"/>
        <item x="9"/>
        <item x="12"/>
        <item x="10"/>
        <item x="7"/>
        <item x="15"/>
        <item x="8"/>
        <item x="16"/>
        <item x="17"/>
        <item t="default"/>
      </items>
    </pivotField>
    <pivotField dataField="1" compact="0" outline="0" subtotalTop="0" showAll="0">
      <items count="20">
        <item x="1"/>
        <item x="0"/>
        <item x="3"/>
        <item x="6"/>
        <item x="8"/>
        <item x="4"/>
        <item x="12"/>
        <item x="18"/>
        <item x="7"/>
        <item x="2"/>
        <item x="5"/>
        <item x="11"/>
        <item x="9"/>
        <item x="10"/>
        <item x="13"/>
        <item x="14"/>
        <item x="15"/>
        <item x="16"/>
        <item x="17"/>
        <item t="default"/>
      </items>
    </pivotField>
    <pivotField dataField="1" compact="0" outline="0" subtotalTop="0" showAll="0">
      <items count="131">
        <item x="8"/>
        <item x="2"/>
        <item x="21"/>
        <item x="30"/>
        <item x="17"/>
        <item x="22"/>
        <item x="5"/>
        <item x="60"/>
        <item x="12"/>
        <item x="4"/>
        <item x="0"/>
        <item x="35"/>
        <item x="41"/>
        <item x="9"/>
        <item x="129"/>
        <item x="26"/>
        <item x="11"/>
        <item x="62"/>
        <item x="46"/>
        <item x="55"/>
        <item x="29"/>
        <item x="31"/>
        <item x="43"/>
        <item x="51"/>
        <item x="58"/>
        <item x="61"/>
        <item x="68"/>
        <item x="48"/>
        <item x="20"/>
        <item x="1"/>
        <item x="7"/>
        <item x="36"/>
        <item x="59"/>
        <item x="90"/>
        <item x="40"/>
        <item x="92"/>
        <item x="25"/>
        <item x="80"/>
        <item x="84"/>
        <item x="110"/>
        <item x="77"/>
        <item x="33"/>
        <item x="125"/>
        <item x="75"/>
        <item x="64"/>
        <item x="124"/>
        <item x="73"/>
        <item x="95"/>
        <item x="97"/>
        <item x="53"/>
        <item x="56"/>
        <item x="105"/>
        <item x="119"/>
        <item x="37"/>
        <item x="57"/>
        <item x="67"/>
        <item x="89"/>
        <item x="87"/>
        <item x="63"/>
        <item x="108"/>
        <item x="83"/>
        <item x="117"/>
        <item x="38"/>
        <item x="49"/>
        <item x="114"/>
        <item x="123"/>
        <item x="115"/>
        <item x="78"/>
        <item x="19"/>
        <item x="112"/>
        <item x="103"/>
        <item x="69"/>
        <item x="98"/>
        <item x="85"/>
        <item x="107"/>
        <item x="27"/>
        <item x="113"/>
        <item x="91"/>
        <item x="120"/>
        <item x="6"/>
        <item x="13"/>
        <item x="104"/>
        <item x="99"/>
        <item x="81"/>
        <item x="45"/>
        <item x="66"/>
        <item x="82"/>
        <item x="106"/>
        <item x="86"/>
        <item x="32"/>
        <item x="118"/>
        <item x="96"/>
        <item x="10"/>
        <item x="100"/>
        <item x="39"/>
        <item x="76"/>
        <item x="101"/>
        <item x="94"/>
        <item x="93"/>
        <item x="24"/>
        <item x="34"/>
        <item x="14"/>
        <item x="28"/>
        <item x="3"/>
        <item x="15"/>
        <item x="16"/>
        <item x="18"/>
        <item x="23"/>
        <item x="42"/>
        <item x="44"/>
        <item x="47"/>
        <item x="50"/>
        <item x="52"/>
        <item x="54"/>
        <item x="65"/>
        <item x="70"/>
        <item x="71"/>
        <item x="72"/>
        <item x="74"/>
        <item x="79"/>
        <item x="88"/>
        <item x="102"/>
        <item x="109"/>
        <item x="111"/>
        <item x="116"/>
        <item x="121"/>
        <item x="122"/>
        <item x="126"/>
        <item x="127"/>
        <item x="128"/>
        <item t="default"/>
      </items>
    </pivotField>
    <pivotField compact="0" outline="0" subtotalTop="0" showAll="0">
      <items count="1138">
        <item x="2"/>
        <item x="1136"/>
        <item x="115"/>
        <item x="395"/>
        <item x="16"/>
        <item x="384"/>
        <item x="630"/>
        <item x="461"/>
        <item x="291"/>
        <item x="229"/>
        <item x="75"/>
        <item x="251"/>
        <item x="301"/>
        <item x="249"/>
        <item x="1"/>
        <item x="581"/>
        <item x="345"/>
        <item x="559"/>
        <item x="3"/>
        <item x="44"/>
        <item x="428"/>
        <item x="233"/>
        <item x="26"/>
        <item x="897"/>
        <item x="111"/>
        <item x="62"/>
        <item x="706"/>
        <item x="406"/>
        <item x="178"/>
        <item x="791"/>
        <item x="68"/>
        <item x="374"/>
        <item x="30"/>
        <item x="31"/>
        <item x="32"/>
        <item x="349"/>
        <item x="308"/>
        <item x="802"/>
        <item x="52"/>
        <item x="250"/>
        <item x="440"/>
        <item x="407"/>
        <item x="39"/>
        <item x="551"/>
        <item x="811"/>
        <item x="199"/>
        <item x="119"/>
        <item x="150"/>
        <item x="689"/>
        <item x="455"/>
        <item x="716"/>
        <item x="480"/>
        <item x="796"/>
        <item x="907"/>
        <item x="56"/>
        <item x="820"/>
        <item x="427"/>
        <item x="536"/>
        <item x="768"/>
        <item x="355"/>
        <item x="394"/>
        <item x="648"/>
        <item x="869"/>
        <item x="264"/>
        <item x="938"/>
        <item x="873"/>
        <item x="652"/>
        <item x="643"/>
        <item x="187"/>
        <item x="673"/>
        <item x="507"/>
        <item x="789"/>
        <item x="556"/>
        <item x="723"/>
        <item x="490"/>
        <item x="333"/>
        <item x="198"/>
        <item x="605"/>
        <item x="714"/>
        <item x="860"/>
        <item x="543"/>
        <item x="253"/>
        <item x="192"/>
        <item x="296"/>
        <item x="17"/>
        <item x="86"/>
        <item x="787"/>
        <item x="874"/>
        <item x="415"/>
        <item x="131"/>
        <item x="733"/>
        <item x="20"/>
        <item x="293"/>
        <item x="101"/>
        <item x="58"/>
        <item x="649"/>
        <item x="619"/>
        <item x="105"/>
        <item x="373"/>
        <item x="550"/>
        <item x="790"/>
        <item x="107"/>
        <item x="799"/>
        <item x="7"/>
        <item x="919"/>
        <item x="618"/>
        <item x="832"/>
        <item x="684"/>
        <item x="221"/>
        <item x="447"/>
        <item x="120"/>
        <item x="456"/>
        <item x="437"/>
        <item x="338"/>
        <item x="760"/>
        <item x="542"/>
        <item x="885"/>
        <item x="382"/>
        <item x="700"/>
        <item x="930"/>
        <item x="708"/>
        <item x="911"/>
        <item x="451"/>
        <item x="283"/>
        <item x="801"/>
        <item x="941"/>
        <item x="861"/>
        <item x="153"/>
        <item x="742"/>
        <item x="453"/>
        <item x="0"/>
        <item x="4"/>
        <item x="5"/>
        <item x="6"/>
        <item x="8"/>
        <item x="9"/>
        <item x="10"/>
        <item x="11"/>
        <item x="12"/>
        <item x="13"/>
        <item x="14"/>
        <item x="15"/>
        <item x="18"/>
        <item x="19"/>
        <item x="21"/>
        <item x="22"/>
        <item x="23"/>
        <item x="24"/>
        <item x="25"/>
        <item x="27"/>
        <item x="28"/>
        <item x="29"/>
        <item x="33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7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6"/>
        <item x="108"/>
        <item x="109"/>
        <item x="110"/>
        <item x="112"/>
        <item x="113"/>
        <item x="114"/>
        <item x="116"/>
        <item x="117"/>
        <item x="118"/>
        <item x="121"/>
        <item x="122"/>
        <item x="123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3"/>
        <item x="194"/>
        <item x="195"/>
        <item x="196"/>
        <item x="197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2"/>
        <item x="223"/>
        <item x="224"/>
        <item x="225"/>
        <item x="226"/>
        <item x="227"/>
        <item x="228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2"/>
        <item x="254"/>
        <item x="255"/>
        <item x="256"/>
        <item x="257"/>
        <item x="258"/>
        <item x="259"/>
        <item x="260"/>
        <item x="261"/>
        <item x="262"/>
        <item x="263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x="289"/>
        <item x="290"/>
        <item x="292"/>
        <item x="294"/>
        <item x="295"/>
        <item x="297"/>
        <item x="298"/>
        <item x="299"/>
        <item x="300"/>
        <item x="302"/>
        <item x="303"/>
        <item x="304"/>
        <item x="305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4"/>
        <item x="335"/>
        <item x="336"/>
        <item x="337"/>
        <item x="339"/>
        <item x="340"/>
        <item x="341"/>
        <item x="342"/>
        <item x="343"/>
        <item x="344"/>
        <item x="346"/>
        <item x="347"/>
        <item x="348"/>
        <item x="350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5"/>
        <item x="376"/>
        <item x="377"/>
        <item x="378"/>
        <item x="379"/>
        <item x="380"/>
        <item x="381"/>
        <item x="383"/>
        <item x="385"/>
        <item x="386"/>
        <item x="387"/>
        <item x="388"/>
        <item x="389"/>
        <item x="390"/>
        <item x="391"/>
        <item x="392"/>
        <item x="393"/>
        <item x="396"/>
        <item x="397"/>
        <item x="398"/>
        <item x="399"/>
        <item x="400"/>
        <item x="401"/>
        <item x="402"/>
        <item x="403"/>
        <item x="404"/>
        <item x="405"/>
        <item x="408"/>
        <item x="409"/>
        <item x="410"/>
        <item x="411"/>
        <item x="412"/>
        <item x="413"/>
        <item x="414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9"/>
        <item x="430"/>
        <item x="431"/>
        <item x="432"/>
        <item x="433"/>
        <item x="434"/>
        <item x="435"/>
        <item x="436"/>
        <item x="438"/>
        <item x="439"/>
        <item x="441"/>
        <item x="442"/>
        <item x="443"/>
        <item x="444"/>
        <item x="445"/>
        <item x="446"/>
        <item x="448"/>
        <item x="449"/>
        <item x="450"/>
        <item x="452"/>
        <item x="454"/>
        <item x="457"/>
        <item x="458"/>
        <item x="459"/>
        <item x="460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1"/>
        <item x="482"/>
        <item x="483"/>
        <item x="484"/>
        <item x="485"/>
        <item x="486"/>
        <item x="487"/>
        <item x="488"/>
        <item x="489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7"/>
        <item x="538"/>
        <item x="539"/>
        <item x="540"/>
        <item x="541"/>
        <item x="544"/>
        <item x="545"/>
        <item x="546"/>
        <item x="547"/>
        <item x="548"/>
        <item x="549"/>
        <item x="552"/>
        <item x="553"/>
        <item x="554"/>
        <item x="555"/>
        <item x="557"/>
        <item x="558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20"/>
        <item x="621"/>
        <item x="622"/>
        <item x="623"/>
        <item x="624"/>
        <item x="625"/>
        <item x="626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5"/>
        <item x="646"/>
        <item x="647"/>
        <item x="650"/>
        <item x="651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4"/>
        <item x="675"/>
        <item x="676"/>
        <item x="677"/>
        <item x="678"/>
        <item x="679"/>
        <item x="680"/>
        <item x="681"/>
        <item x="682"/>
        <item x="683"/>
        <item x="685"/>
        <item x="686"/>
        <item x="687"/>
        <item x="688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704"/>
        <item x="705"/>
        <item x="707"/>
        <item x="709"/>
        <item x="710"/>
        <item x="711"/>
        <item x="712"/>
        <item x="713"/>
        <item x="715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4"/>
        <item x="735"/>
        <item x="736"/>
        <item x="737"/>
        <item x="738"/>
        <item x="739"/>
        <item x="740"/>
        <item x="74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1"/>
        <item x="762"/>
        <item x="763"/>
        <item x="764"/>
        <item x="765"/>
        <item x="766"/>
        <item x="767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8"/>
        <item x="792"/>
        <item x="793"/>
        <item x="794"/>
        <item x="795"/>
        <item x="797"/>
        <item x="798"/>
        <item x="800"/>
        <item x="803"/>
        <item x="804"/>
        <item x="805"/>
        <item x="806"/>
        <item x="807"/>
        <item x="808"/>
        <item x="809"/>
        <item x="810"/>
        <item x="812"/>
        <item x="813"/>
        <item x="814"/>
        <item x="815"/>
        <item x="816"/>
        <item x="817"/>
        <item x="818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2"/>
        <item x="863"/>
        <item x="864"/>
        <item x="865"/>
        <item x="866"/>
        <item x="867"/>
        <item x="868"/>
        <item x="870"/>
        <item x="871"/>
        <item x="872"/>
        <item x="875"/>
        <item x="876"/>
        <item x="877"/>
        <item x="878"/>
        <item x="879"/>
        <item x="880"/>
        <item x="881"/>
        <item x="882"/>
        <item x="883"/>
        <item x="884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8"/>
        <item x="899"/>
        <item x="900"/>
        <item x="901"/>
        <item x="902"/>
        <item x="903"/>
        <item x="904"/>
        <item x="905"/>
        <item x="906"/>
        <item x="908"/>
        <item x="909"/>
        <item x="910"/>
        <item x="912"/>
        <item x="913"/>
        <item x="914"/>
        <item x="915"/>
        <item x="916"/>
        <item x="917"/>
        <item x="918"/>
        <item x="920"/>
        <item x="921"/>
        <item x="922"/>
        <item x="923"/>
        <item x="924"/>
        <item x="925"/>
        <item x="926"/>
        <item x="927"/>
        <item x="928"/>
        <item x="929"/>
        <item x="931"/>
        <item x="932"/>
        <item x="933"/>
        <item x="934"/>
        <item x="935"/>
        <item x="936"/>
        <item x="937"/>
        <item x="939"/>
        <item x="940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compact="0" outline="0" subtotalTop="0" showAll="0">
      <items count="16">
        <item x="6"/>
        <item x="2"/>
        <item x="5"/>
        <item x="4"/>
        <item x="3"/>
        <item x="7"/>
        <item x="10"/>
        <item x="8"/>
        <item x="14"/>
        <item x="12"/>
        <item x="0"/>
        <item x="11"/>
        <item x="1"/>
        <item x="9"/>
        <item x="13"/>
        <item t="default"/>
      </items>
    </pivotField>
    <pivotField compact="0" outline="0" subtotalTop="0" numFmtId="10" showAll="0">
      <items count="24">
        <item x="2"/>
        <item x="11"/>
        <item x="22"/>
        <item x="8"/>
        <item x="0"/>
        <item x="1"/>
        <item x="3"/>
        <item x="4"/>
        <item x="5"/>
        <item x="6"/>
        <item x="7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outline="0" subtotalTop="0" showAll="0">
      <items count="31">
        <item x="1"/>
        <item x="0"/>
        <item x="11"/>
        <item x="8"/>
        <item x="5"/>
        <item x="16"/>
        <item x="10"/>
        <item x="29"/>
        <item x="7"/>
        <item x="13"/>
        <item x="14"/>
        <item x="21"/>
        <item x="3"/>
        <item x="2"/>
        <item x="6"/>
        <item x="15"/>
        <item x="23"/>
        <item x="4"/>
        <item x="20"/>
        <item x="17"/>
        <item x="22"/>
        <item x="26"/>
        <item x="12"/>
        <item x="18"/>
        <item x="25"/>
        <item x="9"/>
        <item x="19"/>
        <item x="24"/>
        <item x="27"/>
        <item x="28"/>
        <item t="default"/>
      </items>
    </pivotField>
    <pivotField compact="0" outline="0" subtotalTop="0" showAll="0">
      <items count="30">
        <item x="1"/>
        <item x="7"/>
        <item x="14"/>
        <item x="0"/>
        <item x="2"/>
        <item x="13"/>
        <item x="28"/>
        <item x="17"/>
        <item x="3"/>
        <item x="12"/>
        <item x="15"/>
        <item x="18"/>
        <item x="11"/>
        <item x="20"/>
        <item x="23"/>
        <item x="19"/>
        <item x="8"/>
        <item x="4"/>
        <item x="9"/>
        <item x="5"/>
        <item x="10"/>
        <item x="6"/>
        <item x="16"/>
        <item x="22"/>
        <item x="21"/>
        <item x="24"/>
        <item x="25"/>
        <item x="26"/>
        <item x="27"/>
        <item t="default"/>
      </items>
    </pivotField>
    <pivotField compact="0" outline="0" subtotalTop="0" showAll="0">
      <items count="6">
        <item x="0"/>
        <item x="4"/>
        <item x="1"/>
        <item x="2"/>
        <item x="3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numFmtId="1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7">
        <item x="2"/>
        <item x="5"/>
        <item x="1"/>
        <item x="0"/>
        <item x="3"/>
        <item x="4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showAll="0">
      <items count="4">
        <item x="0"/>
        <item x="2"/>
        <item x="1"/>
        <item t="default"/>
      </items>
    </pivotField>
    <pivotField compact="0" outline="0" subtotalTop="0" numFmtId="10" showAll="0">
      <items count="4">
        <item x="0"/>
        <item x="2"/>
        <item x="1"/>
        <item t="default"/>
      </items>
    </pivotField>
    <pivotField dataField="1" compact="0" outline="0" subtotalTop="0" showAll="0">
      <items count="5">
        <item x="0"/>
        <item x="1"/>
        <item x="3"/>
        <item x="2"/>
        <item t="default"/>
      </items>
    </pivotField>
    <pivotField compact="0" outline="0" subtotalTop="0" showAll="0">
      <items count="6">
        <item x="0"/>
        <item x="2"/>
        <item x="4"/>
        <item x="1"/>
        <item x="3"/>
        <item t="default"/>
      </items>
    </pivotField>
    <pivotField compact="0" outline="0" subtotalTop="0" showAll="0">
      <items count="5">
        <item x="0"/>
        <item x="1"/>
        <item x="3"/>
        <item x="2"/>
        <item t="default"/>
      </items>
    </pivotField>
    <pivotField dataField="1" compact="0" outline="0" subtotalTop="0" showAll="0">
      <items count="5">
        <item x="0"/>
        <item x="1"/>
        <item x="3"/>
        <item x="2"/>
        <item t="default"/>
      </items>
    </pivotField>
    <pivotField compact="0" outline="0" subtotalTop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outline="0" subtotalTop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outline="0" subtotalTop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</pivotFields>
  <rowFields count="1">
    <field x="4"/>
  </rowFields>
  <rowItems count="6">
    <i>
      <x v="151"/>
    </i>
    <i>
      <x v="152"/>
    </i>
    <i>
      <x v="153"/>
    </i>
    <i>
      <x v="154"/>
    </i>
    <i>
      <x v="155"/>
    </i>
    <i>
      <x v="166"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2">
    <pageField fld="3"/>
    <pageField fld="0"/>
  </pageFields>
  <dataFields count="18">
    <dataField name=" 消费" fld="9" baseField="0" baseItem="148"/>
    <dataField name=" 展现量" fld="10" baseField="0" baseItem="148"/>
    <dataField name=" 点击量" fld="11" baseField="0" baseItem="148"/>
    <dataField name="  点击率" fld="48" baseField="0" baseItem="148"/>
    <dataField name=" 点击成本" fld="49" baseField="0" baseItem="148"/>
    <dataField name=" 千展费用" fld="50" baseField="0" baseItem="148"/>
    <dataField name=" 点赞" fld="15" baseField="0" baseItem="148"/>
    <dataField name=" 评论" fld="16" baseField="0" baseItem="148"/>
    <dataField name=" 收藏" fld="17" baseField="0" baseItem="148"/>
    <dataField name=" 关注" fld="18" baseField="0" baseItem="148"/>
    <dataField name=" 分享" fld="19" baseField="0" baseItem="148"/>
    <dataField name=" 互动量" fld="20" baseField="0" baseItem="148"/>
    <dataField name=" 互动成本" fld="53" baseField="0" baseItem="148"/>
    <dataField name="私信人数" fld="41" baseField="0" baseItem="148"/>
    <dataField name=" 私信成本" fld="51" baseField="0" baseItem="148"/>
    <dataField name="开口数" fld="44" baseField="0" baseItem="148"/>
    <dataField name=" 开口成本" fld="52" baseField="0" baseItem="148"/>
    <dataField name=" 私信率" fld="54" baseField="0" baseItem="148"/>
  </dataFields>
  <formats count="137">
    <format dxfId="46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6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6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6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6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6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6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7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7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7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7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7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7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7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7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78">
      <pivotArea type="all" dataOnly="0" outline="0" fieldPosition="0"/>
    </format>
    <format dxfId="479">
      <pivotArea type="all" dataOnly="0" outline="0" fieldPosition="0"/>
    </format>
    <format dxfId="480">
      <pivotArea type="all" dataOnly="0" outline="0" fieldPosition="0"/>
    </format>
    <format dxfId="481">
      <pivotArea type="all" dataOnly="0" outline="0" fieldPosition="0"/>
    </format>
    <format dxfId="482">
      <pivotArea type="all" dataOnly="0" outline="0" fieldPosition="0"/>
    </format>
    <format dxfId="48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8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8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8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87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8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89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90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91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9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49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4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5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6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7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8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499">
      <pivotArea field="0" type="button" dataOnly="0" labelOnly="1" outline="0" fieldPosition="0"/>
    </format>
    <format dxfId="500">
      <pivotArea dataOnly="0" labelOnly="1" fieldPosition="0">
        <references count="1">
          <reference field="4294967294" count="1">
            <x v="0"/>
          </reference>
        </references>
      </pivotArea>
    </format>
    <format dxfId="501">
      <pivotArea dataOnly="0" labelOnly="1" fieldPosition="0">
        <references count="1">
          <reference field="4294967294" count="1">
            <x v="1"/>
          </reference>
        </references>
      </pivotArea>
    </format>
    <format dxfId="502">
      <pivotArea dataOnly="0" labelOnly="1" fieldPosition="0">
        <references count="1">
          <reference field="4294967294" count="1">
            <x v="2"/>
          </reference>
        </references>
      </pivotArea>
    </format>
    <format dxfId="503">
      <pivotArea dataOnly="0" labelOnly="1" fieldPosition="0">
        <references count="1">
          <reference field="4294967294" count="1">
            <x v="3"/>
          </reference>
        </references>
      </pivotArea>
    </format>
    <format dxfId="504">
      <pivotArea dataOnly="0" labelOnly="1" fieldPosition="0">
        <references count="1">
          <reference field="4294967294" count="1">
            <x v="4"/>
          </reference>
        </references>
      </pivotArea>
    </format>
    <format dxfId="505">
      <pivotArea dataOnly="0" labelOnly="1" fieldPosition="0">
        <references count="1">
          <reference field="4294967294" count="1">
            <x v="5"/>
          </reference>
        </references>
      </pivotArea>
    </format>
    <format dxfId="506">
      <pivotArea dataOnly="0" labelOnly="1" fieldPosition="0">
        <references count="1">
          <reference field="4294967294" count="1">
            <x v="6"/>
          </reference>
        </references>
      </pivotArea>
    </format>
    <format dxfId="507">
      <pivotArea dataOnly="0" labelOnly="1" fieldPosition="0">
        <references count="1">
          <reference field="4294967294" count="1">
            <x v="7"/>
          </reference>
        </references>
      </pivotArea>
    </format>
    <format dxfId="508">
      <pivotArea dataOnly="0" labelOnly="1" fieldPosition="0">
        <references count="1">
          <reference field="4294967294" count="1">
            <x v="8"/>
          </reference>
        </references>
      </pivotArea>
    </format>
    <format dxfId="509">
      <pivotArea dataOnly="0" labelOnly="1" fieldPosition="0">
        <references count="1">
          <reference field="4294967294" count="1">
            <x v="9"/>
          </reference>
        </references>
      </pivotArea>
    </format>
    <format dxfId="510">
      <pivotArea dataOnly="0" labelOnly="1" fieldPosition="0">
        <references count="1">
          <reference field="4294967294" count="1">
            <x v="10"/>
          </reference>
        </references>
      </pivotArea>
    </format>
    <format dxfId="511">
      <pivotArea dataOnly="0" labelOnly="1" fieldPosition="0">
        <references count="1">
          <reference field="4294967294" count="1">
            <x v="11"/>
          </reference>
        </references>
      </pivotArea>
    </format>
    <format dxfId="512">
      <pivotArea dataOnly="0" labelOnly="1" fieldPosition="0">
        <references count="1">
          <reference field="4294967294" count="1">
            <x v="12"/>
          </reference>
        </references>
      </pivotArea>
    </format>
    <format dxfId="513">
      <pivotArea dataOnly="0" labelOnly="1" fieldPosition="0">
        <references count="1">
          <reference field="4294967294" count="1">
            <x v="13"/>
          </reference>
        </references>
      </pivotArea>
    </format>
    <format dxfId="514">
      <pivotArea dataOnly="0" labelOnly="1" fieldPosition="0">
        <references count="1">
          <reference field="4294967294" count="1">
            <x v="14"/>
          </reference>
        </references>
      </pivotArea>
    </format>
    <format dxfId="515">
      <pivotArea dataOnly="0" labelOnly="1" fieldPosition="0">
        <references count="1">
          <reference field="4294967294" count="1">
            <x v="15"/>
          </reference>
        </references>
      </pivotArea>
    </format>
    <format dxfId="516">
      <pivotArea dataOnly="0" labelOnly="1" fieldPosition="0">
        <references count="1">
          <reference field="4294967294" count="1">
            <x v="16"/>
          </reference>
        </references>
      </pivotArea>
    </format>
    <format dxfId="517">
      <pivotArea dataOnly="0" labelOnly="1" grandRow="1" fieldPosition="0"/>
    </format>
    <format dxfId="518">
      <pivotArea grandRow="1" collapsedLevelsAreSubtotals="1" fieldPosition="0"/>
    </format>
    <format dxfId="519">
      <pivotArea dataOnly="0" labelOnly="1" fieldPosition="0">
        <references count="1">
          <reference field="4294967294" count="1">
            <x v="3"/>
          </reference>
        </references>
      </pivotArea>
    </format>
    <format dxfId="52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2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22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23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24">
      <pivotArea dataOnly="0" labelOnly="1" grandRow="1" fieldPosition="0"/>
    </format>
    <format dxfId="525">
      <pivotArea grandRow="1" collapsedLevelsAreSubtotals="1" fieldPosition="0"/>
    </format>
    <format dxfId="526">
      <pivotArea dataOnly="0" labelOnly="1" grandRow="1" fieldPosition="0"/>
    </format>
    <format dxfId="527">
      <pivotArea grandRow="1" collapsedLevelsAreSubtotals="1" fieldPosition="0"/>
    </format>
    <format dxfId="528">
      <pivotArea dataOnly="0" labelOnly="1" fieldPosition="0">
        <references count="1">
          <reference field="0" count="1">
            <x v="158"/>
          </reference>
        </references>
      </pivotArea>
    </format>
    <format dxfId="529">
      <pivotArea dataOnly="0" labelOnly="1" fieldPosition="0">
        <references count="1">
          <reference field="0" count="1">
            <x v="159"/>
          </reference>
        </references>
      </pivotArea>
    </format>
    <format dxfId="530">
      <pivotArea dataOnly="0" labelOnly="1" fieldPosition="0">
        <references count="1">
          <reference field="0" count="1">
            <x v="160"/>
          </reference>
        </references>
      </pivotArea>
    </format>
    <format dxfId="531">
      <pivotArea dataOnly="0" labelOnly="1" fieldPosition="0">
        <references count="1">
          <reference field="0" count="1">
            <x v="161"/>
          </reference>
        </references>
      </pivotArea>
    </format>
    <format dxfId="532">
      <pivotArea dataOnly="0" labelOnly="1" fieldPosition="0">
        <references count="1">
          <reference field="0" count="1">
            <x v="162"/>
          </reference>
        </references>
      </pivotArea>
    </format>
    <format dxfId="533">
      <pivotArea dataOnly="0" labelOnly="1" fieldPosition="0">
        <references count="1">
          <reference field="0" count="1">
            <x v="163"/>
          </reference>
        </references>
      </pivotArea>
    </format>
    <format dxfId="534">
      <pivotArea dataOnly="0" labelOnly="1" fieldPosition="0">
        <references count="1">
          <reference field="0" count="1">
            <x v="164"/>
          </reference>
        </references>
      </pivotArea>
    </format>
    <format dxfId="535">
      <pivotArea dataOnly="0" labelOnly="1" fieldPosition="0">
        <references count="1">
          <reference field="0" count="1">
            <x v="165"/>
          </reference>
        </references>
      </pivotArea>
    </format>
    <format dxfId="536">
      <pivotArea dataOnly="0" labelOnly="1" fieldPosition="0">
        <references count="1">
          <reference field="0" count="1">
            <x v="166"/>
          </reference>
        </references>
      </pivotArea>
    </format>
    <format dxfId="537">
      <pivotArea dataOnly="0" labelOnly="1" fieldPosition="0">
        <references count="1">
          <reference field="0" count="1">
            <x v="167"/>
          </reference>
        </references>
      </pivotArea>
    </format>
    <format dxfId="538">
      <pivotArea dataOnly="0" labelOnly="1" fieldPosition="0">
        <references count="1">
          <reference field="0" count="1">
            <x v="168"/>
          </reference>
        </references>
      </pivotArea>
    </format>
    <format dxfId="539">
      <pivotArea dataOnly="0" labelOnly="1" fieldPosition="0">
        <references count="1">
          <reference field="0" count="1">
            <x v="169"/>
          </reference>
        </references>
      </pivotArea>
    </format>
    <format dxfId="540">
      <pivotArea dataOnly="0" labelOnly="1" fieldPosition="0">
        <references count="1">
          <reference field="0" count="1">
            <x v="170"/>
          </reference>
        </references>
      </pivotArea>
    </format>
    <format dxfId="541">
      <pivotArea dataOnly="0" labelOnly="1" fieldPosition="0">
        <references count="1">
          <reference field="0" count="1">
            <x v="171"/>
          </reference>
        </references>
      </pivotArea>
    </format>
    <format dxfId="542">
      <pivotArea dataOnly="0" labelOnly="1" fieldPosition="0">
        <references count="1">
          <reference field="0" count="1">
            <x v="172"/>
          </reference>
        </references>
      </pivotArea>
    </format>
    <format dxfId="543">
      <pivotArea dataOnly="0" labelOnly="1" fieldPosition="0">
        <references count="1">
          <reference field="0" count="1">
            <x v="193"/>
          </reference>
        </references>
      </pivotArea>
    </format>
    <format dxfId="544">
      <pivotArea collapsedLevelsAreSubtotals="1" fieldPosition="0">
        <references count="1">
          <reference field="0" count="1" selected="0">
            <x v="158"/>
          </reference>
        </references>
      </pivotArea>
    </format>
    <format dxfId="545">
      <pivotArea collapsedLevelsAreSubtotals="1" fieldPosition="0">
        <references count="1">
          <reference field="0" count="1" selected="0">
            <x v="159"/>
          </reference>
        </references>
      </pivotArea>
    </format>
    <format dxfId="546">
      <pivotArea collapsedLevelsAreSubtotals="1" fieldPosition="0">
        <references count="1">
          <reference field="0" count="1" selected="0">
            <x v="160"/>
          </reference>
        </references>
      </pivotArea>
    </format>
    <format dxfId="547">
      <pivotArea collapsedLevelsAreSubtotals="1" fieldPosition="0">
        <references count="1">
          <reference field="0" count="1" selected="0">
            <x v="161"/>
          </reference>
        </references>
      </pivotArea>
    </format>
    <format dxfId="548">
      <pivotArea collapsedLevelsAreSubtotals="1" fieldPosition="0">
        <references count="1">
          <reference field="0" count="1" selected="0">
            <x v="162"/>
          </reference>
        </references>
      </pivotArea>
    </format>
    <format dxfId="549">
      <pivotArea collapsedLevelsAreSubtotals="1" fieldPosition="0">
        <references count="1">
          <reference field="0" count="1" selected="0">
            <x v="163"/>
          </reference>
        </references>
      </pivotArea>
    </format>
    <format dxfId="550">
      <pivotArea collapsedLevelsAreSubtotals="1" fieldPosition="0">
        <references count="1">
          <reference field="0" count="1" selected="0">
            <x v="164"/>
          </reference>
        </references>
      </pivotArea>
    </format>
    <format dxfId="551">
      <pivotArea collapsedLevelsAreSubtotals="1" fieldPosition="0">
        <references count="1">
          <reference field="0" count="1" selected="0">
            <x v="165"/>
          </reference>
        </references>
      </pivotArea>
    </format>
    <format dxfId="552">
      <pivotArea collapsedLevelsAreSubtotals="1" fieldPosition="0">
        <references count="1">
          <reference field="0" count="1" selected="0">
            <x v="166"/>
          </reference>
        </references>
      </pivotArea>
    </format>
    <format dxfId="553">
      <pivotArea collapsedLevelsAreSubtotals="1" fieldPosition="0">
        <references count="1">
          <reference field="0" count="1" selected="0">
            <x v="167"/>
          </reference>
        </references>
      </pivotArea>
    </format>
    <format dxfId="554">
      <pivotArea collapsedLevelsAreSubtotals="1" fieldPosition="0">
        <references count="1">
          <reference field="0" count="1" selected="0">
            <x v="168"/>
          </reference>
        </references>
      </pivotArea>
    </format>
    <format dxfId="555">
      <pivotArea collapsedLevelsAreSubtotals="1" fieldPosition="0">
        <references count="1">
          <reference field="0" count="1" selected="0">
            <x v="169"/>
          </reference>
        </references>
      </pivotArea>
    </format>
    <format dxfId="556">
      <pivotArea collapsedLevelsAreSubtotals="1" fieldPosition="0">
        <references count="1">
          <reference field="0" count="1" selected="0">
            <x v="170"/>
          </reference>
        </references>
      </pivotArea>
    </format>
    <format dxfId="557">
      <pivotArea collapsedLevelsAreSubtotals="1" fieldPosition="0">
        <references count="1">
          <reference field="0" count="1" selected="0">
            <x v="171"/>
          </reference>
        </references>
      </pivotArea>
    </format>
    <format dxfId="558">
      <pivotArea collapsedLevelsAreSubtotals="1" fieldPosition="0">
        <references count="1">
          <reference field="0" count="1" selected="0">
            <x v="172"/>
          </reference>
        </references>
      </pivotArea>
    </format>
    <format dxfId="559">
      <pivotArea collapsedLevelsAreSubtotals="1" fieldPosition="0">
        <references count="1">
          <reference field="0" count="1" selected="0">
            <x v="193"/>
          </reference>
        </references>
      </pivotArea>
    </format>
    <format dxfId="560">
      <pivotArea dataOnly="0" labelOnly="1" fieldPosition="0">
        <references count="1">
          <reference field="4294967294" count="1">
            <x v="3"/>
          </reference>
        </references>
      </pivotArea>
    </format>
    <format dxfId="56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62">
      <pivotArea dataOnly="0" labelOnly="1" grandRow="1" fieldPosition="0"/>
    </format>
    <format dxfId="563">
      <pivotArea grandRow="1" collapsedLevelsAreSubtotals="1" fieldPosition="0"/>
    </format>
    <format dxfId="564">
      <pivotArea type="all" dataOnly="0" outline="0" fieldPosition="0"/>
    </format>
    <format dxfId="565">
      <pivotArea field="0" type="button" dataOnly="0" labelOnly="1" outline="0" fieldPosition="0"/>
    </format>
    <format dxfId="566">
      <pivotArea dataOnly="0" labelOnly="1" fieldPosition="0">
        <references count="1">
          <reference field="4294967294" count="1">
            <x v="0"/>
          </reference>
        </references>
      </pivotArea>
    </format>
    <format dxfId="567">
      <pivotArea dataOnly="0" labelOnly="1" fieldPosition="0">
        <references count="1">
          <reference field="4294967294" count="1">
            <x v="1"/>
          </reference>
        </references>
      </pivotArea>
    </format>
    <format dxfId="568">
      <pivotArea dataOnly="0" labelOnly="1" fieldPosition="0">
        <references count="1">
          <reference field="4294967294" count="1">
            <x v="2"/>
          </reference>
        </references>
      </pivotArea>
    </format>
    <format dxfId="569">
      <pivotArea dataOnly="0" labelOnly="1" fieldPosition="0">
        <references count="1">
          <reference field="4294967294" count="1">
            <x v="3"/>
          </reference>
        </references>
      </pivotArea>
    </format>
    <format dxfId="570">
      <pivotArea dataOnly="0" labelOnly="1" fieldPosition="0">
        <references count="1">
          <reference field="4294967294" count="1">
            <x v="4"/>
          </reference>
        </references>
      </pivotArea>
    </format>
    <format dxfId="571">
      <pivotArea dataOnly="0" labelOnly="1" fieldPosition="0">
        <references count="1">
          <reference field="4294967294" count="1">
            <x v="5"/>
          </reference>
        </references>
      </pivotArea>
    </format>
    <format dxfId="572">
      <pivotArea dataOnly="0" labelOnly="1" fieldPosition="0">
        <references count="1">
          <reference field="4294967294" count="1">
            <x v="6"/>
          </reference>
        </references>
      </pivotArea>
    </format>
    <format dxfId="573">
      <pivotArea dataOnly="0" labelOnly="1" fieldPosition="0">
        <references count="1">
          <reference field="4294967294" count="1">
            <x v="7"/>
          </reference>
        </references>
      </pivotArea>
    </format>
    <format dxfId="574">
      <pivotArea dataOnly="0" labelOnly="1" fieldPosition="0">
        <references count="1">
          <reference field="4294967294" count="1">
            <x v="8"/>
          </reference>
        </references>
      </pivotArea>
    </format>
    <format dxfId="575">
      <pivotArea dataOnly="0" labelOnly="1" fieldPosition="0">
        <references count="1">
          <reference field="4294967294" count="1">
            <x v="9"/>
          </reference>
        </references>
      </pivotArea>
    </format>
    <format dxfId="576">
      <pivotArea dataOnly="0" labelOnly="1" fieldPosition="0">
        <references count="1">
          <reference field="4294967294" count="1">
            <x v="10"/>
          </reference>
        </references>
      </pivotArea>
    </format>
    <format dxfId="577">
      <pivotArea dataOnly="0" labelOnly="1" fieldPosition="0">
        <references count="1">
          <reference field="4294967294" count="1">
            <x v="11"/>
          </reference>
        </references>
      </pivotArea>
    </format>
    <format dxfId="578">
      <pivotArea dataOnly="0" labelOnly="1" fieldPosition="0">
        <references count="1">
          <reference field="4294967294" count="1">
            <x v="12"/>
          </reference>
        </references>
      </pivotArea>
    </format>
    <format dxfId="579">
      <pivotArea dataOnly="0" labelOnly="1" fieldPosition="0">
        <references count="1">
          <reference field="4294967294" count="1">
            <x v="13"/>
          </reference>
        </references>
      </pivotArea>
    </format>
    <format dxfId="580">
      <pivotArea dataOnly="0" labelOnly="1" fieldPosition="0">
        <references count="1">
          <reference field="4294967294" count="1">
            <x v="14"/>
          </reference>
        </references>
      </pivotArea>
    </format>
    <format dxfId="581">
      <pivotArea dataOnly="0" labelOnly="1" fieldPosition="0">
        <references count="1">
          <reference field="4294967294" count="1">
            <x v="15"/>
          </reference>
        </references>
      </pivotArea>
    </format>
    <format dxfId="582">
      <pivotArea dataOnly="0" labelOnly="1" fieldPosition="0">
        <references count="1">
          <reference field="4294967294" count="1">
            <x v="16"/>
          </reference>
        </references>
      </pivotArea>
    </format>
    <format dxfId="583">
      <pivotArea dataOnly="0" labelOnly="1" fieldPosition="0">
        <references count="1">
          <reference field="4294967294" count="1">
            <x v="3"/>
          </reference>
        </references>
      </pivotArea>
    </format>
    <format dxfId="58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85">
      <pivotArea dataOnly="0" labelOnly="1" fieldPosition="0">
        <references count="1">
          <reference field="4294967294" count="1">
            <x v="7"/>
          </reference>
        </references>
      </pivotArea>
    </format>
    <format dxfId="586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87">
      <pivotArea dataOnly="0" labelOnly="1" fieldPosition="0">
        <references count="1">
          <reference field="4294967294" count="1">
            <x v="14"/>
          </reference>
        </references>
      </pivotArea>
    </format>
    <format dxfId="588">
      <pivotArea collapsedLevelsAreSubtotals="1" fieldPosition="0">
        <references count="1">
          <reference field="4294967294" count="1" selected="0">
            <x v="14"/>
          </reference>
        </references>
      </pivotArea>
    </format>
    <format dxfId="589">
      <pivotArea dataOnly="0" labelOnly="1" fieldPosition="0">
        <references count="1">
          <reference field="4294967294" count="1">
            <x v="16"/>
          </reference>
        </references>
      </pivotArea>
    </format>
    <format dxfId="590">
      <pivotArea collapsedLevelsAreSubtotals="1" fieldPosition="0">
        <references count="1">
          <reference field="4294967294" count="1" selected="0">
            <x v="16"/>
          </reference>
        </references>
      </pivotArea>
    </format>
    <format dxfId="591">
      <pivotArea field="47" type="button" dataOnly="0" labelOnly="1" outline="0" fieldPosition="0"/>
    </format>
    <format dxfId="592">
      <pivotArea field="7" type="button" dataOnly="0" labelOnly="1" outline="0" fieldPosition="0"/>
    </format>
    <format dxfId="593">
      <pivotArea field="3" type="button" dataOnly="0" labelOnly="1" outline="0" fieldPosition="0"/>
    </format>
    <format dxfId="594">
      <pivotArea dataOnly="0" labelOnly="1" fieldPosition="0">
        <references count="1">
          <reference field="4294967294" count="1">
            <x v="17"/>
          </reference>
        </references>
      </pivotArea>
    </format>
    <format dxfId="595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96">
      <pivotArea dataOnly="0" labelOnly="1" fieldPosition="0">
        <references count="1">
          <reference field="4294967294" count="1">
            <x v="17"/>
          </reference>
        </references>
      </pivotArea>
    </format>
    <format dxfId="597">
      <pivotArea collapsedLevelsAreSubtotals="1" fieldPosition="0">
        <references count="1">
          <reference field="4294967294" count="1" selected="0">
            <x v="17"/>
          </reference>
        </references>
      </pivotArea>
    </format>
    <format dxfId="598">
      <pivotArea dataOnly="0" labelOnly="1" fieldPosition="0">
        <references count="1">
          <reference field="4294967294" count="1">
            <x v="17"/>
          </reference>
        </references>
      </pivotArea>
    </format>
    <format dxfId="599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xiaohongshu.com/discovery/item/63115183000000001101242f" TargetMode="External"/><Relationship Id="rId8" Type="http://schemas.openxmlformats.org/officeDocument/2006/relationships/hyperlink" Target="https://www.xiaohongshu.com/discovery/item/62ff3a94000000001902bad3" TargetMode="External"/><Relationship Id="rId7" Type="http://schemas.openxmlformats.org/officeDocument/2006/relationships/hyperlink" Target="https://www.xiaohongshu.com/discovery/item/62da68d9000000001200c93d" TargetMode="External"/><Relationship Id="rId6" Type="http://schemas.openxmlformats.org/officeDocument/2006/relationships/hyperlink" Target="https://www.xiaohongshu.com/discovery/item/62bd2f270000000001029acd" TargetMode="External"/><Relationship Id="rId5" Type="http://schemas.openxmlformats.org/officeDocument/2006/relationships/hyperlink" Target="https://www.xiaohongshu.com/discovery/item/62f214e60000000009004723" TargetMode="External"/><Relationship Id="rId4" Type="http://schemas.openxmlformats.org/officeDocument/2006/relationships/hyperlink" Target="https://www.xiaohongshu.com/discovery/item/6311aaa7000000001303947b" TargetMode="External"/><Relationship Id="rId3" Type="http://schemas.openxmlformats.org/officeDocument/2006/relationships/hyperlink" Target="https://www.xiaohongshu.com/discovery/item/62eb77820000000016039021" TargetMode="External"/><Relationship Id="rId29" Type="http://schemas.openxmlformats.org/officeDocument/2006/relationships/hyperlink" Target="https://www.xiaohongshu.com/discovery/item/6364c8c10000000006028fac" TargetMode="External"/><Relationship Id="rId28" Type="http://schemas.openxmlformats.org/officeDocument/2006/relationships/hyperlink" Target="https://www.xiaohongshu.com/discovery/item/628629aa000000002103c497" TargetMode="External"/><Relationship Id="rId27" Type="http://schemas.openxmlformats.org/officeDocument/2006/relationships/hyperlink" Target="https://www.xiaohongshu.com/discovery/item/633aa3cc000000001c00e52b" TargetMode="External"/><Relationship Id="rId26" Type="http://schemas.openxmlformats.org/officeDocument/2006/relationships/hyperlink" Target="https://www.xiaohongshu.com/discovery/item/63367e6f000000001d01b821" TargetMode="External"/><Relationship Id="rId25" Type="http://schemas.openxmlformats.org/officeDocument/2006/relationships/hyperlink" Target="https://www.xiaohongshu.com/discovery/item/634f84ba0000000007035ee3" TargetMode="External"/><Relationship Id="rId24" Type="http://schemas.openxmlformats.org/officeDocument/2006/relationships/hyperlink" Target="https://www.xiaohongshu.com/discovery/item/6345276b000000000b013235" TargetMode="External"/><Relationship Id="rId23" Type="http://schemas.openxmlformats.org/officeDocument/2006/relationships/hyperlink" Target="https://www.xiaohongshu.com/discovery/item/62dbd268000000001b026b3a" TargetMode="External"/><Relationship Id="rId22" Type="http://schemas.openxmlformats.org/officeDocument/2006/relationships/hyperlink" Target="https://www.xiaohongshu.com/discovery/item/62f36e28000000000900760e" TargetMode="External"/><Relationship Id="rId21" Type="http://schemas.openxmlformats.org/officeDocument/2006/relationships/hyperlink" Target="https://www.xiaohongshu.com/discovery/item/6322c745000000000801be73" TargetMode="External"/><Relationship Id="rId20" Type="http://schemas.openxmlformats.org/officeDocument/2006/relationships/hyperlink" Target="https://www.xiaohongshu.com/discovery/item/632acbdf0000000009032af1" TargetMode="External"/><Relationship Id="rId2" Type="http://schemas.openxmlformats.org/officeDocument/2006/relationships/hyperlink" Target="https://www.xiaohongshu.com/discovery/item/62bec02a0000000004006257" TargetMode="External"/><Relationship Id="rId19" Type="http://schemas.openxmlformats.org/officeDocument/2006/relationships/hyperlink" Target="https://www.xiaohongshu.com/discovery/item/62d0e81f0000000021035ab1" TargetMode="External"/><Relationship Id="rId18" Type="http://schemas.openxmlformats.org/officeDocument/2006/relationships/hyperlink" Target="https://www.xiaohongshu.com/discovery/item/62cfc7a300000000010261e7" TargetMode="External"/><Relationship Id="rId17" Type="http://schemas.openxmlformats.org/officeDocument/2006/relationships/hyperlink" Target="https://www.xiaohongshu.com/discovery/item/62e79c7e000000002302a638" TargetMode="External"/><Relationship Id="rId16" Type="http://schemas.openxmlformats.org/officeDocument/2006/relationships/hyperlink" Target="https://www.xiaohongshu.com/discovery/item/62ce772d000000000f0021f7" TargetMode="External"/><Relationship Id="rId15" Type="http://schemas.openxmlformats.org/officeDocument/2006/relationships/hyperlink" Target="https://www.xiaohongshu.com/discovery/item/62c2a598000000000a000331" TargetMode="External"/><Relationship Id="rId14" Type="http://schemas.openxmlformats.org/officeDocument/2006/relationships/hyperlink" Target="https://www.xiaohongshu.com/discovery/item/63169e3c000000000900dc23" TargetMode="External"/><Relationship Id="rId13" Type="http://schemas.openxmlformats.org/officeDocument/2006/relationships/hyperlink" Target="https://www.xiaohongshu.com/discovery/item/62d166bc0000000011010644" TargetMode="External"/><Relationship Id="rId12" Type="http://schemas.openxmlformats.org/officeDocument/2006/relationships/hyperlink" Target="https://www.xiaohongshu.com/discovery/item/62fb51b900000000140374e4" TargetMode="External"/><Relationship Id="rId11" Type="http://schemas.openxmlformats.org/officeDocument/2006/relationships/hyperlink" Target="https://www.xiaohongshu.com/discovery/item/62f0b5be000000001b025a27" TargetMode="External"/><Relationship Id="rId10" Type="http://schemas.openxmlformats.org/officeDocument/2006/relationships/hyperlink" Target="https://www.xiaohongshu.com/discovery/item/62fe2030000000001e00a950" TargetMode="Externa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9"/>
  <sheetViews>
    <sheetView zoomScale="115" zoomScaleNormal="115" workbookViewId="0">
      <pane ySplit="3" topLeftCell="A149" activePane="bottomLeft" state="frozen"/>
      <selection/>
      <selection pane="bottomLeft" activeCell="E159" sqref="E159"/>
    </sheetView>
  </sheetViews>
  <sheetFormatPr defaultColWidth="9" defaultRowHeight="20" customHeight="1"/>
  <cols>
    <col min="1" max="1" width="13.1851851851852"/>
    <col min="2" max="2" width="9.25" customWidth="1"/>
    <col min="3" max="3" width="8.12962962962963" customWidth="1"/>
    <col min="4" max="4" width="7.5" customWidth="1"/>
    <col min="5" max="5" width="8" customWidth="1"/>
    <col min="6" max="7" width="9.37962962962963" customWidth="1"/>
    <col min="8" max="12" width="5.62962962962963" customWidth="1"/>
    <col min="13" max="13" width="7.5" customWidth="1"/>
    <col min="14" max="14" width="9.37962962962963" customWidth="1"/>
    <col min="15" max="15" width="7.5" customWidth="1"/>
    <col min="16" max="16" width="9.37962962962963" customWidth="1"/>
    <col min="17" max="17" width="11.3796296296296" customWidth="1"/>
    <col min="18" max="18" width="9.37962962962963" customWidth="1"/>
    <col min="19" max="19" width="7.5" style="4" customWidth="1"/>
  </cols>
  <sheetData>
    <row r="1" customHeight="1" spans="1:19">
      <c r="A1" s="83" t="s">
        <v>0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4"/>
      <c r="Q1" s="84"/>
      <c r="R1" s="84"/>
      <c r="S1" s="84"/>
    </row>
    <row r="2" customHeight="1" spans="1:19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4"/>
      <c r="Q2" s="84"/>
      <c r="R2" s="84"/>
      <c r="S2" s="84"/>
    </row>
    <row r="3" customHeight="1" spans="1:19">
      <c r="A3" s="66" t="s">
        <v>1</v>
      </c>
      <c r="B3" s="66" t="s">
        <v>2</v>
      </c>
      <c r="C3" s="66" t="s">
        <v>3</v>
      </c>
      <c r="D3" s="66" t="s">
        <v>4</v>
      </c>
      <c r="E3" s="66" t="s">
        <v>5</v>
      </c>
      <c r="F3" s="66" t="s">
        <v>6</v>
      </c>
      <c r="G3" s="66" t="s">
        <v>7</v>
      </c>
      <c r="H3" s="66" t="s">
        <v>8</v>
      </c>
      <c r="I3" s="66" t="s">
        <v>9</v>
      </c>
      <c r="J3" s="66" t="s">
        <v>10</v>
      </c>
      <c r="K3" s="66" t="s">
        <v>11</v>
      </c>
      <c r="L3" s="66" t="s">
        <v>12</v>
      </c>
      <c r="M3" s="66" t="s">
        <v>13</v>
      </c>
      <c r="N3" s="66" t="s">
        <v>14</v>
      </c>
      <c r="O3" s="62" t="s">
        <v>15</v>
      </c>
      <c r="S3"/>
    </row>
    <row r="4" customHeight="1" spans="1:19">
      <c r="A4" s="15" t="s">
        <v>16</v>
      </c>
      <c r="B4" s="17">
        <v>3366</v>
      </c>
      <c r="C4" s="17">
        <v>223430</v>
      </c>
      <c r="D4" s="17">
        <v>10835</v>
      </c>
      <c r="E4" s="62">
        <v>0.0484939354607707</v>
      </c>
      <c r="F4" s="63">
        <v>0.310659898477157</v>
      </c>
      <c r="G4" s="63">
        <v>15.0651210670009</v>
      </c>
      <c r="H4" s="17">
        <v>285</v>
      </c>
      <c r="I4" s="66">
        <v>13</v>
      </c>
      <c r="J4" s="17">
        <v>235</v>
      </c>
      <c r="K4" s="17">
        <v>17</v>
      </c>
      <c r="L4" s="17">
        <v>10</v>
      </c>
      <c r="M4" s="17">
        <v>560</v>
      </c>
      <c r="N4" s="67">
        <v>6.01071428571429</v>
      </c>
      <c r="O4" s="85">
        <v>0.0516843562528842</v>
      </c>
      <c r="S4"/>
    </row>
    <row r="5" customHeight="1" spans="1:19">
      <c r="A5" s="15" t="s">
        <v>17</v>
      </c>
      <c r="B5" s="17">
        <v>3216.39</v>
      </c>
      <c r="C5" s="17">
        <v>249703</v>
      </c>
      <c r="D5" s="17">
        <v>11095</v>
      </c>
      <c r="E5" s="62">
        <v>0.0444327861499461</v>
      </c>
      <c r="F5" s="63">
        <v>0.28989544840018</v>
      </c>
      <c r="G5" s="63">
        <v>12.880862464608</v>
      </c>
      <c r="H5" s="17">
        <v>240</v>
      </c>
      <c r="I5" s="66">
        <v>12</v>
      </c>
      <c r="J5" s="17">
        <v>224</v>
      </c>
      <c r="K5" s="17">
        <v>18</v>
      </c>
      <c r="L5" s="17">
        <v>15</v>
      </c>
      <c r="M5" s="17">
        <v>509</v>
      </c>
      <c r="N5" s="67">
        <v>6.3190373280943</v>
      </c>
      <c r="O5" s="85">
        <v>0.0458765209553853</v>
      </c>
      <c r="S5"/>
    </row>
    <row r="6" customHeight="1" spans="1:19">
      <c r="A6" s="15" t="s">
        <v>18</v>
      </c>
      <c r="B6" s="17">
        <v>2911.64</v>
      </c>
      <c r="C6" s="17">
        <v>199419</v>
      </c>
      <c r="D6" s="17">
        <v>8581</v>
      </c>
      <c r="E6" s="62">
        <v>0.0430300021562639</v>
      </c>
      <c r="F6" s="63">
        <v>0.3393124344482</v>
      </c>
      <c r="G6" s="63">
        <v>14.6006147859532</v>
      </c>
      <c r="H6" s="17">
        <v>184</v>
      </c>
      <c r="I6" s="66">
        <v>2</v>
      </c>
      <c r="J6" s="17">
        <v>157</v>
      </c>
      <c r="K6" s="17">
        <v>15</v>
      </c>
      <c r="L6" s="17">
        <v>11</v>
      </c>
      <c r="M6" s="17">
        <v>369</v>
      </c>
      <c r="N6" s="67">
        <v>7.89062330623306</v>
      </c>
      <c r="O6" s="85">
        <v>0.0430019811210815</v>
      </c>
      <c r="S6"/>
    </row>
    <row r="7" customHeight="1" spans="1:19">
      <c r="A7" s="15" t="s">
        <v>19</v>
      </c>
      <c r="B7" s="17">
        <v>3475.44</v>
      </c>
      <c r="C7" s="17">
        <v>211651</v>
      </c>
      <c r="D7" s="17">
        <v>10123</v>
      </c>
      <c r="E7" s="62">
        <v>0.047828736930135</v>
      </c>
      <c r="F7" s="63">
        <v>0.343321149856762</v>
      </c>
      <c r="G7" s="63">
        <v>16.4206169590505</v>
      </c>
      <c r="H7" s="17">
        <v>193</v>
      </c>
      <c r="I7" s="66">
        <v>5</v>
      </c>
      <c r="J7" s="17">
        <v>188</v>
      </c>
      <c r="K7" s="17">
        <v>9</v>
      </c>
      <c r="L7" s="17">
        <v>8</v>
      </c>
      <c r="M7" s="17">
        <v>403</v>
      </c>
      <c r="N7" s="67">
        <v>8.6239205955335</v>
      </c>
      <c r="O7" s="85">
        <v>0.0398103329052652</v>
      </c>
      <c r="S7"/>
    </row>
    <row r="8" customHeight="1" spans="1:19">
      <c r="A8" s="15" t="s">
        <v>20</v>
      </c>
      <c r="B8" s="17">
        <v>3698.63</v>
      </c>
      <c r="C8" s="17">
        <v>247362</v>
      </c>
      <c r="D8" s="17">
        <v>11716</v>
      </c>
      <c r="E8" s="62">
        <v>0.0473637826343577</v>
      </c>
      <c r="F8" s="63">
        <v>0.315690508706043</v>
      </c>
      <c r="G8" s="63">
        <v>14.9522966340828</v>
      </c>
      <c r="H8" s="17">
        <v>232</v>
      </c>
      <c r="I8" s="66">
        <v>7</v>
      </c>
      <c r="J8" s="17">
        <v>178</v>
      </c>
      <c r="K8" s="17">
        <v>6</v>
      </c>
      <c r="L8" s="17">
        <v>13</v>
      </c>
      <c r="M8" s="17">
        <v>436</v>
      </c>
      <c r="N8" s="67">
        <v>8.48309633027523</v>
      </c>
      <c r="O8" s="85">
        <v>0.0372140662342096</v>
      </c>
      <c r="S8"/>
    </row>
    <row r="9" customHeight="1" spans="1:19">
      <c r="A9" s="15" t="s">
        <v>21</v>
      </c>
      <c r="B9" s="17">
        <v>3801.14</v>
      </c>
      <c r="C9" s="17">
        <v>232913</v>
      </c>
      <c r="D9" s="17">
        <v>10555</v>
      </c>
      <c r="E9" s="62">
        <v>0.0453173502552455</v>
      </c>
      <c r="F9" s="63">
        <v>0.360126954050213</v>
      </c>
      <c r="G9" s="63">
        <v>16.3199993130482</v>
      </c>
      <c r="H9" s="17">
        <v>197</v>
      </c>
      <c r="I9" s="66">
        <v>6</v>
      </c>
      <c r="J9" s="17">
        <v>160</v>
      </c>
      <c r="K9" s="17">
        <v>19</v>
      </c>
      <c r="L9" s="17">
        <v>15</v>
      </c>
      <c r="M9" s="17">
        <v>397</v>
      </c>
      <c r="N9" s="67">
        <v>9.57465994962217</v>
      </c>
      <c r="O9" s="85">
        <v>0.0376125059213643</v>
      </c>
      <c r="S9"/>
    </row>
    <row r="10" customHeight="1" spans="1:19">
      <c r="A10" s="15" t="s">
        <v>22</v>
      </c>
      <c r="B10" s="17">
        <v>4148.38</v>
      </c>
      <c r="C10" s="17">
        <v>234878</v>
      </c>
      <c r="D10" s="17">
        <v>9918</v>
      </c>
      <c r="E10" s="62">
        <v>0.0422261769940139</v>
      </c>
      <c r="F10" s="63">
        <v>0.418267795926598</v>
      </c>
      <c r="G10" s="63">
        <v>17.6618499816926</v>
      </c>
      <c r="H10" s="17">
        <v>246</v>
      </c>
      <c r="I10" s="66">
        <v>5</v>
      </c>
      <c r="J10" s="17">
        <v>167</v>
      </c>
      <c r="K10" s="17">
        <v>9</v>
      </c>
      <c r="L10" s="17">
        <v>10</v>
      </c>
      <c r="M10" s="17">
        <v>437</v>
      </c>
      <c r="N10" s="67">
        <v>9.49286041189931</v>
      </c>
      <c r="O10" s="85">
        <v>0.0440613026819923</v>
      </c>
      <c r="S10"/>
    </row>
    <row r="11" customHeight="1" spans="1:19">
      <c r="A11" s="15" t="s">
        <v>23</v>
      </c>
      <c r="B11" s="17">
        <v>5050.42</v>
      </c>
      <c r="C11" s="17">
        <v>264816</v>
      </c>
      <c r="D11" s="17">
        <v>11516</v>
      </c>
      <c r="E11" s="62">
        <v>0.0434867983807625</v>
      </c>
      <c r="F11" s="63">
        <v>0.438556790552275</v>
      </c>
      <c r="G11" s="63">
        <v>19.0714307292611</v>
      </c>
      <c r="H11" s="17">
        <v>269</v>
      </c>
      <c r="I11" s="66">
        <v>5</v>
      </c>
      <c r="J11" s="17">
        <v>205</v>
      </c>
      <c r="K11" s="17">
        <v>19</v>
      </c>
      <c r="L11" s="17">
        <v>11</v>
      </c>
      <c r="M11" s="17">
        <v>509</v>
      </c>
      <c r="N11" s="67">
        <v>9.92223968565815</v>
      </c>
      <c r="O11" s="85">
        <v>0.0441993747829107</v>
      </c>
      <c r="S11"/>
    </row>
    <row r="12" customHeight="1" spans="1:19">
      <c r="A12" s="15" t="s">
        <v>24</v>
      </c>
      <c r="B12" s="17">
        <v>4993.5</v>
      </c>
      <c r="C12" s="17">
        <v>288334</v>
      </c>
      <c r="D12" s="17">
        <v>11733</v>
      </c>
      <c r="E12" s="62">
        <v>0.0406923914626787</v>
      </c>
      <c r="F12" s="63">
        <v>0.425594477115827</v>
      </c>
      <c r="G12" s="63">
        <v>17.3184570671513</v>
      </c>
      <c r="H12" s="17">
        <v>242</v>
      </c>
      <c r="I12" s="66">
        <v>9</v>
      </c>
      <c r="J12" s="17">
        <v>193</v>
      </c>
      <c r="K12" s="17">
        <v>27</v>
      </c>
      <c r="L12" s="17">
        <v>16</v>
      </c>
      <c r="M12" s="17">
        <v>487</v>
      </c>
      <c r="N12" s="67">
        <v>10.2535934291581</v>
      </c>
      <c r="O12" s="85">
        <v>0.041506860990369</v>
      </c>
      <c r="S12"/>
    </row>
    <row r="13" customHeight="1" spans="1:19">
      <c r="A13" s="15" t="s">
        <v>25</v>
      </c>
      <c r="B13" s="17">
        <v>3451.33</v>
      </c>
      <c r="C13" s="17">
        <v>197287</v>
      </c>
      <c r="D13" s="17">
        <v>8393</v>
      </c>
      <c r="E13" s="62">
        <v>0.0425420833607891</v>
      </c>
      <c r="F13" s="63">
        <v>0.411215298463005</v>
      </c>
      <c r="G13" s="63">
        <v>17.4939555064449</v>
      </c>
      <c r="H13" s="17">
        <v>155</v>
      </c>
      <c r="I13" s="66">
        <v>6</v>
      </c>
      <c r="J13" s="17">
        <v>110</v>
      </c>
      <c r="K13" s="17">
        <v>9</v>
      </c>
      <c r="L13" s="17">
        <v>8</v>
      </c>
      <c r="M13" s="17">
        <v>288</v>
      </c>
      <c r="N13" s="67">
        <v>11.9837847222222</v>
      </c>
      <c r="O13" s="85">
        <v>0.0343143095436673</v>
      </c>
      <c r="S13"/>
    </row>
    <row r="14" customHeight="1" spans="1:19">
      <c r="A14" s="15" t="s">
        <v>26</v>
      </c>
      <c r="B14" s="17">
        <v>1040.71</v>
      </c>
      <c r="C14" s="17">
        <v>64817</v>
      </c>
      <c r="D14" s="17">
        <v>2477</v>
      </c>
      <c r="E14" s="62">
        <v>0.0382152830276008</v>
      </c>
      <c r="F14" s="63">
        <v>0.420149374243036</v>
      </c>
      <c r="G14" s="63">
        <v>16.056127250567</v>
      </c>
      <c r="H14" s="17">
        <v>33</v>
      </c>
      <c r="I14" s="66">
        <v>1</v>
      </c>
      <c r="J14" s="17">
        <v>36</v>
      </c>
      <c r="K14" s="17">
        <v>7</v>
      </c>
      <c r="L14" s="17">
        <v>0</v>
      </c>
      <c r="M14" s="17">
        <v>77</v>
      </c>
      <c r="N14" s="67">
        <v>13.5157142857143</v>
      </c>
      <c r="O14" s="85">
        <v>0.0310859911182883</v>
      </c>
      <c r="S14"/>
    </row>
    <row r="15" customHeight="1" spans="1:19">
      <c r="A15" s="15" t="s">
        <v>27</v>
      </c>
      <c r="B15" s="17">
        <v>1080.16</v>
      </c>
      <c r="C15" s="17">
        <v>69194</v>
      </c>
      <c r="D15" s="17">
        <v>2632</v>
      </c>
      <c r="E15" s="62">
        <v>0.0380379801716912</v>
      </c>
      <c r="F15" s="63">
        <v>0.410395136778116</v>
      </c>
      <c r="G15" s="63">
        <v>15.6106020753245</v>
      </c>
      <c r="H15" s="17">
        <v>34</v>
      </c>
      <c r="I15" s="66">
        <v>2</v>
      </c>
      <c r="J15" s="17">
        <v>40</v>
      </c>
      <c r="K15" s="17">
        <v>2</v>
      </c>
      <c r="L15" s="17">
        <v>2</v>
      </c>
      <c r="M15" s="17">
        <v>80</v>
      </c>
      <c r="N15" s="67">
        <v>13.502</v>
      </c>
      <c r="O15" s="85">
        <v>0.0303951367781155</v>
      </c>
      <c r="S15"/>
    </row>
    <row r="16" customHeight="1" spans="1:19">
      <c r="A16" s="15" t="s">
        <v>28</v>
      </c>
      <c r="B16" s="17">
        <v>1103.22</v>
      </c>
      <c r="C16" s="17">
        <v>70903</v>
      </c>
      <c r="D16" s="17">
        <v>2683</v>
      </c>
      <c r="E16" s="62">
        <v>0.0378404298830797</v>
      </c>
      <c r="F16" s="63">
        <v>0.411188967573612</v>
      </c>
      <c r="G16" s="63">
        <v>15.5595672961652</v>
      </c>
      <c r="H16" s="17">
        <v>62</v>
      </c>
      <c r="I16" s="66">
        <v>3</v>
      </c>
      <c r="J16" s="17">
        <v>38</v>
      </c>
      <c r="K16" s="17">
        <v>6</v>
      </c>
      <c r="L16" s="17">
        <v>7</v>
      </c>
      <c r="M16" s="17">
        <v>116</v>
      </c>
      <c r="N16" s="67">
        <v>9.51051724137931</v>
      </c>
      <c r="O16" s="85">
        <v>0.0432351844949683</v>
      </c>
      <c r="S16"/>
    </row>
    <row r="17" customHeight="1" spans="1:19">
      <c r="A17" s="15" t="s">
        <v>29</v>
      </c>
      <c r="B17" s="17">
        <v>1076.75</v>
      </c>
      <c r="C17" s="17">
        <v>65441</v>
      </c>
      <c r="D17" s="17">
        <v>2607</v>
      </c>
      <c r="E17" s="62">
        <v>0.0398374107975123</v>
      </c>
      <c r="F17" s="63">
        <v>0.413022631377062</v>
      </c>
      <c r="G17" s="63">
        <v>16.4537522348375</v>
      </c>
      <c r="H17" s="17">
        <v>54</v>
      </c>
      <c r="I17" s="66">
        <v>0</v>
      </c>
      <c r="J17" s="17">
        <v>41</v>
      </c>
      <c r="K17" s="17">
        <v>2</v>
      </c>
      <c r="L17" s="17">
        <v>2</v>
      </c>
      <c r="M17" s="17">
        <v>99</v>
      </c>
      <c r="N17" s="67">
        <v>10.8762626262626</v>
      </c>
      <c r="O17" s="85">
        <v>0.0379746835443038</v>
      </c>
      <c r="S17"/>
    </row>
    <row r="18" customHeight="1" spans="1:19">
      <c r="A18" s="15" t="s">
        <v>30</v>
      </c>
      <c r="B18" s="17">
        <v>2004.31</v>
      </c>
      <c r="C18" s="17">
        <v>122946</v>
      </c>
      <c r="D18" s="17">
        <v>4494</v>
      </c>
      <c r="E18" s="62">
        <v>0.0365526328632082</v>
      </c>
      <c r="F18" s="63">
        <v>0.445996884735203</v>
      </c>
      <c r="G18" s="63">
        <v>16.3023603858605</v>
      </c>
      <c r="H18" s="17">
        <v>90</v>
      </c>
      <c r="I18" s="66">
        <v>4</v>
      </c>
      <c r="J18" s="17">
        <v>75</v>
      </c>
      <c r="K18" s="17">
        <v>11</v>
      </c>
      <c r="L18" s="17">
        <v>4</v>
      </c>
      <c r="M18" s="17">
        <v>184</v>
      </c>
      <c r="N18" s="67">
        <v>10.8929891304348</v>
      </c>
      <c r="O18" s="85">
        <v>0.0409434801958166</v>
      </c>
      <c r="S18"/>
    </row>
    <row r="19" customHeight="1" spans="1:19">
      <c r="A19" s="15" t="s">
        <v>31</v>
      </c>
      <c r="B19" s="17">
        <v>5571.66</v>
      </c>
      <c r="C19" s="17">
        <v>327332</v>
      </c>
      <c r="D19" s="17">
        <v>9775</v>
      </c>
      <c r="E19" s="62">
        <v>0.0298626470983589</v>
      </c>
      <c r="F19" s="63">
        <v>0.569990792838875</v>
      </c>
      <c r="G19" s="63">
        <v>17.0214338958611</v>
      </c>
      <c r="H19" s="17">
        <v>215</v>
      </c>
      <c r="I19" s="66">
        <v>6</v>
      </c>
      <c r="J19" s="17">
        <v>163</v>
      </c>
      <c r="K19" s="17">
        <v>13</v>
      </c>
      <c r="L19" s="17">
        <v>10</v>
      </c>
      <c r="M19" s="17">
        <v>407</v>
      </c>
      <c r="N19" s="67">
        <v>13.6895823095823</v>
      </c>
      <c r="O19" s="85">
        <v>0.0416368286445013</v>
      </c>
      <c r="S19"/>
    </row>
    <row r="20" customHeight="1" spans="1:19">
      <c r="A20" s="15" t="s">
        <v>32</v>
      </c>
      <c r="B20" s="17">
        <v>4226.36</v>
      </c>
      <c r="C20" s="17">
        <v>231086</v>
      </c>
      <c r="D20" s="17">
        <v>7942</v>
      </c>
      <c r="E20" s="62">
        <v>0.0343681573094</v>
      </c>
      <c r="F20" s="63">
        <v>0.532153110047847</v>
      </c>
      <c r="G20" s="63">
        <v>18.2891217988108</v>
      </c>
      <c r="H20" s="17">
        <v>152</v>
      </c>
      <c r="I20" s="66">
        <v>6</v>
      </c>
      <c r="J20" s="17">
        <v>148</v>
      </c>
      <c r="K20" s="17">
        <v>12</v>
      </c>
      <c r="L20" s="17">
        <v>9</v>
      </c>
      <c r="M20" s="17">
        <v>327</v>
      </c>
      <c r="N20" s="67">
        <v>12.9246483180428</v>
      </c>
      <c r="O20" s="85">
        <v>0.0411735079325107</v>
      </c>
      <c r="S20"/>
    </row>
    <row r="21" customHeight="1" spans="1:19">
      <c r="A21" s="15" t="s">
        <v>33</v>
      </c>
      <c r="B21" s="17">
        <v>4356.19</v>
      </c>
      <c r="C21" s="17">
        <v>227401</v>
      </c>
      <c r="D21" s="17">
        <v>8281</v>
      </c>
      <c r="E21" s="62">
        <v>0.0364158468960119</v>
      </c>
      <c r="F21" s="63">
        <v>0.526046371211206</v>
      </c>
      <c r="G21" s="63">
        <v>19.1564241142299</v>
      </c>
      <c r="H21" s="17">
        <v>177</v>
      </c>
      <c r="I21" s="66">
        <v>4</v>
      </c>
      <c r="J21" s="17">
        <v>137</v>
      </c>
      <c r="K21" s="17">
        <v>13</v>
      </c>
      <c r="L21" s="17">
        <v>8</v>
      </c>
      <c r="M21" s="17">
        <v>339</v>
      </c>
      <c r="N21" s="67">
        <v>12.8501179941003</v>
      </c>
      <c r="O21" s="85">
        <v>0.0409370848931289</v>
      </c>
      <c r="S21"/>
    </row>
    <row r="22" customHeight="1" spans="1:19">
      <c r="A22" s="15" t="s">
        <v>34</v>
      </c>
      <c r="B22" s="17">
        <v>4441.94</v>
      </c>
      <c r="C22" s="17">
        <v>238401</v>
      </c>
      <c r="D22" s="17">
        <v>8472</v>
      </c>
      <c r="E22" s="62">
        <v>0.0355367636880718</v>
      </c>
      <c r="F22" s="63">
        <v>0.524308309726157</v>
      </c>
      <c r="G22" s="63">
        <v>18.6322205024308</v>
      </c>
      <c r="H22" s="17">
        <v>156</v>
      </c>
      <c r="I22" s="66">
        <v>5</v>
      </c>
      <c r="J22" s="17">
        <v>143</v>
      </c>
      <c r="K22" s="17">
        <v>7</v>
      </c>
      <c r="L22" s="17">
        <v>9</v>
      </c>
      <c r="M22" s="17">
        <v>320</v>
      </c>
      <c r="N22" s="67">
        <v>13.8810625</v>
      </c>
      <c r="O22" s="85">
        <v>0.0377714825306893</v>
      </c>
      <c r="S22"/>
    </row>
    <row r="23" customHeight="1" spans="1:19">
      <c r="A23" s="15" t="s">
        <v>35</v>
      </c>
      <c r="B23" s="17">
        <v>3870.17</v>
      </c>
      <c r="C23" s="17">
        <v>270211</v>
      </c>
      <c r="D23" s="17">
        <v>9906</v>
      </c>
      <c r="E23" s="62">
        <v>0.0366602395905422</v>
      </c>
      <c r="F23" s="63">
        <v>0.390689481122552</v>
      </c>
      <c r="G23" s="63">
        <v>14.3227699834574</v>
      </c>
      <c r="H23" s="17">
        <v>184</v>
      </c>
      <c r="I23" s="66">
        <v>19</v>
      </c>
      <c r="J23" s="17">
        <v>127</v>
      </c>
      <c r="K23" s="17">
        <v>7</v>
      </c>
      <c r="L23" s="17">
        <v>43</v>
      </c>
      <c r="M23" s="17">
        <v>380</v>
      </c>
      <c r="N23" s="67">
        <v>10.1846578947368</v>
      </c>
      <c r="O23" s="85">
        <v>0.0383605895416919</v>
      </c>
      <c r="S23"/>
    </row>
    <row r="24" customHeight="1" spans="1:19">
      <c r="A24" s="15" t="s">
        <v>36</v>
      </c>
      <c r="B24" s="17">
        <v>3784</v>
      </c>
      <c r="C24" s="17">
        <v>268944</v>
      </c>
      <c r="D24" s="17">
        <v>10300</v>
      </c>
      <c r="E24" s="62">
        <v>0.0382979356297222</v>
      </c>
      <c r="F24" s="63">
        <v>0.367378640776699</v>
      </c>
      <c r="G24" s="63">
        <v>14.0698435362008</v>
      </c>
      <c r="H24" s="17">
        <v>197</v>
      </c>
      <c r="I24" s="66">
        <v>20</v>
      </c>
      <c r="J24" s="17">
        <v>150</v>
      </c>
      <c r="K24" s="17">
        <v>6</v>
      </c>
      <c r="L24" s="17">
        <v>52</v>
      </c>
      <c r="M24" s="17">
        <v>425</v>
      </c>
      <c r="N24" s="67">
        <v>8.90352941176471</v>
      </c>
      <c r="O24" s="85">
        <v>0.0412621359223301</v>
      </c>
      <c r="S24"/>
    </row>
    <row r="25" customHeight="1" spans="1:19">
      <c r="A25" s="15" t="s">
        <v>37</v>
      </c>
      <c r="B25" s="17">
        <v>3660.95</v>
      </c>
      <c r="C25" s="17">
        <v>250561</v>
      </c>
      <c r="D25" s="17">
        <v>9922</v>
      </c>
      <c r="E25" s="62">
        <v>0.0395991395308927</v>
      </c>
      <c r="F25" s="63">
        <v>0.36897298931667</v>
      </c>
      <c r="G25" s="63">
        <v>14.6110128870814</v>
      </c>
      <c r="H25" s="17">
        <v>164</v>
      </c>
      <c r="I25" s="66">
        <v>11</v>
      </c>
      <c r="J25" s="17">
        <v>111</v>
      </c>
      <c r="K25" s="17">
        <v>11</v>
      </c>
      <c r="L25" s="17">
        <v>36</v>
      </c>
      <c r="M25" s="17">
        <v>333</v>
      </c>
      <c r="N25" s="67">
        <v>10.9938438438438</v>
      </c>
      <c r="O25" s="85">
        <v>0.0335617818988107</v>
      </c>
      <c r="S25"/>
    </row>
    <row r="26" customHeight="1" spans="1:19">
      <c r="A26" s="15" t="s">
        <v>38</v>
      </c>
      <c r="B26" s="17">
        <v>4983.86</v>
      </c>
      <c r="C26" s="17">
        <v>205196</v>
      </c>
      <c r="D26" s="17">
        <v>7182</v>
      </c>
      <c r="E26" s="62">
        <v>0.0350006822745083</v>
      </c>
      <c r="F26" s="63">
        <v>0.693937621832359</v>
      </c>
      <c r="G26" s="63">
        <v>24.2882902200823</v>
      </c>
      <c r="H26" s="17">
        <v>341</v>
      </c>
      <c r="I26" s="66">
        <v>3</v>
      </c>
      <c r="J26" s="17">
        <v>233</v>
      </c>
      <c r="K26" s="17">
        <v>19</v>
      </c>
      <c r="L26" s="17">
        <v>12</v>
      </c>
      <c r="M26" s="17">
        <v>608</v>
      </c>
      <c r="N26" s="67">
        <v>8.19713815789474</v>
      </c>
      <c r="O26" s="85">
        <v>0.0846560846560847</v>
      </c>
      <c r="S26"/>
    </row>
    <row r="27" customHeight="1" spans="1:19">
      <c r="A27" s="15" t="s">
        <v>39</v>
      </c>
      <c r="B27" s="17">
        <v>3181.86</v>
      </c>
      <c r="C27" s="17">
        <v>160550</v>
      </c>
      <c r="D27" s="17">
        <v>5948</v>
      </c>
      <c r="E27" s="62">
        <v>0.0370476487075677</v>
      </c>
      <c r="F27" s="63">
        <v>0.534946200403497</v>
      </c>
      <c r="G27" s="63">
        <v>19.8184989099969</v>
      </c>
      <c r="H27" s="17">
        <v>139</v>
      </c>
      <c r="I27" s="66">
        <v>1</v>
      </c>
      <c r="J27" s="17">
        <v>115</v>
      </c>
      <c r="K27" s="17">
        <v>12</v>
      </c>
      <c r="L27" s="17">
        <v>5</v>
      </c>
      <c r="M27" s="17">
        <v>272</v>
      </c>
      <c r="N27" s="67">
        <v>11.6980147058824</v>
      </c>
      <c r="O27" s="85">
        <v>0.0457296570275723</v>
      </c>
      <c r="S27"/>
    </row>
    <row r="28" customHeight="1" spans="1:19">
      <c r="A28" s="15" t="s">
        <v>40</v>
      </c>
      <c r="B28" s="17">
        <v>2948.54</v>
      </c>
      <c r="C28" s="17">
        <v>158161</v>
      </c>
      <c r="D28" s="17">
        <v>6093</v>
      </c>
      <c r="E28" s="62">
        <v>0.0385240356345749</v>
      </c>
      <c r="F28" s="63">
        <v>0.483922534055474</v>
      </c>
      <c r="G28" s="63">
        <v>18.6426489463268</v>
      </c>
      <c r="H28" s="17">
        <v>111</v>
      </c>
      <c r="I28" s="66">
        <v>1</v>
      </c>
      <c r="J28" s="17">
        <v>105</v>
      </c>
      <c r="K28" s="17">
        <v>11</v>
      </c>
      <c r="L28" s="17">
        <v>3</v>
      </c>
      <c r="M28" s="17">
        <v>231</v>
      </c>
      <c r="N28" s="67">
        <v>12.7642424242424</v>
      </c>
      <c r="O28" s="85">
        <v>0.0379123584441162</v>
      </c>
      <c r="S28"/>
    </row>
    <row r="29" customHeight="1" spans="1:19">
      <c r="A29" s="15" t="s">
        <v>41</v>
      </c>
      <c r="B29" s="17">
        <v>3090</v>
      </c>
      <c r="C29" s="17">
        <v>167894</v>
      </c>
      <c r="D29" s="17">
        <v>6323</v>
      </c>
      <c r="E29" s="62">
        <v>0.0376606668493216</v>
      </c>
      <c r="F29" s="63">
        <v>0.488692076545943</v>
      </c>
      <c r="G29" s="63">
        <v>18.4044694866999</v>
      </c>
      <c r="H29" s="17">
        <v>111</v>
      </c>
      <c r="I29" s="66">
        <v>3</v>
      </c>
      <c r="J29" s="17">
        <v>100</v>
      </c>
      <c r="K29" s="17">
        <v>9</v>
      </c>
      <c r="L29" s="17">
        <v>6</v>
      </c>
      <c r="M29" s="17">
        <v>229</v>
      </c>
      <c r="N29" s="67">
        <v>13.4934497816594</v>
      </c>
      <c r="O29" s="85">
        <v>0.0362169856080974</v>
      </c>
      <c r="S29"/>
    </row>
    <row r="30" customHeight="1" spans="1:19">
      <c r="A30" s="15" t="s">
        <v>42</v>
      </c>
      <c r="B30" s="17">
        <v>3330.99</v>
      </c>
      <c r="C30" s="17">
        <v>212362</v>
      </c>
      <c r="D30" s="17">
        <v>8237</v>
      </c>
      <c r="E30" s="62">
        <v>0.038787542027293</v>
      </c>
      <c r="F30" s="63">
        <v>0.404393589899235</v>
      </c>
      <c r="G30" s="63">
        <v>15.6854333637845</v>
      </c>
      <c r="H30" s="17">
        <v>153</v>
      </c>
      <c r="I30" s="66">
        <v>19</v>
      </c>
      <c r="J30" s="17">
        <v>96</v>
      </c>
      <c r="K30" s="17">
        <v>7</v>
      </c>
      <c r="L30" s="17">
        <v>12</v>
      </c>
      <c r="M30" s="17">
        <v>287</v>
      </c>
      <c r="N30" s="67">
        <v>11.6062369337979</v>
      </c>
      <c r="O30" s="85">
        <v>0.0348427825664684</v>
      </c>
      <c r="S30"/>
    </row>
    <row r="31" customHeight="1" spans="1:19">
      <c r="A31" s="15" t="s">
        <v>43</v>
      </c>
      <c r="B31" s="17">
        <v>1058.35</v>
      </c>
      <c r="C31" s="17">
        <v>70475</v>
      </c>
      <c r="D31" s="17">
        <v>2967</v>
      </c>
      <c r="E31" s="62">
        <v>0.0421000354735722</v>
      </c>
      <c r="F31" s="63">
        <v>0.356707111560499</v>
      </c>
      <c r="G31" s="63">
        <v>15.0173820503725</v>
      </c>
      <c r="H31" s="17">
        <v>42</v>
      </c>
      <c r="I31" s="66">
        <v>5</v>
      </c>
      <c r="J31" s="17">
        <v>30</v>
      </c>
      <c r="K31" s="17">
        <v>3</v>
      </c>
      <c r="L31" s="17">
        <v>1</v>
      </c>
      <c r="M31" s="17">
        <v>81</v>
      </c>
      <c r="N31" s="67">
        <v>13.066049382716</v>
      </c>
      <c r="O31" s="85">
        <v>0.0273003033367037</v>
      </c>
      <c r="S31"/>
    </row>
    <row r="32" customHeight="1" spans="1:19">
      <c r="A32" s="15" t="s">
        <v>44</v>
      </c>
      <c r="B32" s="17">
        <v>719.29</v>
      </c>
      <c r="C32" s="17">
        <v>43296</v>
      </c>
      <c r="D32" s="17">
        <v>1349</v>
      </c>
      <c r="E32" s="62">
        <v>0.0311576127124908</v>
      </c>
      <c r="F32" s="63">
        <v>0.533202372127502</v>
      </c>
      <c r="G32" s="63">
        <v>16.6133130081301</v>
      </c>
      <c r="H32" s="17">
        <v>31</v>
      </c>
      <c r="I32" s="66">
        <v>0</v>
      </c>
      <c r="J32" s="17">
        <v>34</v>
      </c>
      <c r="K32" s="17">
        <v>0</v>
      </c>
      <c r="L32" s="17">
        <v>1</v>
      </c>
      <c r="M32" s="17">
        <v>66</v>
      </c>
      <c r="N32" s="67">
        <v>10.8983333333333</v>
      </c>
      <c r="O32" s="85">
        <v>0.0489251297257228</v>
      </c>
      <c r="S32"/>
    </row>
    <row r="33" customHeight="1" spans="1:19">
      <c r="A33" s="15" t="s">
        <v>45</v>
      </c>
      <c r="B33" s="17">
        <v>2277.97</v>
      </c>
      <c r="C33" s="17">
        <v>128618</v>
      </c>
      <c r="D33" s="17">
        <v>4038</v>
      </c>
      <c r="E33" s="62">
        <v>0.0313952945932918</v>
      </c>
      <c r="F33" s="63">
        <v>0.564133234274393</v>
      </c>
      <c r="G33" s="63">
        <v>17.7111290799111</v>
      </c>
      <c r="H33" s="17">
        <v>105</v>
      </c>
      <c r="I33" s="66">
        <v>0</v>
      </c>
      <c r="J33" s="17">
        <v>85</v>
      </c>
      <c r="K33" s="17">
        <v>2</v>
      </c>
      <c r="L33" s="17">
        <v>3</v>
      </c>
      <c r="M33" s="17">
        <v>195</v>
      </c>
      <c r="N33" s="67">
        <v>11.6818974358974</v>
      </c>
      <c r="O33" s="85">
        <v>0.0482912332838039</v>
      </c>
      <c r="S33"/>
    </row>
    <row r="34" customHeight="1" spans="1:19">
      <c r="A34" s="15" t="s">
        <v>46</v>
      </c>
      <c r="B34" s="17">
        <v>2727.25</v>
      </c>
      <c r="C34" s="17">
        <v>154375</v>
      </c>
      <c r="D34" s="17">
        <v>4629</v>
      </c>
      <c r="E34" s="62">
        <v>0.0299854251012146</v>
      </c>
      <c r="F34" s="63">
        <v>0.589166126593217</v>
      </c>
      <c r="G34" s="63">
        <v>17.6663967611336</v>
      </c>
      <c r="H34" s="17">
        <v>120</v>
      </c>
      <c r="I34" s="66">
        <v>2</v>
      </c>
      <c r="J34" s="17">
        <v>122</v>
      </c>
      <c r="K34" s="17">
        <v>3</v>
      </c>
      <c r="L34" s="17">
        <v>3</v>
      </c>
      <c r="M34" s="17">
        <v>250</v>
      </c>
      <c r="N34" s="67">
        <v>10.909</v>
      </c>
      <c r="O34" s="85">
        <v>0.0540073449989199</v>
      </c>
      <c r="S34"/>
    </row>
    <row r="35" customHeight="1" spans="1:19">
      <c r="A35" s="15" t="s">
        <v>47</v>
      </c>
      <c r="B35" s="17">
        <v>2545.43</v>
      </c>
      <c r="C35" s="17">
        <v>144529</v>
      </c>
      <c r="D35" s="17">
        <v>4599</v>
      </c>
      <c r="E35" s="62">
        <v>0.0318206034775028</v>
      </c>
      <c r="F35" s="63">
        <v>0.553474668406175</v>
      </c>
      <c r="G35" s="63">
        <v>17.6118979581952</v>
      </c>
      <c r="H35" s="17">
        <v>99</v>
      </c>
      <c r="I35" s="66">
        <v>2</v>
      </c>
      <c r="J35" s="17">
        <v>92</v>
      </c>
      <c r="K35" s="17">
        <v>5</v>
      </c>
      <c r="L35" s="17">
        <v>7</v>
      </c>
      <c r="M35" s="17">
        <v>205</v>
      </c>
      <c r="N35" s="67">
        <v>12.4167317073171</v>
      </c>
      <c r="O35" s="85">
        <v>0.0445749075886062</v>
      </c>
      <c r="S35"/>
    </row>
    <row r="36" customHeight="1" spans="1:19">
      <c r="A36" s="15" t="s">
        <v>48</v>
      </c>
      <c r="B36" s="17">
        <v>3199.84</v>
      </c>
      <c r="C36" s="17">
        <v>243606</v>
      </c>
      <c r="D36" s="17">
        <v>7483</v>
      </c>
      <c r="E36" s="62">
        <v>0.030717634212622</v>
      </c>
      <c r="F36" s="63">
        <v>0.427614593077643</v>
      </c>
      <c r="G36" s="63">
        <v>13.1353086541382</v>
      </c>
      <c r="H36" s="17">
        <v>114</v>
      </c>
      <c r="I36" s="66">
        <v>1</v>
      </c>
      <c r="J36" s="17">
        <v>96</v>
      </c>
      <c r="K36" s="17">
        <v>12</v>
      </c>
      <c r="L36" s="17">
        <v>13</v>
      </c>
      <c r="M36" s="17">
        <v>236</v>
      </c>
      <c r="N36" s="67">
        <v>13.5586440677966</v>
      </c>
      <c r="O36" s="85">
        <v>0.0315381531471335</v>
      </c>
      <c r="S36"/>
    </row>
    <row r="37" customHeight="1" spans="1:19">
      <c r="A37" s="15" t="s">
        <v>49</v>
      </c>
      <c r="B37" s="17">
        <v>3114.44</v>
      </c>
      <c r="C37" s="17">
        <v>238372</v>
      </c>
      <c r="D37" s="17">
        <v>7999</v>
      </c>
      <c r="E37" s="62">
        <v>0.033556793583139</v>
      </c>
      <c r="F37" s="63">
        <v>0.389353669208651</v>
      </c>
      <c r="G37" s="63">
        <v>13.0654607084725</v>
      </c>
      <c r="H37" s="17">
        <v>163</v>
      </c>
      <c r="I37" s="66">
        <v>6</v>
      </c>
      <c r="J37" s="17">
        <v>105</v>
      </c>
      <c r="K37" s="17">
        <v>11</v>
      </c>
      <c r="L37" s="17">
        <v>10</v>
      </c>
      <c r="M37" s="17">
        <v>295</v>
      </c>
      <c r="N37" s="67">
        <v>10.5574237288136</v>
      </c>
      <c r="O37" s="85">
        <v>0.0368796099512439</v>
      </c>
      <c r="S37"/>
    </row>
    <row r="38" customHeight="1" spans="1:19">
      <c r="A38" s="15" t="s">
        <v>50</v>
      </c>
      <c r="B38" s="17">
        <v>3264.04</v>
      </c>
      <c r="C38" s="17">
        <v>218053</v>
      </c>
      <c r="D38" s="17">
        <v>8232</v>
      </c>
      <c r="E38" s="62">
        <v>0.0377522895809734</v>
      </c>
      <c r="F38" s="63">
        <v>0.396506316812439</v>
      </c>
      <c r="G38" s="63">
        <v>14.9690212929884</v>
      </c>
      <c r="H38" s="17">
        <v>169</v>
      </c>
      <c r="I38" s="66">
        <v>3</v>
      </c>
      <c r="J38" s="17">
        <v>128</v>
      </c>
      <c r="K38" s="17">
        <v>12</v>
      </c>
      <c r="L38" s="17">
        <v>6</v>
      </c>
      <c r="M38" s="17">
        <v>318</v>
      </c>
      <c r="N38" s="67">
        <v>10.2642767295597</v>
      </c>
      <c r="O38" s="85">
        <v>0.0386297376093294</v>
      </c>
      <c r="S38"/>
    </row>
    <row r="39" customHeight="1" spans="1:19">
      <c r="A39" s="15" t="s">
        <v>51</v>
      </c>
      <c r="B39" s="17">
        <v>2809.05</v>
      </c>
      <c r="C39" s="17">
        <v>184784</v>
      </c>
      <c r="D39" s="17">
        <v>6833</v>
      </c>
      <c r="E39" s="62">
        <v>0.0369783098103732</v>
      </c>
      <c r="F39" s="63">
        <v>0.411100541489829</v>
      </c>
      <c r="G39" s="63">
        <v>15.2018031864231</v>
      </c>
      <c r="H39" s="17">
        <v>139</v>
      </c>
      <c r="I39" s="66">
        <v>1</v>
      </c>
      <c r="J39" s="17">
        <v>131</v>
      </c>
      <c r="K39" s="17">
        <v>7</v>
      </c>
      <c r="L39" s="17">
        <v>4</v>
      </c>
      <c r="M39" s="17">
        <v>282</v>
      </c>
      <c r="N39" s="67">
        <v>9.96117021276596</v>
      </c>
      <c r="O39" s="85">
        <v>0.041270305868579</v>
      </c>
      <c r="S39"/>
    </row>
    <row r="40" customHeight="1" spans="1:19">
      <c r="A40" s="15" t="s">
        <v>52</v>
      </c>
      <c r="B40" s="17">
        <v>2663.77</v>
      </c>
      <c r="C40" s="17">
        <v>196414</v>
      </c>
      <c r="D40" s="17">
        <v>8353</v>
      </c>
      <c r="E40" s="62">
        <v>0.0425275184050017</v>
      </c>
      <c r="F40" s="63">
        <v>0.318899796480307</v>
      </c>
      <c r="G40" s="63">
        <v>13.5620169641675</v>
      </c>
      <c r="H40" s="17">
        <v>144</v>
      </c>
      <c r="I40" s="66">
        <v>8</v>
      </c>
      <c r="J40" s="17">
        <v>143</v>
      </c>
      <c r="K40" s="17">
        <v>4</v>
      </c>
      <c r="L40" s="17">
        <v>7</v>
      </c>
      <c r="M40" s="17">
        <v>306</v>
      </c>
      <c r="N40" s="67">
        <v>8.70513071895425</v>
      </c>
      <c r="O40" s="85">
        <v>0.0366335448341913</v>
      </c>
      <c r="S40"/>
    </row>
    <row r="41" customHeight="1" spans="1:19">
      <c r="A41" s="15" t="s">
        <v>53</v>
      </c>
      <c r="B41" s="17">
        <v>2966.44</v>
      </c>
      <c r="C41" s="17">
        <v>221208</v>
      </c>
      <c r="D41" s="17">
        <v>9662</v>
      </c>
      <c r="E41" s="62">
        <v>0.0436783479801815</v>
      </c>
      <c r="F41" s="63">
        <v>0.307021320637549</v>
      </c>
      <c r="G41" s="63">
        <v>13.4101840801418</v>
      </c>
      <c r="H41" s="17">
        <v>157</v>
      </c>
      <c r="I41" s="66">
        <v>5</v>
      </c>
      <c r="J41" s="17">
        <v>116</v>
      </c>
      <c r="K41" s="17">
        <v>7</v>
      </c>
      <c r="L41" s="17">
        <v>9</v>
      </c>
      <c r="M41" s="17">
        <v>294</v>
      </c>
      <c r="N41" s="67">
        <v>10.0899319727891</v>
      </c>
      <c r="O41" s="85">
        <v>0.0304284827157938</v>
      </c>
      <c r="S41"/>
    </row>
    <row r="42" customHeight="1" spans="1:19">
      <c r="A42" s="15" t="s">
        <v>54</v>
      </c>
      <c r="B42" s="17">
        <v>2705.67</v>
      </c>
      <c r="C42" s="17">
        <v>202476</v>
      </c>
      <c r="D42" s="17">
        <v>8677</v>
      </c>
      <c r="E42" s="62">
        <v>0.0428544617633695</v>
      </c>
      <c r="F42" s="63">
        <v>0.311820905843033</v>
      </c>
      <c r="G42" s="63">
        <v>13.3629170864695</v>
      </c>
      <c r="H42" s="17">
        <v>156</v>
      </c>
      <c r="I42" s="66">
        <v>4</v>
      </c>
      <c r="J42" s="17">
        <v>138</v>
      </c>
      <c r="K42" s="17">
        <v>3</v>
      </c>
      <c r="L42" s="17">
        <v>9</v>
      </c>
      <c r="M42" s="17">
        <v>310</v>
      </c>
      <c r="N42" s="67">
        <v>8.72796774193548</v>
      </c>
      <c r="O42" s="85">
        <v>0.0357266336291345</v>
      </c>
      <c r="S42"/>
    </row>
    <row r="43" customHeight="1" spans="1:19">
      <c r="A43" s="15" t="s">
        <v>55</v>
      </c>
      <c r="B43" s="17">
        <v>2450.56</v>
      </c>
      <c r="C43" s="17">
        <v>185376</v>
      </c>
      <c r="D43" s="17">
        <v>8348</v>
      </c>
      <c r="E43" s="62">
        <v>0.0450327982047298</v>
      </c>
      <c r="F43" s="63">
        <v>0.293550551030187</v>
      </c>
      <c r="G43" s="63">
        <v>13.2194027274297</v>
      </c>
      <c r="H43" s="17">
        <v>130</v>
      </c>
      <c r="I43" s="66">
        <v>3</v>
      </c>
      <c r="J43" s="17">
        <v>120</v>
      </c>
      <c r="K43" s="17">
        <v>6</v>
      </c>
      <c r="L43" s="17">
        <v>6</v>
      </c>
      <c r="M43" s="17">
        <v>265</v>
      </c>
      <c r="N43" s="67">
        <v>9.2473962264151</v>
      </c>
      <c r="O43" s="85">
        <v>0.0317441303306181</v>
      </c>
      <c r="S43"/>
    </row>
    <row r="44" customHeight="1" spans="1:19">
      <c r="A44" s="15" t="s">
        <v>56</v>
      </c>
      <c r="B44" s="17">
        <v>2350.45</v>
      </c>
      <c r="C44" s="17">
        <v>187505</v>
      </c>
      <c r="D44" s="17">
        <v>8564</v>
      </c>
      <c r="E44" s="62">
        <v>0.0456734487080345</v>
      </c>
      <c r="F44" s="63">
        <v>0.274457029425502</v>
      </c>
      <c r="G44" s="63">
        <v>12.5353990560252</v>
      </c>
      <c r="H44" s="17">
        <v>122</v>
      </c>
      <c r="I44" s="66">
        <v>3</v>
      </c>
      <c r="J44" s="17">
        <v>89</v>
      </c>
      <c r="K44" s="17">
        <v>6</v>
      </c>
      <c r="L44" s="17">
        <v>6</v>
      </c>
      <c r="M44" s="17">
        <v>226</v>
      </c>
      <c r="N44" s="67">
        <v>10.4002212389381</v>
      </c>
      <c r="O44" s="85">
        <v>0.0263895375992527</v>
      </c>
      <c r="S44"/>
    </row>
    <row r="45" customHeight="1" spans="1:19">
      <c r="A45" s="15" t="s">
        <v>57</v>
      </c>
      <c r="B45" s="17">
        <v>3044.53</v>
      </c>
      <c r="C45" s="17">
        <v>344018</v>
      </c>
      <c r="D45" s="17">
        <v>16582</v>
      </c>
      <c r="E45" s="62">
        <v>0.0482009662285113</v>
      </c>
      <c r="F45" s="63">
        <v>0.183604510915451</v>
      </c>
      <c r="G45" s="63">
        <v>8.84991483003796</v>
      </c>
      <c r="H45" s="17">
        <v>198</v>
      </c>
      <c r="I45" s="66">
        <v>4</v>
      </c>
      <c r="J45" s="17">
        <v>165</v>
      </c>
      <c r="K45" s="17">
        <v>7</v>
      </c>
      <c r="L45" s="17">
        <v>12</v>
      </c>
      <c r="M45" s="17">
        <v>386</v>
      </c>
      <c r="N45" s="67">
        <v>7.88738341968912</v>
      </c>
      <c r="O45" s="85">
        <v>0.0232782535279218</v>
      </c>
      <c r="S45"/>
    </row>
    <row r="46" customHeight="1" spans="1:19">
      <c r="A46" s="15" t="s">
        <v>58</v>
      </c>
      <c r="B46" s="17">
        <v>2969.73</v>
      </c>
      <c r="C46" s="17">
        <v>291581</v>
      </c>
      <c r="D46" s="17">
        <v>16416</v>
      </c>
      <c r="E46" s="62">
        <v>0.0562999646753389</v>
      </c>
      <c r="F46" s="63">
        <v>0.180904605263158</v>
      </c>
      <c r="G46" s="63">
        <v>10.1849228859219</v>
      </c>
      <c r="H46" s="17">
        <v>169</v>
      </c>
      <c r="I46" s="66">
        <v>6</v>
      </c>
      <c r="J46" s="17">
        <v>142</v>
      </c>
      <c r="K46" s="17">
        <v>8</v>
      </c>
      <c r="L46" s="17">
        <v>39</v>
      </c>
      <c r="M46" s="17">
        <v>364</v>
      </c>
      <c r="N46" s="67">
        <v>8.1585989010989</v>
      </c>
      <c r="O46" s="85">
        <v>0.0221734892787524</v>
      </c>
      <c r="S46"/>
    </row>
    <row r="47" customHeight="1" spans="1:19">
      <c r="A47" s="15" t="s">
        <v>59</v>
      </c>
      <c r="B47" s="17">
        <v>2444.65</v>
      </c>
      <c r="C47" s="17">
        <v>237770</v>
      </c>
      <c r="D47" s="17">
        <v>8504</v>
      </c>
      <c r="E47" s="62">
        <v>0.0357656558859402</v>
      </c>
      <c r="F47" s="63">
        <v>0.287470602069614</v>
      </c>
      <c r="G47" s="63">
        <v>10.2815746309459</v>
      </c>
      <c r="H47" s="17">
        <v>158</v>
      </c>
      <c r="I47" s="66">
        <v>5</v>
      </c>
      <c r="J47" s="17">
        <v>162</v>
      </c>
      <c r="K47" s="17">
        <v>9</v>
      </c>
      <c r="L47" s="17">
        <v>47</v>
      </c>
      <c r="M47" s="17">
        <v>381</v>
      </c>
      <c r="N47" s="67">
        <v>6.41640419947507</v>
      </c>
      <c r="O47" s="85">
        <v>0.0448024459078081</v>
      </c>
      <c r="S47"/>
    </row>
    <row r="48" customHeight="1" spans="1:19">
      <c r="A48" s="15" t="s">
        <v>60</v>
      </c>
      <c r="B48" s="17">
        <v>2965.8</v>
      </c>
      <c r="C48" s="17">
        <v>288133</v>
      </c>
      <c r="D48" s="17">
        <v>12531</v>
      </c>
      <c r="E48" s="62">
        <v>0.0434903325894639</v>
      </c>
      <c r="F48" s="63">
        <v>0.236677040938473</v>
      </c>
      <c r="G48" s="63">
        <v>10.2931632267043</v>
      </c>
      <c r="H48" s="17">
        <v>269</v>
      </c>
      <c r="I48" s="66">
        <v>12</v>
      </c>
      <c r="J48" s="17">
        <v>247</v>
      </c>
      <c r="K48" s="17">
        <v>14</v>
      </c>
      <c r="L48" s="17">
        <v>113</v>
      </c>
      <c r="M48" s="17">
        <v>655</v>
      </c>
      <c r="N48" s="67">
        <v>4.52793893129771</v>
      </c>
      <c r="O48" s="85">
        <v>0.0522703694836805</v>
      </c>
      <c r="S48"/>
    </row>
    <row r="49" customHeight="1" spans="1:19">
      <c r="A49" s="15" t="s">
        <v>61</v>
      </c>
      <c r="B49" s="17">
        <v>2396.76</v>
      </c>
      <c r="C49" s="17">
        <v>184758</v>
      </c>
      <c r="D49" s="17">
        <v>7446</v>
      </c>
      <c r="E49" s="62">
        <v>0.0403013671938428</v>
      </c>
      <c r="F49" s="63">
        <v>0.321885576148268</v>
      </c>
      <c r="G49" s="63">
        <v>12.972428798753</v>
      </c>
      <c r="H49" s="17">
        <v>177</v>
      </c>
      <c r="I49" s="66">
        <v>5</v>
      </c>
      <c r="J49" s="17">
        <v>153</v>
      </c>
      <c r="K49" s="17">
        <v>10</v>
      </c>
      <c r="L49" s="17">
        <v>52</v>
      </c>
      <c r="M49" s="17">
        <v>397</v>
      </c>
      <c r="N49" s="67">
        <v>6.03717884130983</v>
      </c>
      <c r="O49" s="85">
        <v>0.0533172172978781</v>
      </c>
      <c r="S49"/>
    </row>
    <row r="50" customHeight="1" spans="1:19">
      <c r="A50" s="15" t="s">
        <v>62</v>
      </c>
      <c r="B50" s="17">
        <v>2211.3</v>
      </c>
      <c r="C50" s="17">
        <v>152263</v>
      </c>
      <c r="D50" s="17">
        <v>4447</v>
      </c>
      <c r="E50" s="62">
        <v>0.0292060448040561</v>
      </c>
      <c r="F50" s="63">
        <v>0.497256577467956</v>
      </c>
      <c r="G50" s="63">
        <v>14.5228978806407</v>
      </c>
      <c r="H50" s="17">
        <v>119</v>
      </c>
      <c r="I50" s="66">
        <v>6</v>
      </c>
      <c r="J50" s="17">
        <v>135</v>
      </c>
      <c r="K50" s="17">
        <v>6</v>
      </c>
      <c r="L50" s="17">
        <v>1</v>
      </c>
      <c r="M50" s="17">
        <v>267</v>
      </c>
      <c r="N50" s="67">
        <v>8.28202247191011</v>
      </c>
      <c r="O50" s="85">
        <v>0.0600404767258826</v>
      </c>
      <c r="S50"/>
    </row>
    <row r="51" customHeight="1" spans="1:19">
      <c r="A51" s="15" t="s">
        <v>63</v>
      </c>
      <c r="B51" s="17">
        <v>2015.27</v>
      </c>
      <c r="C51" s="17">
        <v>131266</v>
      </c>
      <c r="D51" s="17">
        <v>4033</v>
      </c>
      <c r="E51" s="62">
        <v>0.0307238736611156</v>
      </c>
      <c r="F51" s="63">
        <v>0.499695016117035</v>
      </c>
      <c r="G51" s="63">
        <v>15.3525665442689</v>
      </c>
      <c r="H51" s="17">
        <v>116</v>
      </c>
      <c r="I51" s="66">
        <v>4</v>
      </c>
      <c r="J51" s="17">
        <v>115</v>
      </c>
      <c r="K51" s="17">
        <v>10</v>
      </c>
      <c r="L51" s="17">
        <v>3</v>
      </c>
      <c r="M51" s="17">
        <v>248</v>
      </c>
      <c r="N51" s="67">
        <v>8.12608870967742</v>
      </c>
      <c r="O51" s="85">
        <v>0.0614926853458964</v>
      </c>
      <c r="S51"/>
    </row>
    <row r="52" customHeight="1" spans="1:19">
      <c r="A52" s="15" t="s">
        <v>64</v>
      </c>
      <c r="B52" s="17">
        <v>2013.04</v>
      </c>
      <c r="C52" s="17">
        <v>124644</v>
      </c>
      <c r="D52" s="17">
        <v>3848</v>
      </c>
      <c r="E52" s="62">
        <v>0.0308719232373801</v>
      </c>
      <c r="F52" s="63">
        <v>0.523139293139293</v>
      </c>
      <c r="G52" s="63">
        <v>16.1503161002535</v>
      </c>
      <c r="H52" s="17">
        <v>102</v>
      </c>
      <c r="I52" s="66">
        <v>0</v>
      </c>
      <c r="J52" s="17">
        <v>115</v>
      </c>
      <c r="K52" s="17">
        <v>8</v>
      </c>
      <c r="L52" s="17">
        <v>6</v>
      </c>
      <c r="M52" s="17">
        <v>231</v>
      </c>
      <c r="N52" s="67">
        <v>8.71445887445887</v>
      </c>
      <c r="O52" s="85">
        <v>0.060031185031185</v>
      </c>
      <c r="S52"/>
    </row>
    <row r="53" customHeight="1" spans="1:19">
      <c r="A53" s="15" t="s">
        <v>65</v>
      </c>
      <c r="B53" s="17">
        <v>1735.71</v>
      </c>
      <c r="C53" s="17">
        <v>109446</v>
      </c>
      <c r="D53" s="17">
        <v>3212</v>
      </c>
      <c r="E53" s="62">
        <v>0.029347806224074</v>
      </c>
      <c r="F53" s="63">
        <v>0.540382938978829</v>
      </c>
      <c r="G53" s="63">
        <v>15.8590537799463</v>
      </c>
      <c r="H53" s="17">
        <v>77</v>
      </c>
      <c r="I53" s="66">
        <v>4</v>
      </c>
      <c r="J53" s="17">
        <v>82</v>
      </c>
      <c r="K53" s="17">
        <v>9</v>
      </c>
      <c r="L53" s="17">
        <v>0</v>
      </c>
      <c r="M53" s="17">
        <v>172</v>
      </c>
      <c r="N53" s="67">
        <v>10.0913372093023</v>
      </c>
      <c r="O53" s="85">
        <v>0.0535491905354919</v>
      </c>
      <c r="S53"/>
    </row>
    <row r="54" customHeight="1" spans="1:19">
      <c r="A54" s="15" t="s">
        <v>66</v>
      </c>
      <c r="B54" s="17">
        <v>1094.84</v>
      </c>
      <c r="C54" s="17">
        <v>71007</v>
      </c>
      <c r="D54" s="17">
        <v>1949</v>
      </c>
      <c r="E54" s="62">
        <v>0.0274479980846959</v>
      </c>
      <c r="F54" s="63">
        <v>0.561744484350949</v>
      </c>
      <c r="G54" s="63">
        <v>15.4187615305533</v>
      </c>
      <c r="H54" s="17">
        <v>25</v>
      </c>
      <c r="I54" s="66">
        <v>1</v>
      </c>
      <c r="J54" s="17">
        <v>13</v>
      </c>
      <c r="K54" s="17">
        <v>3</v>
      </c>
      <c r="L54" s="17">
        <v>1</v>
      </c>
      <c r="M54" s="17">
        <v>43</v>
      </c>
      <c r="N54" s="67">
        <v>25.4613953488372</v>
      </c>
      <c r="O54" s="85">
        <v>0.0220625962031811</v>
      </c>
      <c r="S54"/>
    </row>
    <row r="55" customHeight="1" spans="1:19">
      <c r="A55" s="15" t="s">
        <v>67</v>
      </c>
      <c r="B55" s="17">
        <v>1205.46</v>
      </c>
      <c r="C55" s="17">
        <v>75060</v>
      </c>
      <c r="D55" s="17">
        <v>2198</v>
      </c>
      <c r="E55" s="62">
        <v>0.029283240074607</v>
      </c>
      <c r="F55" s="63">
        <v>0.548434940855323</v>
      </c>
      <c r="G55" s="63">
        <v>16.0599520383693</v>
      </c>
      <c r="H55" s="17">
        <v>21</v>
      </c>
      <c r="I55" s="66">
        <v>1</v>
      </c>
      <c r="J55" s="17">
        <v>16</v>
      </c>
      <c r="K55" s="17">
        <v>3</v>
      </c>
      <c r="L55" s="17">
        <v>2</v>
      </c>
      <c r="M55" s="17">
        <v>43</v>
      </c>
      <c r="N55" s="67">
        <v>28.0339534883721</v>
      </c>
      <c r="O55" s="85">
        <v>0.0195632393084622</v>
      </c>
      <c r="S55"/>
    </row>
    <row r="56" customHeight="1" spans="1:19">
      <c r="A56" s="15" t="s">
        <v>68</v>
      </c>
      <c r="B56" s="17">
        <v>1126.49</v>
      </c>
      <c r="C56" s="17">
        <v>73370</v>
      </c>
      <c r="D56" s="17">
        <v>2035</v>
      </c>
      <c r="E56" s="62">
        <v>0.027736131934033</v>
      </c>
      <c r="F56" s="63">
        <v>0.55355773955774</v>
      </c>
      <c r="G56" s="63">
        <v>15.3535504974785</v>
      </c>
      <c r="H56" s="17">
        <v>19</v>
      </c>
      <c r="I56" s="66">
        <v>2</v>
      </c>
      <c r="J56" s="17">
        <v>11</v>
      </c>
      <c r="K56" s="17">
        <v>3</v>
      </c>
      <c r="L56" s="17">
        <v>9</v>
      </c>
      <c r="M56" s="17">
        <v>44</v>
      </c>
      <c r="N56" s="67">
        <v>25.6020454545455</v>
      </c>
      <c r="O56" s="85">
        <v>0.0216216216216216</v>
      </c>
      <c r="S56"/>
    </row>
    <row r="57" customHeight="1" spans="1:19">
      <c r="A57" s="15" t="s">
        <v>69</v>
      </c>
      <c r="B57" s="17">
        <v>985.85</v>
      </c>
      <c r="C57" s="17">
        <v>62639</v>
      </c>
      <c r="D57" s="17">
        <v>1705</v>
      </c>
      <c r="E57" s="62">
        <v>0.0272194639122591</v>
      </c>
      <c r="F57" s="63">
        <v>0.578211143695015</v>
      </c>
      <c r="G57" s="63">
        <v>15.7385973594725</v>
      </c>
      <c r="H57" s="17">
        <v>14</v>
      </c>
      <c r="I57" s="66">
        <v>1</v>
      </c>
      <c r="J57" s="17">
        <v>16</v>
      </c>
      <c r="K57" s="17">
        <v>2</v>
      </c>
      <c r="L57" s="17">
        <v>0</v>
      </c>
      <c r="M57" s="17">
        <v>33</v>
      </c>
      <c r="N57" s="67">
        <v>29.8742424242424</v>
      </c>
      <c r="O57" s="85">
        <v>0.0193548387096774</v>
      </c>
      <c r="S57"/>
    </row>
    <row r="58" customHeight="1" spans="1:19">
      <c r="A58" s="15" t="s">
        <v>70</v>
      </c>
      <c r="B58" s="17">
        <v>1008.45</v>
      </c>
      <c r="C58" s="17">
        <v>63736</v>
      </c>
      <c r="D58" s="17">
        <v>1750</v>
      </c>
      <c r="E58" s="62">
        <v>0.0274570101669386</v>
      </c>
      <c r="F58" s="63">
        <v>0.576257142857143</v>
      </c>
      <c r="G58" s="63">
        <v>15.8222982301996</v>
      </c>
      <c r="H58" s="17">
        <v>13</v>
      </c>
      <c r="I58" s="66">
        <v>0</v>
      </c>
      <c r="J58" s="17">
        <v>12</v>
      </c>
      <c r="K58" s="17">
        <v>0</v>
      </c>
      <c r="L58" s="17">
        <v>0</v>
      </c>
      <c r="M58" s="17">
        <v>25</v>
      </c>
      <c r="N58" s="67">
        <v>40.338</v>
      </c>
      <c r="O58" s="85">
        <v>0.0142857142857143</v>
      </c>
      <c r="S58"/>
    </row>
    <row r="59" customHeight="1" spans="1:19">
      <c r="A59" s="15" t="s">
        <v>71</v>
      </c>
      <c r="B59" s="17">
        <v>903.88</v>
      </c>
      <c r="C59" s="17">
        <v>54889</v>
      </c>
      <c r="D59" s="17">
        <v>1538</v>
      </c>
      <c r="E59" s="62">
        <v>0.0280201861939551</v>
      </c>
      <c r="F59" s="63">
        <v>0.587698309492848</v>
      </c>
      <c r="G59" s="63">
        <v>16.4674160578622</v>
      </c>
      <c r="H59" s="17">
        <v>18</v>
      </c>
      <c r="I59" s="66">
        <v>0</v>
      </c>
      <c r="J59" s="17">
        <v>7</v>
      </c>
      <c r="K59" s="17">
        <v>1</v>
      </c>
      <c r="L59" s="17">
        <v>2</v>
      </c>
      <c r="M59" s="17">
        <v>28</v>
      </c>
      <c r="N59" s="67">
        <v>32.2814285714286</v>
      </c>
      <c r="O59" s="85">
        <v>0.0182054616384915</v>
      </c>
      <c r="S59"/>
    </row>
    <row r="60" customHeight="1" spans="1:19">
      <c r="A60" s="15" t="s">
        <v>72</v>
      </c>
      <c r="B60" s="17">
        <v>874.56</v>
      </c>
      <c r="C60" s="17">
        <v>53258</v>
      </c>
      <c r="D60" s="17">
        <v>1497</v>
      </c>
      <c r="E60" s="62">
        <v>0.0281084531901311</v>
      </c>
      <c r="F60" s="63">
        <v>0.584208416833667</v>
      </c>
      <c r="G60" s="63">
        <v>16.4211949378497</v>
      </c>
      <c r="H60" s="17">
        <v>15</v>
      </c>
      <c r="I60" s="66">
        <v>2</v>
      </c>
      <c r="J60" s="17">
        <v>4</v>
      </c>
      <c r="K60" s="17">
        <v>2</v>
      </c>
      <c r="L60" s="17">
        <v>0</v>
      </c>
      <c r="M60" s="17">
        <v>23</v>
      </c>
      <c r="N60" s="67">
        <v>38.024347826087</v>
      </c>
      <c r="O60" s="85">
        <v>0.0153640614562458</v>
      </c>
      <c r="S60"/>
    </row>
    <row r="61" customHeight="1" spans="1:19">
      <c r="A61" s="15" t="s">
        <v>73</v>
      </c>
      <c r="B61" s="17">
        <v>931.42</v>
      </c>
      <c r="C61" s="17">
        <v>58515</v>
      </c>
      <c r="D61" s="17">
        <v>1619</v>
      </c>
      <c r="E61" s="62">
        <v>0.0276681192856533</v>
      </c>
      <c r="F61" s="63">
        <v>0.575305744286597</v>
      </c>
      <c r="G61" s="63">
        <v>15.9176279586431</v>
      </c>
      <c r="H61" s="17">
        <v>20</v>
      </c>
      <c r="I61" s="66">
        <v>1</v>
      </c>
      <c r="J61" s="17">
        <v>6</v>
      </c>
      <c r="K61" s="17">
        <v>0</v>
      </c>
      <c r="L61" s="17">
        <v>0</v>
      </c>
      <c r="M61" s="17">
        <v>27</v>
      </c>
      <c r="N61" s="67">
        <v>34.497037037037</v>
      </c>
      <c r="O61" s="85">
        <v>0.0166769610870908</v>
      </c>
      <c r="S61"/>
    </row>
    <row r="62" customHeight="1" spans="1:19">
      <c r="A62" s="15" t="s">
        <v>74</v>
      </c>
      <c r="B62" s="17">
        <v>1459.39</v>
      </c>
      <c r="C62" s="17">
        <v>86562</v>
      </c>
      <c r="D62" s="17">
        <v>2781</v>
      </c>
      <c r="E62" s="62">
        <v>0.0321272613849033</v>
      </c>
      <c r="F62" s="63">
        <v>0.524771664868752</v>
      </c>
      <c r="G62" s="63">
        <v>16.8594764446293</v>
      </c>
      <c r="H62" s="17">
        <v>30</v>
      </c>
      <c r="I62" s="66">
        <v>3</v>
      </c>
      <c r="J62" s="17">
        <v>38</v>
      </c>
      <c r="K62" s="17">
        <v>1</v>
      </c>
      <c r="L62" s="17">
        <v>3</v>
      </c>
      <c r="M62" s="17">
        <v>75</v>
      </c>
      <c r="N62" s="67">
        <v>19.4585333333333</v>
      </c>
      <c r="O62" s="85">
        <v>0.0269687162891046</v>
      </c>
      <c r="S62"/>
    </row>
    <row r="63" customHeight="1" spans="1:19">
      <c r="A63" s="15" t="s">
        <v>75</v>
      </c>
      <c r="B63" s="17">
        <v>1404.54</v>
      </c>
      <c r="C63" s="17">
        <v>86576</v>
      </c>
      <c r="D63" s="17">
        <v>3423</v>
      </c>
      <c r="E63" s="62">
        <v>0.0395375161707633</v>
      </c>
      <c r="F63" s="63">
        <v>0.410324276950044</v>
      </c>
      <c r="G63" s="63">
        <v>16.2232027351691</v>
      </c>
      <c r="H63" s="17">
        <v>46</v>
      </c>
      <c r="I63" s="66">
        <v>0</v>
      </c>
      <c r="J63" s="17">
        <v>33</v>
      </c>
      <c r="K63" s="17">
        <v>1</v>
      </c>
      <c r="L63" s="17">
        <v>4</v>
      </c>
      <c r="M63" s="17">
        <v>84</v>
      </c>
      <c r="N63" s="67">
        <v>16.7207142857143</v>
      </c>
      <c r="O63" s="85">
        <v>0.0245398773006135</v>
      </c>
      <c r="S63"/>
    </row>
    <row r="64" customHeight="1" spans="1:19">
      <c r="A64" s="15" t="s">
        <v>76</v>
      </c>
      <c r="B64" s="17">
        <v>1347.14</v>
      </c>
      <c r="C64" s="17">
        <v>80368</v>
      </c>
      <c r="D64" s="17">
        <v>3347</v>
      </c>
      <c r="E64" s="62">
        <v>0.0416459287278519</v>
      </c>
      <c r="F64" s="63">
        <v>0.402491783686884</v>
      </c>
      <c r="G64" s="63">
        <v>16.7621441369699</v>
      </c>
      <c r="H64" s="17">
        <v>46</v>
      </c>
      <c r="I64" s="66">
        <v>2</v>
      </c>
      <c r="J64" s="17">
        <v>29</v>
      </c>
      <c r="K64" s="17">
        <v>0</v>
      </c>
      <c r="L64" s="17">
        <v>4</v>
      </c>
      <c r="M64" s="17">
        <v>81</v>
      </c>
      <c r="N64" s="67">
        <v>16.6313580246914</v>
      </c>
      <c r="O64" s="85">
        <v>0.0242007768150583</v>
      </c>
      <c r="S64"/>
    </row>
    <row r="65" customHeight="1" spans="1:19">
      <c r="A65" s="15" t="s">
        <v>77</v>
      </c>
      <c r="B65" s="17">
        <v>1317.15</v>
      </c>
      <c r="C65" s="17">
        <v>90621</v>
      </c>
      <c r="D65" s="17">
        <v>3794</v>
      </c>
      <c r="E65" s="62">
        <v>0.0418666754946425</v>
      </c>
      <c r="F65" s="63">
        <v>0.347166578808645</v>
      </c>
      <c r="G65" s="63">
        <v>14.5347104975668</v>
      </c>
      <c r="H65" s="17">
        <v>51</v>
      </c>
      <c r="I65" s="66">
        <v>0</v>
      </c>
      <c r="J65" s="17">
        <v>47</v>
      </c>
      <c r="K65" s="17">
        <v>7</v>
      </c>
      <c r="L65" s="17">
        <v>6</v>
      </c>
      <c r="M65" s="17">
        <v>111</v>
      </c>
      <c r="N65" s="67">
        <v>11.8662162162162</v>
      </c>
      <c r="O65" s="85">
        <v>0.02925672113864</v>
      </c>
      <c r="S65"/>
    </row>
    <row r="66" customHeight="1" spans="1:19">
      <c r="A66" s="15" t="s">
        <v>78</v>
      </c>
      <c r="B66" s="17">
        <v>1412.33</v>
      </c>
      <c r="C66" s="17">
        <v>79421</v>
      </c>
      <c r="D66" s="17">
        <v>3429</v>
      </c>
      <c r="E66" s="62">
        <v>0.0431749789098601</v>
      </c>
      <c r="F66" s="63">
        <v>0.411878098571012</v>
      </c>
      <c r="G66" s="63">
        <v>17.7828282192367</v>
      </c>
      <c r="H66" s="17">
        <v>49</v>
      </c>
      <c r="I66" s="66">
        <v>1</v>
      </c>
      <c r="J66" s="17">
        <v>41</v>
      </c>
      <c r="K66" s="17">
        <v>1</v>
      </c>
      <c r="L66" s="17">
        <v>3</v>
      </c>
      <c r="M66" s="17">
        <v>95</v>
      </c>
      <c r="N66" s="67">
        <v>14.8666315789474</v>
      </c>
      <c r="O66" s="85">
        <v>0.0277048702245553</v>
      </c>
      <c r="S66"/>
    </row>
    <row r="67" customHeight="1" spans="1:19">
      <c r="A67" s="15" t="s">
        <v>79</v>
      </c>
      <c r="B67" s="17">
        <v>1310.66</v>
      </c>
      <c r="C67" s="17">
        <v>68909</v>
      </c>
      <c r="D67" s="17">
        <v>2775</v>
      </c>
      <c r="E67" s="62">
        <v>0.0402705016761236</v>
      </c>
      <c r="F67" s="63">
        <v>0.47230990990991</v>
      </c>
      <c r="G67" s="63">
        <v>19.0201570186768</v>
      </c>
      <c r="H67" s="17">
        <v>40</v>
      </c>
      <c r="I67" s="66">
        <v>3</v>
      </c>
      <c r="J67" s="17">
        <v>44</v>
      </c>
      <c r="K67" s="17">
        <v>1</v>
      </c>
      <c r="L67" s="17">
        <v>3</v>
      </c>
      <c r="M67" s="17">
        <v>91</v>
      </c>
      <c r="N67" s="67">
        <v>14.4028571428571</v>
      </c>
      <c r="O67" s="85">
        <v>0.0327927927927928</v>
      </c>
      <c r="S67"/>
    </row>
    <row r="68" customHeight="1" spans="1:19">
      <c r="A68" s="15" t="s">
        <v>80</v>
      </c>
      <c r="B68" s="17">
        <v>1292.23</v>
      </c>
      <c r="C68" s="17">
        <v>70706</v>
      </c>
      <c r="D68" s="17">
        <v>2853</v>
      </c>
      <c r="E68" s="62">
        <v>0.0403501824456199</v>
      </c>
      <c r="F68" s="63">
        <v>0.452937259025587</v>
      </c>
      <c r="G68" s="63">
        <v>18.2761010381014</v>
      </c>
      <c r="H68" s="17">
        <v>58</v>
      </c>
      <c r="I68" s="66">
        <v>0</v>
      </c>
      <c r="J68" s="17">
        <v>42</v>
      </c>
      <c r="K68" s="17">
        <v>2</v>
      </c>
      <c r="L68" s="17">
        <v>4</v>
      </c>
      <c r="M68" s="17">
        <v>106</v>
      </c>
      <c r="N68" s="67">
        <v>12.1908490566038</v>
      </c>
      <c r="O68" s="85">
        <v>0.0371538731160182</v>
      </c>
      <c r="S68"/>
    </row>
    <row r="69" customHeight="1" spans="1:19">
      <c r="A69" s="15" t="s">
        <v>81</v>
      </c>
      <c r="B69" s="17">
        <v>1681.86</v>
      </c>
      <c r="C69" s="17">
        <v>98564</v>
      </c>
      <c r="D69" s="17">
        <v>4051</v>
      </c>
      <c r="E69" s="62">
        <v>0.0411001988555659</v>
      </c>
      <c r="F69" s="63">
        <v>0.415171562577141</v>
      </c>
      <c r="G69" s="63">
        <v>17.0636337810965</v>
      </c>
      <c r="H69" s="17">
        <v>77</v>
      </c>
      <c r="I69" s="66">
        <v>1</v>
      </c>
      <c r="J69" s="17">
        <v>58</v>
      </c>
      <c r="K69" s="17">
        <v>2</v>
      </c>
      <c r="L69" s="17">
        <v>1</v>
      </c>
      <c r="M69" s="17">
        <v>139</v>
      </c>
      <c r="N69" s="67">
        <v>12.0997122302158</v>
      </c>
      <c r="O69" s="85">
        <v>0.0343125154282893</v>
      </c>
      <c r="S69"/>
    </row>
    <row r="70" customHeight="1" spans="1:19">
      <c r="A70" s="15" t="s">
        <v>82</v>
      </c>
      <c r="B70" s="17">
        <v>1777.76</v>
      </c>
      <c r="C70" s="17">
        <v>98508</v>
      </c>
      <c r="D70" s="17">
        <v>3967</v>
      </c>
      <c r="E70" s="62">
        <v>0.0402708409469282</v>
      </c>
      <c r="F70" s="63">
        <v>0.448137131333501</v>
      </c>
      <c r="G70" s="63">
        <v>18.0468591383441</v>
      </c>
      <c r="H70" s="17">
        <v>70</v>
      </c>
      <c r="I70" s="66">
        <v>1</v>
      </c>
      <c r="J70" s="17">
        <v>59</v>
      </c>
      <c r="K70" s="17">
        <v>2</v>
      </c>
      <c r="L70" s="17">
        <v>3</v>
      </c>
      <c r="M70" s="17">
        <v>135</v>
      </c>
      <c r="N70" s="67">
        <v>13.1685925925926</v>
      </c>
      <c r="O70" s="85">
        <v>0.0340307537181749</v>
      </c>
      <c r="S70"/>
    </row>
    <row r="71" customHeight="1" spans="1:19">
      <c r="A71" s="15" t="s">
        <v>83</v>
      </c>
      <c r="B71" s="17">
        <v>1551.55</v>
      </c>
      <c r="C71" s="17">
        <v>85368</v>
      </c>
      <c r="D71" s="17">
        <v>3250</v>
      </c>
      <c r="E71" s="62">
        <v>0.0380704713710055</v>
      </c>
      <c r="F71" s="63">
        <v>0.4774</v>
      </c>
      <c r="G71" s="63">
        <v>18.174843032518</v>
      </c>
      <c r="H71" s="17">
        <v>61</v>
      </c>
      <c r="I71" s="66">
        <v>1</v>
      </c>
      <c r="J71" s="17">
        <v>43</v>
      </c>
      <c r="K71" s="17">
        <v>3</v>
      </c>
      <c r="L71" s="17">
        <v>4</v>
      </c>
      <c r="M71" s="17">
        <v>112</v>
      </c>
      <c r="N71" s="67">
        <v>13.853125</v>
      </c>
      <c r="O71" s="85">
        <v>0.0344615384615385</v>
      </c>
      <c r="S71"/>
    </row>
    <row r="72" customHeight="1" spans="1:19">
      <c r="A72" s="15" t="s">
        <v>84</v>
      </c>
      <c r="B72" s="17">
        <v>1511.62</v>
      </c>
      <c r="C72" s="17">
        <v>78543</v>
      </c>
      <c r="D72" s="17">
        <v>3102</v>
      </c>
      <c r="E72" s="62">
        <v>0.0394942897521103</v>
      </c>
      <c r="F72" s="63">
        <v>0.487304964539007</v>
      </c>
      <c r="G72" s="63">
        <v>19.2457634671454</v>
      </c>
      <c r="H72" s="17">
        <v>59</v>
      </c>
      <c r="I72" s="66">
        <v>2</v>
      </c>
      <c r="J72" s="17">
        <v>26</v>
      </c>
      <c r="K72" s="17">
        <v>3</v>
      </c>
      <c r="L72" s="17">
        <v>0</v>
      </c>
      <c r="M72" s="17">
        <v>90</v>
      </c>
      <c r="N72" s="67">
        <v>16.7957777777778</v>
      </c>
      <c r="O72" s="85">
        <v>0.0290135396518375</v>
      </c>
      <c r="S72"/>
    </row>
    <row r="73" customHeight="1" spans="1:19">
      <c r="A73" s="15" t="s">
        <v>85</v>
      </c>
      <c r="B73" s="17">
        <v>1671.38</v>
      </c>
      <c r="C73" s="17">
        <v>86696</v>
      </c>
      <c r="D73" s="17">
        <v>3314</v>
      </c>
      <c r="E73" s="62">
        <v>0.0382255236689121</v>
      </c>
      <c r="F73" s="63">
        <v>0.504339167169584</v>
      </c>
      <c r="G73" s="63">
        <v>19.2786287718003</v>
      </c>
      <c r="H73" s="17">
        <v>56</v>
      </c>
      <c r="I73" s="66">
        <v>4</v>
      </c>
      <c r="J73" s="17">
        <v>54</v>
      </c>
      <c r="K73" s="17">
        <v>0</v>
      </c>
      <c r="L73" s="17">
        <v>2</v>
      </c>
      <c r="M73" s="17">
        <v>116</v>
      </c>
      <c r="N73" s="67">
        <v>14.4084482758621</v>
      </c>
      <c r="O73" s="85">
        <v>0.0350030175015088</v>
      </c>
      <c r="S73"/>
    </row>
    <row r="74" customHeight="1" spans="1:19">
      <c r="A74" s="15" t="s">
        <v>86</v>
      </c>
      <c r="B74" s="17">
        <v>1231.56</v>
      </c>
      <c r="C74" s="17">
        <v>62611</v>
      </c>
      <c r="D74" s="17">
        <v>2330</v>
      </c>
      <c r="E74" s="62">
        <v>0.0372139080992158</v>
      </c>
      <c r="F74" s="63">
        <v>0.52856652360515</v>
      </c>
      <c r="G74" s="63">
        <v>19.670026033764</v>
      </c>
      <c r="H74" s="17">
        <v>43</v>
      </c>
      <c r="I74" s="66">
        <v>3</v>
      </c>
      <c r="J74" s="17">
        <v>33</v>
      </c>
      <c r="K74" s="17">
        <v>0</v>
      </c>
      <c r="L74" s="17">
        <v>0</v>
      </c>
      <c r="M74" s="17">
        <v>79</v>
      </c>
      <c r="N74" s="67">
        <v>15.5893670886076</v>
      </c>
      <c r="O74" s="85">
        <v>0.0339055793991416</v>
      </c>
      <c r="S74"/>
    </row>
    <row r="75" customHeight="1" spans="1:19">
      <c r="A75" s="15" t="s">
        <v>87</v>
      </c>
      <c r="B75" s="17">
        <v>727.95</v>
      </c>
      <c r="C75" s="17">
        <v>43661</v>
      </c>
      <c r="D75" s="17">
        <v>1543</v>
      </c>
      <c r="E75" s="62">
        <v>0.0353404640296832</v>
      </c>
      <c r="F75" s="63">
        <v>0.471775761503565</v>
      </c>
      <c r="G75" s="63">
        <v>16.6727743294931</v>
      </c>
      <c r="H75" s="17">
        <v>21</v>
      </c>
      <c r="I75" s="66">
        <v>0</v>
      </c>
      <c r="J75" s="17">
        <v>15</v>
      </c>
      <c r="K75" s="17">
        <v>2</v>
      </c>
      <c r="L75" s="17">
        <v>0</v>
      </c>
      <c r="M75" s="17">
        <v>38</v>
      </c>
      <c r="N75" s="67">
        <v>19.1565789473684</v>
      </c>
      <c r="O75" s="85">
        <v>0.0246273493195075</v>
      </c>
      <c r="S75"/>
    </row>
    <row r="76" customHeight="1" spans="1:19">
      <c r="A76" s="15" t="s">
        <v>88</v>
      </c>
      <c r="B76" s="17">
        <v>1112.03</v>
      </c>
      <c r="C76" s="17">
        <v>67492</v>
      </c>
      <c r="D76" s="17">
        <v>2492</v>
      </c>
      <c r="E76" s="62">
        <v>0.0369228945652818</v>
      </c>
      <c r="F76" s="63">
        <v>0.446239967897271</v>
      </c>
      <c r="G76" s="63">
        <v>16.4764712854857</v>
      </c>
      <c r="H76" s="17">
        <v>31</v>
      </c>
      <c r="I76" s="66">
        <v>1</v>
      </c>
      <c r="J76" s="17">
        <v>23</v>
      </c>
      <c r="K76" s="17">
        <v>3</v>
      </c>
      <c r="L76" s="17">
        <v>1</v>
      </c>
      <c r="M76" s="17">
        <v>59</v>
      </c>
      <c r="N76" s="67">
        <v>18.8479661016949</v>
      </c>
      <c r="O76" s="85">
        <v>0.0236757624398074</v>
      </c>
      <c r="S76"/>
    </row>
    <row r="77" customHeight="1" spans="1:19">
      <c r="A77" s="15" t="s">
        <v>89</v>
      </c>
      <c r="B77" s="17">
        <v>925.76</v>
      </c>
      <c r="C77" s="17">
        <v>64290</v>
      </c>
      <c r="D77" s="17">
        <v>2085</v>
      </c>
      <c r="E77" s="62">
        <v>0.0324311712552497</v>
      </c>
      <c r="F77" s="63">
        <v>0.444009592326139</v>
      </c>
      <c r="G77" s="63">
        <v>14.3997511277026</v>
      </c>
      <c r="H77" s="17">
        <v>23</v>
      </c>
      <c r="I77" s="66">
        <v>1</v>
      </c>
      <c r="J77" s="17">
        <v>26</v>
      </c>
      <c r="K77" s="17">
        <v>2</v>
      </c>
      <c r="L77" s="17">
        <v>1</v>
      </c>
      <c r="M77" s="17">
        <v>53</v>
      </c>
      <c r="N77" s="67">
        <v>17.4671698113208</v>
      </c>
      <c r="O77" s="85">
        <v>0.0254196642685851</v>
      </c>
      <c r="S77"/>
    </row>
    <row r="78" customHeight="1" spans="1:19">
      <c r="A78" s="15" t="s">
        <v>90</v>
      </c>
      <c r="B78" s="17">
        <v>897.57</v>
      </c>
      <c r="C78" s="17">
        <v>66509</v>
      </c>
      <c r="D78" s="17">
        <v>2069</v>
      </c>
      <c r="E78" s="62">
        <v>0.0311085717722414</v>
      </c>
      <c r="F78" s="63">
        <v>0.433818269695505</v>
      </c>
      <c r="G78" s="63">
        <v>13.4954667789322</v>
      </c>
      <c r="H78" s="17">
        <v>40</v>
      </c>
      <c r="I78" s="66">
        <v>0</v>
      </c>
      <c r="J78" s="17">
        <v>10</v>
      </c>
      <c r="K78" s="17">
        <v>0</v>
      </c>
      <c r="L78" s="17">
        <v>1</v>
      </c>
      <c r="M78" s="17">
        <v>51</v>
      </c>
      <c r="N78" s="67">
        <v>17.5994117647059</v>
      </c>
      <c r="O78" s="85">
        <v>0.0246495891735138</v>
      </c>
      <c r="S78"/>
    </row>
    <row r="79" customHeight="1" spans="1:19">
      <c r="A79" s="15" t="s">
        <v>91</v>
      </c>
      <c r="B79" s="17">
        <v>922.86</v>
      </c>
      <c r="C79" s="17">
        <v>67152</v>
      </c>
      <c r="D79" s="17">
        <v>2068</v>
      </c>
      <c r="E79" s="62">
        <v>0.0307958065284727</v>
      </c>
      <c r="F79" s="63">
        <v>0.446257253384913</v>
      </c>
      <c r="G79" s="63">
        <v>13.7428520371694</v>
      </c>
      <c r="H79" s="17">
        <v>20</v>
      </c>
      <c r="I79" s="66">
        <v>1</v>
      </c>
      <c r="J79" s="17">
        <v>10</v>
      </c>
      <c r="K79" s="17">
        <v>1</v>
      </c>
      <c r="L79" s="17">
        <v>3</v>
      </c>
      <c r="M79" s="17">
        <v>35</v>
      </c>
      <c r="N79" s="67">
        <v>26.3674285714286</v>
      </c>
      <c r="O79" s="85">
        <v>0.0169245647969052</v>
      </c>
      <c r="S79"/>
    </row>
    <row r="80" customHeight="1" spans="1:19">
      <c r="A80" s="15" t="s">
        <v>92</v>
      </c>
      <c r="B80" s="17">
        <v>979.36</v>
      </c>
      <c r="C80" s="17">
        <v>65695</v>
      </c>
      <c r="D80" s="17">
        <v>2158</v>
      </c>
      <c r="E80" s="62">
        <v>0.0328487708349189</v>
      </c>
      <c r="F80" s="63">
        <v>0.453827618164968</v>
      </c>
      <c r="G80" s="63">
        <v>14.9076794276581</v>
      </c>
      <c r="H80" s="17">
        <v>34</v>
      </c>
      <c r="I80" s="66">
        <v>1</v>
      </c>
      <c r="J80" s="17">
        <v>17</v>
      </c>
      <c r="K80" s="17">
        <v>4</v>
      </c>
      <c r="L80" s="17">
        <v>3</v>
      </c>
      <c r="M80" s="17">
        <v>59</v>
      </c>
      <c r="N80" s="67">
        <v>16.5993220338983</v>
      </c>
      <c r="O80" s="85">
        <v>0.0273401297497683</v>
      </c>
      <c r="S80"/>
    </row>
    <row r="81" customHeight="1" spans="1:19">
      <c r="A81" s="15" t="s">
        <v>93</v>
      </c>
      <c r="B81" s="17">
        <v>729</v>
      </c>
      <c r="C81" s="17">
        <v>48161</v>
      </c>
      <c r="D81" s="17">
        <v>1585</v>
      </c>
      <c r="E81" s="62">
        <v>0.032910446211665</v>
      </c>
      <c r="F81" s="63">
        <v>0.45993690851735</v>
      </c>
      <c r="G81" s="63">
        <v>15.1367288885198</v>
      </c>
      <c r="H81" s="17">
        <v>23</v>
      </c>
      <c r="I81" s="66">
        <v>0</v>
      </c>
      <c r="J81" s="17">
        <v>9</v>
      </c>
      <c r="K81" s="17">
        <v>1</v>
      </c>
      <c r="L81" s="17">
        <v>0</v>
      </c>
      <c r="M81" s="17">
        <v>33</v>
      </c>
      <c r="N81" s="67">
        <v>22.0909090909091</v>
      </c>
      <c r="O81" s="85">
        <v>0.020820189274448</v>
      </c>
      <c r="S81"/>
    </row>
    <row r="82" customHeight="1" spans="1:19">
      <c r="A82" s="15" t="s">
        <v>94</v>
      </c>
      <c r="B82" s="17">
        <v>896.69</v>
      </c>
      <c r="C82" s="17">
        <v>60368</v>
      </c>
      <c r="D82" s="17">
        <v>2049</v>
      </c>
      <c r="E82" s="62">
        <v>0.0339418234826398</v>
      </c>
      <c r="F82" s="63">
        <v>0.437623230844314</v>
      </c>
      <c r="G82" s="63">
        <v>14.8537304532203</v>
      </c>
      <c r="H82" s="17">
        <v>15</v>
      </c>
      <c r="I82" s="66">
        <v>2</v>
      </c>
      <c r="J82" s="17">
        <v>20</v>
      </c>
      <c r="K82" s="17">
        <v>0</v>
      </c>
      <c r="L82" s="17">
        <v>2</v>
      </c>
      <c r="M82" s="17">
        <v>39</v>
      </c>
      <c r="N82" s="67">
        <v>22.9920512820513</v>
      </c>
      <c r="O82" s="85">
        <v>0.0190336749633968</v>
      </c>
      <c r="S82"/>
    </row>
    <row r="83" customHeight="1" spans="1:19">
      <c r="A83" s="15" t="s">
        <v>95</v>
      </c>
      <c r="B83" s="17">
        <v>1027.51</v>
      </c>
      <c r="C83" s="17">
        <v>78516</v>
      </c>
      <c r="D83" s="17">
        <v>2348</v>
      </c>
      <c r="E83" s="62">
        <v>0.029904732793316</v>
      </c>
      <c r="F83" s="63">
        <v>0.437610732538331</v>
      </c>
      <c r="G83" s="63">
        <v>13.0866320240461</v>
      </c>
      <c r="H83" s="17">
        <v>32</v>
      </c>
      <c r="I83" s="66">
        <v>0</v>
      </c>
      <c r="J83" s="17">
        <v>14</v>
      </c>
      <c r="K83" s="17">
        <v>2</v>
      </c>
      <c r="L83" s="17">
        <v>0</v>
      </c>
      <c r="M83" s="17">
        <v>48</v>
      </c>
      <c r="N83" s="67">
        <v>21.4064583333333</v>
      </c>
      <c r="O83" s="85">
        <v>0.020442930153322</v>
      </c>
      <c r="S83"/>
    </row>
    <row r="84" customHeight="1" spans="1:19">
      <c r="A84" s="15" t="s">
        <v>96</v>
      </c>
      <c r="B84" s="17">
        <v>888.18</v>
      </c>
      <c r="C84" s="17">
        <v>63687</v>
      </c>
      <c r="D84" s="17">
        <v>1971</v>
      </c>
      <c r="E84" s="62">
        <v>0.0309482311931791</v>
      </c>
      <c r="F84" s="63">
        <v>0.45062404870624</v>
      </c>
      <c r="G84" s="63">
        <v>13.9460172405671</v>
      </c>
      <c r="H84" s="17">
        <v>22</v>
      </c>
      <c r="I84" s="66">
        <v>0</v>
      </c>
      <c r="J84" s="17">
        <v>9</v>
      </c>
      <c r="K84" s="17">
        <v>0</v>
      </c>
      <c r="L84" s="17">
        <v>0</v>
      </c>
      <c r="M84" s="17">
        <v>31</v>
      </c>
      <c r="N84" s="67">
        <v>28.6509677419355</v>
      </c>
      <c r="O84" s="85">
        <v>0.0157280568239472</v>
      </c>
      <c r="S84"/>
    </row>
    <row r="85" customHeight="1" spans="1:19">
      <c r="A85" s="15" t="s">
        <v>97</v>
      </c>
      <c r="B85" s="17">
        <v>779.27</v>
      </c>
      <c r="C85" s="17">
        <v>55062</v>
      </c>
      <c r="D85" s="17">
        <v>1677</v>
      </c>
      <c r="E85" s="62">
        <v>0.0304565762231666</v>
      </c>
      <c r="F85" s="63">
        <v>0.464680977936792</v>
      </c>
      <c r="G85" s="63">
        <v>14.1525916239875</v>
      </c>
      <c r="H85" s="17">
        <v>9</v>
      </c>
      <c r="I85" s="66">
        <v>1</v>
      </c>
      <c r="J85" s="17">
        <v>10</v>
      </c>
      <c r="K85" s="17">
        <v>1</v>
      </c>
      <c r="L85" s="17">
        <v>1</v>
      </c>
      <c r="M85" s="17">
        <v>22</v>
      </c>
      <c r="N85" s="67">
        <v>35.4213636363636</v>
      </c>
      <c r="O85" s="85">
        <v>0.013118664281455</v>
      </c>
      <c r="S85"/>
    </row>
    <row r="86" customHeight="1" spans="1:19">
      <c r="A86" s="15" t="s">
        <v>98</v>
      </c>
      <c r="B86" s="17">
        <v>753.82</v>
      </c>
      <c r="C86" s="17">
        <v>52262</v>
      </c>
      <c r="D86" s="17">
        <v>1626</v>
      </c>
      <c r="E86" s="62">
        <v>0.0311124717768168</v>
      </c>
      <c r="F86" s="63">
        <v>0.46360393603936</v>
      </c>
      <c r="G86" s="63">
        <v>14.4238643756458</v>
      </c>
      <c r="H86" s="17">
        <v>25</v>
      </c>
      <c r="I86" s="66">
        <v>2</v>
      </c>
      <c r="J86" s="17">
        <v>11</v>
      </c>
      <c r="K86" s="17">
        <v>1</v>
      </c>
      <c r="L86" s="17">
        <v>0</v>
      </c>
      <c r="M86" s="17">
        <v>39</v>
      </c>
      <c r="N86" s="67">
        <v>19.328717948718</v>
      </c>
      <c r="O86" s="85">
        <v>0.0239852398523985</v>
      </c>
      <c r="S86"/>
    </row>
    <row r="87" customHeight="1" spans="1:19">
      <c r="A87" s="15" t="s">
        <v>99</v>
      </c>
      <c r="B87" s="17">
        <v>742.68</v>
      </c>
      <c r="C87" s="17">
        <v>46665</v>
      </c>
      <c r="D87" s="17">
        <v>1552</v>
      </c>
      <c r="E87" s="62">
        <v>0.0332583306546662</v>
      </c>
      <c r="F87" s="63">
        <v>0.478530927835052</v>
      </c>
      <c r="G87" s="63">
        <v>15.9151398264224</v>
      </c>
      <c r="H87" s="17">
        <v>26</v>
      </c>
      <c r="I87" s="66">
        <v>0</v>
      </c>
      <c r="J87" s="17">
        <v>22</v>
      </c>
      <c r="K87" s="17">
        <v>1</v>
      </c>
      <c r="L87" s="17">
        <v>3</v>
      </c>
      <c r="M87" s="17">
        <v>52</v>
      </c>
      <c r="N87" s="67">
        <v>14.2823076923077</v>
      </c>
      <c r="O87" s="85">
        <v>0.0335051546391753</v>
      </c>
      <c r="S87"/>
    </row>
    <row r="88" customHeight="1" spans="1:19">
      <c r="A88" s="15" t="s">
        <v>100</v>
      </c>
      <c r="B88" s="17">
        <v>700.01</v>
      </c>
      <c r="C88" s="17">
        <v>43270</v>
      </c>
      <c r="D88" s="17">
        <v>1465</v>
      </c>
      <c r="E88" s="62">
        <v>0.0338571758724289</v>
      </c>
      <c r="F88" s="63">
        <v>0.47782252559727</v>
      </c>
      <c r="G88" s="63">
        <v>16.1777212849549</v>
      </c>
      <c r="H88" s="17">
        <v>41</v>
      </c>
      <c r="I88" s="66">
        <v>0</v>
      </c>
      <c r="J88" s="17">
        <v>10</v>
      </c>
      <c r="K88" s="17">
        <v>2</v>
      </c>
      <c r="L88" s="17">
        <v>1</v>
      </c>
      <c r="M88" s="17">
        <v>54</v>
      </c>
      <c r="N88" s="67">
        <v>12.9631481481481</v>
      </c>
      <c r="O88" s="85">
        <v>0.0368600682593857</v>
      </c>
      <c r="S88"/>
    </row>
    <row r="89" customHeight="1" spans="1:19">
      <c r="A89" s="15" t="s">
        <v>101</v>
      </c>
      <c r="B89" s="17">
        <v>882.33</v>
      </c>
      <c r="C89" s="17">
        <v>52410</v>
      </c>
      <c r="D89" s="17">
        <v>1883</v>
      </c>
      <c r="E89" s="62">
        <v>0.035928257966037</v>
      </c>
      <c r="F89" s="63">
        <v>0.468576739245884</v>
      </c>
      <c r="G89" s="63">
        <v>16.8351459645106</v>
      </c>
      <c r="H89" s="17">
        <v>40</v>
      </c>
      <c r="I89" s="66">
        <v>0</v>
      </c>
      <c r="J89" s="17">
        <v>36</v>
      </c>
      <c r="K89" s="17">
        <v>2</v>
      </c>
      <c r="L89" s="17">
        <v>0</v>
      </c>
      <c r="M89" s="17">
        <v>78</v>
      </c>
      <c r="N89" s="67">
        <v>11.3119230769231</v>
      </c>
      <c r="O89" s="85">
        <v>0.0414232607541158</v>
      </c>
      <c r="S89"/>
    </row>
    <row r="90" customHeight="1" spans="1:19">
      <c r="A90" s="15" t="s">
        <v>102</v>
      </c>
      <c r="B90" s="17">
        <v>1061.65</v>
      </c>
      <c r="C90" s="17">
        <v>66420</v>
      </c>
      <c r="D90" s="17">
        <v>2316</v>
      </c>
      <c r="E90" s="62">
        <v>0.0348690153568202</v>
      </c>
      <c r="F90" s="63">
        <v>0.458398100172712</v>
      </c>
      <c r="G90" s="63">
        <v>15.9838903944595</v>
      </c>
      <c r="H90" s="17">
        <v>55</v>
      </c>
      <c r="I90" s="66">
        <v>0</v>
      </c>
      <c r="J90" s="17">
        <v>46</v>
      </c>
      <c r="K90" s="17">
        <v>2</v>
      </c>
      <c r="L90" s="17">
        <v>1</v>
      </c>
      <c r="M90" s="17">
        <v>104</v>
      </c>
      <c r="N90" s="67">
        <v>10.2081730769231</v>
      </c>
      <c r="O90" s="85">
        <v>0.0449050086355786</v>
      </c>
      <c r="S90"/>
    </row>
    <row r="91" customHeight="1" spans="1:19">
      <c r="A91" s="15" t="s">
        <v>103</v>
      </c>
      <c r="B91" s="17">
        <v>1240.5</v>
      </c>
      <c r="C91" s="17">
        <v>76091</v>
      </c>
      <c r="D91" s="17">
        <v>2797</v>
      </c>
      <c r="E91" s="62">
        <v>0.0367586179705878</v>
      </c>
      <c r="F91" s="63">
        <v>0.443510904540579</v>
      </c>
      <c r="G91" s="63">
        <v>16.302847905797</v>
      </c>
      <c r="H91" s="17">
        <v>92</v>
      </c>
      <c r="I91" s="66">
        <v>1</v>
      </c>
      <c r="J91" s="17">
        <v>55</v>
      </c>
      <c r="K91" s="17">
        <v>5</v>
      </c>
      <c r="L91" s="17">
        <v>1</v>
      </c>
      <c r="M91" s="17">
        <v>154</v>
      </c>
      <c r="N91" s="67">
        <v>8.05519480519481</v>
      </c>
      <c r="O91" s="85">
        <v>0.0550589917769038</v>
      </c>
      <c r="S91"/>
    </row>
    <row r="92" customHeight="1" spans="1:19">
      <c r="A92" s="15" t="s">
        <v>104</v>
      </c>
      <c r="B92" s="17">
        <v>1418.67</v>
      </c>
      <c r="C92" s="17">
        <v>90868</v>
      </c>
      <c r="D92" s="17">
        <v>3181</v>
      </c>
      <c r="E92" s="62">
        <v>0.035006823084034</v>
      </c>
      <c r="F92" s="63">
        <v>0.445982395473122</v>
      </c>
      <c r="G92" s="63">
        <v>15.6124268169213</v>
      </c>
      <c r="H92" s="17">
        <v>93</v>
      </c>
      <c r="I92" s="66">
        <v>2</v>
      </c>
      <c r="J92" s="17">
        <v>57</v>
      </c>
      <c r="K92" s="17">
        <v>6</v>
      </c>
      <c r="L92" s="17">
        <v>5</v>
      </c>
      <c r="M92" s="17">
        <v>163</v>
      </c>
      <c r="N92" s="67">
        <v>8.70349693251534</v>
      </c>
      <c r="O92" s="85">
        <v>0.0512417478780258</v>
      </c>
      <c r="S92"/>
    </row>
    <row r="93" customHeight="1" spans="1:19">
      <c r="A93" s="15" t="s">
        <v>105</v>
      </c>
      <c r="B93" s="17">
        <v>682.75</v>
      </c>
      <c r="C93" s="17">
        <v>43767</v>
      </c>
      <c r="D93" s="17">
        <v>1457</v>
      </c>
      <c r="E93" s="62">
        <v>0.0332899216304522</v>
      </c>
      <c r="F93" s="63">
        <v>0.46859986273164</v>
      </c>
      <c r="G93" s="63">
        <v>15.599652706377</v>
      </c>
      <c r="H93" s="17">
        <v>41</v>
      </c>
      <c r="I93" s="66">
        <v>2</v>
      </c>
      <c r="J93" s="17">
        <v>20</v>
      </c>
      <c r="K93" s="17">
        <v>1</v>
      </c>
      <c r="L93" s="17">
        <v>0</v>
      </c>
      <c r="M93" s="17">
        <v>64</v>
      </c>
      <c r="N93" s="67">
        <v>10.66796875</v>
      </c>
      <c r="O93" s="85">
        <v>0.0439258750857927</v>
      </c>
      <c r="S93"/>
    </row>
    <row r="94" customHeight="1" spans="1:19">
      <c r="A94" s="15" t="s">
        <v>106</v>
      </c>
      <c r="B94" s="17">
        <v>1019.58</v>
      </c>
      <c r="C94" s="17">
        <v>61261</v>
      </c>
      <c r="D94" s="17">
        <v>2252</v>
      </c>
      <c r="E94" s="62">
        <v>0.0367607450090596</v>
      </c>
      <c r="F94" s="63">
        <v>0.452744227353464</v>
      </c>
      <c r="G94" s="63">
        <v>16.6432150960644</v>
      </c>
      <c r="H94" s="17">
        <v>54</v>
      </c>
      <c r="I94" s="66">
        <v>0</v>
      </c>
      <c r="J94" s="17">
        <v>41</v>
      </c>
      <c r="K94" s="17">
        <v>3</v>
      </c>
      <c r="L94" s="17">
        <v>2</v>
      </c>
      <c r="M94" s="17">
        <v>100</v>
      </c>
      <c r="N94" s="67">
        <v>10.1958</v>
      </c>
      <c r="O94" s="85">
        <v>0.044404973357016</v>
      </c>
      <c r="S94"/>
    </row>
    <row r="95" customHeight="1" spans="1:19">
      <c r="A95" s="15" t="s">
        <v>107</v>
      </c>
      <c r="B95" s="17">
        <v>2098.88</v>
      </c>
      <c r="C95" s="17">
        <v>130975</v>
      </c>
      <c r="D95" s="17">
        <v>4383</v>
      </c>
      <c r="E95" s="62">
        <v>0.0334644016033594</v>
      </c>
      <c r="F95" s="63">
        <v>0.478868355007985</v>
      </c>
      <c r="G95" s="63">
        <v>16.0250429471273</v>
      </c>
      <c r="H95" s="17">
        <v>102</v>
      </c>
      <c r="I95" s="66">
        <v>2</v>
      </c>
      <c r="J95" s="17">
        <v>74</v>
      </c>
      <c r="K95" s="17">
        <v>4</v>
      </c>
      <c r="L95" s="17">
        <v>4</v>
      </c>
      <c r="M95" s="17">
        <v>186</v>
      </c>
      <c r="N95" s="67">
        <v>11.2843010752688</v>
      </c>
      <c r="O95" s="85">
        <v>0.0424366872005476</v>
      </c>
      <c r="S95"/>
    </row>
    <row r="96" customHeight="1" spans="1:19">
      <c r="A96" s="15" t="s">
        <v>108</v>
      </c>
      <c r="B96" s="17">
        <v>1748.69</v>
      </c>
      <c r="C96" s="17">
        <v>113101</v>
      </c>
      <c r="D96" s="17">
        <v>3914</v>
      </c>
      <c r="E96" s="62">
        <v>0.0346062369032988</v>
      </c>
      <c r="F96" s="63">
        <v>0.446778231987736</v>
      </c>
      <c r="G96" s="63">
        <v>15.4613133394046</v>
      </c>
      <c r="H96" s="17">
        <v>83</v>
      </c>
      <c r="I96" s="66">
        <v>2</v>
      </c>
      <c r="J96" s="17">
        <v>77</v>
      </c>
      <c r="K96" s="17">
        <v>3</v>
      </c>
      <c r="L96" s="17">
        <v>2</v>
      </c>
      <c r="M96" s="17">
        <v>167</v>
      </c>
      <c r="N96" s="67">
        <v>10.4711976047904</v>
      </c>
      <c r="O96" s="85">
        <v>0.0426673479816045</v>
      </c>
      <c r="S96"/>
    </row>
    <row r="97" customHeight="1" spans="1:19">
      <c r="A97" s="15" t="s">
        <v>109</v>
      </c>
      <c r="B97" s="17">
        <v>1948.99</v>
      </c>
      <c r="C97" s="17">
        <v>100530</v>
      </c>
      <c r="D97" s="17">
        <v>3712</v>
      </c>
      <c r="E97" s="62">
        <v>0.0369243012036208</v>
      </c>
      <c r="F97" s="63">
        <v>0.525051185344828</v>
      </c>
      <c r="G97" s="63">
        <v>19.3871481149906</v>
      </c>
      <c r="H97" s="17">
        <v>102</v>
      </c>
      <c r="I97" s="66">
        <v>1</v>
      </c>
      <c r="J97" s="17">
        <v>86</v>
      </c>
      <c r="K97" s="17">
        <v>1</v>
      </c>
      <c r="L97" s="17">
        <v>2</v>
      </c>
      <c r="M97" s="17">
        <v>192</v>
      </c>
      <c r="N97" s="67">
        <v>10.1509895833333</v>
      </c>
      <c r="O97" s="85">
        <v>0.0517241379310345</v>
      </c>
      <c r="S97"/>
    </row>
    <row r="98" customHeight="1" spans="1:19">
      <c r="A98" s="15" t="s">
        <v>110</v>
      </c>
      <c r="B98" s="17">
        <v>1666.77</v>
      </c>
      <c r="C98" s="17">
        <v>90769</v>
      </c>
      <c r="D98" s="17">
        <v>3382</v>
      </c>
      <c r="E98" s="62">
        <v>0.0372594167612291</v>
      </c>
      <c r="F98" s="63">
        <v>0.492835600236546</v>
      </c>
      <c r="G98" s="63">
        <v>18.362767023984</v>
      </c>
      <c r="H98" s="17">
        <v>87</v>
      </c>
      <c r="I98" s="66">
        <v>4</v>
      </c>
      <c r="J98" s="17">
        <v>75</v>
      </c>
      <c r="K98" s="17">
        <v>10</v>
      </c>
      <c r="L98" s="17">
        <v>11</v>
      </c>
      <c r="M98" s="17">
        <v>187</v>
      </c>
      <c r="N98" s="67">
        <v>8.91320855614973</v>
      </c>
      <c r="O98" s="85">
        <v>0.0552927261975163</v>
      </c>
      <c r="S98"/>
    </row>
    <row r="99" customHeight="1" spans="1:19">
      <c r="A99" s="15" t="s">
        <v>111</v>
      </c>
      <c r="B99" s="17">
        <v>2483.9</v>
      </c>
      <c r="C99" s="17">
        <v>132543</v>
      </c>
      <c r="D99" s="17">
        <v>4496</v>
      </c>
      <c r="E99" s="62">
        <v>0.0339210671253857</v>
      </c>
      <c r="F99" s="63">
        <v>0.552468861209964</v>
      </c>
      <c r="G99" s="63">
        <v>18.7403333257886</v>
      </c>
      <c r="H99" s="17">
        <v>121</v>
      </c>
      <c r="I99" s="66">
        <v>4</v>
      </c>
      <c r="J99" s="17">
        <v>101</v>
      </c>
      <c r="K99" s="17">
        <v>7</v>
      </c>
      <c r="L99" s="17">
        <v>9</v>
      </c>
      <c r="M99" s="17">
        <v>242</v>
      </c>
      <c r="N99" s="67">
        <v>10.2640495867769</v>
      </c>
      <c r="O99" s="85">
        <v>0.0538256227758007</v>
      </c>
      <c r="S99"/>
    </row>
    <row r="100" customHeight="1" spans="1:19">
      <c r="A100" s="15" t="s">
        <v>112</v>
      </c>
      <c r="B100" s="17">
        <v>2447.98</v>
      </c>
      <c r="C100" s="17">
        <v>109209</v>
      </c>
      <c r="D100" s="17">
        <v>4067</v>
      </c>
      <c r="E100" s="62">
        <v>0.0372405204699246</v>
      </c>
      <c r="F100" s="63">
        <v>0.601912957954266</v>
      </c>
      <c r="G100" s="63">
        <v>22.4155518318087</v>
      </c>
      <c r="H100" s="17">
        <v>105</v>
      </c>
      <c r="I100" s="66">
        <v>0</v>
      </c>
      <c r="J100" s="17">
        <v>101</v>
      </c>
      <c r="K100" s="17">
        <v>7</v>
      </c>
      <c r="L100" s="17">
        <v>7</v>
      </c>
      <c r="M100" s="17">
        <v>220</v>
      </c>
      <c r="N100" s="67">
        <v>11.1271818181818</v>
      </c>
      <c r="O100" s="85">
        <v>0.0540939267273174</v>
      </c>
      <c r="S100"/>
    </row>
    <row r="101" customHeight="1" spans="1:19">
      <c r="A101" s="15" t="s">
        <v>113</v>
      </c>
      <c r="B101" s="17">
        <v>2736.86</v>
      </c>
      <c r="C101" s="17">
        <v>123240</v>
      </c>
      <c r="D101" s="17">
        <v>4749</v>
      </c>
      <c r="E101" s="62">
        <v>0.0385345666991237</v>
      </c>
      <c r="F101" s="63">
        <v>0.576302379448305</v>
      </c>
      <c r="G101" s="63">
        <v>22.2075624797144</v>
      </c>
      <c r="H101" s="17">
        <v>121</v>
      </c>
      <c r="I101" s="66">
        <v>4</v>
      </c>
      <c r="J101" s="17">
        <v>104</v>
      </c>
      <c r="K101" s="17">
        <v>7</v>
      </c>
      <c r="L101" s="17">
        <v>5</v>
      </c>
      <c r="M101" s="17">
        <v>241</v>
      </c>
      <c r="N101" s="67">
        <v>11.356265560166</v>
      </c>
      <c r="O101" s="85">
        <v>0.0507475257949042</v>
      </c>
      <c r="S101"/>
    </row>
    <row r="102" customHeight="1" spans="1:19">
      <c r="A102" s="15" t="s">
        <v>114</v>
      </c>
      <c r="B102" s="17">
        <v>3193.61</v>
      </c>
      <c r="C102" s="17">
        <v>157373</v>
      </c>
      <c r="D102" s="17">
        <v>6209</v>
      </c>
      <c r="E102" s="62">
        <v>0.0394540359528</v>
      </c>
      <c r="F102" s="63">
        <v>0.51435174746336</v>
      </c>
      <c r="G102" s="63">
        <v>20.2932523368049</v>
      </c>
      <c r="H102" s="17">
        <v>150</v>
      </c>
      <c r="I102" s="66">
        <v>4</v>
      </c>
      <c r="J102" s="17">
        <v>125</v>
      </c>
      <c r="K102" s="17">
        <v>3</v>
      </c>
      <c r="L102" s="17">
        <v>6</v>
      </c>
      <c r="M102" s="17">
        <v>288</v>
      </c>
      <c r="N102" s="67">
        <v>11.0889236111111</v>
      </c>
      <c r="O102" s="85">
        <v>0.0463842808825898</v>
      </c>
      <c r="S102"/>
    </row>
    <row r="103" customHeight="1" spans="1:19">
      <c r="A103" s="15" t="s">
        <v>115</v>
      </c>
      <c r="B103" s="17">
        <v>2940.17</v>
      </c>
      <c r="C103" s="17">
        <v>150005</v>
      </c>
      <c r="D103" s="17">
        <v>5349</v>
      </c>
      <c r="E103" s="62">
        <v>0.0356588113729542</v>
      </c>
      <c r="F103" s="63">
        <v>0.549667227519163</v>
      </c>
      <c r="G103" s="63">
        <v>19.6004799840005</v>
      </c>
      <c r="H103" s="17">
        <v>122</v>
      </c>
      <c r="I103" s="66">
        <v>3</v>
      </c>
      <c r="J103" s="17">
        <v>93</v>
      </c>
      <c r="K103" s="17">
        <v>4</v>
      </c>
      <c r="L103" s="17">
        <v>2</v>
      </c>
      <c r="M103" s="17">
        <v>224</v>
      </c>
      <c r="N103" s="67">
        <v>13.1257589285714</v>
      </c>
      <c r="O103" s="85">
        <v>0.0418769863525893</v>
      </c>
      <c r="S103"/>
    </row>
    <row r="104" customHeight="1" spans="1:19">
      <c r="A104" s="15" t="s">
        <v>116</v>
      </c>
      <c r="B104" s="17">
        <v>2587.13</v>
      </c>
      <c r="C104" s="17">
        <v>123984</v>
      </c>
      <c r="D104" s="17">
        <v>4163</v>
      </c>
      <c r="E104" s="62">
        <v>0.0335769131500839</v>
      </c>
      <c r="F104" s="63">
        <v>0.62145808311314</v>
      </c>
      <c r="G104" s="63">
        <v>20.8666440831075</v>
      </c>
      <c r="H104" s="17">
        <v>110</v>
      </c>
      <c r="I104" s="66">
        <v>3</v>
      </c>
      <c r="J104" s="17">
        <v>78</v>
      </c>
      <c r="K104" s="17">
        <v>1</v>
      </c>
      <c r="L104" s="17">
        <v>6</v>
      </c>
      <c r="M104" s="17">
        <v>198</v>
      </c>
      <c r="N104" s="67">
        <v>13.0663131313131</v>
      </c>
      <c r="O104" s="85">
        <v>0.0475618544319001</v>
      </c>
      <c r="S104"/>
    </row>
    <row r="105" customHeight="1" spans="1:19">
      <c r="A105" s="15" t="s">
        <v>117</v>
      </c>
      <c r="B105" s="17">
        <v>2026.16</v>
      </c>
      <c r="C105" s="17">
        <v>97225</v>
      </c>
      <c r="D105" s="17">
        <v>3034</v>
      </c>
      <c r="E105" s="62">
        <v>0.0312059655438416</v>
      </c>
      <c r="F105" s="63">
        <v>0.667818061964403</v>
      </c>
      <c r="G105" s="63">
        <v>20.8399074312163</v>
      </c>
      <c r="H105" s="17">
        <v>96</v>
      </c>
      <c r="I105" s="66">
        <v>1</v>
      </c>
      <c r="J105" s="17">
        <v>77</v>
      </c>
      <c r="K105" s="17">
        <v>3</v>
      </c>
      <c r="L105" s="17">
        <v>3</v>
      </c>
      <c r="M105" s="17">
        <v>180</v>
      </c>
      <c r="N105" s="67">
        <v>11.2564444444444</v>
      </c>
      <c r="O105" s="85">
        <v>0.0593276203032301</v>
      </c>
      <c r="S105"/>
    </row>
    <row r="106" customHeight="1" spans="1:19">
      <c r="A106" s="15" t="s">
        <v>118</v>
      </c>
      <c r="B106" s="17">
        <v>1436.64</v>
      </c>
      <c r="C106" s="17">
        <v>66860</v>
      </c>
      <c r="D106" s="17">
        <v>2074</v>
      </c>
      <c r="E106" s="62">
        <v>0.0310200418785522</v>
      </c>
      <c r="F106" s="63">
        <v>0.692690453230473</v>
      </c>
      <c r="G106" s="63">
        <v>21.4872868680826</v>
      </c>
      <c r="H106" s="17">
        <v>54</v>
      </c>
      <c r="I106" s="66">
        <v>1</v>
      </c>
      <c r="J106" s="17">
        <v>46</v>
      </c>
      <c r="K106" s="17">
        <v>3</v>
      </c>
      <c r="L106" s="17">
        <v>0</v>
      </c>
      <c r="M106" s="17">
        <v>104</v>
      </c>
      <c r="N106" s="67">
        <v>13.8138461538462</v>
      </c>
      <c r="O106" s="85">
        <v>0.0501446480231437</v>
      </c>
      <c r="S106"/>
    </row>
    <row r="107" customHeight="1" spans="1:19">
      <c r="A107" s="15" t="s">
        <v>119</v>
      </c>
      <c r="B107" s="17">
        <v>1569.76</v>
      </c>
      <c r="C107" s="17">
        <v>73415</v>
      </c>
      <c r="D107" s="17">
        <v>2278</v>
      </c>
      <c r="E107" s="62">
        <v>0.0310290812504257</v>
      </c>
      <c r="F107" s="63">
        <v>0.689095697980685</v>
      </c>
      <c r="G107" s="63">
        <v>21.3820064019615</v>
      </c>
      <c r="H107" s="17">
        <v>47</v>
      </c>
      <c r="I107" s="66">
        <v>4</v>
      </c>
      <c r="J107" s="17">
        <v>42</v>
      </c>
      <c r="K107" s="17">
        <v>3</v>
      </c>
      <c r="L107" s="17">
        <v>6</v>
      </c>
      <c r="M107" s="17">
        <v>102</v>
      </c>
      <c r="N107" s="67">
        <v>15.3898039215686</v>
      </c>
      <c r="O107" s="85">
        <v>0.0447761194029851</v>
      </c>
      <c r="S107"/>
    </row>
    <row r="108" customHeight="1" spans="1:19">
      <c r="A108" s="15" t="s">
        <v>120</v>
      </c>
      <c r="B108" s="17">
        <v>2506.89</v>
      </c>
      <c r="C108" s="17">
        <v>111534</v>
      </c>
      <c r="D108" s="17">
        <v>3880</v>
      </c>
      <c r="E108" s="62">
        <v>0.0347875984004877</v>
      </c>
      <c r="F108" s="63">
        <v>0.646105670103093</v>
      </c>
      <c r="G108" s="63">
        <v>22.4764645758244</v>
      </c>
      <c r="H108" s="17">
        <v>116</v>
      </c>
      <c r="I108" s="66">
        <v>2</v>
      </c>
      <c r="J108" s="17">
        <v>64</v>
      </c>
      <c r="K108" s="17">
        <v>5</v>
      </c>
      <c r="L108" s="17">
        <v>5</v>
      </c>
      <c r="M108" s="17">
        <v>192</v>
      </c>
      <c r="N108" s="67">
        <v>13.05671875</v>
      </c>
      <c r="O108" s="85">
        <v>0.0494845360824742</v>
      </c>
      <c r="S108"/>
    </row>
    <row r="109" customHeight="1" spans="1:19">
      <c r="A109" s="15" t="s">
        <v>121</v>
      </c>
      <c r="B109" s="17">
        <v>2608.3</v>
      </c>
      <c r="C109" s="17">
        <v>126146</v>
      </c>
      <c r="D109" s="17">
        <v>4407</v>
      </c>
      <c r="E109" s="62">
        <v>0.0349357094160734</v>
      </c>
      <c r="F109" s="63">
        <v>0.591853868845019</v>
      </c>
      <c r="G109" s="63">
        <v>20.6768347787484</v>
      </c>
      <c r="H109" s="17">
        <v>91</v>
      </c>
      <c r="I109" s="66">
        <v>1</v>
      </c>
      <c r="J109" s="17">
        <v>84</v>
      </c>
      <c r="K109" s="17">
        <v>4</v>
      </c>
      <c r="L109" s="17">
        <v>9</v>
      </c>
      <c r="M109" s="17">
        <v>189</v>
      </c>
      <c r="N109" s="67">
        <v>13.8005291005291</v>
      </c>
      <c r="O109" s="85">
        <v>0.0428863172226004</v>
      </c>
      <c r="S109"/>
    </row>
    <row r="110" customHeight="1" spans="1:19">
      <c r="A110" s="15" t="s">
        <v>122</v>
      </c>
      <c r="B110" s="17">
        <v>2281.75</v>
      </c>
      <c r="C110" s="17">
        <v>108574</v>
      </c>
      <c r="D110" s="17">
        <v>4257</v>
      </c>
      <c r="E110" s="62">
        <v>0.0392082819091127</v>
      </c>
      <c r="F110" s="63">
        <v>0.535999530185577</v>
      </c>
      <c r="G110" s="63">
        <v>21.015620682668</v>
      </c>
      <c r="H110" s="17">
        <v>96</v>
      </c>
      <c r="I110" s="66">
        <v>5</v>
      </c>
      <c r="J110" s="17">
        <v>68</v>
      </c>
      <c r="K110" s="17">
        <v>9</v>
      </c>
      <c r="L110" s="17">
        <v>5</v>
      </c>
      <c r="M110" s="17">
        <v>183</v>
      </c>
      <c r="N110" s="67">
        <v>12.4685792349727</v>
      </c>
      <c r="O110" s="85">
        <v>0.0429880197322058</v>
      </c>
      <c r="S110"/>
    </row>
    <row r="111" customHeight="1" spans="1:19">
      <c r="A111" s="15" t="s">
        <v>123</v>
      </c>
      <c r="B111" s="17">
        <v>2331.74</v>
      </c>
      <c r="C111" s="17">
        <v>107433</v>
      </c>
      <c r="D111" s="17">
        <v>4483</v>
      </c>
      <c r="E111" s="62">
        <v>0.0417283330075489</v>
      </c>
      <c r="F111" s="63">
        <v>0.520129377648896</v>
      </c>
      <c r="G111" s="63">
        <v>21.7041318775423</v>
      </c>
      <c r="H111" s="17">
        <v>106</v>
      </c>
      <c r="I111" s="66">
        <v>0</v>
      </c>
      <c r="J111" s="17">
        <v>77</v>
      </c>
      <c r="K111" s="17">
        <v>6</v>
      </c>
      <c r="L111" s="17">
        <v>5</v>
      </c>
      <c r="M111" s="17">
        <v>194</v>
      </c>
      <c r="N111" s="67">
        <v>12.0192783505155</v>
      </c>
      <c r="O111" s="85">
        <v>0.0432745929065358</v>
      </c>
      <c r="S111"/>
    </row>
    <row r="112" customHeight="1" spans="1:19">
      <c r="A112" s="15" t="s">
        <v>124</v>
      </c>
      <c r="B112" s="17">
        <v>2541.86</v>
      </c>
      <c r="C112" s="17">
        <v>120307</v>
      </c>
      <c r="D112" s="17">
        <v>4846</v>
      </c>
      <c r="E112" s="62">
        <v>0.0402802829428047</v>
      </c>
      <c r="F112" s="63">
        <v>0.524527445315724</v>
      </c>
      <c r="G112" s="63">
        <v>21.1281139085839</v>
      </c>
      <c r="H112" s="17">
        <v>95</v>
      </c>
      <c r="I112" s="66">
        <v>3</v>
      </c>
      <c r="J112" s="17">
        <v>71</v>
      </c>
      <c r="K112" s="17">
        <v>4</v>
      </c>
      <c r="L112" s="17">
        <v>3</v>
      </c>
      <c r="M112" s="17">
        <v>176</v>
      </c>
      <c r="N112" s="67">
        <v>14.4423863636364</v>
      </c>
      <c r="O112" s="85">
        <v>0.0363186132893108</v>
      </c>
      <c r="S112"/>
    </row>
    <row r="113" customHeight="1" spans="1:19">
      <c r="A113" s="15" t="s">
        <v>125</v>
      </c>
      <c r="B113" s="17">
        <v>2033.05</v>
      </c>
      <c r="C113" s="17">
        <v>100475</v>
      </c>
      <c r="D113" s="17">
        <v>4181</v>
      </c>
      <c r="E113" s="62">
        <v>0.0416123413784524</v>
      </c>
      <c r="F113" s="63">
        <v>0.486259268117675</v>
      </c>
      <c r="G113" s="63">
        <v>20.2343866633491</v>
      </c>
      <c r="H113" s="17">
        <v>70</v>
      </c>
      <c r="I113" s="66">
        <v>2</v>
      </c>
      <c r="J113" s="17">
        <v>55</v>
      </c>
      <c r="K113" s="17">
        <v>4</v>
      </c>
      <c r="L113" s="17">
        <v>3</v>
      </c>
      <c r="M113" s="17">
        <v>134</v>
      </c>
      <c r="N113" s="67">
        <v>15.1720149253731</v>
      </c>
      <c r="O113" s="85">
        <v>0.0320497488639082</v>
      </c>
      <c r="S113"/>
    </row>
    <row r="114" customHeight="1" spans="1:19">
      <c r="A114" s="15" t="s">
        <v>126</v>
      </c>
      <c r="B114" s="17">
        <v>2016.1</v>
      </c>
      <c r="C114" s="17">
        <v>93950</v>
      </c>
      <c r="D114" s="17">
        <v>4027</v>
      </c>
      <c r="E114" s="62">
        <v>0.0428632251197445</v>
      </c>
      <c r="F114" s="63">
        <v>0.50064564191706</v>
      </c>
      <c r="G114" s="63">
        <v>21.45928685471</v>
      </c>
      <c r="H114" s="17">
        <v>74</v>
      </c>
      <c r="I114" s="66">
        <v>5</v>
      </c>
      <c r="J114" s="17">
        <v>62</v>
      </c>
      <c r="K114" s="17">
        <v>7</v>
      </c>
      <c r="L114" s="17">
        <v>4</v>
      </c>
      <c r="M114" s="17">
        <v>152</v>
      </c>
      <c r="N114" s="67">
        <v>13.2638157894737</v>
      </c>
      <c r="O114" s="85">
        <v>0.0377452197665756</v>
      </c>
      <c r="S114"/>
    </row>
    <row r="115" customHeight="1" spans="1:19">
      <c r="A115" s="15" t="s">
        <v>127</v>
      </c>
      <c r="B115" s="17">
        <v>2007.71</v>
      </c>
      <c r="C115" s="17">
        <v>92389</v>
      </c>
      <c r="D115" s="17">
        <v>3838</v>
      </c>
      <c r="E115" s="62">
        <v>0.0415417419822706</v>
      </c>
      <c r="F115" s="63">
        <v>0.523113600833768</v>
      </c>
      <c r="G115" s="63">
        <v>21.7310502332529</v>
      </c>
      <c r="H115" s="17">
        <v>65</v>
      </c>
      <c r="I115" s="66">
        <v>0</v>
      </c>
      <c r="J115" s="17">
        <v>38</v>
      </c>
      <c r="K115" s="17">
        <v>3</v>
      </c>
      <c r="L115" s="17">
        <v>1</v>
      </c>
      <c r="M115" s="17">
        <v>107</v>
      </c>
      <c r="N115" s="67">
        <v>18.7636448598131</v>
      </c>
      <c r="O115" s="85">
        <v>0.0278791036998437</v>
      </c>
      <c r="S115"/>
    </row>
    <row r="116" customHeight="1" spans="1:19">
      <c r="A116" s="15" t="s">
        <v>128</v>
      </c>
      <c r="B116" s="17">
        <v>2022.02</v>
      </c>
      <c r="C116" s="17">
        <v>88629</v>
      </c>
      <c r="D116" s="17">
        <v>3770</v>
      </c>
      <c r="E116" s="62">
        <v>0.0425368671653748</v>
      </c>
      <c r="F116" s="63">
        <v>0.536344827586207</v>
      </c>
      <c r="G116" s="63">
        <v>22.8144286858703</v>
      </c>
      <c r="H116" s="17">
        <v>74</v>
      </c>
      <c r="I116" s="66">
        <v>3</v>
      </c>
      <c r="J116" s="17">
        <v>66</v>
      </c>
      <c r="K116" s="17">
        <v>6</v>
      </c>
      <c r="L116" s="17">
        <v>3</v>
      </c>
      <c r="M116" s="17">
        <v>152</v>
      </c>
      <c r="N116" s="67">
        <v>13.3027631578947</v>
      </c>
      <c r="O116" s="85">
        <v>0.0403183023872679</v>
      </c>
      <c r="S116"/>
    </row>
    <row r="117" customHeight="1" spans="1:19">
      <c r="A117" s="15" t="s">
        <v>129</v>
      </c>
      <c r="B117" s="17">
        <v>1803.91</v>
      </c>
      <c r="C117" s="17">
        <v>79214</v>
      </c>
      <c r="D117" s="17">
        <v>3222</v>
      </c>
      <c r="E117" s="62">
        <v>0.0406746282222839</v>
      </c>
      <c r="F117" s="63">
        <v>0.559872749844817</v>
      </c>
      <c r="G117" s="63">
        <v>22.7726159517257</v>
      </c>
      <c r="H117" s="17">
        <v>70</v>
      </c>
      <c r="I117" s="66">
        <v>1</v>
      </c>
      <c r="J117" s="17">
        <v>62</v>
      </c>
      <c r="K117" s="17">
        <v>1</v>
      </c>
      <c r="L117" s="17">
        <v>6</v>
      </c>
      <c r="M117" s="17">
        <v>140</v>
      </c>
      <c r="N117" s="67">
        <v>12.8850714285714</v>
      </c>
      <c r="O117" s="85">
        <v>0.0434512725015518</v>
      </c>
      <c r="S117"/>
    </row>
    <row r="118" customHeight="1" spans="1:19">
      <c r="A118" s="15" t="s">
        <v>130</v>
      </c>
      <c r="B118" s="17">
        <v>2018.9</v>
      </c>
      <c r="C118" s="17">
        <v>89157</v>
      </c>
      <c r="D118" s="17">
        <v>3608</v>
      </c>
      <c r="E118" s="62">
        <v>0.0404679385802573</v>
      </c>
      <c r="F118" s="63">
        <v>0.559562084257206</v>
      </c>
      <c r="G118" s="63">
        <v>22.6443240575614</v>
      </c>
      <c r="H118" s="17">
        <v>56</v>
      </c>
      <c r="I118" s="66">
        <v>2</v>
      </c>
      <c r="J118" s="17">
        <v>66</v>
      </c>
      <c r="K118" s="17">
        <v>7</v>
      </c>
      <c r="L118" s="17">
        <v>7</v>
      </c>
      <c r="M118" s="17">
        <v>138</v>
      </c>
      <c r="N118" s="67">
        <v>14.6297101449275</v>
      </c>
      <c r="O118" s="85">
        <v>0.0382483370288248</v>
      </c>
      <c r="S118"/>
    </row>
    <row r="119" customHeight="1" spans="1:19">
      <c r="A119" s="15" t="s">
        <v>131</v>
      </c>
      <c r="B119" s="17">
        <v>2018.63</v>
      </c>
      <c r="C119" s="17">
        <v>92426</v>
      </c>
      <c r="D119" s="17">
        <v>3860</v>
      </c>
      <c r="E119" s="62">
        <v>0.0417631402419233</v>
      </c>
      <c r="F119" s="63">
        <v>0.522961139896373</v>
      </c>
      <c r="G119" s="63">
        <v>21.8404994265683</v>
      </c>
      <c r="H119" s="17">
        <v>67</v>
      </c>
      <c r="I119" s="66">
        <v>1</v>
      </c>
      <c r="J119" s="17">
        <v>60</v>
      </c>
      <c r="K119" s="17">
        <v>3</v>
      </c>
      <c r="L119" s="17">
        <v>3</v>
      </c>
      <c r="M119" s="17">
        <v>134</v>
      </c>
      <c r="N119" s="67">
        <v>15.0644029850746</v>
      </c>
      <c r="O119" s="85">
        <v>0.0347150259067358</v>
      </c>
      <c r="S119"/>
    </row>
    <row r="120" customHeight="1" spans="1:19">
      <c r="A120" s="15" t="s">
        <v>132</v>
      </c>
      <c r="B120" s="17">
        <v>2019.15</v>
      </c>
      <c r="C120" s="17">
        <v>90853</v>
      </c>
      <c r="D120" s="17">
        <v>3743</v>
      </c>
      <c r="E120" s="62">
        <v>0.0411984194247851</v>
      </c>
      <c r="F120" s="63">
        <v>0.53944696767299</v>
      </c>
      <c r="G120" s="63">
        <v>22.2243624316203</v>
      </c>
      <c r="H120" s="17">
        <v>72</v>
      </c>
      <c r="I120" s="66">
        <v>5</v>
      </c>
      <c r="J120" s="17">
        <v>61</v>
      </c>
      <c r="K120" s="17">
        <v>5</v>
      </c>
      <c r="L120" s="17">
        <v>4</v>
      </c>
      <c r="M120" s="17">
        <v>147</v>
      </c>
      <c r="N120" s="67">
        <v>13.7357142857143</v>
      </c>
      <c r="O120" s="85">
        <v>0.0392733101790008</v>
      </c>
      <c r="S120"/>
    </row>
    <row r="121" customHeight="1" spans="1:19">
      <c r="A121" s="15" t="s">
        <v>133</v>
      </c>
      <c r="B121" s="17">
        <v>2025.19</v>
      </c>
      <c r="C121" s="17">
        <v>83800</v>
      </c>
      <c r="D121" s="17">
        <v>3771</v>
      </c>
      <c r="E121" s="62">
        <v>0.045</v>
      </c>
      <c r="F121" s="63">
        <v>0.537043224608857</v>
      </c>
      <c r="G121" s="63">
        <v>24.1669451073986</v>
      </c>
      <c r="H121" s="17">
        <v>95</v>
      </c>
      <c r="I121" s="66">
        <v>5</v>
      </c>
      <c r="J121" s="17">
        <v>65</v>
      </c>
      <c r="K121" s="17">
        <v>0</v>
      </c>
      <c r="L121" s="17">
        <v>4</v>
      </c>
      <c r="M121" s="17">
        <v>169</v>
      </c>
      <c r="N121" s="67">
        <v>11.9833727810651</v>
      </c>
      <c r="O121" s="85">
        <v>0.0448156987536463</v>
      </c>
      <c r="S121"/>
    </row>
    <row r="122" customHeight="1" spans="1:19">
      <c r="A122" s="15" t="s">
        <v>134</v>
      </c>
      <c r="B122" s="17">
        <v>2012.28</v>
      </c>
      <c r="C122" s="17">
        <v>93504</v>
      </c>
      <c r="D122" s="17">
        <v>4068</v>
      </c>
      <c r="E122" s="62">
        <v>0.0435061601642711</v>
      </c>
      <c r="F122" s="63">
        <v>0.494660766961652</v>
      </c>
      <c r="G122" s="63">
        <v>21.5207905544148</v>
      </c>
      <c r="H122" s="17">
        <v>68</v>
      </c>
      <c r="I122" s="66">
        <v>3</v>
      </c>
      <c r="J122" s="17">
        <v>52</v>
      </c>
      <c r="K122" s="17">
        <v>5</v>
      </c>
      <c r="L122" s="17">
        <v>3</v>
      </c>
      <c r="M122" s="17">
        <v>131</v>
      </c>
      <c r="N122" s="67">
        <v>15.3609160305344</v>
      </c>
      <c r="O122" s="85">
        <v>0.0322025565388397</v>
      </c>
      <c r="S122"/>
    </row>
    <row r="123" customHeight="1" spans="1:19">
      <c r="A123" s="15" t="s">
        <v>135</v>
      </c>
      <c r="B123" s="17">
        <v>2033.1</v>
      </c>
      <c r="C123" s="17">
        <v>97638</v>
      </c>
      <c r="D123" s="17">
        <v>4310</v>
      </c>
      <c r="E123" s="62">
        <v>0.0441426493783158</v>
      </c>
      <c r="F123" s="63">
        <v>0.471716937354988</v>
      </c>
      <c r="G123" s="63">
        <v>20.8228353714742</v>
      </c>
      <c r="H123" s="17">
        <v>66</v>
      </c>
      <c r="I123" s="66">
        <v>1</v>
      </c>
      <c r="J123" s="17">
        <v>64</v>
      </c>
      <c r="K123" s="17">
        <v>6</v>
      </c>
      <c r="L123" s="17">
        <v>5</v>
      </c>
      <c r="M123" s="17">
        <v>142</v>
      </c>
      <c r="N123" s="67">
        <v>14.3176056338028</v>
      </c>
      <c r="O123" s="85">
        <v>0.0329466357308585</v>
      </c>
      <c r="S123"/>
    </row>
    <row r="124" customHeight="1" spans="1:19">
      <c r="A124" s="15" t="s">
        <v>136</v>
      </c>
      <c r="B124" s="17">
        <v>2022.18</v>
      </c>
      <c r="C124" s="17">
        <v>96747</v>
      </c>
      <c r="D124" s="17">
        <v>4150</v>
      </c>
      <c r="E124" s="62">
        <v>0.0428953869370627</v>
      </c>
      <c r="F124" s="63">
        <v>0.487272289156627</v>
      </c>
      <c r="G124" s="63">
        <v>20.9017333870818</v>
      </c>
      <c r="H124" s="17">
        <v>72</v>
      </c>
      <c r="I124" s="66">
        <v>2</v>
      </c>
      <c r="J124" s="17">
        <v>61</v>
      </c>
      <c r="K124" s="17">
        <v>10</v>
      </c>
      <c r="L124" s="17">
        <v>2</v>
      </c>
      <c r="M124" s="17">
        <v>147</v>
      </c>
      <c r="N124" s="67">
        <v>13.7563265306122</v>
      </c>
      <c r="O124" s="85">
        <v>0.035421686746988</v>
      </c>
      <c r="S124"/>
    </row>
    <row r="125" customHeight="1" spans="1:19">
      <c r="A125" s="15" t="s">
        <v>137</v>
      </c>
      <c r="B125" s="17">
        <v>2022.05</v>
      </c>
      <c r="C125" s="17">
        <v>93831</v>
      </c>
      <c r="D125" s="17">
        <v>4093</v>
      </c>
      <c r="E125" s="62">
        <v>0.0436209781415524</v>
      </c>
      <c r="F125" s="63">
        <v>0.49402638651356</v>
      </c>
      <c r="G125" s="63">
        <v>21.5499142074581</v>
      </c>
      <c r="H125" s="17">
        <v>97</v>
      </c>
      <c r="I125" s="66">
        <v>1</v>
      </c>
      <c r="J125" s="17">
        <v>66</v>
      </c>
      <c r="K125" s="17">
        <v>3</v>
      </c>
      <c r="L125" s="17">
        <v>3</v>
      </c>
      <c r="M125" s="17">
        <v>170</v>
      </c>
      <c r="N125" s="67">
        <v>11.8944117647059</v>
      </c>
      <c r="O125" s="85">
        <v>0.0415343268995847</v>
      </c>
      <c r="S125"/>
    </row>
    <row r="126" customHeight="1" spans="1:19">
      <c r="A126" s="15" t="s">
        <v>138</v>
      </c>
      <c r="B126" s="17">
        <v>2012.59</v>
      </c>
      <c r="C126" s="17">
        <v>93517</v>
      </c>
      <c r="D126" s="17">
        <v>4020</v>
      </c>
      <c r="E126" s="62">
        <v>0.0429868366179411</v>
      </c>
      <c r="F126" s="63">
        <v>0.500644278606965</v>
      </c>
      <c r="G126" s="63">
        <v>21.5211138081846</v>
      </c>
      <c r="H126" s="17">
        <v>88</v>
      </c>
      <c r="I126" s="66">
        <v>4</v>
      </c>
      <c r="J126" s="17">
        <v>73</v>
      </c>
      <c r="K126" s="17">
        <v>6</v>
      </c>
      <c r="L126" s="17">
        <v>6</v>
      </c>
      <c r="M126" s="17">
        <v>177</v>
      </c>
      <c r="N126" s="67">
        <v>11.3705649717514</v>
      </c>
      <c r="O126" s="85">
        <v>0.0440298507462687</v>
      </c>
      <c r="S126"/>
    </row>
    <row r="127" customHeight="1" spans="1:19">
      <c r="A127" s="15" t="s">
        <v>139</v>
      </c>
      <c r="B127" s="17">
        <v>1877.11</v>
      </c>
      <c r="C127" s="17">
        <v>79336</v>
      </c>
      <c r="D127" s="17">
        <v>3491</v>
      </c>
      <c r="E127" s="62">
        <v>0.0440027225975597</v>
      </c>
      <c r="F127" s="63">
        <v>0.537699799484388</v>
      </c>
      <c r="G127" s="63">
        <v>23.660255117475</v>
      </c>
      <c r="H127" s="17">
        <v>80</v>
      </c>
      <c r="I127" s="66">
        <v>3</v>
      </c>
      <c r="J127" s="17">
        <v>75</v>
      </c>
      <c r="K127" s="17">
        <v>8</v>
      </c>
      <c r="L127" s="17">
        <v>1</v>
      </c>
      <c r="M127" s="17">
        <v>167</v>
      </c>
      <c r="N127" s="67">
        <v>11.2401796407186</v>
      </c>
      <c r="O127" s="85">
        <v>0.0478372959037525</v>
      </c>
      <c r="S127"/>
    </row>
    <row r="128" customHeight="1" spans="1:19">
      <c r="A128" s="15" t="s">
        <v>140</v>
      </c>
      <c r="B128" s="17">
        <v>1759.24</v>
      </c>
      <c r="C128" s="17">
        <v>81442</v>
      </c>
      <c r="D128" s="17">
        <v>3290</v>
      </c>
      <c r="E128" s="62">
        <v>0.040396846835785</v>
      </c>
      <c r="F128" s="63">
        <v>0.534723404255319</v>
      </c>
      <c r="G128" s="63">
        <v>21.6011394612117</v>
      </c>
      <c r="H128" s="17">
        <v>69</v>
      </c>
      <c r="I128" s="66">
        <v>1</v>
      </c>
      <c r="J128" s="17">
        <v>55</v>
      </c>
      <c r="K128" s="17">
        <v>2</v>
      </c>
      <c r="L128" s="17">
        <v>4</v>
      </c>
      <c r="M128" s="17">
        <v>131</v>
      </c>
      <c r="N128" s="67">
        <v>13.4293129770992</v>
      </c>
      <c r="O128" s="85">
        <v>0.0398176291793313</v>
      </c>
      <c r="S128"/>
    </row>
    <row r="129" customHeight="1" spans="1:19">
      <c r="A129" s="15" t="s">
        <v>141</v>
      </c>
      <c r="B129" s="17">
        <v>2019.33</v>
      </c>
      <c r="C129" s="17">
        <v>102245</v>
      </c>
      <c r="D129" s="17">
        <v>4599</v>
      </c>
      <c r="E129" s="62">
        <v>0.0449801946305443</v>
      </c>
      <c r="F129" s="63">
        <v>0.43908023483366</v>
      </c>
      <c r="G129" s="63">
        <v>19.7499144212431</v>
      </c>
      <c r="H129" s="17">
        <v>113</v>
      </c>
      <c r="I129" s="66">
        <v>1</v>
      </c>
      <c r="J129" s="17">
        <v>80</v>
      </c>
      <c r="K129" s="17">
        <v>5</v>
      </c>
      <c r="L129" s="17">
        <v>2</v>
      </c>
      <c r="M129" s="17">
        <v>201</v>
      </c>
      <c r="N129" s="67">
        <v>10.0464179104478</v>
      </c>
      <c r="O129" s="85">
        <v>0.0437051532941944</v>
      </c>
      <c r="S129"/>
    </row>
    <row r="130" customHeight="1" spans="1:19">
      <c r="A130" s="15" t="s">
        <v>142</v>
      </c>
      <c r="B130" s="17">
        <v>2018.29</v>
      </c>
      <c r="C130" s="17">
        <v>97247</v>
      </c>
      <c r="D130" s="17">
        <v>5080</v>
      </c>
      <c r="E130" s="62">
        <v>0.0522381153146113</v>
      </c>
      <c r="F130" s="63">
        <v>0.397301181102362</v>
      </c>
      <c r="G130" s="63">
        <v>20.7542649130564</v>
      </c>
      <c r="H130" s="17">
        <v>112</v>
      </c>
      <c r="I130" s="66">
        <v>2</v>
      </c>
      <c r="J130" s="17">
        <v>76</v>
      </c>
      <c r="K130" s="17">
        <v>6</v>
      </c>
      <c r="L130" s="17">
        <v>3</v>
      </c>
      <c r="M130" s="17">
        <v>199</v>
      </c>
      <c r="N130" s="67">
        <v>10.1421608040201</v>
      </c>
      <c r="O130" s="85">
        <v>0.0391732283464567</v>
      </c>
      <c r="S130"/>
    </row>
    <row r="131" customHeight="1" spans="1:19">
      <c r="A131" s="15" t="s">
        <v>143</v>
      </c>
      <c r="B131" s="17">
        <v>2031.47</v>
      </c>
      <c r="C131" s="17">
        <v>108733</v>
      </c>
      <c r="D131" s="17">
        <v>5048</v>
      </c>
      <c r="E131" s="62">
        <v>0.0464256481472966</v>
      </c>
      <c r="F131" s="63">
        <v>0.402430665610143</v>
      </c>
      <c r="G131" s="63">
        <v>18.6831044852989</v>
      </c>
      <c r="H131" s="17">
        <v>134</v>
      </c>
      <c r="I131" s="66">
        <v>1</v>
      </c>
      <c r="J131" s="17">
        <v>97</v>
      </c>
      <c r="K131" s="17">
        <v>7</v>
      </c>
      <c r="L131" s="17">
        <v>9</v>
      </c>
      <c r="M131" s="17">
        <v>248</v>
      </c>
      <c r="N131" s="67">
        <v>8.19141129032258</v>
      </c>
      <c r="O131" s="85">
        <v>0.0491283676703645</v>
      </c>
      <c r="S131"/>
    </row>
    <row r="132" customHeight="1" spans="1:19">
      <c r="A132" s="15" t="s">
        <v>144</v>
      </c>
      <c r="B132" s="17">
        <v>64.22</v>
      </c>
      <c r="C132" s="17">
        <v>3885</v>
      </c>
      <c r="D132" s="17">
        <v>164</v>
      </c>
      <c r="E132" s="62">
        <v>0.0422136422136422</v>
      </c>
      <c r="F132" s="63">
        <v>0.391585365853659</v>
      </c>
      <c r="G132" s="63">
        <v>16.5302445302445</v>
      </c>
      <c r="H132" s="17">
        <v>1</v>
      </c>
      <c r="I132" s="66">
        <v>0</v>
      </c>
      <c r="J132" s="17">
        <v>2</v>
      </c>
      <c r="K132" s="17">
        <v>0</v>
      </c>
      <c r="L132" s="17">
        <v>0</v>
      </c>
      <c r="M132" s="17">
        <v>3</v>
      </c>
      <c r="N132" s="67">
        <v>21.4066666666667</v>
      </c>
      <c r="O132" s="85">
        <v>0.0182926829268293</v>
      </c>
      <c r="S132"/>
    </row>
    <row r="133" customHeight="1" spans="1:19">
      <c r="A133" s="15" t="s">
        <v>145</v>
      </c>
      <c r="B133" s="17">
        <v>2042.25</v>
      </c>
      <c r="C133" s="17">
        <v>132326</v>
      </c>
      <c r="D133" s="17">
        <v>3963</v>
      </c>
      <c r="E133" s="62">
        <v>0.0299487629037377</v>
      </c>
      <c r="F133" s="63">
        <v>0.515329295987888</v>
      </c>
      <c r="G133" s="63">
        <v>15.4334749028913</v>
      </c>
      <c r="H133" s="17">
        <v>48</v>
      </c>
      <c r="I133" s="66">
        <v>3</v>
      </c>
      <c r="J133" s="17">
        <v>33</v>
      </c>
      <c r="K133" s="17">
        <v>3</v>
      </c>
      <c r="L133" s="17">
        <v>4</v>
      </c>
      <c r="M133" s="17">
        <v>91</v>
      </c>
      <c r="N133" s="67">
        <v>22.4423076923077</v>
      </c>
      <c r="O133" s="85">
        <v>0.02296240222054</v>
      </c>
      <c r="S133"/>
    </row>
    <row r="134" customHeight="1" spans="1:19">
      <c r="A134" s="15" t="s">
        <v>146</v>
      </c>
      <c r="B134" s="17">
        <v>644.76</v>
      </c>
      <c r="C134" s="17">
        <v>38899</v>
      </c>
      <c r="D134" s="17">
        <v>1333</v>
      </c>
      <c r="E134" s="62">
        <v>0.0342682331165326</v>
      </c>
      <c r="F134" s="63">
        <v>0.483690922730683</v>
      </c>
      <c r="G134" s="63">
        <v>16.5752332964858</v>
      </c>
      <c r="H134" s="17">
        <v>38</v>
      </c>
      <c r="I134" s="66">
        <v>0</v>
      </c>
      <c r="J134" s="17">
        <v>26</v>
      </c>
      <c r="K134" s="17">
        <v>2</v>
      </c>
      <c r="L134" s="17">
        <v>1</v>
      </c>
      <c r="M134" s="17">
        <v>67</v>
      </c>
      <c r="N134" s="67">
        <v>9.62328358208955</v>
      </c>
      <c r="O134" s="85">
        <v>0.0502625656414104</v>
      </c>
      <c r="S134"/>
    </row>
    <row r="135" customHeight="1" spans="1:19">
      <c r="A135" s="15" t="s">
        <v>147</v>
      </c>
      <c r="B135" s="17">
        <v>311.96</v>
      </c>
      <c r="C135" s="17">
        <v>20193</v>
      </c>
      <c r="D135" s="17">
        <v>593</v>
      </c>
      <c r="E135" s="62">
        <v>0.0293666121923439</v>
      </c>
      <c r="F135" s="63">
        <v>0.526070826306914</v>
      </c>
      <c r="G135" s="63">
        <v>15.448917941861</v>
      </c>
      <c r="H135" s="17">
        <v>6</v>
      </c>
      <c r="I135" s="66">
        <v>0</v>
      </c>
      <c r="J135" s="17">
        <v>3</v>
      </c>
      <c r="K135" s="17">
        <v>1</v>
      </c>
      <c r="L135" s="17">
        <v>0</v>
      </c>
      <c r="M135" s="17">
        <v>10</v>
      </c>
      <c r="N135" s="67">
        <v>31.196</v>
      </c>
      <c r="O135" s="85">
        <v>0.0168634064080944</v>
      </c>
      <c r="S135"/>
    </row>
    <row r="136" customHeight="1" spans="1:19">
      <c r="A136" s="15" t="s">
        <v>148</v>
      </c>
      <c r="B136" s="17">
        <v>300.9</v>
      </c>
      <c r="C136" s="17">
        <v>27960</v>
      </c>
      <c r="D136" s="17">
        <v>1028</v>
      </c>
      <c r="E136" s="62">
        <v>0.0367668097281831</v>
      </c>
      <c r="F136" s="63">
        <v>0.292704280155642</v>
      </c>
      <c r="G136" s="63">
        <v>10.7618025751073</v>
      </c>
      <c r="H136" s="17">
        <v>15</v>
      </c>
      <c r="I136" s="66">
        <v>0</v>
      </c>
      <c r="J136" s="17">
        <v>10</v>
      </c>
      <c r="K136" s="17">
        <v>0</v>
      </c>
      <c r="L136" s="17">
        <v>2</v>
      </c>
      <c r="M136" s="17">
        <v>27</v>
      </c>
      <c r="N136" s="67">
        <v>11.1444444444444</v>
      </c>
      <c r="O136" s="85">
        <v>0.0262645914396887</v>
      </c>
      <c r="S136"/>
    </row>
    <row r="137" customHeight="1" spans="1:19">
      <c r="A137" s="15" t="s">
        <v>149</v>
      </c>
      <c r="B137" s="17">
        <v>305.69</v>
      </c>
      <c r="C137" s="17">
        <v>28658</v>
      </c>
      <c r="D137" s="17">
        <v>1058</v>
      </c>
      <c r="E137" s="62">
        <v>0.0369181380417336</v>
      </c>
      <c r="F137" s="63">
        <v>0.288931947069943</v>
      </c>
      <c r="G137" s="63">
        <v>10.666829506595</v>
      </c>
      <c r="H137" s="17">
        <v>10</v>
      </c>
      <c r="I137" s="66">
        <v>0</v>
      </c>
      <c r="J137" s="17">
        <v>12</v>
      </c>
      <c r="K137" s="17">
        <v>0</v>
      </c>
      <c r="L137" s="17">
        <v>0</v>
      </c>
      <c r="M137" s="17">
        <v>22</v>
      </c>
      <c r="N137" s="67">
        <v>13.895</v>
      </c>
      <c r="O137" s="85">
        <v>0.0207939508506616</v>
      </c>
      <c r="S137"/>
    </row>
    <row r="138" customHeight="1" spans="1:19">
      <c r="A138" s="15" t="s">
        <v>150</v>
      </c>
      <c r="B138" s="17">
        <v>306.33</v>
      </c>
      <c r="C138" s="17">
        <v>28088</v>
      </c>
      <c r="D138" s="17">
        <v>1055</v>
      </c>
      <c r="E138" s="62">
        <v>0.0375605240672173</v>
      </c>
      <c r="F138" s="63">
        <v>0.29036018957346</v>
      </c>
      <c r="G138" s="63">
        <v>10.9060808886357</v>
      </c>
      <c r="H138" s="17">
        <v>6</v>
      </c>
      <c r="I138" s="66">
        <v>0</v>
      </c>
      <c r="J138" s="17">
        <v>8</v>
      </c>
      <c r="K138" s="17">
        <v>1</v>
      </c>
      <c r="L138" s="17">
        <v>2</v>
      </c>
      <c r="M138" s="17">
        <v>17</v>
      </c>
      <c r="N138" s="67">
        <v>18.0194117647059</v>
      </c>
      <c r="O138" s="85">
        <v>0.0161137440758294</v>
      </c>
      <c r="S138"/>
    </row>
    <row r="139" customHeight="1" spans="1:19">
      <c r="A139" s="15" t="s">
        <v>151</v>
      </c>
      <c r="B139" s="17">
        <v>303.15</v>
      </c>
      <c r="C139" s="17">
        <v>27466</v>
      </c>
      <c r="D139" s="17">
        <v>1044</v>
      </c>
      <c r="E139" s="62">
        <v>0.0380106313260031</v>
      </c>
      <c r="F139" s="63">
        <v>0.290373563218391</v>
      </c>
      <c r="G139" s="63">
        <v>11.0372824583121</v>
      </c>
      <c r="H139" s="17">
        <v>11</v>
      </c>
      <c r="I139" s="66">
        <v>1</v>
      </c>
      <c r="J139" s="17">
        <v>7</v>
      </c>
      <c r="K139" s="17">
        <v>2</v>
      </c>
      <c r="L139" s="17">
        <v>0</v>
      </c>
      <c r="M139" s="17">
        <v>21</v>
      </c>
      <c r="N139" s="67">
        <v>14.4357142857143</v>
      </c>
      <c r="O139" s="85">
        <v>0.0201149425287356</v>
      </c>
      <c r="S139"/>
    </row>
    <row r="140" customHeight="1" spans="1:19">
      <c r="A140" s="15" t="s">
        <v>152</v>
      </c>
      <c r="B140" s="17">
        <v>226.65</v>
      </c>
      <c r="C140" s="17">
        <v>21662</v>
      </c>
      <c r="D140" s="17">
        <v>782</v>
      </c>
      <c r="E140" s="62">
        <v>0.0361000830948204</v>
      </c>
      <c r="F140" s="63">
        <v>0.289833759590793</v>
      </c>
      <c r="G140" s="63">
        <v>10.4630228049118</v>
      </c>
      <c r="H140" s="17">
        <v>4</v>
      </c>
      <c r="I140" s="66">
        <v>0</v>
      </c>
      <c r="J140" s="17">
        <v>1</v>
      </c>
      <c r="K140" s="17">
        <v>1</v>
      </c>
      <c r="L140" s="17">
        <v>0</v>
      </c>
      <c r="M140" s="17">
        <v>6</v>
      </c>
      <c r="N140" s="67">
        <v>37.775</v>
      </c>
      <c r="O140" s="85">
        <v>0.00767263427109975</v>
      </c>
      <c r="S140"/>
    </row>
    <row r="141" customHeight="1" spans="1:19">
      <c r="A141" s="15" t="s">
        <v>153</v>
      </c>
      <c r="B141" s="17">
        <v>439.48</v>
      </c>
      <c r="C141" s="17">
        <v>26118</v>
      </c>
      <c r="D141" s="17">
        <v>922</v>
      </c>
      <c r="E141" s="62">
        <v>0.0353013247568727</v>
      </c>
      <c r="F141" s="63">
        <v>0.476659436008677</v>
      </c>
      <c r="G141" s="63">
        <v>16.8267095489701</v>
      </c>
      <c r="H141" s="17">
        <v>10</v>
      </c>
      <c r="I141" s="66">
        <v>0</v>
      </c>
      <c r="J141" s="17">
        <v>1</v>
      </c>
      <c r="K141" s="17">
        <v>1</v>
      </c>
      <c r="L141" s="17">
        <v>0</v>
      </c>
      <c r="M141" s="17">
        <v>12</v>
      </c>
      <c r="N141" s="67">
        <v>36.6233333333333</v>
      </c>
      <c r="O141" s="85">
        <v>0.0130151843817787</v>
      </c>
      <c r="S141"/>
    </row>
    <row r="142" customHeight="1" spans="1:19">
      <c r="A142" s="15" t="s">
        <v>154</v>
      </c>
      <c r="B142" s="17">
        <v>550.58</v>
      </c>
      <c r="C142" s="17">
        <v>29564</v>
      </c>
      <c r="D142" s="17">
        <v>978</v>
      </c>
      <c r="E142" s="62">
        <v>0.03308077391422</v>
      </c>
      <c r="F142" s="63">
        <v>0.562965235173824</v>
      </c>
      <c r="G142" s="63">
        <v>18.623325666351</v>
      </c>
      <c r="H142" s="17">
        <v>10</v>
      </c>
      <c r="I142" s="66">
        <v>0</v>
      </c>
      <c r="J142" s="17">
        <v>1</v>
      </c>
      <c r="K142" s="17">
        <v>0</v>
      </c>
      <c r="L142" s="17">
        <v>0</v>
      </c>
      <c r="M142" s="17">
        <v>11</v>
      </c>
      <c r="N142" s="67">
        <v>50.0527272727273</v>
      </c>
      <c r="O142" s="85">
        <v>0.0112474437627812</v>
      </c>
      <c r="S142"/>
    </row>
    <row r="143" customHeight="1" spans="1:19">
      <c r="A143" s="15" t="s">
        <v>155</v>
      </c>
      <c r="B143" s="17">
        <v>568.43</v>
      </c>
      <c r="C143" s="17">
        <v>28993</v>
      </c>
      <c r="D143" s="17">
        <v>982</v>
      </c>
      <c r="E143" s="62">
        <v>0.033870244541786</v>
      </c>
      <c r="F143" s="63">
        <v>0.578849287169043</v>
      </c>
      <c r="G143" s="63">
        <v>19.605766909254</v>
      </c>
      <c r="H143" s="17">
        <v>7</v>
      </c>
      <c r="I143" s="66">
        <v>0</v>
      </c>
      <c r="J143" s="17">
        <v>1</v>
      </c>
      <c r="K143" s="17">
        <v>0</v>
      </c>
      <c r="L143" s="17">
        <v>0</v>
      </c>
      <c r="M143" s="17">
        <v>8</v>
      </c>
      <c r="N143" s="67">
        <v>71.05375</v>
      </c>
      <c r="O143" s="85">
        <v>0.00814663951120163</v>
      </c>
      <c r="S143"/>
    </row>
    <row r="144" customHeight="1" spans="1:19">
      <c r="A144" s="15" t="s">
        <v>156</v>
      </c>
      <c r="B144" s="17">
        <v>617</v>
      </c>
      <c r="C144" s="17">
        <v>33936</v>
      </c>
      <c r="D144" s="17">
        <v>1106</v>
      </c>
      <c r="E144" s="62">
        <v>0.0325907590759076</v>
      </c>
      <c r="F144" s="63">
        <v>0.557866184448463</v>
      </c>
      <c r="G144" s="63">
        <v>18.1812824139557</v>
      </c>
      <c r="H144" s="17">
        <v>11</v>
      </c>
      <c r="I144" s="66">
        <v>1</v>
      </c>
      <c r="J144" s="17">
        <v>3</v>
      </c>
      <c r="K144" s="17">
        <v>1</v>
      </c>
      <c r="L144" s="17">
        <v>0</v>
      </c>
      <c r="M144" s="17">
        <v>16</v>
      </c>
      <c r="N144" s="67">
        <v>38.5625</v>
      </c>
      <c r="O144" s="85">
        <v>0.0144665461121157</v>
      </c>
      <c r="S144"/>
    </row>
    <row r="145" customHeight="1" spans="1:19">
      <c r="A145" s="15" t="s">
        <v>157</v>
      </c>
      <c r="B145" s="17">
        <v>530.59</v>
      </c>
      <c r="C145" s="17">
        <v>27209</v>
      </c>
      <c r="D145" s="17">
        <v>893</v>
      </c>
      <c r="E145" s="62">
        <v>0.032820022786578</v>
      </c>
      <c r="F145" s="63">
        <v>0.594165733482643</v>
      </c>
      <c r="G145" s="63">
        <v>19.5005329119042</v>
      </c>
      <c r="H145" s="17">
        <v>4</v>
      </c>
      <c r="I145" s="66">
        <v>0</v>
      </c>
      <c r="J145" s="17">
        <v>4</v>
      </c>
      <c r="K145" s="17">
        <v>1</v>
      </c>
      <c r="L145" s="17">
        <v>1</v>
      </c>
      <c r="M145" s="17">
        <v>10</v>
      </c>
      <c r="N145" s="67">
        <v>53.059</v>
      </c>
      <c r="O145" s="85">
        <v>0.0111982082866741</v>
      </c>
      <c r="S145"/>
    </row>
    <row r="146" customHeight="1" spans="1:19">
      <c r="A146" s="15" t="s">
        <v>158</v>
      </c>
      <c r="B146" s="17">
        <v>713.03</v>
      </c>
      <c r="C146" s="17">
        <v>42042</v>
      </c>
      <c r="D146" s="17">
        <v>1333</v>
      </c>
      <c r="E146" s="62">
        <v>0.031706388849246</v>
      </c>
      <c r="F146" s="63">
        <v>0.534906226556639</v>
      </c>
      <c r="G146" s="63">
        <v>16.9599448170877</v>
      </c>
      <c r="H146" s="17">
        <v>7</v>
      </c>
      <c r="I146" s="66">
        <v>2</v>
      </c>
      <c r="J146" s="17">
        <v>4</v>
      </c>
      <c r="K146" s="17">
        <v>0</v>
      </c>
      <c r="L146" s="17">
        <v>0</v>
      </c>
      <c r="M146" s="17">
        <v>13</v>
      </c>
      <c r="N146" s="67">
        <v>54.8484615384615</v>
      </c>
      <c r="O146" s="85">
        <v>0.00975243810952738</v>
      </c>
      <c r="S146"/>
    </row>
    <row r="147" customHeight="1" spans="1:19">
      <c r="A147" s="15" t="s">
        <v>159</v>
      </c>
      <c r="B147" s="17">
        <v>628.12</v>
      </c>
      <c r="C147" s="17">
        <v>37481</v>
      </c>
      <c r="D147" s="17">
        <v>1162</v>
      </c>
      <c r="E147" s="62">
        <v>0.0310023745364318</v>
      </c>
      <c r="F147" s="63">
        <v>0.540550774526678</v>
      </c>
      <c r="G147" s="63">
        <v>16.7583575678344</v>
      </c>
      <c r="H147" s="17">
        <v>13</v>
      </c>
      <c r="I147" s="66">
        <v>0</v>
      </c>
      <c r="J147" s="17">
        <v>7</v>
      </c>
      <c r="K147" s="17">
        <v>1</v>
      </c>
      <c r="L147" s="17">
        <v>0</v>
      </c>
      <c r="M147" s="17">
        <v>21</v>
      </c>
      <c r="N147" s="67">
        <v>29.9104761904762</v>
      </c>
      <c r="O147" s="85">
        <v>0.0180722891566265</v>
      </c>
      <c r="S147"/>
    </row>
    <row r="148" customHeight="1" spans="1:19">
      <c r="A148" s="15" t="s">
        <v>160</v>
      </c>
      <c r="B148" s="17">
        <v>577.54</v>
      </c>
      <c r="C148" s="17">
        <v>34260</v>
      </c>
      <c r="D148" s="17">
        <v>1046</v>
      </c>
      <c r="E148" s="62">
        <v>0.0305312317571512</v>
      </c>
      <c r="F148" s="63">
        <v>0.552141491395794</v>
      </c>
      <c r="G148" s="63">
        <v>16.8575598365441</v>
      </c>
      <c r="H148" s="17">
        <v>5</v>
      </c>
      <c r="I148" s="66">
        <v>0</v>
      </c>
      <c r="J148" s="17">
        <v>6</v>
      </c>
      <c r="K148" s="17">
        <v>0</v>
      </c>
      <c r="L148" s="17">
        <v>1</v>
      </c>
      <c r="M148" s="17">
        <v>12</v>
      </c>
      <c r="N148" s="67">
        <v>48.1283333333333</v>
      </c>
      <c r="O148" s="85">
        <v>0.011472275334608</v>
      </c>
      <c r="S148"/>
    </row>
    <row r="149" customHeight="1" spans="1:19">
      <c r="A149" s="15" t="s">
        <v>161</v>
      </c>
      <c r="B149" s="17">
        <v>588.89</v>
      </c>
      <c r="C149" s="17">
        <v>32623</v>
      </c>
      <c r="D149" s="17">
        <v>1052</v>
      </c>
      <c r="E149" s="62">
        <v>0.0322471875670539</v>
      </c>
      <c r="F149" s="63">
        <v>0.559781368821293</v>
      </c>
      <c r="G149" s="63">
        <v>18.0513747969224</v>
      </c>
      <c r="H149" s="17">
        <v>12</v>
      </c>
      <c r="I149" s="66">
        <v>1</v>
      </c>
      <c r="J149" s="17">
        <v>4</v>
      </c>
      <c r="K149" s="17">
        <v>0</v>
      </c>
      <c r="L149" s="17">
        <v>0</v>
      </c>
      <c r="M149" s="17">
        <v>17</v>
      </c>
      <c r="N149" s="67">
        <v>34.6405882352941</v>
      </c>
      <c r="O149" s="85">
        <v>0.0161596958174905</v>
      </c>
      <c r="S149"/>
    </row>
    <row r="150" customHeight="1" spans="1:19">
      <c r="A150" s="15" t="s">
        <v>162</v>
      </c>
      <c r="B150" s="17">
        <v>592.21</v>
      </c>
      <c r="C150" s="17">
        <v>33189</v>
      </c>
      <c r="D150" s="17">
        <v>1070</v>
      </c>
      <c r="E150" s="62">
        <v>0.0322395974569888</v>
      </c>
      <c r="F150" s="63">
        <v>0.553467289719626</v>
      </c>
      <c r="G150" s="63">
        <v>17.8435626261713</v>
      </c>
      <c r="H150" s="17">
        <v>9</v>
      </c>
      <c r="I150" s="66">
        <v>0</v>
      </c>
      <c r="J150" s="17">
        <v>5</v>
      </c>
      <c r="K150" s="17">
        <v>0</v>
      </c>
      <c r="L150" s="17">
        <v>0</v>
      </c>
      <c r="M150" s="17">
        <v>14</v>
      </c>
      <c r="N150" s="67">
        <v>42.3007142857143</v>
      </c>
      <c r="O150" s="85">
        <v>0.0130841121495327</v>
      </c>
      <c r="S150"/>
    </row>
    <row r="151" customHeight="1" spans="1:19">
      <c r="A151" s="15" t="s">
        <v>163</v>
      </c>
      <c r="B151" s="17">
        <v>564.4</v>
      </c>
      <c r="C151" s="17">
        <v>31653</v>
      </c>
      <c r="D151" s="17">
        <v>1014</v>
      </c>
      <c r="E151" s="62">
        <v>0.0320348782105962</v>
      </c>
      <c r="F151" s="63">
        <v>0.556607495069034</v>
      </c>
      <c r="G151" s="63">
        <v>17.8308533156415</v>
      </c>
      <c r="H151" s="17">
        <v>4</v>
      </c>
      <c r="I151" s="66">
        <v>0</v>
      </c>
      <c r="J151" s="17">
        <v>4</v>
      </c>
      <c r="K151" s="17">
        <v>0</v>
      </c>
      <c r="L151" s="17">
        <v>4</v>
      </c>
      <c r="M151" s="17">
        <v>12</v>
      </c>
      <c r="N151" s="67">
        <v>47.0333333333333</v>
      </c>
      <c r="O151" s="85">
        <v>0.0118343195266272</v>
      </c>
      <c r="S151"/>
    </row>
    <row r="152" customHeight="1" spans="1:19">
      <c r="A152" s="15" t="s">
        <v>164</v>
      </c>
      <c r="B152" s="17"/>
      <c r="C152" s="17"/>
      <c r="D152" s="17"/>
      <c r="E152" s="62" t="e">
        <v>#DIV/0!</v>
      </c>
      <c r="F152" s="63" t="e">
        <v>#DIV/0!</v>
      </c>
      <c r="G152" s="63" t="e">
        <v>#DIV/0!</v>
      </c>
      <c r="H152" s="17"/>
      <c r="I152" s="66"/>
      <c r="J152" s="17"/>
      <c r="K152" s="17"/>
      <c r="L152" s="17"/>
      <c r="M152" s="17"/>
      <c r="N152" s="67" t="e">
        <v>#DIV/0!</v>
      </c>
      <c r="O152" s="85" t="e">
        <v>#DIV/0!</v>
      </c>
      <c r="S152"/>
    </row>
    <row r="153" customHeight="1" spans="1:19">
      <c r="A153" s="17" t="s">
        <v>165</v>
      </c>
      <c r="B153" s="17">
        <v>283806.73</v>
      </c>
      <c r="C153" s="17">
        <v>17028254</v>
      </c>
      <c r="D153" s="17">
        <v>656202</v>
      </c>
      <c r="E153" s="62">
        <v>0.0385360706975595</v>
      </c>
      <c r="F153" s="63">
        <v>0.432499032310173</v>
      </c>
      <c r="G153" s="63">
        <v>16.6668132857309</v>
      </c>
      <c r="H153" s="17">
        <v>12837</v>
      </c>
      <c r="I153" s="66">
        <v>405</v>
      </c>
      <c r="J153" s="17">
        <v>10332</v>
      </c>
      <c r="K153" s="17">
        <v>733</v>
      </c>
      <c r="L153" s="17">
        <v>949</v>
      </c>
      <c r="M153" s="17">
        <v>25256</v>
      </c>
      <c r="N153" s="67">
        <v>11.237200269243</v>
      </c>
      <c r="O153" s="85">
        <v>0.0384881484664783</v>
      </c>
      <c r="S153"/>
    </row>
    <row r="154" customHeight="1" spans="19:19">
      <c r="S154"/>
    </row>
    <row r="155" customHeight="1" spans="19:19">
      <c r="S155"/>
    </row>
    <row r="156" customHeight="1" spans="19:19">
      <c r="S156"/>
    </row>
    <row r="157" customHeight="1" spans="19:19">
      <c r="S157"/>
    </row>
    <row r="158" customHeight="1" spans="19:19">
      <c r="S158"/>
    </row>
    <row r="159" customHeight="1" spans="19:19">
      <c r="S159"/>
    </row>
    <row r="160" customHeight="1" spans="19:19">
      <c r="S160"/>
    </row>
    <row r="161" customHeight="1" spans="19:19">
      <c r="S161"/>
    </row>
    <row r="162" customHeight="1" spans="19:19">
      <c r="S162"/>
    </row>
    <row r="163" customHeight="1" spans="19:19">
      <c r="S163"/>
    </row>
    <row r="164" customHeight="1" spans="19:19">
      <c r="S164"/>
    </row>
    <row r="165" customHeight="1" spans="19:19">
      <c r="S165"/>
    </row>
    <row r="166" customHeight="1" spans="19:19">
      <c r="S166"/>
    </row>
    <row r="167" customHeight="1" spans="19:19">
      <c r="S167"/>
    </row>
    <row r="168" customHeight="1" spans="19:19">
      <c r="S168"/>
    </row>
    <row r="169" customHeight="1" spans="19:19">
      <c r="S169"/>
    </row>
    <row r="170" customHeight="1" spans="19:19">
      <c r="S170"/>
    </row>
    <row r="171" customHeight="1" spans="19:19">
      <c r="S171"/>
    </row>
    <row r="172" customHeight="1" spans="19:19">
      <c r="S172"/>
    </row>
    <row r="173" customHeight="1" spans="19:19">
      <c r="S173"/>
    </row>
    <row r="174" customHeight="1" spans="19:19">
      <c r="S174"/>
    </row>
    <row r="175" customHeight="1" spans="19:19"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</sheetData>
  <mergeCells count="1">
    <mergeCell ref="A1:O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7"/>
  <sheetViews>
    <sheetView workbookViewId="0">
      <pane ySplit="3" topLeftCell="A4" activePane="bottomLeft" state="frozen"/>
      <selection/>
      <selection pane="bottomLeft" activeCell="I8" sqref="I8"/>
    </sheetView>
  </sheetViews>
  <sheetFormatPr defaultColWidth="9" defaultRowHeight="20" customHeight="1"/>
  <cols>
    <col min="1" max="1" width="13.8333333333333" customWidth="1"/>
    <col min="2" max="2" width="10.7592592592593" customWidth="1"/>
    <col min="3" max="3" width="13.3796296296296" customWidth="1"/>
    <col min="4" max="4" width="13.75" customWidth="1"/>
    <col min="5" max="5" width="15" customWidth="1"/>
    <col min="6" max="6" width="8.12962962962963" customWidth="1"/>
    <col min="7" max="7" width="8.62962962962963" customWidth="1"/>
    <col min="8" max="8" width="6.75" customWidth="1"/>
    <col min="9" max="11" width="8.62962962962963" customWidth="1"/>
    <col min="12" max="12" width="5.87962962962963" customWidth="1"/>
    <col min="13" max="16" width="4.87962962962963" customWidth="1"/>
    <col min="17" max="17" width="6.75" customWidth="1"/>
    <col min="18" max="18" width="8.62962962962963" customWidth="1"/>
    <col min="19" max="19" width="8" customWidth="1"/>
    <col min="20" max="20" width="9.12962962962963"/>
    <col min="21" max="21" width="6.87962962962963" style="4" customWidth="1"/>
  </cols>
  <sheetData>
    <row r="1" customHeight="1" spans="1:21">
      <c r="A1" s="82" t="s">
        <v>166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4"/>
      <c r="U1" s="84"/>
    </row>
    <row r="2" customHeight="1" spans="1:21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4"/>
      <c r="U2" s="84"/>
    </row>
    <row r="3" customHeight="1" spans="1:21">
      <c r="A3" s="14" t="s">
        <v>1</v>
      </c>
      <c r="B3" s="14" t="s">
        <v>167</v>
      </c>
      <c r="C3" s="14" t="s">
        <v>168</v>
      </c>
      <c r="D3" s="14" t="s">
        <v>169</v>
      </c>
      <c r="E3" s="14" t="s">
        <v>170</v>
      </c>
      <c r="F3" s="60" t="s">
        <v>2</v>
      </c>
      <c r="G3" s="60" t="s">
        <v>3</v>
      </c>
      <c r="H3" s="60" t="s">
        <v>4</v>
      </c>
      <c r="I3" s="60" t="s">
        <v>5</v>
      </c>
      <c r="J3" s="60" t="s">
        <v>6</v>
      </c>
      <c r="K3" s="60" t="s">
        <v>7</v>
      </c>
      <c r="L3" s="60" t="s">
        <v>8</v>
      </c>
      <c r="M3" s="60" t="s">
        <v>9</v>
      </c>
      <c r="N3" s="60" t="s">
        <v>10</v>
      </c>
      <c r="O3" s="60" t="s">
        <v>11</v>
      </c>
      <c r="P3" s="60" t="s">
        <v>12</v>
      </c>
      <c r="Q3" s="60" t="s">
        <v>13</v>
      </c>
      <c r="R3" s="65" t="s">
        <v>14</v>
      </c>
      <c r="S3" s="65" t="s">
        <v>15</v>
      </c>
      <c r="U3"/>
    </row>
    <row r="4" customHeight="1" spans="1:21">
      <c r="A4" s="61" t="s">
        <v>163</v>
      </c>
      <c r="B4" s="61" t="s">
        <v>171</v>
      </c>
      <c r="C4" s="61" t="s">
        <v>172</v>
      </c>
      <c r="D4" s="61" t="s">
        <v>173</v>
      </c>
      <c r="E4" s="61" t="s">
        <v>174</v>
      </c>
      <c r="F4" s="17">
        <v>564.4</v>
      </c>
      <c r="G4" s="17">
        <v>31653</v>
      </c>
      <c r="H4" s="17">
        <v>1014</v>
      </c>
      <c r="I4" s="62">
        <v>0.0320348782105962</v>
      </c>
      <c r="J4" s="63">
        <v>0.556607495069034</v>
      </c>
      <c r="K4" s="63">
        <v>17.8308533156415</v>
      </c>
      <c r="L4" s="17">
        <v>4</v>
      </c>
      <c r="M4" s="66">
        <v>0</v>
      </c>
      <c r="N4" s="17">
        <v>4</v>
      </c>
      <c r="O4" s="17">
        <v>0</v>
      </c>
      <c r="P4" s="17">
        <v>4</v>
      </c>
      <c r="Q4" s="17">
        <v>12</v>
      </c>
      <c r="R4" s="67">
        <v>47.0333333333333</v>
      </c>
      <c r="S4" s="85">
        <v>0.0118343195266272</v>
      </c>
      <c r="U4"/>
    </row>
    <row r="5" customHeight="1" spans="1:21">
      <c r="A5" s="64"/>
      <c r="B5" s="61" t="s">
        <v>175</v>
      </c>
      <c r="C5" s="64"/>
      <c r="D5" s="64"/>
      <c r="E5" s="64"/>
      <c r="F5" s="17">
        <v>564.4</v>
      </c>
      <c r="G5" s="17">
        <v>31653</v>
      </c>
      <c r="H5" s="17">
        <v>1014</v>
      </c>
      <c r="I5" s="62">
        <v>0.0320348782105962</v>
      </c>
      <c r="J5" s="63">
        <v>0.556607495069034</v>
      </c>
      <c r="K5" s="63">
        <v>17.8308533156415</v>
      </c>
      <c r="L5" s="17">
        <v>4</v>
      </c>
      <c r="M5" s="66">
        <v>0</v>
      </c>
      <c r="N5" s="17">
        <v>4</v>
      </c>
      <c r="O5" s="17">
        <v>0</v>
      </c>
      <c r="P5" s="17">
        <v>4</v>
      </c>
      <c r="Q5" s="17">
        <v>12</v>
      </c>
      <c r="R5" s="67">
        <v>47.0333333333333</v>
      </c>
      <c r="S5" s="85">
        <v>0.0118343195266272</v>
      </c>
      <c r="U5"/>
    </row>
    <row r="6" customHeight="1" spans="1:21">
      <c r="A6" s="61" t="s">
        <v>176</v>
      </c>
      <c r="B6" s="64"/>
      <c r="C6" s="64"/>
      <c r="D6" s="64"/>
      <c r="E6" s="64"/>
      <c r="F6" s="17">
        <v>564.4</v>
      </c>
      <c r="G6" s="17">
        <v>31653</v>
      </c>
      <c r="H6" s="17">
        <v>1014</v>
      </c>
      <c r="I6" s="62">
        <v>0.0320348782105962</v>
      </c>
      <c r="J6" s="63">
        <v>0.556607495069034</v>
      </c>
      <c r="K6" s="63">
        <v>17.8308533156415</v>
      </c>
      <c r="L6" s="17">
        <v>4</v>
      </c>
      <c r="M6" s="66">
        <v>0</v>
      </c>
      <c r="N6" s="17">
        <v>4</v>
      </c>
      <c r="O6" s="17">
        <v>0</v>
      </c>
      <c r="P6" s="17">
        <v>4</v>
      </c>
      <c r="Q6" s="17">
        <v>12</v>
      </c>
      <c r="R6" s="67">
        <v>47.0333333333333</v>
      </c>
      <c r="S6" s="85">
        <v>0.0118343195266272</v>
      </c>
      <c r="U6"/>
    </row>
    <row r="7" customHeight="1" spans="1:21">
      <c r="A7" s="61" t="s">
        <v>162</v>
      </c>
      <c r="B7" s="61" t="s">
        <v>171</v>
      </c>
      <c r="C7" s="61" t="s">
        <v>172</v>
      </c>
      <c r="D7" s="61" t="s">
        <v>173</v>
      </c>
      <c r="E7" s="61" t="s">
        <v>174</v>
      </c>
      <c r="F7" s="17">
        <v>592.21</v>
      </c>
      <c r="G7" s="17">
        <v>33189</v>
      </c>
      <c r="H7" s="17">
        <v>1070</v>
      </c>
      <c r="I7" s="62">
        <v>0.0322395974569888</v>
      </c>
      <c r="J7" s="63">
        <v>0.553467289719626</v>
      </c>
      <c r="K7" s="63">
        <v>17.8435626261713</v>
      </c>
      <c r="L7" s="17">
        <v>9</v>
      </c>
      <c r="M7" s="66">
        <v>0</v>
      </c>
      <c r="N7" s="17">
        <v>5</v>
      </c>
      <c r="O7" s="17">
        <v>0</v>
      </c>
      <c r="P7" s="17">
        <v>0</v>
      </c>
      <c r="Q7" s="17">
        <v>14</v>
      </c>
      <c r="R7" s="67">
        <v>42.3007142857143</v>
      </c>
      <c r="S7" s="85">
        <v>0.0130841121495327</v>
      </c>
      <c r="U7"/>
    </row>
    <row r="8" customHeight="1" spans="1:21">
      <c r="A8" s="64"/>
      <c r="B8" s="61" t="s">
        <v>175</v>
      </c>
      <c r="C8" s="64"/>
      <c r="D8" s="64"/>
      <c r="E8" s="64"/>
      <c r="F8" s="17">
        <v>592.21</v>
      </c>
      <c r="G8" s="17">
        <v>33189</v>
      </c>
      <c r="H8" s="17">
        <v>1070</v>
      </c>
      <c r="I8" s="62">
        <v>0.0322395974569888</v>
      </c>
      <c r="J8" s="63">
        <v>0.553467289719626</v>
      </c>
      <c r="K8" s="63">
        <v>17.8435626261713</v>
      </c>
      <c r="L8" s="17">
        <v>9</v>
      </c>
      <c r="M8" s="66">
        <v>0</v>
      </c>
      <c r="N8" s="17">
        <v>5</v>
      </c>
      <c r="O8" s="17">
        <v>0</v>
      </c>
      <c r="P8" s="17">
        <v>0</v>
      </c>
      <c r="Q8" s="17">
        <v>14</v>
      </c>
      <c r="R8" s="67">
        <v>42.3007142857143</v>
      </c>
      <c r="S8" s="85">
        <v>0.0130841121495327</v>
      </c>
      <c r="U8"/>
    </row>
    <row r="9" customHeight="1" spans="1:21">
      <c r="A9" s="61" t="s">
        <v>177</v>
      </c>
      <c r="B9" s="64"/>
      <c r="C9" s="64"/>
      <c r="D9" s="64"/>
      <c r="E9" s="64"/>
      <c r="F9" s="17">
        <v>592.21</v>
      </c>
      <c r="G9" s="17">
        <v>33189</v>
      </c>
      <c r="H9" s="17">
        <v>1070</v>
      </c>
      <c r="I9" s="62">
        <v>0.0322395974569888</v>
      </c>
      <c r="J9" s="63">
        <v>0.553467289719626</v>
      </c>
      <c r="K9" s="63">
        <v>17.8435626261713</v>
      </c>
      <c r="L9" s="17">
        <v>9</v>
      </c>
      <c r="M9" s="66">
        <v>0</v>
      </c>
      <c r="N9" s="17">
        <v>5</v>
      </c>
      <c r="O9" s="17">
        <v>0</v>
      </c>
      <c r="P9" s="17">
        <v>0</v>
      </c>
      <c r="Q9" s="17">
        <v>14</v>
      </c>
      <c r="R9" s="67">
        <v>42.3007142857143</v>
      </c>
      <c r="S9" s="85">
        <v>0.0130841121495327</v>
      </c>
      <c r="U9"/>
    </row>
    <row r="10" customHeight="1" spans="1:21">
      <c r="A10" s="61" t="s">
        <v>161</v>
      </c>
      <c r="B10" s="61" t="s">
        <v>171</v>
      </c>
      <c r="C10" s="61" t="s">
        <v>172</v>
      </c>
      <c r="D10" s="61" t="s">
        <v>173</v>
      </c>
      <c r="E10" s="61" t="s">
        <v>174</v>
      </c>
      <c r="F10" s="17">
        <v>588.89</v>
      </c>
      <c r="G10" s="17">
        <v>32623</v>
      </c>
      <c r="H10" s="17">
        <v>1052</v>
      </c>
      <c r="I10" s="62">
        <v>0.0322471875670539</v>
      </c>
      <c r="J10" s="63">
        <v>0.559781368821293</v>
      </c>
      <c r="K10" s="63">
        <v>18.0513747969224</v>
      </c>
      <c r="L10" s="17">
        <v>12</v>
      </c>
      <c r="M10" s="66">
        <v>1</v>
      </c>
      <c r="N10" s="17">
        <v>4</v>
      </c>
      <c r="O10" s="17">
        <v>0</v>
      </c>
      <c r="P10" s="17">
        <v>0</v>
      </c>
      <c r="Q10" s="17">
        <v>17</v>
      </c>
      <c r="R10" s="67">
        <v>34.6405882352941</v>
      </c>
      <c r="S10" s="85">
        <v>0.0161596958174905</v>
      </c>
      <c r="U10"/>
    </row>
    <row r="11" customHeight="1" spans="1:21">
      <c r="A11" s="64"/>
      <c r="B11" s="61" t="s">
        <v>175</v>
      </c>
      <c r="C11" s="64"/>
      <c r="D11" s="64"/>
      <c r="E11" s="64"/>
      <c r="F11" s="17">
        <v>588.89</v>
      </c>
      <c r="G11" s="17">
        <v>32623</v>
      </c>
      <c r="H11" s="17">
        <v>1052</v>
      </c>
      <c r="I11" s="62">
        <v>0.0322471875670539</v>
      </c>
      <c r="J11" s="63">
        <v>0.559781368821293</v>
      </c>
      <c r="K11" s="63">
        <v>18.0513747969224</v>
      </c>
      <c r="L11" s="17">
        <v>12</v>
      </c>
      <c r="M11" s="66">
        <v>1</v>
      </c>
      <c r="N11" s="17">
        <v>4</v>
      </c>
      <c r="O11" s="17">
        <v>0</v>
      </c>
      <c r="P11" s="17">
        <v>0</v>
      </c>
      <c r="Q11" s="17">
        <v>17</v>
      </c>
      <c r="R11" s="67">
        <v>34.6405882352941</v>
      </c>
      <c r="S11" s="85">
        <v>0.0161596958174905</v>
      </c>
      <c r="U11"/>
    </row>
    <row r="12" customHeight="1" spans="1:21">
      <c r="A12" s="61" t="s">
        <v>178</v>
      </c>
      <c r="B12" s="64"/>
      <c r="C12" s="64"/>
      <c r="D12" s="64"/>
      <c r="E12" s="64"/>
      <c r="F12" s="17">
        <v>588.89</v>
      </c>
      <c r="G12" s="17">
        <v>32623</v>
      </c>
      <c r="H12" s="17">
        <v>1052</v>
      </c>
      <c r="I12" s="62">
        <v>0.0322471875670539</v>
      </c>
      <c r="J12" s="63">
        <v>0.559781368821293</v>
      </c>
      <c r="K12" s="63">
        <v>18.0513747969224</v>
      </c>
      <c r="L12" s="17">
        <v>12</v>
      </c>
      <c r="M12" s="66">
        <v>1</v>
      </c>
      <c r="N12" s="17">
        <v>4</v>
      </c>
      <c r="O12" s="17">
        <v>0</v>
      </c>
      <c r="P12" s="17">
        <v>0</v>
      </c>
      <c r="Q12" s="17">
        <v>17</v>
      </c>
      <c r="R12" s="67">
        <v>34.6405882352941</v>
      </c>
      <c r="S12" s="85">
        <v>0.0161596958174905</v>
      </c>
      <c r="U12"/>
    </row>
    <row r="13" customHeight="1" spans="1:21">
      <c r="A13" s="61" t="s">
        <v>160</v>
      </c>
      <c r="B13" s="61" t="s">
        <v>171</v>
      </c>
      <c r="C13" s="61" t="s">
        <v>172</v>
      </c>
      <c r="D13" s="61" t="s">
        <v>173</v>
      </c>
      <c r="E13" s="61" t="s">
        <v>174</v>
      </c>
      <c r="F13" s="17">
        <v>577.54</v>
      </c>
      <c r="G13" s="17">
        <v>34260</v>
      </c>
      <c r="H13" s="17">
        <v>1046</v>
      </c>
      <c r="I13" s="62">
        <v>0.0305312317571512</v>
      </c>
      <c r="J13" s="63">
        <v>0.552141491395794</v>
      </c>
      <c r="K13" s="63">
        <v>16.8575598365441</v>
      </c>
      <c r="L13" s="17">
        <v>5</v>
      </c>
      <c r="M13" s="66">
        <v>0</v>
      </c>
      <c r="N13" s="17">
        <v>6</v>
      </c>
      <c r="O13" s="17">
        <v>0</v>
      </c>
      <c r="P13" s="17">
        <v>1</v>
      </c>
      <c r="Q13" s="17">
        <v>12</v>
      </c>
      <c r="R13" s="67">
        <v>48.1283333333333</v>
      </c>
      <c r="S13" s="85">
        <v>0.011472275334608</v>
      </c>
      <c r="U13"/>
    </row>
    <row r="14" customHeight="1" spans="1:21">
      <c r="A14" s="64"/>
      <c r="B14" s="61" t="s">
        <v>175</v>
      </c>
      <c r="C14" s="64"/>
      <c r="D14" s="64"/>
      <c r="E14" s="64"/>
      <c r="F14" s="17">
        <v>577.54</v>
      </c>
      <c r="G14" s="17">
        <v>34260</v>
      </c>
      <c r="H14" s="17">
        <v>1046</v>
      </c>
      <c r="I14" s="62">
        <v>0.0305312317571512</v>
      </c>
      <c r="J14" s="63">
        <v>0.552141491395794</v>
      </c>
      <c r="K14" s="63">
        <v>16.8575598365441</v>
      </c>
      <c r="L14" s="17">
        <v>5</v>
      </c>
      <c r="M14" s="66">
        <v>0</v>
      </c>
      <c r="N14" s="17">
        <v>6</v>
      </c>
      <c r="O14" s="17">
        <v>0</v>
      </c>
      <c r="P14" s="17">
        <v>1</v>
      </c>
      <c r="Q14" s="17">
        <v>12</v>
      </c>
      <c r="R14" s="67">
        <v>48.1283333333333</v>
      </c>
      <c r="S14" s="85">
        <v>0.011472275334608</v>
      </c>
      <c r="U14"/>
    </row>
    <row r="15" customHeight="1" spans="1:21">
      <c r="A15" s="61" t="s">
        <v>179</v>
      </c>
      <c r="B15" s="64"/>
      <c r="C15" s="64"/>
      <c r="D15" s="64"/>
      <c r="E15" s="64"/>
      <c r="F15" s="17">
        <v>577.54</v>
      </c>
      <c r="G15" s="17">
        <v>34260</v>
      </c>
      <c r="H15" s="17">
        <v>1046</v>
      </c>
      <c r="I15" s="62">
        <v>0.0305312317571512</v>
      </c>
      <c r="J15" s="63">
        <v>0.552141491395794</v>
      </c>
      <c r="K15" s="63">
        <v>16.8575598365441</v>
      </c>
      <c r="L15" s="17">
        <v>5</v>
      </c>
      <c r="M15" s="66">
        <v>0</v>
      </c>
      <c r="N15" s="17">
        <v>6</v>
      </c>
      <c r="O15" s="17">
        <v>0</v>
      </c>
      <c r="P15" s="17">
        <v>1</v>
      </c>
      <c r="Q15" s="17">
        <v>12</v>
      </c>
      <c r="R15" s="67">
        <v>48.1283333333333</v>
      </c>
      <c r="S15" s="85">
        <v>0.011472275334608</v>
      </c>
      <c r="U15"/>
    </row>
    <row r="16" customHeight="1" spans="1:21">
      <c r="A16" s="61" t="s">
        <v>159</v>
      </c>
      <c r="B16" s="61" t="s">
        <v>171</v>
      </c>
      <c r="C16" s="61" t="s">
        <v>172</v>
      </c>
      <c r="D16" s="61" t="s">
        <v>173</v>
      </c>
      <c r="E16" s="61" t="s">
        <v>174</v>
      </c>
      <c r="F16" s="17">
        <v>628.12</v>
      </c>
      <c r="G16" s="17">
        <v>37481</v>
      </c>
      <c r="H16" s="17">
        <v>1162</v>
      </c>
      <c r="I16" s="62">
        <v>0.0310023745364318</v>
      </c>
      <c r="J16" s="63">
        <v>0.540550774526678</v>
      </c>
      <c r="K16" s="63">
        <v>16.7583575678344</v>
      </c>
      <c r="L16" s="17">
        <v>13</v>
      </c>
      <c r="M16" s="66">
        <v>0</v>
      </c>
      <c r="N16" s="17">
        <v>7</v>
      </c>
      <c r="O16" s="17">
        <v>1</v>
      </c>
      <c r="P16" s="17">
        <v>0</v>
      </c>
      <c r="Q16" s="17">
        <v>21</v>
      </c>
      <c r="R16" s="67">
        <v>29.9104761904762</v>
      </c>
      <c r="S16" s="85">
        <v>0.0180722891566265</v>
      </c>
      <c r="U16"/>
    </row>
    <row r="17" customHeight="1" spans="1:21">
      <c r="A17" s="64"/>
      <c r="B17" s="61" t="s">
        <v>175</v>
      </c>
      <c r="C17" s="64"/>
      <c r="D17" s="64"/>
      <c r="E17" s="64"/>
      <c r="F17" s="17">
        <v>628.12</v>
      </c>
      <c r="G17" s="17">
        <v>37481</v>
      </c>
      <c r="H17" s="17">
        <v>1162</v>
      </c>
      <c r="I17" s="62">
        <v>0.0310023745364318</v>
      </c>
      <c r="J17" s="63">
        <v>0.540550774526678</v>
      </c>
      <c r="K17" s="63">
        <v>16.7583575678344</v>
      </c>
      <c r="L17" s="17">
        <v>13</v>
      </c>
      <c r="M17" s="66">
        <v>0</v>
      </c>
      <c r="N17" s="17">
        <v>7</v>
      </c>
      <c r="O17" s="17">
        <v>1</v>
      </c>
      <c r="P17" s="17">
        <v>0</v>
      </c>
      <c r="Q17" s="17">
        <v>21</v>
      </c>
      <c r="R17" s="67">
        <v>29.9104761904762</v>
      </c>
      <c r="S17" s="85">
        <v>0.0180722891566265</v>
      </c>
      <c r="U17"/>
    </row>
    <row r="18" customHeight="1" spans="1:21">
      <c r="A18" s="61" t="s">
        <v>180</v>
      </c>
      <c r="B18" s="64"/>
      <c r="C18" s="64"/>
      <c r="D18" s="64"/>
      <c r="E18" s="64"/>
      <c r="F18" s="17">
        <v>628.12</v>
      </c>
      <c r="G18" s="17">
        <v>37481</v>
      </c>
      <c r="H18" s="17">
        <v>1162</v>
      </c>
      <c r="I18" s="62">
        <v>0.0310023745364318</v>
      </c>
      <c r="J18" s="63">
        <v>0.540550774526678</v>
      </c>
      <c r="K18" s="63">
        <v>16.7583575678344</v>
      </c>
      <c r="L18" s="17">
        <v>13</v>
      </c>
      <c r="M18" s="66">
        <v>0</v>
      </c>
      <c r="N18" s="17">
        <v>7</v>
      </c>
      <c r="O18" s="17">
        <v>1</v>
      </c>
      <c r="P18" s="17">
        <v>0</v>
      </c>
      <c r="Q18" s="17">
        <v>21</v>
      </c>
      <c r="R18" s="67">
        <v>29.9104761904762</v>
      </c>
      <c r="S18" s="85">
        <v>0.0180722891566265</v>
      </c>
      <c r="U18"/>
    </row>
    <row r="19" customHeight="1" spans="1:21">
      <c r="A19" s="61" t="s">
        <v>158</v>
      </c>
      <c r="B19" s="61" t="s">
        <v>171</v>
      </c>
      <c r="C19" s="61" t="s">
        <v>172</v>
      </c>
      <c r="D19" s="61" t="s">
        <v>173</v>
      </c>
      <c r="E19" s="61" t="s">
        <v>174</v>
      </c>
      <c r="F19" s="17">
        <v>713.03</v>
      </c>
      <c r="G19" s="17">
        <v>42042</v>
      </c>
      <c r="H19" s="17">
        <v>1333</v>
      </c>
      <c r="I19" s="62">
        <v>0.031706388849246</v>
      </c>
      <c r="J19" s="63">
        <v>0.534906226556639</v>
      </c>
      <c r="K19" s="63">
        <v>16.9599448170877</v>
      </c>
      <c r="L19" s="17">
        <v>7</v>
      </c>
      <c r="M19" s="66">
        <v>2</v>
      </c>
      <c r="N19" s="17">
        <v>4</v>
      </c>
      <c r="O19" s="17">
        <v>0</v>
      </c>
      <c r="P19" s="17">
        <v>0</v>
      </c>
      <c r="Q19" s="17">
        <v>13</v>
      </c>
      <c r="R19" s="67">
        <v>54.8484615384615</v>
      </c>
      <c r="S19" s="85">
        <v>0.00975243810952738</v>
      </c>
      <c r="U19"/>
    </row>
    <row r="20" customHeight="1" spans="1:21">
      <c r="A20" s="64"/>
      <c r="B20" s="61" t="s">
        <v>175</v>
      </c>
      <c r="C20" s="64"/>
      <c r="D20" s="64"/>
      <c r="E20" s="64"/>
      <c r="F20" s="17">
        <v>713.03</v>
      </c>
      <c r="G20" s="17">
        <v>42042</v>
      </c>
      <c r="H20" s="17">
        <v>1333</v>
      </c>
      <c r="I20" s="62">
        <v>0.031706388849246</v>
      </c>
      <c r="J20" s="63">
        <v>0.534906226556639</v>
      </c>
      <c r="K20" s="63">
        <v>16.9599448170877</v>
      </c>
      <c r="L20" s="17">
        <v>7</v>
      </c>
      <c r="M20" s="66">
        <v>2</v>
      </c>
      <c r="N20" s="17">
        <v>4</v>
      </c>
      <c r="O20" s="17">
        <v>0</v>
      </c>
      <c r="P20" s="17">
        <v>0</v>
      </c>
      <c r="Q20" s="17">
        <v>13</v>
      </c>
      <c r="R20" s="67">
        <v>54.8484615384615</v>
      </c>
      <c r="S20" s="85">
        <v>0.00975243810952738</v>
      </c>
      <c r="U20"/>
    </row>
    <row r="21" customHeight="1" spans="1:21">
      <c r="A21" s="61" t="s">
        <v>181</v>
      </c>
      <c r="B21" s="64"/>
      <c r="C21" s="64"/>
      <c r="D21" s="64"/>
      <c r="E21" s="64"/>
      <c r="F21" s="17">
        <v>713.03</v>
      </c>
      <c r="G21" s="17">
        <v>42042</v>
      </c>
      <c r="H21" s="17">
        <v>1333</v>
      </c>
      <c r="I21" s="62">
        <v>0.031706388849246</v>
      </c>
      <c r="J21" s="63">
        <v>0.534906226556639</v>
      </c>
      <c r="K21" s="63">
        <v>16.9599448170877</v>
      </c>
      <c r="L21" s="17">
        <v>7</v>
      </c>
      <c r="M21" s="66">
        <v>2</v>
      </c>
      <c r="N21" s="17">
        <v>4</v>
      </c>
      <c r="O21" s="17">
        <v>0</v>
      </c>
      <c r="P21" s="17">
        <v>0</v>
      </c>
      <c r="Q21" s="17">
        <v>13</v>
      </c>
      <c r="R21" s="67">
        <v>54.8484615384615</v>
      </c>
      <c r="S21" s="85">
        <v>0.00975243810952738</v>
      </c>
      <c r="U21"/>
    </row>
    <row r="22" customHeight="1" spans="1:21">
      <c r="A22" s="61" t="s">
        <v>157</v>
      </c>
      <c r="B22" s="61" t="s">
        <v>171</v>
      </c>
      <c r="C22" s="61" t="s">
        <v>172</v>
      </c>
      <c r="D22" s="61" t="s">
        <v>173</v>
      </c>
      <c r="E22" s="61" t="s">
        <v>174</v>
      </c>
      <c r="F22" s="17">
        <v>530.59</v>
      </c>
      <c r="G22" s="17">
        <v>27209</v>
      </c>
      <c r="H22" s="17">
        <v>893</v>
      </c>
      <c r="I22" s="62">
        <v>0.032820022786578</v>
      </c>
      <c r="J22" s="63">
        <v>0.594165733482643</v>
      </c>
      <c r="K22" s="63">
        <v>19.5005329119042</v>
      </c>
      <c r="L22" s="17">
        <v>4</v>
      </c>
      <c r="M22" s="66">
        <v>0</v>
      </c>
      <c r="N22" s="17">
        <v>4</v>
      </c>
      <c r="O22" s="17">
        <v>1</v>
      </c>
      <c r="P22" s="17">
        <v>1</v>
      </c>
      <c r="Q22" s="17">
        <v>10</v>
      </c>
      <c r="R22" s="67">
        <v>53.059</v>
      </c>
      <c r="S22" s="85">
        <v>0.0111982082866741</v>
      </c>
      <c r="U22"/>
    </row>
    <row r="23" customHeight="1" spans="1:21">
      <c r="A23" s="64"/>
      <c r="B23" s="61" t="s">
        <v>175</v>
      </c>
      <c r="C23" s="64"/>
      <c r="D23" s="64"/>
      <c r="E23" s="64"/>
      <c r="F23" s="17">
        <v>530.59</v>
      </c>
      <c r="G23" s="17">
        <v>27209</v>
      </c>
      <c r="H23" s="17">
        <v>893</v>
      </c>
      <c r="I23" s="62">
        <v>0.032820022786578</v>
      </c>
      <c r="J23" s="63">
        <v>0.594165733482643</v>
      </c>
      <c r="K23" s="63">
        <v>19.5005329119042</v>
      </c>
      <c r="L23" s="17">
        <v>4</v>
      </c>
      <c r="M23" s="66">
        <v>0</v>
      </c>
      <c r="N23" s="17">
        <v>4</v>
      </c>
      <c r="O23" s="17">
        <v>1</v>
      </c>
      <c r="P23" s="17">
        <v>1</v>
      </c>
      <c r="Q23" s="17">
        <v>10</v>
      </c>
      <c r="R23" s="67">
        <v>53.059</v>
      </c>
      <c r="S23" s="85">
        <v>0.0111982082866741</v>
      </c>
      <c r="U23"/>
    </row>
    <row r="24" customHeight="1" spans="1:21">
      <c r="A24" s="61" t="s">
        <v>182</v>
      </c>
      <c r="B24" s="64"/>
      <c r="C24" s="64"/>
      <c r="D24" s="64"/>
      <c r="E24" s="64"/>
      <c r="F24" s="17">
        <v>530.59</v>
      </c>
      <c r="G24" s="17">
        <v>27209</v>
      </c>
      <c r="H24" s="17">
        <v>893</v>
      </c>
      <c r="I24" s="62">
        <v>0.032820022786578</v>
      </c>
      <c r="J24" s="63">
        <v>0.594165733482643</v>
      </c>
      <c r="K24" s="63">
        <v>19.5005329119042</v>
      </c>
      <c r="L24" s="17">
        <v>4</v>
      </c>
      <c r="M24" s="66">
        <v>0</v>
      </c>
      <c r="N24" s="17">
        <v>4</v>
      </c>
      <c r="O24" s="17">
        <v>1</v>
      </c>
      <c r="P24" s="17">
        <v>1</v>
      </c>
      <c r="Q24" s="17">
        <v>10</v>
      </c>
      <c r="R24" s="67">
        <v>53.059</v>
      </c>
      <c r="S24" s="85">
        <v>0.0111982082866741</v>
      </c>
      <c r="U24"/>
    </row>
    <row r="25" customHeight="1" spans="1:21">
      <c r="A25" s="61" t="s">
        <v>156</v>
      </c>
      <c r="B25" s="61" t="s">
        <v>171</v>
      </c>
      <c r="C25" s="61" t="s">
        <v>172</v>
      </c>
      <c r="D25" s="61" t="s">
        <v>173</v>
      </c>
      <c r="E25" s="61" t="s">
        <v>174</v>
      </c>
      <c r="F25" s="17">
        <v>617</v>
      </c>
      <c r="G25" s="17">
        <v>33936</v>
      </c>
      <c r="H25" s="17">
        <v>1106</v>
      </c>
      <c r="I25" s="62">
        <v>0.0325907590759076</v>
      </c>
      <c r="J25" s="63">
        <v>0.557866184448463</v>
      </c>
      <c r="K25" s="63">
        <v>18.1812824139557</v>
      </c>
      <c r="L25" s="17">
        <v>11</v>
      </c>
      <c r="M25" s="66">
        <v>1</v>
      </c>
      <c r="N25" s="17">
        <v>3</v>
      </c>
      <c r="O25" s="17">
        <v>1</v>
      </c>
      <c r="P25" s="17">
        <v>0</v>
      </c>
      <c r="Q25" s="17">
        <v>16</v>
      </c>
      <c r="R25" s="67">
        <v>38.5625</v>
      </c>
      <c r="S25" s="85">
        <v>0.0144665461121157</v>
      </c>
      <c r="U25"/>
    </row>
    <row r="26" customHeight="1" spans="1:21">
      <c r="A26" s="64"/>
      <c r="B26" s="61" t="s">
        <v>175</v>
      </c>
      <c r="C26" s="64"/>
      <c r="D26" s="64"/>
      <c r="E26" s="64"/>
      <c r="F26" s="17">
        <v>617</v>
      </c>
      <c r="G26" s="17">
        <v>33936</v>
      </c>
      <c r="H26" s="17">
        <v>1106</v>
      </c>
      <c r="I26" s="62">
        <v>0.0325907590759076</v>
      </c>
      <c r="J26" s="63">
        <v>0.557866184448463</v>
      </c>
      <c r="K26" s="63">
        <v>18.1812824139557</v>
      </c>
      <c r="L26" s="17">
        <v>11</v>
      </c>
      <c r="M26" s="66">
        <v>1</v>
      </c>
      <c r="N26" s="17">
        <v>3</v>
      </c>
      <c r="O26" s="17">
        <v>1</v>
      </c>
      <c r="P26" s="17">
        <v>0</v>
      </c>
      <c r="Q26" s="17">
        <v>16</v>
      </c>
      <c r="R26" s="67">
        <v>38.5625</v>
      </c>
      <c r="S26" s="85">
        <v>0.0144665461121157</v>
      </c>
      <c r="U26"/>
    </row>
    <row r="27" customHeight="1" spans="1:21">
      <c r="A27" s="61" t="s">
        <v>183</v>
      </c>
      <c r="B27" s="64"/>
      <c r="C27" s="64"/>
      <c r="D27" s="64"/>
      <c r="E27" s="64"/>
      <c r="F27" s="17">
        <v>617</v>
      </c>
      <c r="G27" s="17">
        <v>33936</v>
      </c>
      <c r="H27" s="17">
        <v>1106</v>
      </c>
      <c r="I27" s="62">
        <v>0.0325907590759076</v>
      </c>
      <c r="J27" s="63">
        <v>0.557866184448463</v>
      </c>
      <c r="K27" s="63">
        <v>18.1812824139557</v>
      </c>
      <c r="L27" s="17">
        <v>11</v>
      </c>
      <c r="M27" s="66">
        <v>1</v>
      </c>
      <c r="N27" s="17">
        <v>3</v>
      </c>
      <c r="O27" s="17">
        <v>1</v>
      </c>
      <c r="P27" s="17">
        <v>0</v>
      </c>
      <c r="Q27" s="17">
        <v>16</v>
      </c>
      <c r="R27" s="67">
        <v>38.5625</v>
      </c>
      <c r="S27" s="85">
        <v>0.0144665461121157</v>
      </c>
      <c r="U27"/>
    </row>
    <row r="28" customHeight="1" spans="1:21">
      <c r="A28" s="61" t="s">
        <v>155</v>
      </c>
      <c r="B28" s="61" t="s">
        <v>171</v>
      </c>
      <c r="C28" s="61" t="s">
        <v>172</v>
      </c>
      <c r="D28" s="61" t="s">
        <v>173</v>
      </c>
      <c r="E28" s="61" t="s">
        <v>174</v>
      </c>
      <c r="F28" s="17">
        <v>568.43</v>
      </c>
      <c r="G28" s="17">
        <v>28993</v>
      </c>
      <c r="H28" s="17">
        <v>982</v>
      </c>
      <c r="I28" s="62">
        <v>0.033870244541786</v>
      </c>
      <c r="J28" s="63">
        <v>0.578849287169043</v>
      </c>
      <c r="K28" s="63">
        <v>19.605766909254</v>
      </c>
      <c r="L28" s="17">
        <v>7</v>
      </c>
      <c r="M28" s="66">
        <v>0</v>
      </c>
      <c r="N28" s="17">
        <v>1</v>
      </c>
      <c r="O28" s="17">
        <v>0</v>
      </c>
      <c r="P28" s="17">
        <v>0</v>
      </c>
      <c r="Q28" s="17">
        <v>8</v>
      </c>
      <c r="R28" s="67">
        <v>71.05375</v>
      </c>
      <c r="S28" s="85">
        <v>0.00814663951120163</v>
      </c>
      <c r="U28"/>
    </row>
    <row r="29" customHeight="1" spans="1:21">
      <c r="A29" s="64"/>
      <c r="B29" s="64"/>
      <c r="C29" s="61" t="s">
        <v>184</v>
      </c>
      <c r="D29" s="61" t="s">
        <v>185</v>
      </c>
      <c r="E29" s="61" t="s">
        <v>186</v>
      </c>
      <c r="F29" s="17">
        <v>0</v>
      </c>
      <c r="G29" s="17">
        <v>0</v>
      </c>
      <c r="H29" s="17">
        <v>0</v>
      </c>
      <c r="I29" s="62" t="e">
        <v>#DIV/0!</v>
      </c>
      <c r="J29" s="63" t="e">
        <v>#DIV/0!</v>
      </c>
      <c r="K29" s="63" t="e">
        <v>#DIV/0!</v>
      </c>
      <c r="L29" s="17">
        <v>0</v>
      </c>
      <c r="M29" s="66">
        <v>0</v>
      </c>
      <c r="N29" s="17">
        <v>0</v>
      </c>
      <c r="O29" s="17">
        <v>0</v>
      </c>
      <c r="P29" s="17">
        <v>0</v>
      </c>
      <c r="Q29" s="17">
        <v>0</v>
      </c>
      <c r="R29" s="67" t="e">
        <v>#DIV/0!</v>
      </c>
      <c r="S29" s="85" t="e">
        <v>#DIV/0!</v>
      </c>
      <c r="U29"/>
    </row>
    <row r="30" customHeight="1" spans="1:21">
      <c r="A30" s="64"/>
      <c r="B30" s="61" t="s">
        <v>175</v>
      </c>
      <c r="C30" s="64"/>
      <c r="D30" s="64"/>
      <c r="E30" s="64"/>
      <c r="F30" s="17">
        <v>568.43</v>
      </c>
      <c r="G30" s="17">
        <v>28993</v>
      </c>
      <c r="H30" s="17">
        <v>982</v>
      </c>
      <c r="I30" s="62">
        <v>0.033870244541786</v>
      </c>
      <c r="J30" s="63">
        <v>0.578849287169043</v>
      </c>
      <c r="K30" s="63">
        <v>19.605766909254</v>
      </c>
      <c r="L30" s="17">
        <v>7</v>
      </c>
      <c r="M30" s="66">
        <v>0</v>
      </c>
      <c r="N30" s="17">
        <v>1</v>
      </c>
      <c r="O30" s="17">
        <v>0</v>
      </c>
      <c r="P30" s="17">
        <v>0</v>
      </c>
      <c r="Q30" s="17">
        <v>8</v>
      </c>
      <c r="R30" s="67">
        <v>71.05375</v>
      </c>
      <c r="S30" s="85">
        <v>0.00814663951120163</v>
      </c>
      <c r="U30"/>
    </row>
    <row r="31" customHeight="1" spans="1:21">
      <c r="A31" s="61" t="s">
        <v>187</v>
      </c>
      <c r="B31" s="64"/>
      <c r="C31" s="64"/>
      <c r="D31" s="64"/>
      <c r="E31" s="64"/>
      <c r="F31" s="17">
        <v>568.43</v>
      </c>
      <c r="G31" s="17">
        <v>28993</v>
      </c>
      <c r="H31" s="17">
        <v>982</v>
      </c>
      <c r="I31" s="62">
        <v>0.033870244541786</v>
      </c>
      <c r="J31" s="63">
        <v>0.578849287169043</v>
      </c>
      <c r="K31" s="63">
        <v>19.605766909254</v>
      </c>
      <c r="L31" s="17">
        <v>7</v>
      </c>
      <c r="M31" s="66">
        <v>0</v>
      </c>
      <c r="N31" s="17">
        <v>1</v>
      </c>
      <c r="O31" s="17">
        <v>0</v>
      </c>
      <c r="P31" s="17">
        <v>0</v>
      </c>
      <c r="Q31" s="17">
        <v>8</v>
      </c>
      <c r="R31" s="67">
        <v>71.05375</v>
      </c>
      <c r="S31" s="85">
        <v>0.00814663951120163</v>
      </c>
      <c r="U31"/>
    </row>
    <row r="32" customHeight="1" spans="1:21">
      <c r="A32" s="61" t="s">
        <v>154</v>
      </c>
      <c r="B32" s="61" t="s">
        <v>171</v>
      </c>
      <c r="C32" s="61" t="s">
        <v>172</v>
      </c>
      <c r="D32" s="61" t="s">
        <v>173</v>
      </c>
      <c r="E32" s="61" t="s">
        <v>174</v>
      </c>
      <c r="F32" s="17">
        <v>550.58</v>
      </c>
      <c r="G32" s="17">
        <v>29564</v>
      </c>
      <c r="H32" s="17">
        <v>978</v>
      </c>
      <c r="I32" s="62">
        <v>0.03308077391422</v>
      </c>
      <c r="J32" s="63">
        <v>0.562965235173824</v>
      </c>
      <c r="K32" s="63">
        <v>18.623325666351</v>
      </c>
      <c r="L32" s="17">
        <v>10</v>
      </c>
      <c r="M32" s="66">
        <v>0</v>
      </c>
      <c r="N32" s="17">
        <v>1</v>
      </c>
      <c r="O32" s="17">
        <v>0</v>
      </c>
      <c r="P32" s="17">
        <v>0</v>
      </c>
      <c r="Q32" s="17">
        <v>11</v>
      </c>
      <c r="R32" s="67">
        <v>50.0527272727273</v>
      </c>
      <c r="S32" s="85">
        <v>0.0112474437627812</v>
      </c>
      <c r="U32"/>
    </row>
    <row r="33" customHeight="1" spans="1:21">
      <c r="A33" s="64"/>
      <c r="B33" s="61" t="s">
        <v>175</v>
      </c>
      <c r="C33" s="64"/>
      <c r="D33" s="64"/>
      <c r="E33" s="64"/>
      <c r="F33" s="17">
        <v>550.58</v>
      </c>
      <c r="G33" s="17">
        <v>29564</v>
      </c>
      <c r="H33" s="17">
        <v>978</v>
      </c>
      <c r="I33" s="62">
        <v>0.03308077391422</v>
      </c>
      <c r="J33" s="63">
        <v>0.562965235173824</v>
      </c>
      <c r="K33" s="63">
        <v>18.623325666351</v>
      </c>
      <c r="L33" s="17">
        <v>10</v>
      </c>
      <c r="M33" s="66">
        <v>0</v>
      </c>
      <c r="N33" s="17">
        <v>1</v>
      </c>
      <c r="O33" s="17">
        <v>0</v>
      </c>
      <c r="P33" s="17">
        <v>0</v>
      </c>
      <c r="Q33" s="17">
        <v>11</v>
      </c>
      <c r="R33" s="67">
        <v>50.0527272727273</v>
      </c>
      <c r="S33" s="85">
        <v>0.0112474437627812</v>
      </c>
      <c r="U33"/>
    </row>
    <row r="34" customHeight="1" spans="1:21">
      <c r="A34" s="61" t="s">
        <v>188</v>
      </c>
      <c r="B34" s="64"/>
      <c r="C34" s="64"/>
      <c r="D34" s="64"/>
      <c r="E34" s="64"/>
      <c r="F34" s="17">
        <v>550.58</v>
      </c>
      <c r="G34" s="17">
        <v>29564</v>
      </c>
      <c r="H34" s="17">
        <v>978</v>
      </c>
      <c r="I34" s="62">
        <v>0.03308077391422</v>
      </c>
      <c r="J34" s="63">
        <v>0.562965235173824</v>
      </c>
      <c r="K34" s="63">
        <v>18.623325666351</v>
      </c>
      <c r="L34" s="17">
        <v>10</v>
      </c>
      <c r="M34" s="66">
        <v>0</v>
      </c>
      <c r="N34" s="17">
        <v>1</v>
      </c>
      <c r="O34" s="17">
        <v>0</v>
      </c>
      <c r="P34" s="17">
        <v>0</v>
      </c>
      <c r="Q34" s="17">
        <v>11</v>
      </c>
      <c r="R34" s="67">
        <v>50.0527272727273</v>
      </c>
      <c r="S34" s="85">
        <v>0.0112474437627812</v>
      </c>
      <c r="U34"/>
    </row>
    <row r="35" customHeight="1" spans="1:21">
      <c r="A35" s="61" t="s">
        <v>153</v>
      </c>
      <c r="B35" s="61" t="s">
        <v>171</v>
      </c>
      <c r="C35" s="61" t="s">
        <v>172</v>
      </c>
      <c r="D35" s="61" t="s">
        <v>173</v>
      </c>
      <c r="E35" s="61" t="s">
        <v>174</v>
      </c>
      <c r="F35" s="17">
        <v>439.48</v>
      </c>
      <c r="G35" s="17">
        <v>26118</v>
      </c>
      <c r="H35" s="17">
        <v>922</v>
      </c>
      <c r="I35" s="62">
        <v>0.0353013247568727</v>
      </c>
      <c r="J35" s="63">
        <v>0.476659436008677</v>
      </c>
      <c r="K35" s="63">
        <v>16.8267095489701</v>
      </c>
      <c r="L35" s="17">
        <v>10</v>
      </c>
      <c r="M35" s="66">
        <v>0</v>
      </c>
      <c r="N35" s="17">
        <v>1</v>
      </c>
      <c r="O35" s="17">
        <v>1</v>
      </c>
      <c r="P35" s="17">
        <v>0</v>
      </c>
      <c r="Q35" s="17">
        <v>12</v>
      </c>
      <c r="R35" s="67">
        <v>36.6233333333333</v>
      </c>
      <c r="S35" s="85">
        <v>0.0130151843817787</v>
      </c>
      <c r="U35"/>
    </row>
    <row r="36" customHeight="1" spans="1:21">
      <c r="A36" s="64"/>
      <c r="B36" s="61" t="s">
        <v>175</v>
      </c>
      <c r="C36" s="64"/>
      <c r="D36" s="64"/>
      <c r="E36" s="64"/>
      <c r="F36" s="17">
        <v>439.48</v>
      </c>
      <c r="G36" s="17">
        <v>26118</v>
      </c>
      <c r="H36" s="17">
        <v>922</v>
      </c>
      <c r="I36" s="62">
        <v>0.0353013247568727</v>
      </c>
      <c r="J36" s="63">
        <v>0.476659436008677</v>
      </c>
      <c r="K36" s="63">
        <v>16.8267095489701</v>
      </c>
      <c r="L36" s="17">
        <v>10</v>
      </c>
      <c r="M36" s="66">
        <v>0</v>
      </c>
      <c r="N36" s="17">
        <v>1</v>
      </c>
      <c r="O36" s="17">
        <v>1</v>
      </c>
      <c r="P36" s="17">
        <v>0</v>
      </c>
      <c r="Q36" s="17">
        <v>12</v>
      </c>
      <c r="R36" s="67">
        <v>36.6233333333333</v>
      </c>
      <c r="S36" s="85">
        <v>0.0130151843817787</v>
      </c>
      <c r="U36"/>
    </row>
    <row r="37" customHeight="1" spans="1:21">
      <c r="A37" s="61" t="s">
        <v>189</v>
      </c>
      <c r="B37" s="64"/>
      <c r="C37" s="64"/>
      <c r="D37" s="64"/>
      <c r="E37" s="64"/>
      <c r="F37" s="17">
        <v>439.48</v>
      </c>
      <c r="G37" s="17">
        <v>26118</v>
      </c>
      <c r="H37" s="17">
        <v>922</v>
      </c>
      <c r="I37" s="62">
        <v>0.0353013247568727</v>
      </c>
      <c r="J37" s="63">
        <v>0.476659436008677</v>
      </c>
      <c r="K37" s="63">
        <v>16.8267095489701</v>
      </c>
      <c r="L37" s="17">
        <v>10</v>
      </c>
      <c r="M37" s="66">
        <v>0</v>
      </c>
      <c r="N37" s="17">
        <v>1</v>
      </c>
      <c r="O37" s="17">
        <v>1</v>
      </c>
      <c r="P37" s="17">
        <v>0</v>
      </c>
      <c r="Q37" s="17">
        <v>12</v>
      </c>
      <c r="R37" s="67">
        <v>36.6233333333333</v>
      </c>
      <c r="S37" s="85">
        <v>0.0130151843817787</v>
      </c>
      <c r="U37"/>
    </row>
    <row r="38" customHeight="1" spans="1:21">
      <c r="A38" s="61" t="s">
        <v>152</v>
      </c>
      <c r="B38" s="61" t="s">
        <v>171</v>
      </c>
      <c r="C38" s="61" t="s">
        <v>172</v>
      </c>
      <c r="D38" s="61" t="s">
        <v>173</v>
      </c>
      <c r="E38" s="61" t="s">
        <v>174</v>
      </c>
      <c r="F38" s="17">
        <v>226.65</v>
      </c>
      <c r="G38" s="17">
        <v>21662</v>
      </c>
      <c r="H38" s="17">
        <v>782</v>
      </c>
      <c r="I38" s="62">
        <v>0.0361000830948204</v>
      </c>
      <c r="J38" s="63">
        <v>0.289833759590793</v>
      </c>
      <c r="K38" s="63">
        <v>10.4630228049118</v>
      </c>
      <c r="L38" s="17">
        <v>4</v>
      </c>
      <c r="M38" s="66">
        <v>0</v>
      </c>
      <c r="N38" s="17">
        <v>1</v>
      </c>
      <c r="O38" s="17">
        <v>1</v>
      </c>
      <c r="P38" s="17">
        <v>0</v>
      </c>
      <c r="Q38" s="17">
        <v>6</v>
      </c>
      <c r="R38" s="67">
        <v>37.775</v>
      </c>
      <c r="S38" s="85">
        <v>0.00767263427109975</v>
      </c>
      <c r="U38"/>
    </row>
    <row r="39" customHeight="1" spans="1:21">
      <c r="A39" s="64"/>
      <c r="B39" s="61" t="s">
        <v>175</v>
      </c>
      <c r="C39" s="64"/>
      <c r="D39" s="64"/>
      <c r="E39" s="64"/>
      <c r="F39" s="17">
        <v>226.65</v>
      </c>
      <c r="G39" s="17">
        <v>21662</v>
      </c>
      <c r="H39" s="17">
        <v>782</v>
      </c>
      <c r="I39" s="62">
        <v>0.0361000830948204</v>
      </c>
      <c r="J39" s="63">
        <v>0.289833759590793</v>
      </c>
      <c r="K39" s="63">
        <v>10.4630228049118</v>
      </c>
      <c r="L39" s="17">
        <v>4</v>
      </c>
      <c r="M39" s="66">
        <v>0</v>
      </c>
      <c r="N39" s="17">
        <v>1</v>
      </c>
      <c r="O39" s="17">
        <v>1</v>
      </c>
      <c r="P39" s="17">
        <v>0</v>
      </c>
      <c r="Q39" s="17">
        <v>6</v>
      </c>
      <c r="R39" s="67">
        <v>37.775</v>
      </c>
      <c r="S39" s="85">
        <v>0.00767263427109975</v>
      </c>
      <c r="U39"/>
    </row>
    <row r="40" customHeight="1" spans="1:21">
      <c r="A40" s="61" t="s">
        <v>190</v>
      </c>
      <c r="B40" s="64"/>
      <c r="C40" s="64"/>
      <c r="D40" s="64"/>
      <c r="E40" s="64"/>
      <c r="F40" s="17">
        <v>226.65</v>
      </c>
      <c r="G40" s="17">
        <v>21662</v>
      </c>
      <c r="H40" s="17">
        <v>782</v>
      </c>
      <c r="I40" s="62">
        <v>0.0361000830948204</v>
      </c>
      <c r="J40" s="63">
        <v>0.289833759590793</v>
      </c>
      <c r="K40" s="63">
        <v>10.4630228049118</v>
      </c>
      <c r="L40" s="17">
        <v>4</v>
      </c>
      <c r="M40" s="66">
        <v>0</v>
      </c>
      <c r="N40" s="17">
        <v>1</v>
      </c>
      <c r="O40" s="17">
        <v>1</v>
      </c>
      <c r="P40" s="17">
        <v>0</v>
      </c>
      <c r="Q40" s="17">
        <v>6</v>
      </c>
      <c r="R40" s="67">
        <v>37.775</v>
      </c>
      <c r="S40" s="85">
        <v>0.00767263427109975</v>
      </c>
      <c r="U40"/>
    </row>
    <row r="41" customHeight="1" spans="1:21">
      <c r="A41" s="61" t="s">
        <v>151</v>
      </c>
      <c r="B41" s="61" t="s">
        <v>171</v>
      </c>
      <c r="C41" s="61" t="s">
        <v>172</v>
      </c>
      <c r="D41" s="61" t="s">
        <v>173</v>
      </c>
      <c r="E41" s="61" t="s">
        <v>174</v>
      </c>
      <c r="F41" s="17">
        <v>303.15</v>
      </c>
      <c r="G41" s="17">
        <v>27466</v>
      </c>
      <c r="H41" s="17">
        <v>1044</v>
      </c>
      <c r="I41" s="62">
        <v>0.0380106313260031</v>
      </c>
      <c r="J41" s="63">
        <v>0.290373563218391</v>
      </c>
      <c r="K41" s="63">
        <v>11.0372824583121</v>
      </c>
      <c r="L41" s="17">
        <v>11</v>
      </c>
      <c r="M41" s="66">
        <v>1</v>
      </c>
      <c r="N41" s="17">
        <v>7</v>
      </c>
      <c r="O41" s="17">
        <v>2</v>
      </c>
      <c r="P41" s="17">
        <v>0</v>
      </c>
      <c r="Q41" s="17">
        <v>21</v>
      </c>
      <c r="R41" s="67">
        <v>14.4357142857143</v>
      </c>
      <c r="S41" s="85">
        <v>0.0201149425287356</v>
      </c>
      <c r="U41"/>
    </row>
    <row r="42" customHeight="1" spans="1:21">
      <c r="A42" s="64"/>
      <c r="B42" s="64"/>
      <c r="C42" s="61" t="s">
        <v>184</v>
      </c>
      <c r="D42" s="61" t="s">
        <v>173</v>
      </c>
      <c r="E42" s="61" t="s">
        <v>174</v>
      </c>
      <c r="F42" s="17">
        <v>0</v>
      </c>
      <c r="G42" s="17">
        <v>0</v>
      </c>
      <c r="H42" s="17">
        <v>0</v>
      </c>
      <c r="I42" s="62" t="e">
        <v>#DIV/0!</v>
      </c>
      <c r="J42" s="63" t="e">
        <v>#DIV/0!</v>
      </c>
      <c r="K42" s="63" t="e">
        <v>#DIV/0!</v>
      </c>
      <c r="L42" s="17">
        <v>0</v>
      </c>
      <c r="M42" s="66">
        <v>0</v>
      </c>
      <c r="N42" s="17">
        <v>0</v>
      </c>
      <c r="O42" s="17">
        <v>0</v>
      </c>
      <c r="P42" s="17">
        <v>0</v>
      </c>
      <c r="Q42" s="17">
        <v>0</v>
      </c>
      <c r="R42" s="67" t="e">
        <v>#DIV/0!</v>
      </c>
      <c r="S42" s="85" t="e">
        <v>#DIV/0!</v>
      </c>
      <c r="U42"/>
    </row>
    <row r="43" customHeight="1" spans="1:21">
      <c r="A43" s="64"/>
      <c r="B43" s="61" t="s">
        <v>175</v>
      </c>
      <c r="C43" s="64"/>
      <c r="D43" s="64"/>
      <c r="E43" s="64"/>
      <c r="F43" s="17">
        <v>303.15</v>
      </c>
      <c r="G43" s="17">
        <v>27466</v>
      </c>
      <c r="H43" s="17">
        <v>1044</v>
      </c>
      <c r="I43" s="62">
        <v>0.0380106313260031</v>
      </c>
      <c r="J43" s="63">
        <v>0.290373563218391</v>
      </c>
      <c r="K43" s="63">
        <v>11.0372824583121</v>
      </c>
      <c r="L43" s="17">
        <v>11</v>
      </c>
      <c r="M43" s="66">
        <v>1</v>
      </c>
      <c r="N43" s="17">
        <v>7</v>
      </c>
      <c r="O43" s="17">
        <v>2</v>
      </c>
      <c r="P43" s="17">
        <v>0</v>
      </c>
      <c r="Q43" s="17">
        <v>21</v>
      </c>
      <c r="R43" s="67">
        <v>14.4357142857143</v>
      </c>
      <c r="S43" s="85">
        <v>0.0201149425287356</v>
      </c>
      <c r="U43"/>
    </row>
    <row r="44" customHeight="1" spans="1:21">
      <c r="A44" s="61" t="s">
        <v>191</v>
      </c>
      <c r="B44" s="64"/>
      <c r="C44" s="64"/>
      <c r="D44" s="64"/>
      <c r="E44" s="64"/>
      <c r="F44" s="17">
        <v>303.15</v>
      </c>
      <c r="G44" s="17">
        <v>27466</v>
      </c>
      <c r="H44" s="17">
        <v>1044</v>
      </c>
      <c r="I44" s="62">
        <v>0.0380106313260031</v>
      </c>
      <c r="J44" s="63">
        <v>0.290373563218391</v>
      </c>
      <c r="K44" s="63">
        <v>11.0372824583121</v>
      </c>
      <c r="L44" s="17">
        <v>11</v>
      </c>
      <c r="M44" s="66">
        <v>1</v>
      </c>
      <c r="N44" s="17">
        <v>7</v>
      </c>
      <c r="O44" s="17">
        <v>2</v>
      </c>
      <c r="P44" s="17">
        <v>0</v>
      </c>
      <c r="Q44" s="17">
        <v>21</v>
      </c>
      <c r="R44" s="67">
        <v>14.4357142857143</v>
      </c>
      <c r="S44" s="85">
        <v>0.0201149425287356</v>
      </c>
      <c r="U44"/>
    </row>
    <row r="45" customHeight="1" spans="1:21">
      <c r="A45" s="61" t="s">
        <v>150</v>
      </c>
      <c r="B45" s="61" t="s">
        <v>171</v>
      </c>
      <c r="C45" s="61" t="s">
        <v>172</v>
      </c>
      <c r="D45" s="61" t="s">
        <v>173</v>
      </c>
      <c r="E45" s="61" t="s">
        <v>174</v>
      </c>
      <c r="F45" s="17">
        <v>306.33</v>
      </c>
      <c r="G45" s="17">
        <v>28088</v>
      </c>
      <c r="H45" s="17">
        <v>1055</v>
      </c>
      <c r="I45" s="62">
        <v>0.0375605240672173</v>
      </c>
      <c r="J45" s="63">
        <v>0.29036018957346</v>
      </c>
      <c r="K45" s="63">
        <v>10.9060808886357</v>
      </c>
      <c r="L45" s="17">
        <v>6</v>
      </c>
      <c r="M45" s="66">
        <v>0</v>
      </c>
      <c r="N45" s="17">
        <v>8</v>
      </c>
      <c r="O45" s="17">
        <v>1</v>
      </c>
      <c r="P45" s="17">
        <v>2</v>
      </c>
      <c r="Q45" s="17">
        <v>17</v>
      </c>
      <c r="R45" s="67">
        <v>18.0194117647059</v>
      </c>
      <c r="S45" s="85">
        <v>0.0161137440758294</v>
      </c>
      <c r="U45"/>
    </row>
    <row r="46" customHeight="1" spans="1:21">
      <c r="A46" s="64"/>
      <c r="B46" s="61" t="s">
        <v>175</v>
      </c>
      <c r="C46" s="64"/>
      <c r="D46" s="64"/>
      <c r="E46" s="64"/>
      <c r="F46" s="17">
        <v>306.33</v>
      </c>
      <c r="G46" s="17">
        <v>28088</v>
      </c>
      <c r="H46" s="17">
        <v>1055</v>
      </c>
      <c r="I46" s="62">
        <v>0.0375605240672173</v>
      </c>
      <c r="J46" s="63">
        <v>0.29036018957346</v>
      </c>
      <c r="K46" s="63">
        <v>10.9060808886357</v>
      </c>
      <c r="L46" s="17">
        <v>6</v>
      </c>
      <c r="M46" s="66">
        <v>0</v>
      </c>
      <c r="N46" s="17">
        <v>8</v>
      </c>
      <c r="O46" s="17">
        <v>1</v>
      </c>
      <c r="P46" s="17">
        <v>2</v>
      </c>
      <c r="Q46" s="17">
        <v>17</v>
      </c>
      <c r="R46" s="67">
        <v>18.0194117647059</v>
      </c>
      <c r="S46" s="85">
        <v>0.0161137440758294</v>
      </c>
      <c r="U46"/>
    </row>
    <row r="47" customHeight="1" spans="1:21">
      <c r="A47" s="61" t="s">
        <v>192</v>
      </c>
      <c r="B47" s="64"/>
      <c r="C47" s="64"/>
      <c r="D47" s="64"/>
      <c r="E47" s="64"/>
      <c r="F47" s="17">
        <v>306.33</v>
      </c>
      <c r="G47" s="17">
        <v>28088</v>
      </c>
      <c r="H47" s="17">
        <v>1055</v>
      </c>
      <c r="I47" s="62">
        <v>0.0375605240672173</v>
      </c>
      <c r="J47" s="63">
        <v>0.29036018957346</v>
      </c>
      <c r="K47" s="63">
        <v>10.9060808886357</v>
      </c>
      <c r="L47" s="17">
        <v>6</v>
      </c>
      <c r="M47" s="66">
        <v>0</v>
      </c>
      <c r="N47" s="17">
        <v>8</v>
      </c>
      <c r="O47" s="17">
        <v>1</v>
      </c>
      <c r="P47" s="17">
        <v>2</v>
      </c>
      <c r="Q47" s="17">
        <v>17</v>
      </c>
      <c r="R47" s="67">
        <v>18.0194117647059</v>
      </c>
      <c r="S47" s="85">
        <v>0.0161137440758294</v>
      </c>
      <c r="U47"/>
    </row>
    <row r="48" customHeight="1" spans="1:21">
      <c r="A48" s="61" t="s">
        <v>149</v>
      </c>
      <c r="B48" s="61" t="s">
        <v>171</v>
      </c>
      <c r="C48" s="61" t="s">
        <v>172</v>
      </c>
      <c r="D48" s="61" t="s">
        <v>173</v>
      </c>
      <c r="E48" s="61" t="s">
        <v>174</v>
      </c>
      <c r="F48" s="17">
        <v>305.69</v>
      </c>
      <c r="G48" s="17">
        <v>28658</v>
      </c>
      <c r="H48" s="17">
        <v>1058</v>
      </c>
      <c r="I48" s="62">
        <v>0.0369181380417336</v>
      </c>
      <c r="J48" s="63">
        <v>0.288931947069943</v>
      </c>
      <c r="K48" s="63">
        <v>10.666829506595</v>
      </c>
      <c r="L48" s="17">
        <v>10</v>
      </c>
      <c r="M48" s="66">
        <v>0</v>
      </c>
      <c r="N48" s="17">
        <v>12</v>
      </c>
      <c r="O48" s="17">
        <v>0</v>
      </c>
      <c r="P48" s="17">
        <v>0</v>
      </c>
      <c r="Q48" s="17">
        <v>22</v>
      </c>
      <c r="R48" s="67">
        <v>13.895</v>
      </c>
      <c r="S48" s="85">
        <v>0.0207939508506616</v>
      </c>
      <c r="U48"/>
    </row>
    <row r="49" customHeight="1" spans="1:21">
      <c r="A49" s="64"/>
      <c r="B49" s="61" t="s">
        <v>175</v>
      </c>
      <c r="C49" s="64"/>
      <c r="D49" s="64"/>
      <c r="E49" s="64"/>
      <c r="F49" s="17">
        <v>305.69</v>
      </c>
      <c r="G49" s="17">
        <v>28658</v>
      </c>
      <c r="H49" s="17">
        <v>1058</v>
      </c>
      <c r="I49" s="62">
        <v>0.0369181380417336</v>
      </c>
      <c r="J49" s="63">
        <v>0.288931947069943</v>
      </c>
      <c r="K49" s="63">
        <v>10.666829506595</v>
      </c>
      <c r="L49" s="17">
        <v>10</v>
      </c>
      <c r="M49" s="66">
        <v>0</v>
      </c>
      <c r="N49" s="17">
        <v>12</v>
      </c>
      <c r="O49" s="17">
        <v>0</v>
      </c>
      <c r="P49" s="17">
        <v>0</v>
      </c>
      <c r="Q49" s="17">
        <v>22</v>
      </c>
      <c r="R49" s="67">
        <v>13.895</v>
      </c>
      <c r="S49" s="85">
        <v>0.0207939508506616</v>
      </c>
      <c r="U49"/>
    </row>
    <row r="50" customHeight="1" spans="1:21">
      <c r="A50" s="61" t="s">
        <v>193</v>
      </c>
      <c r="B50" s="64"/>
      <c r="C50" s="64"/>
      <c r="D50" s="64"/>
      <c r="E50" s="64"/>
      <c r="F50" s="17">
        <v>305.69</v>
      </c>
      <c r="G50" s="17">
        <v>28658</v>
      </c>
      <c r="H50" s="17">
        <v>1058</v>
      </c>
      <c r="I50" s="62">
        <v>0.0369181380417336</v>
      </c>
      <c r="J50" s="63">
        <v>0.288931947069943</v>
      </c>
      <c r="K50" s="63">
        <v>10.666829506595</v>
      </c>
      <c r="L50" s="17">
        <v>10</v>
      </c>
      <c r="M50" s="66">
        <v>0</v>
      </c>
      <c r="N50" s="17">
        <v>12</v>
      </c>
      <c r="O50" s="17">
        <v>0</v>
      </c>
      <c r="P50" s="17">
        <v>0</v>
      </c>
      <c r="Q50" s="17">
        <v>22</v>
      </c>
      <c r="R50" s="67">
        <v>13.895</v>
      </c>
      <c r="S50" s="85">
        <v>0.0207939508506616</v>
      </c>
      <c r="U50"/>
    </row>
    <row r="51" customHeight="1" spans="1:21">
      <c r="A51" s="61" t="s">
        <v>148</v>
      </c>
      <c r="B51" s="61" t="s">
        <v>171</v>
      </c>
      <c r="C51" s="61" t="s">
        <v>172</v>
      </c>
      <c r="D51" s="61" t="s">
        <v>173</v>
      </c>
      <c r="E51" s="61" t="s">
        <v>174</v>
      </c>
      <c r="F51" s="17">
        <v>300.9</v>
      </c>
      <c r="G51" s="17">
        <v>27960</v>
      </c>
      <c r="H51" s="17">
        <v>1028</v>
      </c>
      <c r="I51" s="62">
        <v>0.0367668097281831</v>
      </c>
      <c r="J51" s="63">
        <v>0.292704280155642</v>
      </c>
      <c r="K51" s="63">
        <v>10.7618025751073</v>
      </c>
      <c r="L51" s="17">
        <v>15</v>
      </c>
      <c r="M51" s="66">
        <v>0</v>
      </c>
      <c r="N51" s="17">
        <v>10</v>
      </c>
      <c r="O51" s="17">
        <v>0</v>
      </c>
      <c r="P51" s="17">
        <v>2</v>
      </c>
      <c r="Q51" s="17">
        <v>27</v>
      </c>
      <c r="R51" s="67">
        <v>11.1444444444444</v>
      </c>
      <c r="S51" s="85">
        <v>0.0262645914396887</v>
      </c>
      <c r="U51"/>
    </row>
    <row r="52" customHeight="1" spans="1:21">
      <c r="A52" s="64"/>
      <c r="B52" s="61" t="s">
        <v>175</v>
      </c>
      <c r="C52" s="64"/>
      <c r="D52" s="64"/>
      <c r="E52" s="64"/>
      <c r="F52" s="17">
        <v>300.9</v>
      </c>
      <c r="G52" s="17">
        <v>27960</v>
      </c>
      <c r="H52" s="17">
        <v>1028</v>
      </c>
      <c r="I52" s="62">
        <v>0.0367668097281831</v>
      </c>
      <c r="J52" s="63">
        <v>0.292704280155642</v>
      </c>
      <c r="K52" s="63">
        <v>10.7618025751073</v>
      </c>
      <c r="L52" s="17">
        <v>15</v>
      </c>
      <c r="M52" s="66">
        <v>0</v>
      </c>
      <c r="N52" s="17">
        <v>10</v>
      </c>
      <c r="O52" s="17">
        <v>0</v>
      </c>
      <c r="P52" s="17">
        <v>2</v>
      </c>
      <c r="Q52" s="17">
        <v>27</v>
      </c>
      <c r="R52" s="67">
        <v>11.1444444444444</v>
      </c>
      <c r="S52" s="85">
        <v>0.0262645914396887</v>
      </c>
      <c r="U52"/>
    </row>
    <row r="53" customHeight="1" spans="1:21">
      <c r="A53" s="61" t="s">
        <v>194</v>
      </c>
      <c r="B53" s="64"/>
      <c r="C53" s="64"/>
      <c r="D53" s="64"/>
      <c r="E53" s="64"/>
      <c r="F53" s="17">
        <v>300.9</v>
      </c>
      <c r="G53" s="17">
        <v>27960</v>
      </c>
      <c r="H53" s="17">
        <v>1028</v>
      </c>
      <c r="I53" s="62">
        <v>0.0367668097281831</v>
      </c>
      <c r="J53" s="63">
        <v>0.292704280155642</v>
      </c>
      <c r="K53" s="63">
        <v>10.7618025751073</v>
      </c>
      <c r="L53" s="17">
        <v>15</v>
      </c>
      <c r="M53" s="66">
        <v>0</v>
      </c>
      <c r="N53" s="17">
        <v>10</v>
      </c>
      <c r="O53" s="17">
        <v>0</v>
      </c>
      <c r="P53" s="17">
        <v>2</v>
      </c>
      <c r="Q53" s="17">
        <v>27</v>
      </c>
      <c r="R53" s="67">
        <v>11.1444444444444</v>
      </c>
      <c r="S53" s="85">
        <v>0.0262645914396887</v>
      </c>
      <c r="U53"/>
    </row>
    <row r="54" customHeight="1" spans="1:21">
      <c r="A54" s="61" t="s">
        <v>147</v>
      </c>
      <c r="B54" s="61" t="s">
        <v>171</v>
      </c>
      <c r="C54" s="61" t="s">
        <v>172</v>
      </c>
      <c r="D54" s="61" t="s">
        <v>173</v>
      </c>
      <c r="E54" s="61" t="s">
        <v>174</v>
      </c>
      <c r="F54" s="17">
        <v>311.96</v>
      </c>
      <c r="G54" s="17">
        <v>20193</v>
      </c>
      <c r="H54" s="17">
        <v>593</v>
      </c>
      <c r="I54" s="62">
        <v>0.0293666121923439</v>
      </c>
      <c r="J54" s="63">
        <v>0.526070826306914</v>
      </c>
      <c r="K54" s="63">
        <v>15.448917941861</v>
      </c>
      <c r="L54" s="17">
        <v>6</v>
      </c>
      <c r="M54" s="66">
        <v>0</v>
      </c>
      <c r="N54" s="17">
        <v>3</v>
      </c>
      <c r="O54" s="17">
        <v>1</v>
      </c>
      <c r="P54" s="17">
        <v>0</v>
      </c>
      <c r="Q54" s="17">
        <v>10</v>
      </c>
      <c r="R54" s="67">
        <v>31.196</v>
      </c>
      <c r="S54" s="85">
        <v>0.0168634064080944</v>
      </c>
      <c r="U54"/>
    </row>
    <row r="55" customHeight="1" spans="1:21">
      <c r="A55" s="64"/>
      <c r="B55" s="61" t="s">
        <v>175</v>
      </c>
      <c r="C55" s="64"/>
      <c r="D55" s="64"/>
      <c r="E55" s="64"/>
      <c r="F55" s="17">
        <v>311.96</v>
      </c>
      <c r="G55" s="17">
        <v>20193</v>
      </c>
      <c r="H55" s="17">
        <v>593</v>
      </c>
      <c r="I55" s="62">
        <v>0.0293666121923439</v>
      </c>
      <c r="J55" s="63">
        <v>0.526070826306914</v>
      </c>
      <c r="K55" s="63">
        <v>15.448917941861</v>
      </c>
      <c r="L55" s="17">
        <v>6</v>
      </c>
      <c r="M55" s="66">
        <v>0</v>
      </c>
      <c r="N55" s="17">
        <v>3</v>
      </c>
      <c r="O55" s="17">
        <v>1</v>
      </c>
      <c r="P55" s="17">
        <v>0</v>
      </c>
      <c r="Q55" s="17">
        <v>10</v>
      </c>
      <c r="R55" s="67">
        <v>31.196</v>
      </c>
      <c r="S55" s="85">
        <v>0.0168634064080944</v>
      </c>
      <c r="U55"/>
    </row>
    <row r="56" customHeight="1" spans="1:21">
      <c r="A56" s="61" t="s">
        <v>195</v>
      </c>
      <c r="B56" s="64"/>
      <c r="C56" s="64"/>
      <c r="D56" s="64"/>
      <c r="E56" s="64"/>
      <c r="F56" s="17">
        <v>311.96</v>
      </c>
      <c r="G56" s="17">
        <v>20193</v>
      </c>
      <c r="H56" s="17">
        <v>593</v>
      </c>
      <c r="I56" s="62">
        <v>0.0293666121923439</v>
      </c>
      <c r="J56" s="63">
        <v>0.526070826306914</v>
      </c>
      <c r="K56" s="63">
        <v>15.448917941861</v>
      </c>
      <c r="L56" s="17">
        <v>6</v>
      </c>
      <c r="M56" s="66">
        <v>0</v>
      </c>
      <c r="N56" s="17">
        <v>3</v>
      </c>
      <c r="O56" s="17">
        <v>1</v>
      </c>
      <c r="P56" s="17">
        <v>0</v>
      </c>
      <c r="Q56" s="17">
        <v>10</v>
      </c>
      <c r="R56" s="67">
        <v>31.196</v>
      </c>
      <c r="S56" s="85">
        <v>0.0168634064080944</v>
      </c>
      <c r="U56"/>
    </row>
    <row r="57" customHeight="1" spans="1:21">
      <c r="A57" s="61" t="s">
        <v>146</v>
      </c>
      <c r="B57" s="61" t="s">
        <v>171</v>
      </c>
      <c r="C57" s="61" t="s">
        <v>172</v>
      </c>
      <c r="D57" s="61" t="s">
        <v>173</v>
      </c>
      <c r="E57" s="61" t="s">
        <v>174</v>
      </c>
      <c r="F57" s="17">
        <v>410.82</v>
      </c>
      <c r="G57" s="17">
        <v>27386</v>
      </c>
      <c r="H57" s="17">
        <v>848</v>
      </c>
      <c r="I57" s="62">
        <v>0.0309647265025926</v>
      </c>
      <c r="J57" s="63">
        <v>0.484457547169811</v>
      </c>
      <c r="K57" s="63">
        <v>15.00109545023</v>
      </c>
      <c r="L57" s="17">
        <v>12</v>
      </c>
      <c r="M57" s="66">
        <v>0</v>
      </c>
      <c r="N57" s="17">
        <v>5</v>
      </c>
      <c r="O57" s="17">
        <v>0</v>
      </c>
      <c r="P57" s="17">
        <v>1</v>
      </c>
      <c r="Q57" s="17">
        <v>18</v>
      </c>
      <c r="R57" s="67">
        <v>22.8233333333333</v>
      </c>
      <c r="S57" s="85">
        <v>0.0212264150943396</v>
      </c>
      <c r="U57"/>
    </row>
    <row r="58" customHeight="1" spans="1:21">
      <c r="A58" s="64"/>
      <c r="B58" s="64"/>
      <c r="C58" s="64"/>
      <c r="D58" s="61" t="s">
        <v>196</v>
      </c>
      <c r="E58" s="61" t="s">
        <v>186</v>
      </c>
      <c r="F58" s="17">
        <v>36.9</v>
      </c>
      <c r="G58" s="17">
        <v>4013</v>
      </c>
      <c r="H58" s="17">
        <v>123</v>
      </c>
      <c r="I58" s="62">
        <v>0.0306503862447047</v>
      </c>
      <c r="J58" s="63">
        <v>0.3</v>
      </c>
      <c r="K58" s="63">
        <v>9.19511587341141</v>
      </c>
      <c r="L58" s="17">
        <v>2</v>
      </c>
      <c r="M58" s="66">
        <v>0</v>
      </c>
      <c r="N58" s="17">
        <v>3</v>
      </c>
      <c r="O58" s="17">
        <v>1</v>
      </c>
      <c r="P58" s="17">
        <v>0</v>
      </c>
      <c r="Q58" s="17">
        <v>6</v>
      </c>
      <c r="R58" s="67">
        <v>6.15</v>
      </c>
      <c r="S58" s="85">
        <v>0.0487804878048781</v>
      </c>
      <c r="U58"/>
    </row>
    <row r="59" customHeight="1" spans="1:21">
      <c r="A59" s="64"/>
      <c r="B59" s="64"/>
      <c r="C59" s="61" t="s">
        <v>184</v>
      </c>
      <c r="D59" s="61" t="s">
        <v>173</v>
      </c>
      <c r="E59" s="61" t="s">
        <v>174</v>
      </c>
      <c r="F59" s="17">
        <v>156.83</v>
      </c>
      <c r="G59" s="17">
        <v>5858</v>
      </c>
      <c r="H59" s="17">
        <v>250</v>
      </c>
      <c r="I59" s="62">
        <v>0.0426766814612496</v>
      </c>
      <c r="J59" s="63">
        <v>0.62732</v>
      </c>
      <c r="K59" s="63">
        <v>26.7719358142711</v>
      </c>
      <c r="L59" s="17">
        <v>20</v>
      </c>
      <c r="M59" s="66">
        <v>0</v>
      </c>
      <c r="N59" s="17">
        <v>15</v>
      </c>
      <c r="O59" s="17">
        <v>1</v>
      </c>
      <c r="P59" s="17">
        <v>0</v>
      </c>
      <c r="Q59" s="17">
        <v>36</v>
      </c>
      <c r="R59" s="67">
        <v>4.35638888888889</v>
      </c>
      <c r="S59" s="85">
        <v>0.144</v>
      </c>
      <c r="U59"/>
    </row>
    <row r="60" customHeight="1" spans="1:21">
      <c r="A60" s="64"/>
      <c r="B60" s="64"/>
      <c r="C60" s="64"/>
      <c r="D60" s="61" t="s">
        <v>197</v>
      </c>
      <c r="E60" s="61" t="s">
        <v>174</v>
      </c>
      <c r="F60" s="17">
        <v>40.21</v>
      </c>
      <c r="G60" s="17">
        <v>1642</v>
      </c>
      <c r="H60" s="17">
        <v>112</v>
      </c>
      <c r="I60" s="62">
        <v>0.0682095006090134</v>
      </c>
      <c r="J60" s="63">
        <v>0.359017857142857</v>
      </c>
      <c r="K60" s="63">
        <v>24.4884287454324</v>
      </c>
      <c r="L60" s="17">
        <v>4</v>
      </c>
      <c r="M60" s="66">
        <v>0</v>
      </c>
      <c r="N60" s="17">
        <v>3</v>
      </c>
      <c r="O60" s="17">
        <v>0</v>
      </c>
      <c r="P60" s="17">
        <v>0</v>
      </c>
      <c r="Q60" s="17">
        <v>7</v>
      </c>
      <c r="R60" s="67">
        <v>5.74428571428572</v>
      </c>
      <c r="S60" s="85">
        <v>0.0625</v>
      </c>
      <c r="U60"/>
    </row>
    <row r="61" customHeight="1" spans="1:21">
      <c r="A61" s="64"/>
      <c r="B61" s="61" t="s">
        <v>175</v>
      </c>
      <c r="C61" s="64"/>
      <c r="D61" s="64"/>
      <c r="E61" s="64"/>
      <c r="F61" s="17">
        <v>644.76</v>
      </c>
      <c r="G61" s="17">
        <v>38899</v>
      </c>
      <c r="H61" s="17">
        <v>1333</v>
      </c>
      <c r="I61" s="62">
        <v>0.0342682331165326</v>
      </c>
      <c r="J61" s="63">
        <v>0.483690922730683</v>
      </c>
      <c r="K61" s="63">
        <v>16.5752332964858</v>
      </c>
      <c r="L61" s="17">
        <v>38</v>
      </c>
      <c r="M61" s="66">
        <v>0</v>
      </c>
      <c r="N61" s="17">
        <v>26</v>
      </c>
      <c r="O61" s="17">
        <v>2</v>
      </c>
      <c r="P61" s="17">
        <v>1</v>
      </c>
      <c r="Q61" s="17">
        <v>67</v>
      </c>
      <c r="R61" s="67">
        <v>9.62328358208955</v>
      </c>
      <c r="S61" s="85">
        <v>0.0502625656414104</v>
      </c>
      <c r="U61"/>
    </row>
    <row r="62" customHeight="1" spans="1:21">
      <c r="A62" s="61" t="s">
        <v>198</v>
      </c>
      <c r="B62" s="64"/>
      <c r="C62" s="64"/>
      <c r="D62" s="64"/>
      <c r="E62" s="64"/>
      <c r="F62" s="17">
        <v>644.76</v>
      </c>
      <c r="G62" s="17">
        <v>38899</v>
      </c>
      <c r="H62" s="17">
        <v>1333</v>
      </c>
      <c r="I62" s="62">
        <v>0.0342682331165326</v>
      </c>
      <c r="J62" s="63">
        <v>0.483690922730683</v>
      </c>
      <c r="K62" s="63">
        <v>16.5752332964858</v>
      </c>
      <c r="L62" s="17">
        <v>38</v>
      </c>
      <c r="M62" s="66">
        <v>0</v>
      </c>
      <c r="N62" s="17">
        <v>26</v>
      </c>
      <c r="O62" s="17">
        <v>2</v>
      </c>
      <c r="P62" s="17">
        <v>1</v>
      </c>
      <c r="Q62" s="17">
        <v>67</v>
      </c>
      <c r="R62" s="67">
        <v>9.62328358208955</v>
      </c>
      <c r="S62" s="85">
        <v>0.0502625656414104</v>
      </c>
      <c r="U62"/>
    </row>
    <row r="63" customHeight="1" spans="1:21">
      <c r="A63" s="61" t="s">
        <v>145</v>
      </c>
      <c r="B63" s="61" t="s">
        <v>171</v>
      </c>
      <c r="C63" s="61" t="s">
        <v>172</v>
      </c>
      <c r="D63" s="61" t="s">
        <v>173</v>
      </c>
      <c r="E63" s="61" t="s">
        <v>174</v>
      </c>
      <c r="F63" s="17">
        <v>1672.67</v>
      </c>
      <c r="G63" s="17">
        <v>107623</v>
      </c>
      <c r="H63" s="17">
        <v>3132</v>
      </c>
      <c r="I63" s="62">
        <v>0.0291015860921922</v>
      </c>
      <c r="J63" s="63">
        <v>0.534058109833972</v>
      </c>
      <c r="K63" s="63">
        <v>15.5419380615668</v>
      </c>
      <c r="L63" s="17">
        <v>32</v>
      </c>
      <c r="M63" s="66">
        <v>2</v>
      </c>
      <c r="N63" s="17">
        <v>16</v>
      </c>
      <c r="O63" s="17">
        <v>1</v>
      </c>
      <c r="P63" s="17">
        <v>4</v>
      </c>
      <c r="Q63" s="17">
        <v>55</v>
      </c>
      <c r="R63" s="67">
        <v>30.4121818181818</v>
      </c>
      <c r="S63" s="85">
        <v>0.0175606641123883</v>
      </c>
      <c r="U63"/>
    </row>
    <row r="64" customHeight="1" spans="1:21">
      <c r="A64" s="64"/>
      <c r="B64" s="64"/>
      <c r="C64" s="64"/>
      <c r="D64" s="61" t="s">
        <v>196</v>
      </c>
      <c r="E64" s="61" t="s">
        <v>186</v>
      </c>
      <c r="F64" s="17">
        <v>178.59</v>
      </c>
      <c r="G64" s="17">
        <v>18139</v>
      </c>
      <c r="H64" s="17">
        <v>531</v>
      </c>
      <c r="I64" s="62">
        <v>0.0292739401290038</v>
      </c>
      <c r="J64" s="63">
        <v>0.336327683615819</v>
      </c>
      <c r="K64" s="63">
        <v>9.84563647389603</v>
      </c>
      <c r="L64" s="17">
        <v>5</v>
      </c>
      <c r="M64" s="66">
        <v>0</v>
      </c>
      <c r="N64" s="17">
        <v>3</v>
      </c>
      <c r="O64" s="17">
        <v>1</v>
      </c>
      <c r="P64" s="17">
        <v>0</v>
      </c>
      <c r="Q64" s="17">
        <v>9</v>
      </c>
      <c r="R64" s="67">
        <v>19.8433333333333</v>
      </c>
      <c r="S64" s="85">
        <v>0.0169491525423729</v>
      </c>
      <c r="U64"/>
    </row>
    <row r="65" customHeight="1" spans="1:21">
      <c r="A65" s="64"/>
      <c r="B65" s="64"/>
      <c r="C65" s="61" t="s">
        <v>184</v>
      </c>
      <c r="D65" s="61" t="s">
        <v>173</v>
      </c>
      <c r="E65" s="61" t="s">
        <v>174</v>
      </c>
      <c r="F65" s="17">
        <v>182.3</v>
      </c>
      <c r="G65" s="17">
        <v>6330</v>
      </c>
      <c r="H65" s="17">
        <v>276</v>
      </c>
      <c r="I65" s="62">
        <v>0.0436018957345972</v>
      </c>
      <c r="J65" s="63">
        <v>0.660507246376812</v>
      </c>
      <c r="K65" s="63">
        <v>28.7993680884676</v>
      </c>
      <c r="L65" s="17">
        <v>11</v>
      </c>
      <c r="M65" s="66">
        <v>1</v>
      </c>
      <c r="N65" s="17">
        <v>14</v>
      </c>
      <c r="O65" s="17">
        <v>1</v>
      </c>
      <c r="P65" s="17">
        <v>0</v>
      </c>
      <c r="Q65" s="17">
        <v>27</v>
      </c>
      <c r="R65" s="67">
        <v>6.75185185185185</v>
      </c>
      <c r="S65" s="85">
        <v>0.0978260869565217</v>
      </c>
      <c r="U65"/>
    </row>
    <row r="66" customHeight="1" spans="1:21">
      <c r="A66" s="64"/>
      <c r="B66" s="64"/>
      <c r="C66" s="64"/>
      <c r="D66" s="61" t="s">
        <v>197</v>
      </c>
      <c r="E66" s="61" t="s">
        <v>174</v>
      </c>
      <c r="F66" s="17">
        <v>8.69</v>
      </c>
      <c r="G66" s="17">
        <v>234</v>
      </c>
      <c r="H66" s="17">
        <v>24</v>
      </c>
      <c r="I66" s="62">
        <v>0.102564102564103</v>
      </c>
      <c r="J66" s="63">
        <v>0.362083333333333</v>
      </c>
      <c r="K66" s="63">
        <v>37.1367521367521</v>
      </c>
      <c r="L66" s="17">
        <v>0</v>
      </c>
      <c r="M66" s="66">
        <v>0</v>
      </c>
      <c r="N66" s="17">
        <v>0</v>
      </c>
      <c r="O66" s="17">
        <v>0</v>
      </c>
      <c r="P66" s="17">
        <v>0</v>
      </c>
      <c r="Q66" s="17">
        <v>0</v>
      </c>
      <c r="R66" s="67" t="e">
        <v>#DIV/0!</v>
      </c>
      <c r="S66" s="85">
        <v>0</v>
      </c>
      <c r="U66"/>
    </row>
    <row r="67" customHeight="1" spans="1:21">
      <c r="A67" s="64"/>
      <c r="B67" s="61" t="s">
        <v>175</v>
      </c>
      <c r="C67" s="64"/>
      <c r="D67" s="64"/>
      <c r="E67" s="64"/>
      <c r="F67" s="17">
        <v>2042.25</v>
      </c>
      <c r="G67" s="17">
        <v>132326</v>
      </c>
      <c r="H67" s="17">
        <v>3963</v>
      </c>
      <c r="I67" s="62">
        <v>0.0299487629037377</v>
      </c>
      <c r="J67" s="63">
        <v>0.515329295987888</v>
      </c>
      <c r="K67" s="63">
        <v>15.4334749028913</v>
      </c>
      <c r="L67" s="17">
        <v>48</v>
      </c>
      <c r="M67" s="66">
        <v>3</v>
      </c>
      <c r="N67" s="17">
        <v>33</v>
      </c>
      <c r="O67" s="17">
        <v>3</v>
      </c>
      <c r="P67" s="17">
        <v>4</v>
      </c>
      <c r="Q67" s="17">
        <v>91</v>
      </c>
      <c r="R67" s="67">
        <v>22.4423076923077</v>
      </c>
      <c r="S67" s="85">
        <v>0.02296240222054</v>
      </c>
      <c r="U67"/>
    </row>
    <row r="68" customHeight="1" spans="1:21">
      <c r="A68" s="61" t="s">
        <v>199</v>
      </c>
      <c r="B68" s="64"/>
      <c r="C68" s="64"/>
      <c r="D68" s="64"/>
      <c r="E68" s="64"/>
      <c r="F68" s="17">
        <v>2042.25</v>
      </c>
      <c r="G68" s="17">
        <v>132326</v>
      </c>
      <c r="H68" s="17">
        <v>3963</v>
      </c>
      <c r="I68" s="62">
        <v>0.0299487629037377</v>
      </c>
      <c r="J68" s="63">
        <v>0.515329295987888</v>
      </c>
      <c r="K68" s="63">
        <v>15.4334749028913</v>
      </c>
      <c r="L68" s="17">
        <v>48</v>
      </c>
      <c r="M68" s="66">
        <v>3</v>
      </c>
      <c r="N68" s="17">
        <v>33</v>
      </c>
      <c r="O68" s="17">
        <v>3</v>
      </c>
      <c r="P68" s="17">
        <v>4</v>
      </c>
      <c r="Q68" s="17">
        <v>91</v>
      </c>
      <c r="R68" s="67">
        <v>22.4423076923077</v>
      </c>
      <c r="S68" s="85">
        <v>0.02296240222054</v>
      </c>
      <c r="U68"/>
    </row>
    <row r="69" customHeight="1" spans="1:21">
      <c r="A69" s="61" t="s">
        <v>144</v>
      </c>
      <c r="B69" s="61" t="s">
        <v>171</v>
      </c>
      <c r="C69" s="61" t="s">
        <v>172</v>
      </c>
      <c r="D69" s="61" t="s">
        <v>173</v>
      </c>
      <c r="E69" s="61" t="s">
        <v>174</v>
      </c>
      <c r="F69" s="17">
        <v>12.11</v>
      </c>
      <c r="G69" s="17">
        <v>532</v>
      </c>
      <c r="H69" s="17">
        <v>17</v>
      </c>
      <c r="I69" s="62">
        <v>0.0319548872180451</v>
      </c>
      <c r="J69" s="63">
        <v>0.712352941176471</v>
      </c>
      <c r="K69" s="63">
        <v>22.7631578947368</v>
      </c>
      <c r="L69" s="17">
        <v>0</v>
      </c>
      <c r="M69" s="66">
        <v>0</v>
      </c>
      <c r="N69" s="17">
        <v>0</v>
      </c>
      <c r="O69" s="17">
        <v>0</v>
      </c>
      <c r="P69" s="17">
        <v>0</v>
      </c>
      <c r="Q69" s="17">
        <v>0</v>
      </c>
      <c r="R69" s="67" t="e">
        <v>#DIV/0!</v>
      </c>
      <c r="S69" s="85">
        <v>0</v>
      </c>
      <c r="U69"/>
    </row>
    <row r="70" customHeight="1" spans="1:21">
      <c r="A70" s="64"/>
      <c r="B70" s="64"/>
      <c r="C70" s="64"/>
      <c r="D70" s="61" t="s">
        <v>196</v>
      </c>
      <c r="E70" s="61" t="s">
        <v>186</v>
      </c>
      <c r="F70" s="17">
        <v>0.9</v>
      </c>
      <c r="G70" s="17">
        <v>33</v>
      </c>
      <c r="H70" s="17">
        <v>3</v>
      </c>
      <c r="I70" s="62">
        <v>0.0909090909090909</v>
      </c>
      <c r="J70" s="63">
        <v>0.3</v>
      </c>
      <c r="K70" s="63">
        <v>27.2727272727273</v>
      </c>
      <c r="L70" s="17">
        <v>0</v>
      </c>
      <c r="M70" s="66">
        <v>0</v>
      </c>
      <c r="N70" s="17">
        <v>0</v>
      </c>
      <c r="O70" s="17">
        <v>0</v>
      </c>
      <c r="P70" s="17">
        <v>0</v>
      </c>
      <c r="Q70" s="17">
        <v>0</v>
      </c>
      <c r="R70" s="67" t="e">
        <v>#DIV/0!</v>
      </c>
      <c r="S70" s="85">
        <v>0</v>
      </c>
      <c r="U70"/>
    </row>
    <row r="71" customHeight="1" spans="1:21">
      <c r="A71" s="64"/>
      <c r="B71" s="64"/>
      <c r="C71" s="61" t="s">
        <v>184</v>
      </c>
      <c r="D71" s="61" t="s">
        <v>173</v>
      </c>
      <c r="E71" s="61" t="s">
        <v>174</v>
      </c>
      <c r="F71" s="17">
        <v>2.84</v>
      </c>
      <c r="G71" s="17">
        <v>203</v>
      </c>
      <c r="H71" s="17">
        <v>3</v>
      </c>
      <c r="I71" s="62">
        <v>0.0147783251231527</v>
      </c>
      <c r="J71" s="63">
        <v>0.946666666666667</v>
      </c>
      <c r="K71" s="63">
        <v>13.9901477832512</v>
      </c>
      <c r="L71" s="17">
        <v>0</v>
      </c>
      <c r="M71" s="66">
        <v>0</v>
      </c>
      <c r="N71" s="17">
        <v>0</v>
      </c>
      <c r="O71" s="17">
        <v>0</v>
      </c>
      <c r="P71" s="17">
        <v>0</v>
      </c>
      <c r="Q71" s="17">
        <v>0</v>
      </c>
      <c r="R71" s="67" t="e">
        <v>#DIV/0!</v>
      </c>
      <c r="S71" s="85">
        <v>0</v>
      </c>
      <c r="U71"/>
    </row>
    <row r="72" customHeight="1" spans="1:21">
      <c r="A72" s="64"/>
      <c r="B72" s="64"/>
      <c r="C72" s="64"/>
      <c r="D72" s="61" t="s">
        <v>185</v>
      </c>
      <c r="E72" s="61" t="s">
        <v>186</v>
      </c>
      <c r="F72" s="17">
        <v>22.71</v>
      </c>
      <c r="G72" s="17">
        <v>1122</v>
      </c>
      <c r="H72" s="17">
        <v>43</v>
      </c>
      <c r="I72" s="62">
        <v>0.0383244206773619</v>
      </c>
      <c r="J72" s="63">
        <v>0.528139534883721</v>
      </c>
      <c r="K72" s="63">
        <v>20.2406417112299</v>
      </c>
      <c r="L72" s="17">
        <v>1</v>
      </c>
      <c r="M72" s="66">
        <v>0</v>
      </c>
      <c r="N72" s="17">
        <v>0</v>
      </c>
      <c r="O72" s="17">
        <v>0</v>
      </c>
      <c r="P72" s="17">
        <v>0</v>
      </c>
      <c r="Q72" s="17">
        <v>1</v>
      </c>
      <c r="R72" s="67">
        <v>22.71</v>
      </c>
      <c r="S72" s="85">
        <v>0.0232558139534884</v>
      </c>
      <c r="U72"/>
    </row>
    <row r="73" customHeight="1" spans="1:21">
      <c r="A73" s="64"/>
      <c r="B73" s="64"/>
      <c r="C73" s="64"/>
      <c r="D73" s="61" t="s">
        <v>200</v>
      </c>
      <c r="E73" s="61" t="s">
        <v>201</v>
      </c>
      <c r="F73" s="17">
        <v>1.14</v>
      </c>
      <c r="G73" s="17">
        <v>155</v>
      </c>
      <c r="H73" s="17">
        <v>2</v>
      </c>
      <c r="I73" s="62">
        <v>0.0129032258064516</v>
      </c>
      <c r="J73" s="63">
        <v>0.57</v>
      </c>
      <c r="K73" s="63">
        <v>7.35483870967742</v>
      </c>
      <c r="L73" s="17">
        <v>0</v>
      </c>
      <c r="M73" s="66">
        <v>0</v>
      </c>
      <c r="N73" s="17">
        <v>1</v>
      </c>
      <c r="O73" s="17">
        <v>0</v>
      </c>
      <c r="P73" s="17">
        <v>0</v>
      </c>
      <c r="Q73" s="17">
        <v>1</v>
      </c>
      <c r="R73" s="67">
        <v>1.14</v>
      </c>
      <c r="S73" s="85">
        <v>0.5</v>
      </c>
      <c r="U73"/>
    </row>
    <row r="74" customHeight="1" spans="1:21">
      <c r="A74" s="64"/>
      <c r="B74" s="64"/>
      <c r="C74" s="64"/>
      <c r="D74" s="61" t="s">
        <v>202</v>
      </c>
      <c r="E74" s="61" t="s">
        <v>203</v>
      </c>
      <c r="F74" s="17">
        <v>0.2</v>
      </c>
      <c r="G74" s="17">
        <v>79</v>
      </c>
      <c r="H74" s="17">
        <v>1</v>
      </c>
      <c r="I74" s="62">
        <v>0.0126582278481013</v>
      </c>
      <c r="J74" s="63">
        <v>0.2</v>
      </c>
      <c r="K74" s="63">
        <v>2.53164556962025</v>
      </c>
      <c r="L74" s="17">
        <v>0</v>
      </c>
      <c r="M74" s="66">
        <v>0</v>
      </c>
      <c r="N74" s="17">
        <v>0</v>
      </c>
      <c r="O74" s="17">
        <v>0</v>
      </c>
      <c r="P74" s="17">
        <v>0</v>
      </c>
      <c r="Q74" s="17">
        <v>0</v>
      </c>
      <c r="R74" s="67" t="e">
        <v>#DIV/0!</v>
      </c>
      <c r="S74" s="85">
        <v>0</v>
      </c>
      <c r="U74"/>
    </row>
    <row r="75" customHeight="1" spans="1:21">
      <c r="A75" s="64"/>
      <c r="B75" s="64"/>
      <c r="C75" s="64"/>
      <c r="D75" s="61" t="s">
        <v>204</v>
      </c>
      <c r="E75" s="61" t="s">
        <v>203</v>
      </c>
      <c r="F75" s="17">
        <v>7.56</v>
      </c>
      <c r="G75" s="17">
        <v>582</v>
      </c>
      <c r="H75" s="17">
        <v>34</v>
      </c>
      <c r="I75" s="62">
        <v>0.0584192439862543</v>
      </c>
      <c r="J75" s="63">
        <v>0.222352941176471</v>
      </c>
      <c r="K75" s="63">
        <v>12.9896907216495</v>
      </c>
      <c r="L75" s="17">
        <v>0</v>
      </c>
      <c r="M75" s="66">
        <v>0</v>
      </c>
      <c r="N75" s="17">
        <v>0</v>
      </c>
      <c r="O75" s="17">
        <v>0</v>
      </c>
      <c r="P75" s="17">
        <v>0</v>
      </c>
      <c r="Q75" s="17">
        <v>0</v>
      </c>
      <c r="R75" s="67" t="e">
        <v>#DIV/0!</v>
      </c>
      <c r="S75" s="85">
        <v>0</v>
      </c>
      <c r="U75"/>
    </row>
    <row r="76" customHeight="1" spans="1:21">
      <c r="A76" s="64"/>
      <c r="B76" s="61" t="s">
        <v>175</v>
      </c>
      <c r="C76" s="64"/>
      <c r="D76" s="64"/>
      <c r="E76" s="64"/>
      <c r="F76" s="17">
        <v>47.46</v>
      </c>
      <c r="G76" s="17">
        <v>2706</v>
      </c>
      <c r="H76" s="17">
        <v>103</v>
      </c>
      <c r="I76" s="62">
        <v>0.0380635624538064</v>
      </c>
      <c r="J76" s="63">
        <v>0.460776699029126</v>
      </c>
      <c r="K76" s="63">
        <v>17.5388026607539</v>
      </c>
      <c r="L76" s="17">
        <v>1</v>
      </c>
      <c r="M76" s="66">
        <v>0</v>
      </c>
      <c r="N76" s="17">
        <v>1</v>
      </c>
      <c r="O76" s="17">
        <v>0</v>
      </c>
      <c r="P76" s="17">
        <v>0</v>
      </c>
      <c r="Q76" s="17">
        <v>2</v>
      </c>
      <c r="R76" s="67">
        <v>23.73</v>
      </c>
      <c r="S76" s="85">
        <v>0.0194174757281553</v>
      </c>
      <c r="U76"/>
    </row>
    <row r="77" customHeight="1" spans="1:21">
      <c r="A77" s="61" t="s">
        <v>205</v>
      </c>
      <c r="B77" s="64"/>
      <c r="C77" s="64"/>
      <c r="D77" s="64"/>
      <c r="E77" s="64"/>
      <c r="F77" s="17">
        <v>47.46</v>
      </c>
      <c r="G77" s="17">
        <v>2706</v>
      </c>
      <c r="H77" s="17">
        <v>103</v>
      </c>
      <c r="I77" s="62">
        <v>0.0380635624538064</v>
      </c>
      <c r="J77" s="63">
        <v>0.460776699029126</v>
      </c>
      <c r="K77" s="63">
        <v>17.5388026607539</v>
      </c>
      <c r="L77" s="17">
        <v>1</v>
      </c>
      <c r="M77" s="66">
        <v>0</v>
      </c>
      <c r="N77" s="17">
        <v>1</v>
      </c>
      <c r="O77" s="17">
        <v>0</v>
      </c>
      <c r="P77" s="17">
        <v>0</v>
      </c>
      <c r="Q77" s="17">
        <v>2</v>
      </c>
      <c r="R77" s="67">
        <v>23.73</v>
      </c>
      <c r="S77" s="85">
        <v>0.0194174757281553</v>
      </c>
      <c r="U77"/>
    </row>
    <row r="78" customHeight="1" spans="1:21">
      <c r="A78" s="61" t="s">
        <v>143</v>
      </c>
      <c r="B78" s="61" t="s">
        <v>171</v>
      </c>
      <c r="C78" s="61" t="s">
        <v>172</v>
      </c>
      <c r="D78" s="61" t="s">
        <v>173</v>
      </c>
      <c r="E78" s="61" t="s">
        <v>174</v>
      </c>
      <c r="F78" s="17">
        <v>722.22</v>
      </c>
      <c r="G78" s="17">
        <v>35571</v>
      </c>
      <c r="H78" s="17">
        <v>1066</v>
      </c>
      <c r="I78" s="62">
        <v>0.0299682325489865</v>
      </c>
      <c r="J78" s="63">
        <v>0.67750469043152</v>
      </c>
      <c r="K78" s="63">
        <v>20.3036181158809</v>
      </c>
      <c r="L78" s="17">
        <v>18</v>
      </c>
      <c r="M78" s="66">
        <v>0</v>
      </c>
      <c r="N78" s="17">
        <v>6</v>
      </c>
      <c r="O78" s="17">
        <v>1</v>
      </c>
      <c r="P78" s="17">
        <v>3</v>
      </c>
      <c r="Q78" s="17">
        <v>28</v>
      </c>
      <c r="R78" s="67">
        <v>25.7935714285714</v>
      </c>
      <c r="S78" s="85">
        <v>0.026266416510319</v>
      </c>
      <c r="U78"/>
    </row>
    <row r="79" customHeight="1" spans="1:21">
      <c r="A79" s="64"/>
      <c r="B79" s="64"/>
      <c r="C79" s="64"/>
      <c r="D79" s="61" t="s">
        <v>196</v>
      </c>
      <c r="E79" s="61" t="s">
        <v>186</v>
      </c>
      <c r="F79" s="17">
        <v>84.82</v>
      </c>
      <c r="G79" s="17">
        <v>5661</v>
      </c>
      <c r="H79" s="17">
        <v>199</v>
      </c>
      <c r="I79" s="62">
        <v>0.0351527998586822</v>
      </c>
      <c r="J79" s="63">
        <v>0.426231155778894</v>
      </c>
      <c r="K79" s="63">
        <v>14.9832185126303</v>
      </c>
      <c r="L79" s="17">
        <v>0</v>
      </c>
      <c r="M79" s="66">
        <v>0</v>
      </c>
      <c r="N79" s="17">
        <v>0</v>
      </c>
      <c r="O79" s="17">
        <v>1</v>
      </c>
      <c r="P79" s="17">
        <v>0</v>
      </c>
      <c r="Q79" s="17">
        <v>1</v>
      </c>
      <c r="R79" s="67">
        <v>84.82</v>
      </c>
      <c r="S79" s="85">
        <v>0.0050251256281407</v>
      </c>
      <c r="U79"/>
    </row>
    <row r="80" customHeight="1" spans="1:21">
      <c r="A80" s="64"/>
      <c r="B80" s="64"/>
      <c r="C80" s="61" t="s">
        <v>184</v>
      </c>
      <c r="D80" s="61" t="s">
        <v>173</v>
      </c>
      <c r="E80" s="61" t="s">
        <v>174</v>
      </c>
      <c r="F80" s="17">
        <v>112.69</v>
      </c>
      <c r="G80" s="17">
        <v>3083</v>
      </c>
      <c r="H80" s="17">
        <v>134</v>
      </c>
      <c r="I80" s="62">
        <v>0.0434641582873824</v>
      </c>
      <c r="J80" s="63">
        <v>0.840970149253731</v>
      </c>
      <c r="K80" s="63">
        <v>36.5520596821278</v>
      </c>
      <c r="L80" s="17">
        <v>7</v>
      </c>
      <c r="M80" s="66">
        <v>0</v>
      </c>
      <c r="N80" s="17">
        <v>8</v>
      </c>
      <c r="O80" s="17">
        <v>0</v>
      </c>
      <c r="P80" s="17">
        <v>0</v>
      </c>
      <c r="Q80" s="17">
        <v>15</v>
      </c>
      <c r="R80" s="67">
        <v>7.51266666666667</v>
      </c>
      <c r="S80" s="85">
        <v>0.111940298507463</v>
      </c>
      <c r="U80"/>
    </row>
    <row r="81" customHeight="1" spans="1:21">
      <c r="A81" s="64"/>
      <c r="B81" s="64"/>
      <c r="C81" s="64"/>
      <c r="D81" s="61" t="s">
        <v>197</v>
      </c>
      <c r="E81" s="61" t="s">
        <v>174</v>
      </c>
      <c r="F81" s="17">
        <v>38.77</v>
      </c>
      <c r="G81" s="17">
        <v>972</v>
      </c>
      <c r="H81" s="17">
        <v>79</v>
      </c>
      <c r="I81" s="62">
        <v>0.0812757201646091</v>
      </c>
      <c r="J81" s="63">
        <v>0.490759493670886</v>
      </c>
      <c r="K81" s="63">
        <v>39.8868312757202</v>
      </c>
      <c r="L81" s="17">
        <v>3</v>
      </c>
      <c r="M81" s="66">
        <v>0</v>
      </c>
      <c r="N81" s="17">
        <v>5</v>
      </c>
      <c r="O81" s="17">
        <v>0</v>
      </c>
      <c r="P81" s="17">
        <v>0</v>
      </c>
      <c r="Q81" s="17">
        <v>8</v>
      </c>
      <c r="R81" s="67">
        <v>4.84625</v>
      </c>
      <c r="S81" s="85">
        <v>0.10126582278481</v>
      </c>
      <c r="U81"/>
    </row>
    <row r="82" customHeight="1" spans="1:21">
      <c r="A82" s="64"/>
      <c r="B82" s="64"/>
      <c r="C82" s="64"/>
      <c r="D82" s="61" t="s">
        <v>185</v>
      </c>
      <c r="E82" s="61" t="s">
        <v>186</v>
      </c>
      <c r="F82" s="17">
        <v>328.94</v>
      </c>
      <c r="G82" s="17">
        <v>10939</v>
      </c>
      <c r="H82" s="17">
        <v>557</v>
      </c>
      <c r="I82" s="62">
        <v>0.0509187311454429</v>
      </c>
      <c r="J82" s="63">
        <v>0.590556552962298</v>
      </c>
      <c r="K82" s="63">
        <v>30.0703903464668</v>
      </c>
      <c r="L82" s="17">
        <v>57</v>
      </c>
      <c r="M82" s="66">
        <v>0</v>
      </c>
      <c r="N82" s="17">
        <v>30</v>
      </c>
      <c r="O82" s="17">
        <v>3</v>
      </c>
      <c r="P82" s="17">
        <v>3</v>
      </c>
      <c r="Q82" s="17">
        <v>93</v>
      </c>
      <c r="R82" s="67">
        <v>3.53698924731183</v>
      </c>
      <c r="S82" s="85">
        <v>0.166965888689408</v>
      </c>
      <c r="U82"/>
    </row>
    <row r="83" customHeight="1" spans="1:21">
      <c r="A83" s="64"/>
      <c r="B83" s="64"/>
      <c r="C83" s="64"/>
      <c r="D83" s="61" t="s">
        <v>200</v>
      </c>
      <c r="E83" s="61" t="s">
        <v>201</v>
      </c>
      <c r="F83" s="17">
        <v>56.14</v>
      </c>
      <c r="G83" s="17">
        <v>2897</v>
      </c>
      <c r="H83" s="17">
        <v>71</v>
      </c>
      <c r="I83" s="62">
        <v>0.0245081118398343</v>
      </c>
      <c r="J83" s="63">
        <v>0.790704225352113</v>
      </c>
      <c r="K83" s="63">
        <v>19.3786675871591</v>
      </c>
      <c r="L83" s="17">
        <v>5</v>
      </c>
      <c r="M83" s="66">
        <v>0</v>
      </c>
      <c r="N83" s="17">
        <v>6</v>
      </c>
      <c r="O83" s="17">
        <v>0</v>
      </c>
      <c r="P83" s="17">
        <v>0</v>
      </c>
      <c r="Q83" s="17">
        <v>11</v>
      </c>
      <c r="R83" s="67">
        <v>5.10363636363636</v>
      </c>
      <c r="S83" s="85">
        <v>0.154929577464789</v>
      </c>
      <c r="U83"/>
    </row>
    <row r="84" customHeight="1" spans="1:21">
      <c r="A84" s="64"/>
      <c r="B84" s="64"/>
      <c r="C84" s="64"/>
      <c r="D84" s="61" t="s">
        <v>202</v>
      </c>
      <c r="E84" s="61" t="s">
        <v>203</v>
      </c>
      <c r="F84" s="17">
        <v>87.23</v>
      </c>
      <c r="G84" s="17">
        <v>3570</v>
      </c>
      <c r="H84" s="17">
        <v>124</v>
      </c>
      <c r="I84" s="62">
        <v>0.034733893557423</v>
      </c>
      <c r="J84" s="63">
        <v>0.703467741935484</v>
      </c>
      <c r="K84" s="63">
        <v>24.4341736694678</v>
      </c>
      <c r="L84" s="17">
        <v>7</v>
      </c>
      <c r="M84" s="66">
        <v>0</v>
      </c>
      <c r="N84" s="17">
        <v>10</v>
      </c>
      <c r="O84" s="17">
        <v>1</v>
      </c>
      <c r="P84" s="17">
        <v>2</v>
      </c>
      <c r="Q84" s="17">
        <v>20</v>
      </c>
      <c r="R84" s="67">
        <v>4.3615</v>
      </c>
      <c r="S84" s="85">
        <v>0.161290322580645</v>
      </c>
      <c r="U84"/>
    </row>
    <row r="85" customHeight="1" spans="1:21">
      <c r="A85" s="64"/>
      <c r="B85" s="64"/>
      <c r="C85" s="64"/>
      <c r="D85" s="61" t="s">
        <v>204</v>
      </c>
      <c r="E85" s="61" t="s">
        <v>203</v>
      </c>
      <c r="F85" s="17">
        <v>200.76</v>
      </c>
      <c r="G85" s="17">
        <v>16394</v>
      </c>
      <c r="H85" s="17">
        <v>1129</v>
      </c>
      <c r="I85" s="62">
        <v>0.0688666585336099</v>
      </c>
      <c r="J85" s="63">
        <v>0.177821080602303</v>
      </c>
      <c r="K85" s="63">
        <v>12.2459436379163</v>
      </c>
      <c r="L85" s="17">
        <v>14</v>
      </c>
      <c r="M85" s="66">
        <v>1</v>
      </c>
      <c r="N85" s="17">
        <v>12</v>
      </c>
      <c r="O85" s="17">
        <v>1</v>
      </c>
      <c r="P85" s="17">
        <v>0</v>
      </c>
      <c r="Q85" s="17">
        <v>28</v>
      </c>
      <c r="R85" s="67">
        <v>7.17</v>
      </c>
      <c r="S85" s="85">
        <v>0.024800708591674</v>
      </c>
      <c r="U85"/>
    </row>
    <row r="86" customHeight="1" spans="1:21">
      <c r="A86" s="64"/>
      <c r="B86" s="61" t="s">
        <v>175</v>
      </c>
      <c r="C86" s="64"/>
      <c r="D86" s="64"/>
      <c r="E86" s="64"/>
      <c r="F86" s="17">
        <v>1631.57</v>
      </c>
      <c r="G86" s="17">
        <v>79087</v>
      </c>
      <c r="H86" s="17">
        <v>3359</v>
      </c>
      <c r="I86" s="62">
        <v>0.0424722141439175</v>
      </c>
      <c r="J86" s="63">
        <v>0.485730872283418</v>
      </c>
      <c r="K86" s="63">
        <v>20.6300656239331</v>
      </c>
      <c r="L86" s="17">
        <v>111</v>
      </c>
      <c r="M86" s="66">
        <v>1</v>
      </c>
      <c r="N86" s="17">
        <v>77</v>
      </c>
      <c r="O86" s="17">
        <v>7</v>
      </c>
      <c r="P86" s="17">
        <v>8</v>
      </c>
      <c r="Q86" s="17">
        <v>204</v>
      </c>
      <c r="R86" s="67">
        <v>7.99789215686274</v>
      </c>
      <c r="S86" s="85">
        <v>0.0607323608216731</v>
      </c>
      <c r="U86"/>
    </row>
    <row r="87" customHeight="1" spans="1:21">
      <c r="A87" s="61" t="s">
        <v>206</v>
      </c>
      <c r="B87" s="64"/>
      <c r="C87" s="64"/>
      <c r="D87" s="64"/>
      <c r="E87" s="64"/>
      <c r="F87" s="17">
        <v>1631.57</v>
      </c>
      <c r="G87" s="17">
        <v>79087</v>
      </c>
      <c r="H87" s="17">
        <v>3359</v>
      </c>
      <c r="I87" s="62">
        <v>0.0424722141439175</v>
      </c>
      <c r="J87" s="63">
        <v>0.485730872283418</v>
      </c>
      <c r="K87" s="63">
        <v>20.6300656239331</v>
      </c>
      <c r="L87" s="17">
        <v>111</v>
      </c>
      <c r="M87" s="66">
        <v>1</v>
      </c>
      <c r="N87" s="17">
        <v>77</v>
      </c>
      <c r="O87" s="17">
        <v>7</v>
      </c>
      <c r="P87" s="17">
        <v>8</v>
      </c>
      <c r="Q87" s="17">
        <v>204</v>
      </c>
      <c r="R87" s="67">
        <v>7.99789215686274</v>
      </c>
      <c r="S87" s="85">
        <v>0.0607323608216731</v>
      </c>
      <c r="U87"/>
    </row>
    <row r="88" customHeight="1" spans="1:21">
      <c r="A88" s="61" t="s">
        <v>142</v>
      </c>
      <c r="B88" s="61" t="s">
        <v>171</v>
      </c>
      <c r="C88" s="61" t="s">
        <v>172</v>
      </c>
      <c r="D88" s="61" t="s">
        <v>173</v>
      </c>
      <c r="E88" s="61" t="s">
        <v>174</v>
      </c>
      <c r="F88" s="17">
        <v>693.77</v>
      </c>
      <c r="G88" s="17">
        <v>30986</v>
      </c>
      <c r="H88" s="17">
        <v>987</v>
      </c>
      <c r="I88" s="62">
        <v>0.0318530949461047</v>
      </c>
      <c r="J88" s="63">
        <v>0.70290780141844</v>
      </c>
      <c r="K88" s="63">
        <v>22.3897889369393</v>
      </c>
      <c r="L88" s="17">
        <v>7</v>
      </c>
      <c r="M88" s="66">
        <v>1</v>
      </c>
      <c r="N88" s="17">
        <v>0</v>
      </c>
      <c r="O88" s="17">
        <v>1</v>
      </c>
      <c r="P88" s="17">
        <v>1</v>
      </c>
      <c r="Q88" s="17">
        <v>10</v>
      </c>
      <c r="R88" s="67">
        <v>69.377</v>
      </c>
      <c r="S88" s="85">
        <v>0.0101317122593718</v>
      </c>
      <c r="U88"/>
    </row>
    <row r="89" customHeight="1" spans="1:21">
      <c r="A89" s="64"/>
      <c r="B89" s="64"/>
      <c r="C89" s="64"/>
      <c r="D89" s="61" t="s">
        <v>196</v>
      </c>
      <c r="E89" s="61" t="s">
        <v>186</v>
      </c>
      <c r="F89" s="17">
        <v>80.59</v>
      </c>
      <c r="G89" s="17">
        <v>4501</v>
      </c>
      <c r="H89" s="17">
        <v>193</v>
      </c>
      <c r="I89" s="62">
        <v>0.0428793601421906</v>
      </c>
      <c r="J89" s="63">
        <v>0.417564766839378</v>
      </c>
      <c r="K89" s="63">
        <v>17.9049100199956</v>
      </c>
      <c r="L89" s="17">
        <v>3</v>
      </c>
      <c r="M89" s="66">
        <v>0</v>
      </c>
      <c r="N89" s="17">
        <v>1</v>
      </c>
      <c r="O89" s="17">
        <v>1</v>
      </c>
      <c r="P89" s="17">
        <v>0</v>
      </c>
      <c r="Q89" s="17">
        <v>5</v>
      </c>
      <c r="R89" s="67">
        <v>16.118</v>
      </c>
      <c r="S89" s="85">
        <v>0.0259067357512953</v>
      </c>
      <c r="U89"/>
    </row>
    <row r="90" customHeight="1" spans="1:21">
      <c r="A90" s="64"/>
      <c r="B90" s="64"/>
      <c r="C90" s="61" t="s">
        <v>184</v>
      </c>
      <c r="D90" s="61" t="s">
        <v>173</v>
      </c>
      <c r="E90" s="61" t="s">
        <v>174</v>
      </c>
      <c r="F90" s="17">
        <v>93</v>
      </c>
      <c r="G90" s="17">
        <v>2428</v>
      </c>
      <c r="H90" s="17">
        <v>114</v>
      </c>
      <c r="I90" s="62">
        <v>0.0469522240527183</v>
      </c>
      <c r="J90" s="63">
        <v>0.815789473684211</v>
      </c>
      <c r="K90" s="63">
        <v>38.3031301482702</v>
      </c>
      <c r="L90" s="17">
        <v>6</v>
      </c>
      <c r="M90" s="66">
        <v>0</v>
      </c>
      <c r="N90" s="17">
        <v>4</v>
      </c>
      <c r="O90" s="17">
        <v>0</v>
      </c>
      <c r="P90" s="17">
        <v>0</v>
      </c>
      <c r="Q90" s="17">
        <v>10</v>
      </c>
      <c r="R90" s="67">
        <v>9.3</v>
      </c>
      <c r="S90" s="85">
        <v>0.087719298245614</v>
      </c>
      <c r="U90"/>
    </row>
    <row r="91" customHeight="1" spans="1:21">
      <c r="A91" s="64"/>
      <c r="B91" s="64"/>
      <c r="C91" s="64"/>
      <c r="D91" s="61" t="s">
        <v>197</v>
      </c>
      <c r="E91" s="61" t="s">
        <v>174</v>
      </c>
      <c r="F91" s="17">
        <v>37.07</v>
      </c>
      <c r="G91" s="17">
        <v>884</v>
      </c>
      <c r="H91" s="17">
        <v>75</v>
      </c>
      <c r="I91" s="62">
        <v>0.084841628959276</v>
      </c>
      <c r="J91" s="63">
        <v>0.494266666666667</v>
      </c>
      <c r="K91" s="63">
        <v>41.9343891402715</v>
      </c>
      <c r="L91" s="17">
        <v>2</v>
      </c>
      <c r="M91" s="66">
        <v>0</v>
      </c>
      <c r="N91" s="17">
        <v>6</v>
      </c>
      <c r="O91" s="17">
        <v>0</v>
      </c>
      <c r="P91" s="17">
        <v>0</v>
      </c>
      <c r="Q91" s="17">
        <v>8</v>
      </c>
      <c r="R91" s="67">
        <v>4.63375</v>
      </c>
      <c r="S91" s="85">
        <v>0.106666666666667</v>
      </c>
      <c r="U91"/>
    </row>
    <row r="92" customHeight="1" spans="1:21">
      <c r="A92" s="64"/>
      <c r="B92" s="64"/>
      <c r="C92" s="64"/>
      <c r="D92" s="61" t="s">
        <v>185</v>
      </c>
      <c r="E92" s="61" t="s">
        <v>186</v>
      </c>
      <c r="F92" s="17">
        <v>410</v>
      </c>
      <c r="G92" s="17">
        <v>12708</v>
      </c>
      <c r="H92" s="17">
        <v>699</v>
      </c>
      <c r="I92" s="62">
        <v>0.0550047214353163</v>
      </c>
      <c r="J92" s="63">
        <v>0.586552217453505</v>
      </c>
      <c r="K92" s="63">
        <v>32.2631413282971</v>
      </c>
      <c r="L92" s="17">
        <v>48</v>
      </c>
      <c r="M92" s="66">
        <v>0</v>
      </c>
      <c r="N92" s="17">
        <v>33</v>
      </c>
      <c r="O92" s="17">
        <v>1</v>
      </c>
      <c r="P92" s="17">
        <v>0</v>
      </c>
      <c r="Q92" s="17">
        <v>82</v>
      </c>
      <c r="R92" s="67">
        <v>5</v>
      </c>
      <c r="S92" s="85">
        <v>0.117310443490701</v>
      </c>
      <c r="U92"/>
    </row>
    <row r="93" customHeight="1" spans="1:21">
      <c r="A93" s="64"/>
      <c r="B93" s="64"/>
      <c r="C93" s="64"/>
      <c r="D93" s="61" t="s">
        <v>200</v>
      </c>
      <c r="E93" s="61" t="s">
        <v>201</v>
      </c>
      <c r="F93" s="17">
        <v>62.4</v>
      </c>
      <c r="G93" s="17">
        <v>2054</v>
      </c>
      <c r="H93" s="17">
        <v>88</v>
      </c>
      <c r="I93" s="62">
        <v>0.0428432327166504</v>
      </c>
      <c r="J93" s="63">
        <v>0.709090909090909</v>
      </c>
      <c r="K93" s="63">
        <v>30.379746835443</v>
      </c>
      <c r="L93" s="17">
        <v>6</v>
      </c>
      <c r="M93" s="66">
        <v>0</v>
      </c>
      <c r="N93" s="17">
        <v>4</v>
      </c>
      <c r="O93" s="17">
        <v>0</v>
      </c>
      <c r="P93" s="17">
        <v>0</v>
      </c>
      <c r="Q93" s="17">
        <v>10</v>
      </c>
      <c r="R93" s="67">
        <v>6.24</v>
      </c>
      <c r="S93" s="85">
        <v>0.113636363636364</v>
      </c>
      <c r="U93"/>
    </row>
    <row r="94" customHeight="1" spans="1:21">
      <c r="A94" s="64"/>
      <c r="B94" s="64"/>
      <c r="C94" s="64"/>
      <c r="D94" s="61" t="s">
        <v>202</v>
      </c>
      <c r="E94" s="61" t="s">
        <v>203</v>
      </c>
      <c r="F94" s="17">
        <v>75.54</v>
      </c>
      <c r="G94" s="17">
        <v>2811</v>
      </c>
      <c r="H94" s="17">
        <v>103</v>
      </c>
      <c r="I94" s="62">
        <v>0.0366417644966204</v>
      </c>
      <c r="J94" s="63">
        <v>0.733398058252427</v>
      </c>
      <c r="K94" s="63">
        <v>26.8729989327641</v>
      </c>
      <c r="L94" s="17">
        <v>10</v>
      </c>
      <c r="M94" s="66">
        <v>0</v>
      </c>
      <c r="N94" s="17">
        <v>8</v>
      </c>
      <c r="O94" s="17">
        <v>0</v>
      </c>
      <c r="P94" s="17">
        <v>0</v>
      </c>
      <c r="Q94" s="17">
        <v>18</v>
      </c>
      <c r="R94" s="67">
        <v>4.19666666666667</v>
      </c>
      <c r="S94" s="85">
        <v>0.174757281553398</v>
      </c>
      <c r="U94"/>
    </row>
    <row r="95" customHeight="1" spans="1:21">
      <c r="A95" s="64"/>
      <c r="B95" s="64"/>
      <c r="C95" s="64"/>
      <c r="D95" s="61" t="s">
        <v>204</v>
      </c>
      <c r="E95" s="61" t="s">
        <v>203</v>
      </c>
      <c r="F95" s="17">
        <v>184.31</v>
      </c>
      <c r="G95" s="17">
        <v>13667</v>
      </c>
      <c r="H95" s="17">
        <v>1062</v>
      </c>
      <c r="I95" s="62">
        <v>0.07770542181898</v>
      </c>
      <c r="J95" s="63">
        <v>0.173549905838041</v>
      </c>
      <c r="K95" s="63">
        <v>13.4857686397893</v>
      </c>
      <c r="L95" s="17">
        <v>17</v>
      </c>
      <c r="M95" s="66">
        <v>1</v>
      </c>
      <c r="N95" s="17">
        <v>10</v>
      </c>
      <c r="O95" s="17">
        <v>1</v>
      </c>
      <c r="P95" s="17">
        <v>0</v>
      </c>
      <c r="Q95" s="17">
        <v>29</v>
      </c>
      <c r="R95" s="67">
        <v>6.35551724137931</v>
      </c>
      <c r="S95" s="85">
        <v>0.0273069679849341</v>
      </c>
      <c r="U95"/>
    </row>
    <row r="96" customHeight="1" spans="1:21">
      <c r="A96" s="64"/>
      <c r="B96" s="61" t="s">
        <v>175</v>
      </c>
      <c r="C96" s="64"/>
      <c r="D96" s="64"/>
      <c r="E96" s="64"/>
      <c r="F96" s="17">
        <v>1636.68</v>
      </c>
      <c r="G96" s="17">
        <v>70039</v>
      </c>
      <c r="H96" s="17">
        <v>3321</v>
      </c>
      <c r="I96" s="62">
        <v>0.0474164394123274</v>
      </c>
      <c r="J96" s="63">
        <v>0.492827461607949</v>
      </c>
      <c r="K96" s="63">
        <v>23.3681234740645</v>
      </c>
      <c r="L96" s="17">
        <v>99</v>
      </c>
      <c r="M96" s="66">
        <v>2</v>
      </c>
      <c r="N96" s="17">
        <v>66</v>
      </c>
      <c r="O96" s="17">
        <v>4</v>
      </c>
      <c r="P96" s="17">
        <v>1</v>
      </c>
      <c r="Q96" s="17">
        <v>172</v>
      </c>
      <c r="R96" s="67">
        <v>9.51558139534884</v>
      </c>
      <c r="S96" s="85">
        <v>0.0517916290274014</v>
      </c>
      <c r="U96"/>
    </row>
    <row r="97" customHeight="1" spans="1:21">
      <c r="A97" s="61" t="s">
        <v>207</v>
      </c>
      <c r="B97" s="64"/>
      <c r="C97" s="64"/>
      <c r="D97" s="64"/>
      <c r="E97" s="64"/>
      <c r="F97" s="17">
        <v>1636.68</v>
      </c>
      <c r="G97" s="17">
        <v>70039</v>
      </c>
      <c r="H97" s="17">
        <v>3321</v>
      </c>
      <c r="I97" s="62">
        <v>0.0474164394123274</v>
      </c>
      <c r="J97" s="63">
        <v>0.492827461607949</v>
      </c>
      <c r="K97" s="63">
        <v>23.3681234740645</v>
      </c>
      <c r="L97" s="17">
        <v>99</v>
      </c>
      <c r="M97" s="66">
        <v>2</v>
      </c>
      <c r="N97" s="17">
        <v>66</v>
      </c>
      <c r="O97" s="17">
        <v>4</v>
      </c>
      <c r="P97" s="17">
        <v>1</v>
      </c>
      <c r="Q97" s="17">
        <v>172</v>
      </c>
      <c r="R97" s="67">
        <v>9.51558139534884</v>
      </c>
      <c r="S97" s="85">
        <v>0.0517916290274014</v>
      </c>
      <c r="U97"/>
    </row>
    <row r="98" customHeight="1" spans="1:21">
      <c r="A98" s="61" t="s">
        <v>141</v>
      </c>
      <c r="B98" s="61" t="s">
        <v>171</v>
      </c>
      <c r="C98" s="61" t="s">
        <v>172</v>
      </c>
      <c r="D98" s="61" t="s">
        <v>173</v>
      </c>
      <c r="E98" s="61" t="s">
        <v>174</v>
      </c>
      <c r="F98" s="17">
        <v>808.41</v>
      </c>
      <c r="G98" s="17">
        <v>38857</v>
      </c>
      <c r="H98" s="17">
        <v>1122</v>
      </c>
      <c r="I98" s="62">
        <v>0.0288751061584785</v>
      </c>
      <c r="J98" s="63">
        <v>0.720508021390374</v>
      </c>
      <c r="K98" s="63">
        <v>20.8047456056824</v>
      </c>
      <c r="L98" s="17">
        <v>15</v>
      </c>
      <c r="M98" s="66">
        <v>1</v>
      </c>
      <c r="N98" s="17">
        <v>5</v>
      </c>
      <c r="O98" s="17">
        <v>1</v>
      </c>
      <c r="P98" s="17">
        <v>0</v>
      </c>
      <c r="Q98" s="17">
        <v>22</v>
      </c>
      <c r="R98" s="67">
        <v>36.7459090909091</v>
      </c>
      <c r="S98" s="85">
        <v>0.0196078431372549</v>
      </c>
      <c r="U98"/>
    </row>
    <row r="99" customHeight="1" spans="1:21">
      <c r="A99" s="64"/>
      <c r="B99" s="64"/>
      <c r="C99" s="64"/>
      <c r="D99" s="61" t="s">
        <v>196</v>
      </c>
      <c r="E99" s="61" t="s">
        <v>186</v>
      </c>
      <c r="F99" s="17">
        <v>83.28</v>
      </c>
      <c r="G99" s="17">
        <v>4567</v>
      </c>
      <c r="H99" s="17">
        <v>195</v>
      </c>
      <c r="I99" s="62">
        <v>0.0426976133128969</v>
      </c>
      <c r="J99" s="63">
        <v>0.427076923076923</v>
      </c>
      <c r="K99" s="63">
        <v>18.2351653164003</v>
      </c>
      <c r="L99" s="17">
        <v>4</v>
      </c>
      <c r="M99" s="66">
        <v>0</v>
      </c>
      <c r="N99" s="17">
        <v>2</v>
      </c>
      <c r="O99" s="17">
        <v>0</v>
      </c>
      <c r="P99" s="17">
        <v>0</v>
      </c>
      <c r="Q99" s="17">
        <v>6</v>
      </c>
      <c r="R99" s="67">
        <v>13.88</v>
      </c>
      <c r="S99" s="85">
        <v>0.0307692307692308</v>
      </c>
      <c r="U99"/>
    </row>
    <row r="100" customHeight="1" spans="1:21">
      <c r="A100" s="64"/>
      <c r="B100" s="64"/>
      <c r="C100" s="61" t="s">
        <v>184</v>
      </c>
      <c r="D100" s="61" t="s">
        <v>173</v>
      </c>
      <c r="E100" s="61" t="s">
        <v>174</v>
      </c>
      <c r="F100" s="17">
        <v>121.05</v>
      </c>
      <c r="G100" s="17">
        <v>4712</v>
      </c>
      <c r="H100" s="17">
        <v>125</v>
      </c>
      <c r="I100" s="62">
        <v>0.026528013582343</v>
      </c>
      <c r="J100" s="63">
        <v>0.9684</v>
      </c>
      <c r="K100" s="63">
        <v>25.6897283531409</v>
      </c>
      <c r="L100" s="17">
        <v>13</v>
      </c>
      <c r="M100" s="66">
        <v>0</v>
      </c>
      <c r="N100" s="17">
        <v>5</v>
      </c>
      <c r="O100" s="17">
        <v>1</v>
      </c>
      <c r="P100" s="17">
        <v>0</v>
      </c>
      <c r="Q100" s="17">
        <v>19</v>
      </c>
      <c r="R100" s="67">
        <v>6.37105263157895</v>
      </c>
      <c r="S100" s="85">
        <v>0.152</v>
      </c>
      <c r="U100"/>
    </row>
    <row r="101" customHeight="1" spans="1:21">
      <c r="A101" s="64"/>
      <c r="B101" s="64"/>
      <c r="C101" s="64"/>
      <c r="D101" s="61" t="s">
        <v>197</v>
      </c>
      <c r="E101" s="61" t="s">
        <v>174</v>
      </c>
      <c r="F101" s="17">
        <v>38.07</v>
      </c>
      <c r="G101" s="17">
        <v>843</v>
      </c>
      <c r="H101" s="17">
        <v>71</v>
      </c>
      <c r="I101" s="62">
        <v>0.0842230130486358</v>
      </c>
      <c r="J101" s="63">
        <v>0.536197183098592</v>
      </c>
      <c r="K101" s="63">
        <v>45.1601423487545</v>
      </c>
      <c r="L101" s="17">
        <v>2</v>
      </c>
      <c r="M101" s="66">
        <v>0</v>
      </c>
      <c r="N101" s="17">
        <v>2</v>
      </c>
      <c r="O101" s="17">
        <v>0</v>
      </c>
      <c r="P101" s="17">
        <v>0</v>
      </c>
      <c r="Q101" s="17">
        <v>4</v>
      </c>
      <c r="R101" s="67">
        <v>9.5175</v>
      </c>
      <c r="S101" s="85">
        <v>0.0563380281690141</v>
      </c>
      <c r="U101"/>
    </row>
    <row r="102" customHeight="1" spans="1:21">
      <c r="A102" s="64"/>
      <c r="B102" s="64"/>
      <c r="C102" s="64"/>
      <c r="D102" s="61" t="s">
        <v>185</v>
      </c>
      <c r="E102" s="61" t="s">
        <v>186</v>
      </c>
      <c r="F102" s="17">
        <v>236.95</v>
      </c>
      <c r="G102" s="17">
        <v>8347</v>
      </c>
      <c r="H102" s="17">
        <v>383</v>
      </c>
      <c r="I102" s="62">
        <v>0.0458847490116209</v>
      </c>
      <c r="J102" s="63">
        <v>0.618668407310705</v>
      </c>
      <c r="K102" s="63">
        <v>28.387444590871</v>
      </c>
      <c r="L102" s="17">
        <v>33</v>
      </c>
      <c r="M102" s="66">
        <v>0</v>
      </c>
      <c r="N102" s="17">
        <v>15</v>
      </c>
      <c r="O102" s="17">
        <v>0</v>
      </c>
      <c r="P102" s="17">
        <v>1</v>
      </c>
      <c r="Q102" s="17">
        <v>49</v>
      </c>
      <c r="R102" s="67">
        <v>4.83571428571429</v>
      </c>
      <c r="S102" s="85">
        <v>0.127937336814621</v>
      </c>
      <c r="U102"/>
    </row>
    <row r="103" customHeight="1" spans="1:21">
      <c r="A103" s="64"/>
      <c r="B103" s="64"/>
      <c r="C103" s="64"/>
      <c r="D103" s="61" t="s">
        <v>200</v>
      </c>
      <c r="E103" s="61" t="s">
        <v>201</v>
      </c>
      <c r="F103" s="17">
        <v>55.2</v>
      </c>
      <c r="G103" s="17">
        <v>2577</v>
      </c>
      <c r="H103" s="17">
        <v>70</v>
      </c>
      <c r="I103" s="62">
        <v>0.027163368257664</v>
      </c>
      <c r="J103" s="63">
        <v>0.788571428571429</v>
      </c>
      <c r="K103" s="63">
        <v>21.4202561117579</v>
      </c>
      <c r="L103" s="17">
        <v>3</v>
      </c>
      <c r="M103" s="66">
        <v>0</v>
      </c>
      <c r="N103" s="17">
        <v>7</v>
      </c>
      <c r="O103" s="17">
        <v>0</v>
      </c>
      <c r="P103" s="17">
        <v>0</v>
      </c>
      <c r="Q103" s="17">
        <v>10</v>
      </c>
      <c r="R103" s="67">
        <v>5.52</v>
      </c>
      <c r="S103" s="85">
        <v>0.142857142857143</v>
      </c>
      <c r="U103"/>
    </row>
    <row r="104" customHeight="1" spans="1:21">
      <c r="A104" s="64"/>
      <c r="B104" s="64"/>
      <c r="C104" s="64"/>
      <c r="D104" s="61" t="s">
        <v>202</v>
      </c>
      <c r="E104" s="61" t="s">
        <v>203</v>
      </c>
      <c r="F104" s="17">
        <v>69.05</v>
      </c>
      <c r="G104" s="17">
        <v>2525</v>
      </c>
      <c r="H104" s="17">
        <v>96</v>
      </c>
      <c r="I104" s="62">
        <v>0.038019801980198</v>
      </c>
      <c r="J104" s="63">
        <v>0.719270833333333</v>
      </c>
      <c r="K104" s="63">
        <v>27.3465346534653</v>
      </c>
      <c r="L104" s="17">
        <v>3</v>
      </c>
      <c r="M104" s="66">
        <v>0</v>
      </c>
      <c r="N104" s="17">
        <v>6</v>
      </c>
      <c r="O104" s="17">
        <v>0</v>
      </c>
      <c r="P104" s="17">
        <v>0</v>
      </c>
      <c r="Q104" s="17">
        <v>9</v>
      </c>
      <c r="R104" s="67">
        <v>7.67222222222222</v>
      </c>
      <c r="S104" s="85">
        <v>0.09375</v>
      </c>
      <c r="U104"/>
    </row>
    <row r="105" customHeight="1" spans="1:21">
      <c r="A105" s="64"/>
      <c r="B105" s="64"/>
      <c r="C105" s="64"/>
      <c r="D105" s="61" t="s">
        <v>204</v>
      </c>
      <c r="E105" s="61" t="s">
        <v>203</v>
      </c>
      <c r="F105" s="17">
        <v>200.76</v>
      </c>
      <c r="G105" s="17">
        <v>13451</v>
      </c>
      <c r="H105" s="17">
        <v>984</v>
      </c>
      <c r="I105" s="62">
        <v>0.0731544123113523</v>
      </c>
      <c r="J105" s="63">
        <v>0.204024390243902</v>
      </c>
      <c r="K105" s="63">
        <v>14.9252843654747</v>
      </c>
      <c r="L105" s="17">
        <v>14</v>
      </c>
      <c r="M105" s="66">
        <v>0</v>
      </c>
      <c r="N105" s="17">
        <v>14</v>
      </c>
      <c r="O105" s="17">
        <v>2</v>
      </c>
      <c r="P105" s="17">
        <v>0</v>
      </c>
      <c r="Q105" s="17">
        <v>30</v>
      </c>
      <c r="R105" s="67">
        <v>6.692</v>
      </c>
      <c r="S105" s="85">
        <v>0.0304878048780488</v>
      </c>
      <c r="U105"/>
    </row>
    <row r="106" customHeight="1" spans="1:21">
      <c r="A106" s="64"/>
      <c r="B106" s="61" t="s">
        <v>175</v>
      </c>
      <c r="C106" s="64"/>
      <c r="D106" s="64"/>
      <c r="E106" s="64"/>
      <c r="F106" s="17">
        <v>1612.77</v>
      </c>
      <c r="G106" s="17">
        <v>75879</v>
      </c>
      <c r="H106" s="17">
        <v>3046</v>
      </c>
      <c r="I106" s="62">
        <v>0.0401428590255538</v>
      </c>
      <c r="J106" s="63">
        <v>0.529471437951412</v>
      </c>
      <c r="K106" s="63">
        <v>21.2544972917408</v>
      </c>
      <c r="L106" s="17">
        <v>87</v>
      </c>
      <c r="M106" s="66">
        <v>1</v>
      </c>
      <c r="N106" s="17">
        <v>56</v>
      </c>
      <c r="O106" s="17">
        <v>4</v>
      </c>
      <c r="P106" s="17">
        <v>1</v>
      </c>
      <c r="Q106" s="17">
        <v>149</v>
      </c>
      <c r="R106" s="67">
        <v>10.8239597315436</v>
      </c>
      <c r="S106" s="85">
        <v>0.0489166119500985</v>
      </c>
      <c r="U106"/>
    </row>
    <row r="107" customHeight="1" spans="1:21">
      <c r="A107" s="61" t="s">
        <v>208</v>
      </c>
      <c r="B107" s="64"/>
      <c r="C107" s="64"/>
      <c r="D107" s="64"/>
      <c r="E107" s="64"/>
      <c r="F107" s="17">
        <v>1612.77</v>
      </c>
      <c r="G107" s="17">
        <v>75879</v>
      </c>
      <c r="H107" s="17">
        <v>3046</v>
      </c>
      <c r="I107" s="62">
        <v>0.0401428590255538</v>
      </c>
      <c r="J107" s="63">
        <v>0.529471437951412</v>
      </c>
      <c r="K107" s="63">
        <v>21.2544972917408</v>
      </c>
      <c r="L107" s="17">
        <v>87</v>
      </c>
      <c r="M107" s="66">
        <v>1</v>
      </c>
      <c r="N107" s="17">
        <v>56</v>
      </c>
      <c r="O107" s="17">
        <v>4</v>
      </c>
      <c r="P107" s="17">
        <v>1</v>
      </c>
      <c r="Q107" s="17">
        <v>149</v>
      </c>
      <c r="R107" s="67">
        <v>10.8239597315436</v>
      </c>
      <c r="S107" s="85">
        <v>0.0489166119500985</v>
      </c>
      <c r="U107"/>
    </row>
    <row r="108" customHeight="1" spans="1:21">
      <c r="A108" s="61" t="s">
        <v>140</v>
      </c>
      <c r="B108" s="61" t="s">
        <v>171</v>
      </c>
      <c r="C108" s="61" t="s">
        <v>172</v>
      </c>
      <c r="D108" s="61" t="s">
        <v>173</v>
      </c>
      <c r="E108" s="61" t="s">
        <v>174</v>
      </c>
      <c r="F108" s="17">
        <v>778.16</v>
      </c>
      <c r="G108" s="17">
        <v>37005</v>
      </c>
      <c r="H108" s="17">
        <v>1013</v>
      </c>
      <c r="I108" s="62">
        <v>0.0273746790974193</v>
      </c>
      <c r="J108" s="63">
        <v>0.76817374136229</v>
      </c>
      <c r="K108" s="63">
        <v>21.0285096608566</v>
      </c>
      <c r="L108" s="17">
        <v>5</v>
      </c>
      <c r="M108" s="66">
        <v>0</v>
      </c>
      <c r="N108" s="17">
        <v>4</v>
      </c>
      <c r="O108" s="17">
        <v>0</v>
      </c>
      <c r="P108" s="17">
        <v>0</v>
      </c>
      <c r="Q108" s="17">
        <v>9</v>
      </c>
      <c r="R108" s="67">
        <v>86.4622222222222</v>
      </c>
      <c r="S108" s="85">
        <v>0.00888450148075025</v>
      </c>
      <c r="U108"/>
    </row>
    <row r="109" customHeight="1" spans="1:21">
      <c r="A109" s="64"/>
      <c r="B109" s="64"/>
      <c r="C109" s="64"/>
      <c r="D109" s="61" t="s">
        <v>196</v>
      </c>
      <c r="E109" s="61" t="s">
        <v>186</v>
      </c>
      <c r="F109" s="17">
        <v>40.49</v>
      </c>
      <c r="G109" s="17">
        <v>2674</v>
      </c>
      <c r="H109" s="17">
        <v>105</v>
      </c>
      <c r="I109" s="62">
        <v>0.0392670157068063</v>
      </c>
      <c r="J109" s="63">
        <v>0.385619047619048</v>
      </c>
      <c r="K109" s="63">
        <v>15.1421091997008</v>
      </c>
      <c r="L109" s="17">
        <v>2</v>
      </c>
      <c r="M109" s="66">
        <v>0</v>
      </c>
      <c r="N109" s="17">
        <v>2</v>
      </c>
      <c r="O109" s="17">
        <v>0</v>
      </c>
      <c r="P109" s="17">
        <v>0</v>
      </c>
      <c r="Q109" s="17">
        <v>4</v>
      </c>
      <c r="R109" s="67">
        <v>10.1225</v>
      </c>
      <c r="S109" s="85">
        <v>0.0380952380952381</v>
      </c>
      <c r="U109"/>
    </row>
    <row r="110" customHeight="1" spans="1:21">
      <c r="A110" s="64"/>
      <c r="B110" s="64"/>
      <c r="C110" s="61" t="s">
        <v>184</v>
      </c>
      <c r="D110" s="61" t="s">
        <v>173</v>
      </c>
      <c r="E110" s="61" t="s">
        <v>174</v>
      </c>
      <c r="F110" s="17">
        <v>92.34</v>
      </c>
      <c r="G110" s="17">
        <v>2938</v>
      </c>
      <c r="H110" s="17">
        <v>81</v>
      </c>
      <c r="I110" s="62">
        <v>0.027569775357386</v>
      </c>
      <c r="J110" s="63">
        <v>1.14</v>
      </c>
      <c r="K110" s="63">
        <v>31.42954390742</v>
      </c>
      <c r="L110" s="17">
        <v>7</v>
      </c>
      <c r="M110" s="66">
        <v>1</v>
      </c>
      <c r="N110" s="17">
        <v>5</v>
      </c>
      <c r="O110" s="17">
        <v>0</v>
      </c>
      <c r="P110" s="17">
        <v>2</v>
      </c>
      <c r="Q110" s="17">
        <v>15</v>
      </c>
      <c r="R110" s="67">
        <v>6.156</v>
      </c>
      <c r="S110" s="85">
        <v>0.185185185185185</v>
      </c>
      <c r="U110"/>
    </row>
    <row r="111" customHeight="1" spans="1:21">
      <c r="A111" s="64"/>
      <c r="B111" s="64"/>
      <c r="C111" s="64"/>
      <c r="D111" s="61" t="s">
        <v>197</v>
      </c>
      <c r="E111" s="61" t="s">
        <v>174</v>
      </c>
      <c r="F111" s="17">
        <v>8.11</v>
      </c>
      <c r="G111" s="17">
        <v>169</v>
      </c>
      <c r="H111" s="17">
        <v>13</v>
      </c>
      <c r="I111" s="62">
        <v>0.0769230769230769</v>
      </c>
      <c r="J111" s="63">
        <v>0.623846153846154</v>
      </c>
      <c r="K111" s="63">
        <v>47.9881656804734</v>
      </c>
      <c r="L111" s="17">
        <v>1</v>
      </c>
      <c r="M111" s="66">
        <v>0</v>
      </c>
      <c r="N111" s="17">
        <v>0</v>
      </c>
      <c r="O111" s="17">
        <v>0</v>
      </c>
      <c r="P111" s="17">
        <v>0</v>
      </c>
      <c r="Q111" s="17">
        <v>1</v>
      </c>
      <c r="R111" s="67">
        <v>8.11</v>
      </c>
      <c r="S111" s="85">
        <v>0.0769230769230769</v>
      </c>
      <c r="U111"/>
    </row>
    <row r="112" customHeight="1" spans="1:21">
      <c r="A112" s="64"/>
      <c r="B112" s="64"/>
      <c r="C112" s="64"/>
      <c r="D112" s="61" t="s">
        <v>185</v>
      </c>
      <c r="E112" s="61" t="s">
        <v>186</v>
      </c>
      <c r="F112" s="17">
        <v>133.59</v>
      </c>
      <c r="G112" s="17">
        <v>3948</v>
      </c>
      <c r="H112" s="17">
        <v>179</v>
      </c>
      <c r="I112" s="62">
        <v>0.045339412360689</v>
      </c>
      <c r="J112" s="63">
        <v>0.746312849162011</v>
      </c>
      <c r="K112" s="63">
        <v>33.8373860182371</v>
      </c>
      <c r="L112" s="17">
        <v>12</v>
      </c>
      <c r="M112" s="66">
        <v>0</v>
      </c>
      <c r="N112" s="17">
        <v>14</v>
      </c>
      <c r="O112" s="17">
        <v>0</v>
      </c>
      <c r="P112" s="17">
        <v>2</v>
      </c>
      <c r="Q112" s="17">
        <v>28</v>
      </c>
      <c r="R112" s="67">
        <v>4.77107142857143</v>
      </c>
      <c r="S112" s="85">
        <v>0.156424581005587</v>
      </c>
      <c r="U112"/>
    </row>
    <row r="113" customHeight="1" spans="1:21">
      <c r="A113" s="64"/>
      <c r="B113" s="64"/>
      <c r="C113" s="64"/>
      <c r="D113" s="61" t="s">
        <v>200</v>
      </c>
      <c r="E113" s="61" t="s">
        <v>201</v>
      </c>
      <c r="F113" s="17">
        <v>42.31</v>
      </c>
      <c r="G113" s="17">
        <v>1989</v>
      </c>
      <c r="H113" s="17">
        <v>49</v>
      </c>
      <c r="I113" s="62">
        <v>0.0246354952237305</v>
      </c>
      <c r="J113" s="63">
        <v>0.863469387755102</v>
      </c>
      <c r="K113" s="63">
        <v>21.2719959778783</v>
      </c>
      <c r="L113" s="17">
        <v>1</v>
      </c>
      <c r="M113" s="66">
        <v>0</v>
      </c>
      <c r="N113" s="17">
        <v>1</v>
      </c>
      <c r="O113" s="17">
        <v>0</v>
      </c>
      <c r="P113" s="17">
        <v>0</v>
      </c>
      <c r="Q113" s="17">
        <v>2</v>
      </c>
      <c r="R113" s="67">
        <v>21.155</v>
      </c>
      <c r="S113" s="85">
        <v>0.0408163265306122</v>
      </c>
      <c r="U113"/>
    </row>
    <row r="114" customHeight="1" spans="1:21">
      <c r="A114" s="64"/>
      <c r="B114" s="64"/>
      <c r="C114" s="64"/>
      <c r="D114" s="61" t="s">
        <v>202</v>
      </c>
      <c r="E114" s="61" t="s">
        <v>203</v>
      </c>
      <c r="F114" s="17">
        <v>57.65</v>
      </c>
      <c r="G114" s="17">
        <v>2325</v>
      </c>
      <c r="H114" s="17">
        <v>73</v>
      </c>
      <c r="I114" s="62">
        <v>0.0313978494623656</v>
      </c>
      <c r="J114" s="63">
        <v>0.78972602739726</v>
      </c>
      <c r="K114" s="63">
        <v>24.7956989247312</v>
      </c>
      <c r="L114" s="17">
        <v>4</v>
      </c>
      <c r="M114" s="66">
        <v>0</v>
      </c>
      <c r="N114" s="17">
        <v>1</v>
      </c>
      <c r="O114" s="17">
        <v>0</v>
      </c>
      <c r="P114" s="17">
        <v>0</v>
      </c>
      <c r="Q114" s="17">
        <v>5</v>
      </c>
      <c r="R114" s="67">
        <v>11.53</v>
      </c>
      <c r="S114" s="85">
        <v>0.0684931506849315</v>
      </c>
      <c r="U114"/>
    </row>
    <row r="115" customHeight="1" spans="1:21">
      <c r="A115" s="64"/>
      <c r="B115" s="64"/>
      <c r="C115" s="64"/>
      <c r="D115" s="61" t="s">
        <v>204</v>
      </c>
      <c r="E115" s="61" t="s">
        <v>203</v>
      </c>
      <c r="F115" s="17">
        <v>201.37</v>
      </c>
      <c r="G115" s="17">
        <v>8733</v>
      </c>
      <c r="H115" s="17">
        <v>550</v>
      </c>
      <c r="I115" s="62">
        <v>0.062979503034467</v>
      </c>
      <c r="J115" s="63">
        <v>0.366127272727273</v>
      </c>
      <c r="K115" s="63">
        <v>23.0585136837284</v>
      </c>
      <c r="L115" s="17">
        <v>14</v>
      </c>
      <c r="M115" s="66">
        <v>0</v>
      </c>
      <c r="N115" s="17">
        <v>14</v>
      </c>
      <c r="O115" s="17">
        <v>1</v>
      </c>
      <c r="P115" s="17">
        <v>0</v>
      </c>
      <c r="Q115" s="17">
        <v>29</v>
      </c>
      <c r="R115" s="67">
        <v>6.94379310344828</v>
      </c>
      <c r="S115" s="85">
        <v>0.0527272727272727</v>
      </c>
      <c r="U115"/>
    </row>
    <row r="116" customHeight="1" spans="1:21">
      <c r="A116" s="64"/>
      <c r="B116" s="61" t="s">
        <v>175</v>
      </c>
      <c r="C116" s="64"/>
      <c r="D116" s="64"/>
      <c r="E116" s="64"/>
      <c r="F116" s="17">
        <v>1354.02</v>
      </c>
      <c r="G116" s="17">
        <v>59781</v>
      </c>
      <c r="H116" s="17">
        <v>2063</v>
      </c>
      <c r="I116" s="62">
        <v>0.034509292250046</v>
      </c>
      <c r="J116" s="63">
        <v>0.656335433834222</v>
      </c>
      <c r="K116" s="63">
        <v>22.6496713002459</v>
      </c>
      <c r="L116" s="17">
        <v>46</v>
      </c>
      <c r="M116" s="66">
        <v>1</v>
      </c>
      <c r="N116" s="17">
        <v>41</v>
      </c>
      <c r="O116" s="17">
        <v>1</v>
      </c>
      <c r="P116" s="17">
        <v>4</v>
      </c>
      <c r="Q116" s="17">
        <v>93</v>
      </c>
      <c r="R116" s="67">
        <v>14.5593548387097</v>
      </c>
      <c r="S116" s="85">
        <v>0.045079980610761</v>
      </c>
      <c r="U116"/>
    </row>
    <row r="117" customHeight="1" spans="1:21">
      <c r="A117" s="61" t="s">
        <v>209</v>
      </c>
      <c r="B117" s="64"/>
      <c r="C117" s="64"/>
      <c r="D117" s="64"/>
      <c r="E117" s="64"/>
      <c r="F117" s="17">
        <v>1354.02</v>
      </c>
      <c r="G117" s="17">
        <v>59781</v>
      </c>
      <c r="H117" s="17">
        <v>2063</v>
      </c>
      <c r="I117" s="62">
        <v>0.034509292250046</v>
      </c>
      <c r="J117" s="63">
        <v>0.656335433834222</v>
      </c>
      <c r="K117" s="63">
        <v>22.6496713002459</v>
      </c>
      <c r="L117" s="17">
        <v>46</v>
      </c>
      <c r="M117" s="66">
        <v>1</v>
      </c>
      <c r="N117" s="17">
        <v>41</v>
      </c>
      <c r="O117" s="17">
        <v>1</v>
      </c>
      <c r="P117" s="17">
        <v>4</v>
      </c>
      <c r="Q117" s="17">
        <v>93</v>
      </c>
      <c r="R117" s="67">
        <v>14.5593548387097</v>
      </c>
      <c r="S117" s="85">
        <v>0.045079980610761</v>
      </c>
      <c r="U117"/>
    </row>
    <row r="118" customHeight="1" spans="1:21">
      <c r="A118" s="61" t="s">
        <v>139</v>
      </c>
      <c r="B118" s="61" t="s">
        <v>171</v>
      </c>
      <c r="C118" s="61" t="s">
        <v>172</v>
      </c>
      <c r="D118" s="61" t="s">
        <v>173</v>
      </c>
      <c r="E118" s="61" t="s">
        <v>174</v>
      </c>
      <c r="F118" s="17">
        <v>868.29</v>
      </c>
      <c r="G118" s="17">
        <v>35724</v>
      </c>
      <c r="H118" s="17">
        <v>1138</v>
      </c>
      <c r="I118" s="62">
        <v>0.0318553353487851</v>
      </c>
      <c r="J118" s="63">
        <v>0.762996485061511</v>
      </c>
      <c r="K118" s="63">
        <v>24.3055089015788</v>
      </c>
      <c r="L118" s="17">
        <v>14</v>
      </c>
      <c r="M118" s="66">
        <v>1</v>
      </c>
      <c r="N118" s="17">
        <v>5</v>
      </c>
      <c r="O118" s="17">
        <v>1</v>
      </c>
      <c r="P118" s="17">
        <v>0</v>
      </c>
      <c r="Q118" s="17">
        <v>21</v>
      </c>
      <c r="R118" s="67">
        <v>41.3471428571429</v>
      </c>
      <c r="S118" s="85">
        <v>0.0184534270650264</v>
      </c>
      <c r="U118"/>
    </row>
    <row r="119" customHeight="1" spans="1:21">
      <c r="A119" s="64"/>
      <c r="B119" s="64"/>
      <c r="C119" s="64"/>
      <c r="D119" s="61" t="s">
        <v>196</v>
      </c>
      <c r="E119" s="61" t="s">
        <v>186</v>
      </c>
      <c r="F119" s="17">
        <v>32</v>
      </c>
      <c r="G119" s="17">
        <v>2388</v>
      </c>
      <c r="H119" s="17">
        <v>85</v>
      </c>
      <c r="I119" s="62">
        <v>0.0355946398659966</v>
      </c>
      <c r="J119" s="63">
        <v>0.376470588235294</v>
      </c>
      <c r="K119" s="63">
        <v>13.4003350083752</v>
      </c>
      <c r="L119" s="17">
        <v>0</v>
      </c>
      <c r="M119" s="66">
        <v>0</v>
      </c>
      <c r="N119" s="17">
        <v>2</v>
      </c>
      <c r="O119" s="17">
        <v>0</v>
      </c>
      <c r="P119" s="17">
        <v>0</v>
      </c>
      <c r="Q119" s="17">
        <v>2</v>
      </c>
      <c r="R119" s="67">
        <v>16</v>
      </c>
      <c r="S119" s="85">
        <v>0.0235294117647059</v>
      </c>
      <c r="U119"/>
    </row>
    <row r="120" customHeight="1" spans="1:21">
      <c r="A120" s="64"/>
      <c r="B120" s="64"/>
      <c r="C120" s="61" t="s">
        <v>184</v>
      </c>
      <c r="D120" s="61" t="s">
        <v>173</v>
      </c>
      <c r="E120" s="61" t="s">
        <v>174</v>
      </c>
      <c r="F120" s="17">
        <v>94.49</v>
      </c>
      <c r="G120" s="17">
        <v>3083</v>
      </c>
      <c r="H120" s="17">
        <v>96</v>
      </c>
      <c r="I120" s="62">
        <v>0.0311385014596173</v>
      </c>
      <c r="J120" s="63">
        <v>0.984270833333333</v>
      </c>
      <c r="K120" s="63">
        <v>30.6487187804087</v>
      </c>
      <c r="L120" s="17">
        <v>2</v>
      </c>
      <c r="M120" s="66">
        <v>0</v>
      </c>
      <c r="N120" s="17">
        <v>8</v>
      </c>
      <c r="O120" s="17">
        <v>0</v>
      </c>
      <c r="P120" s="17">
        <v>0</v>
      </c>
      <c r="Q120" s="17">
        <v>10</v>
      </c>
      <c r="R120" s="67">
        <v>9.449</v>
      </c>
      <c r="S120" s="85">
        <v>0.104166666666667</v>
      </c>
      <c r="U120"/>
    </row>
    <row r="121" customHeight="1" spans="1:21">
      <c r="A121" s="64"/>
      <c r="B121" s="64"/>
      <c r="C121" s="64"/>
      <c r="D121" s="61" t="s">
        <v>197</v>
      </c>
      <c r="E121" s="61" t="s">
        <v>174</v>
      </c>
      <c r="F121" s="17">
        <v>7.53</v>
      </c>
      <c r="G121" s="17">
        <v>154</v>
      </c>
      <c r="H121" s="17">
        <v>15</v>
      </c>
      <c r="I121" s="62">
        <v>0.0974025974025974</v>
      </c>
      <c r="J121" s="63">
        <v>0.502</v>
      </c>
      <c r="K121" s="63">
        <v>48.8961038961039</v>
      </c>
      <c r="L121" s="17">
        <v>1</v>
      </c>
      <c r="M121" s="66">
        <v>0</v>
      </c>
      <c r="N121" s="17">
        <v>0</v>
      </c>
      <c r="O121" s="17">
        <v>0</v>
      </c>
      <c r="P121" s="17">
        <v>0</v>
      </c>
      <c r="Q121" s="17">
        <v>1</v>
      </c>
      <c r="R121" s="67">
        <v>7.53</v>
      </c>
      <c r="S121" s="85">
        <v>0.0666666666666667</v>
      </c>
      <c r="U121"/>
    </row>
    <row r="122" customHeight="1" spans="1:21">
      <c r="A122" s="64"/>
      <c r="B122" s="64"/>
      <c r="C122" s="64"/>
      <c r="D122" s="61" t="s">
        <v>185</v>
      </c>
      <c r="E122" s="61" t="s">
        <v>186</v>
      </c>
      <c r="F122" s="17">
        <v>143.76</v>
      </c>
      <c r="G122" s="17">
        <v>4210</v>
      </c>
      <c r="H122" s="17">
        <v>206</v>
      </c>
      <c r="I122" s="62">
        <v>0.0489311163895487</v>
      </c>
      <c r="J122" s="63">
        <v>0.697864077669903</v>
      </c>
      <c r="K122" s="63">
        <v>34.1472684085511</v>
      </c>
      <c r="L122" s="17">
        <v>13</v>
      </c>
      <c r="M122" s="66">
        <v>0</v>
      </c>
      <c r="N122" s="17">
        <v>12</v>
      </c>
      <c r="O122" s="17">
        <v>2</v>
      </c>
      <c r="P122" s="17">
        <v>0</v>
      </c>
      <c r="Q122" s="17">
        <v>27</v>
      </c>
      <c r="R122" s="67">
        <v>5.32444444444444</v>
      </c>
      <c r="S122" s="85">
        <v>0.131067961165049</v>
      </c>
      <c r="U122"/>
    </row>
    <row r="123" customHeight="1" spans="1:21">
      <c r="A123" s="64"/>
      <c r="B123" s="64"/>
      <c r="C123" s="64"/>
      <c r="D123" s="61" t="s">
        <v>200</v>
      </c>
      <c r="E123" s="61" t="s">
        <v>201</v>
      </c>
      <c r="F123" s="17">
        <v>52.15</v>
      </c>
      <c r="G123" s="17">
        <v>2744</v>
      </c>
      <c r="H123" s="17">
        <v>56</v>
      </c>
      <c r="I123" s="62">
        <v>0.0204081632653061</v>
      </c>
      <c r="J123" s="63">
        <v>0.93125</v>
      </c>
      <c r="K123" s="63">
        <v>19.0051020408163</v>
      </c>
      <c r="L123" s="17">
        <v>5</v>
      </c>
      <c r="M123" s="66">
        <v>1</v>
      </c>
      <c r="N123" s="17">
        <v>5</v>
      </c>
      <c r="O123" s="17">
        <v>0</v>
      </c>
      <c r="P123" s="17">
        <v>0</v>
      </c>
      <c r="Q123" s="17">
        <v>11</v>
      </c>
      <c r="R123" s="67">
        <v>4.74090909090909</v>
      </c>
      <c r="S123" s="85">
        <v>0.196428571428571</v>
      </c>
      <c r="U123"/>
    </row>
    <row r="124" customHeight="1" spans="1:21">
      <c r="A124" s="64"/>
      <c r="B124" s="64"/>
      <c r="C124" s="64"/>
      <c r="D124" s="61" t="s">
        <v>202</v>
      </c>
      <c r="E124" s="61" t="s">
        <v>203</v>
      </c>
      <c r="F124" s="17">
        <v>71.87</v>
      </c>
      <c r="G124" s="17">
        <v>2366</v>
      </c>
      <c r="H124" s="17">
        <v>95</v>
      </c>
      <c r="I124" s="62">
        <v>0.0401521555367709</v>
      </c>
      <c r="J124" s="63">
        <v>0.756526315789474</v>
      </c>
      <c r="K124" s="63">
        <v>30.3761622992392</v>
      </c>
      <c r="L124" s="17">
        <v>3</v>
      </c>
      <c r="M124" s="66">
        <v>1</v>
      </c>
      <c r="N124" s="17">
        <v>5</v>
      </c>
      <c r="O124" s="17">
        <v>0</v>
      </c>
      <c r="P124" s="17">
        <v>1</v>
      </c>
      <c r="Q124" s="17">
        <v>10</v>
      </c>
      <c r="R124" s="67">
        <v>7.187</v>
      </c>
      <c r="S124" s="85">
        <v>0.105263157894737</v>
      </c>
      <c r="U124"/>
    </row>
    <row r="125" customHeight="1" spans="1:21">
      <c r="A125" s="64"/>
      <c r="B125" s="64"/>
      <c r="C125" s="64"/>
      <c r="D125" s="61" t="s">
        <v>204</v>
      </c>
      <c r="E125" s="61" t="s">
        <v>203</v>
      </c>
      <c r="F125" s="17">
        <v>203.56</v>
      </c>
      <c r="G125" s="17">
        <v>8817</v>
      </c>
      <c r="H125" s="17">
        <v>544</v>
      </c>
      <c r="I125" s="62">
        <v>0.0616989905863672</v>
      </c>
      <c r="J125" s="63">
        <v>0.374191176470588</v>
      </c>
      <c r="K125" s="63">
        <v>23.0872178745605</v>
      </c>
      <c r="L125" s="17">
        <v>18</v>
      </c>
      <c r="M125" s="66">
        <v>0</v>
      </c>
      <c r="N125" s="17">
        <v>20</v>
      </c>
      <c r="O125" s="17">
        <v>5</v>
      </c>
      <c r="P125" s="17">
        <v>0</v>
      </c>
      <c r="Q125" s="17">
        <v>43</v>
      </c>
      <c r="R125" s="67">
        <v>4.73395348837209</v>
      </c>
      <c r="S125" s="85">
        <v>0.0790441176470588</v>
      </c>
      <c r="U125"/>
    </row>
    <row r="126" customHeight="1" spans="1:21">
      <c r="A126" s="64"/>
      <c r="B126" s="61" t="s">
        <v>175</v>
      </c>
      <c r="C126" s="64"/>
      <c r="D126" s="64"/>
      <c r="E126" s="64"/>
      <c r="F126" s="17">
        <v>1473.65</v>
      </c>
      <c r="G126" s="17">
        <v>59486</v>
      </c>
      <c r="H126" s="17">
        <v>2235</v>
      </c>
      <c r="I126" s="62">
        <v>0.0375718656490603</v>
      </c>
      <c r="J126" s="63">
        <v>0.659351230425056</v>
      </c>
      <c r="K126" s="63">
        <v>24.7730558450728</v>
      </c>
      <c r="L126" s="17">
        <v>56</v>
      </c>
      <c r="M126" s="66">
        <v>3</v>
      </c>
      <c r="N126" s="17">
        <v>57</v>
      </c>
      <c r="O126" s="17">
        <v>8</v>
      </c>
      <c r="P126" s="17">
        <v>1</v>
      </c>
      <c r="Q126" s="17">
        <v>125</v>
      </c>
      <c r="R126" s="67">
        <v>11.7892</v>
      </c>
      <c r="S126" s="85">
        <v>0.0559284116331096</v>
      </c>
      <c r="U126"/>
    </row>
    <row r="127" customHeight="1" spans="1:21">
      <c r="A127" s="61" t="s">
        <v>210</v>
      </c>
      <c r="B127" s="64"/>
      <c r="C127" s="64"/>
      <c r="D127" s="64"/>
      <c r="E127" s="64"/>
      <c r="F127" s="17">
        <v>1473.65</v>
      </c>
      <c r="G127" s="17">
        <v>59486</v>
      </c>
      <c r="H127" s="17">
        <v>2235</v>
      </c>
      <c r="I127" s="62">
        <v>0.0375718656490603</v>
      </c>
      <c r="J127" s="63">
        <v>0.659351230425056</v>
      </c>
      <c r="K127" s="63">
        <v>24.7730558450728</v>
      </c>
      <c r="L127" s="17">
        <v>56</v>
      </c>
      <c r="M127" s="66">
        <v>3</v>
      </c>
      <c r="N127" s="17">
        <v>57</v>
      </c>
      <c r="O127" s="17">
        <v>8</v>
      </c>
      <c r="P127" s="17">
        <v>1</v>
      </c>
      <c r="Q127" s="17">
        <v>125</v>
      </c>
      <c r="R127" s="67">
        <v>11.7892</v>
      </c>
      <c r="S127" s="85">
        <v>0.0559284116331096</v>
      </c>
      <c r="U127"/>
    </row>
    <row r="128" customHeight="1" spans="1:21">
      <c r="A128" s="61" t="s">
        <v>138</v>
      </c>
      <c r="B128" s="61" t="s">
        <v>171</v>
      </c>
      <c r="C128" s="61" t="s">
        <v>172</v>
      </c>
      <c r="D128" s="61" t="s">
        <v>173</v>
      </c>
      <c r="E128" s="61" t="s">
        <v>174</v>
      </c>
      <c r="F128" s="17">
        <v>893.66</v>
      </c>
      <c r="G128" s="17">
        <v>39627</v>
      </c>
      <c r="H128" s="17">
        <v>1157</v>
      </c>
      <c r="I128" s="62">
        <v>0.0291972644913821</v>
      </c>
      <c r="J128" s="63">
        <v>0.772394122731201</v>
      </c>
      <c r="K128" s="63">
        <v>22.551795492972</v>
      </c>
      <c r="L128" s="17">
        <v>11</v>
      </c>
      <c r="M128" s="66">
        <v>1</v>
      </c>
      <c r="N128" s="17">
        <v>6</v>
      </c>
      <c r="O128" s="17">
        <v>3</v>
      </c>
      <c r="P128" s="17">
        <v>0</v>
      </c>
      <c r="Q128" s="17">
        <v>21</v>
      </c>
      <c r="R128" s="67">
        <v>42.5552380952381</v>
      </c>
      <c r="S128" s="85">
        <v>0.0181503889369058</v>
      </c>
      <c r="U128"/>
    </row>
    <row r="129" customHeight="1" spans="1:21">
      <c r="A129" s="64"/>
      <c r="B129" s="64"/>
      <c r="C129" s="64"/>
      <c r="D129" s="61" t="s">
        <v>196</v>
      </c>
      <c r="E129" s="61" t="s">
        <v>186</v>
      </c>
      <c r="F129" s="17">
        <v>44.82</v>
      </c>
      <c r="G129" s="17">
        <v>2881</v>
      </c>
      <c r="H129" s="17">
        <v>108</v>
      </c>
      <c r="I129" s="62">
        <v>0.0374869836862201</v>
      </c>
      <c r="J129" s="63">
        <v>0.415</v>
      </c>
      <c r="K129" s="63">
        <v>15.5570982297813</v>
      </c>
      <c r="L129" s="17">
        <v>0</v>
      </c>
      <c r="M129" s="66">
        <v>0</v>
      </c>
      <c r="N129" s="17">
        <v>2</v>
      </c>
      <c r="O129" s="17">
        <v>0</v>
      </c>
      <c r="P129" s="17">
        <v>0</v>
      </c>
      <c r="Q129" s="17">
        <v>2</v>
      </c>
      <c r="R129" s="67">
        <v>22.41</v>
      </c>
      <c r="S129" s="85">
        <v>0.0185185185185185</v>
      </c>
      <c r="U129"/>
    </row>
    <row r="130" customHeight="1" spans="1:21">
      <c r="A130" s="64"/>
      <c r="B130" s="64"/>
      <c r="C130" s="61" t="s">
        <v>184</v>
      </c>
      <c r="D130" s="61" t="s">
        <v>173</v>
      </c>
      <c r="E130" s="61" t="s">
        <v>174</v>
      </c>
      <c r="F130" s="17">
        <v>98.4</v>
      </c>
      <c r="G130" s="17">
        <v>3850</v>
      </c>
      <c r="H130" s="17">
        <v>109</v>
      </c>
      <c r="I130" s="62">
        <v>0.0283116883116883</v>
      </c>
      <c r="J130" s="63">
        <v>0.902752293577982</v>
      </c>
      <c r="K130" s="63">
        <v>25.5584415584416</v>
      </c>
      <c r="L130" s="17">
        <v>4</v>
      </c>
      <c r="M130" s="66">
        <v>0</v>
      </c>
      <c r="N130" s="17">
        <v>5</v>
      </c>
      <c r="O130" s="17">
        <v>1</v>
      </c>
      <c r="P130" s="17">
        <v>6</v>
      </c>
      <c r="Q130" s="17">
        <v>16</v>
      </c>
      <c r="R130" s="67">
        <v>6.15</v>
      </c>
      <c r="S130" s="85">
        <v>0.146788990825688</v>
      </c>
      <c r="U130"/>
    </row>
    <row r="131" customHeight="1" spans="1:21">
      <c r="A131" s="64"/>
      <c r="B131" s="64"/>
      <c r="C131" s="64"/>
      <c r="D131" s="61" t="s">
        <v>197</v>
      </c>
      <c r="E131" s="61" t="s">
        <v>174</v>
      </c>
      <c r="F131" s="17">
        <v>17.43</v>
      </c>
      <c r="G131" s="17">
        <v>284</v>
      </c>
      <c r="H131" s="17">
        <v>32</v>
      </c>
      <c r="I131" s="62">
        <v>0.112676056338028</v>
      </c>
      <c r="J131" s="63">
        <v>0.5446875</v>
      </c>
      <c r="K131" s="63">
        <v>61.3732394366197</v>
      </c>
      <c r="L131" s="17">
        <v>0</v>
      </c>
      <c r="M131" s="66">
        <v>0</v>
      </c>
      <c r="N131" s="17">
        <v>0</v>
      </c>
      <c r="O131" s="17">
        <v>0</v>
      </c>
      <c r="P131" s="17">
        <v>0</v>
      </c>
      <c r="Q131" s="17">
        <v>0</v>
      </c>
      <c r="R131" s="67" t="e">
        <v>#DIV/0!</v>
      </c>
      <c r="S131" s="85">
        <v>0</v>
      </c>
      <c r="U131"/>
    </row>
    <row r="132" customHeight="1" spans="1:21">
      <c r="A132" s="64"/>
      <c r="B132" s="64"/>
      <c r="C132" s="64"/>
      <c r="D132" s="61" t="s">
        <v>185</v>
      </c>
      <c r="E132" s="61" t="s">
        <v>186</v>
      </c>
      <c r="F132" s="17">
        <v>191.6</v>
      </c>
      <c r="G132" s="17">
        <v>6725</v>
      </c>
      <c r="H132" s="17">
        <v>296</v>
      </c>
      <c r="I132" s="62">
        <v>0.0440148698884758</v>
      </c>
      <c r="J132" s="63">
        <v>0.647297297297297</v>
      </c>
      <c r="K132" s="63">
        <v>28.4907063197026</v>
      </c>
      <c r="L132" s="17">
        <v>27</v>
      </c>
      <c r="M132" s="66">
        <v>0</v>
      </c>
      <c r="N132" s="17">
        <v>16</v>
      </c>
      <c r="O132" s="17">
        <v>0</v>
      </c>
      <c r="P132" s="17">
        <v>0</v>
      </c>
      <c r="Q132" s="17">
        <v>43</v>
      </c>
      <c r="R132" s="67">
        <v>4.45581395348837</v>
      </c>
      <c r="S132" s="85">
        <v>0.14527027027027</v>
      </c>
      <c r="U132"/>
    </row>
    <row r="133" customHeight="1" spans="1:21">
      <c r="A133" s="64"/>
      <c r="B133" s="64"/>
      <c r="C133" s="64"/>
      <c r="D133" s="61" t="s">
        <v>200</v>
      </c>
      <c r="E133" s="61" t="s">
        <v>201</v>
      </c>
      <c r="F133" s="17">
        <v>53.87</v>
      </c>
      <c r="G133" s="17">
        <v>2489</v>
      </c>
      <c r="H133" s="17">
        <v>67</v>
      </c>
      <c r="I133" s="62">
        <v>0.0269184411410205</v>
      </c>
      <c r="J133" s="63">
        <v>0.804029850746269</v>
      </c>
      <c r="K133" s="63">
        <v>21.6432302129369</v>
      </c>
      <c r="L133" s="17">
        <v>6</v>
      </c>
      <c r="M133" s="66">
        <v>0</v>
      </c>
      <c r="N133" s="17">
        <v>2</v>
      </c>
      <c r="O133" s="17">
        <v>0</v>
      </c>
      <c r="P133" s="17">
        <v>0</v>
      </c>
      <c r="Q133" s="17">
        <v>8</v>
      </c>
      <c r="R133" s="67">
        <v>6.73375</v>
      </c>
      <c r="S133" s="85">
        <v>0.119402985074627</v>
      </c>
      <c r="U133"/>
    </row>
    <row r="134" customHeight="1" spans="1:21">
      <c r="A134" s="64"/>
      <c r="B134" s="64"/>
      <c r="C134" s="64"/>
      <c r="D134" s="61" t="s">
        <v>202</v>
      </c>
      <c r="E134" s="61" t="s">
        <v>203</v>
      </c>
      <c r="F134" s="17">
        <v>78.64</v>
      </c>
      <c r="G134" s="17">
        <v>2341</v>
      </c>
      <c r="H134" s="17">
        <v>106</v>
      </c>
      <c r="I134" s="62">
        <v>0.0452797949594191</v>
      </c>
      <c r="J134" s="63">
        <v>0.74188679245283</v>
      </c>
      <c r="K134" s="63">
        <v>33.5924818453652</v>
      </c>
      <c r="L134" s="17">
        <v>5</v>
      </c>
      <c r="M134" s="66">
        <v>1</v>
      </c>
      <c r="N134" s="17">
        <v>6</v>
      </c>
      <c r="O134" s="17">
        <v>0</v>
      </c>
      <c r="P134" s="17">
        <v>0</v>
      </c>
      <c r="Q134" s="17">
        <v>12</v>
      </c>
      <c r="R134" s="67">
        <v>6.55333333333333</v>
      </c>
      <c r="S134" s="85">
        <v>0.113207547169811</v>
      </c>
      <c r="U134"/>
    </row>
    <row r="135" customHeight="1" spans="1:21">
      <c r="A135" s="64"/>
      <c r="B135" s="64"/>
      <c r="C135" s="64"/>
      <c r="D135" s="61" t="s">
        <v>204</v>
      </c>
      <c r="E135" s="61" t="s">
        <v>203</v>
      </c>
      <c r="F135" s="17">
        <v>199.11</v>
      </c>
      <c r="G135" s="17">
        <v>11350</v>
      </c>
      <c r="H135" s="17">
        <v>688</v>
      </c>
      <c r="I135" s="62">
        <v>0.0606167400881057</v>
      </c>
      <c r="J135" s="63">
        <v>0.289404069767442</v>
      </c>
      <c r="K135" s="63">
        <v>17.542731277533</v>
      </c>
      <c r="L135" s="17">
        <v>15</v>
      </c>
      <c r="M135" s="66">
        <v>2</v>
      </c>
      <c r="N135" s="17">
        <v>12</v>
      </c>
      <c r="O135" s="17">
        <v>2</v>
      </c>
      <c r="P135" s="17">
        <v>0</v>
      </c>
      <c r="Q135" s="17">
        <v>31</v>
      </c>
      <c r="R135" s="67">
        <v>6.42290322580645</v>
      </c>
      <c r="S135" s="85">
        <v>0.0450581395348837</v>
      </c>
      <c r="U135"/>
    </row>
    <row r="136" customHeight="1" spans="1:21">
      <c r="A136" s="64"/>
      <c r="B136" s="61" t="s">
        <v>175</v>
      </c>
      <c r="C136" s="64"/>
      <c r="D136" s="64"/>
      <c r="E136" s="64"/>
      <c r="F136" s="17">
        <v>1577.53</v>
      </c>
      <c r="G136" s="17">
        <v>69547</v>
      </c>
      <c r="H136" s="17">
        <v>2563</v>
      </c>
      <c r="I136" s="62">
        <v>0.036852775820668</v>
      </c>
      <c r="J136" s="63">
        <v>0.615501365587203</v>
      </c>
      <c r="K136" s="63">
        <v>22.6829338433002</v>
      </c>
      <c r="L136" s="17">
        <v>68</v>
      </c>
      <c r="M136" s="66">
        <v>4</v>
      </c>
      <c r="N136" s="17">
        <v>49</v>
      </c>
      <c r="O136" s="17">
        <v>6</v>
      </c>
      <c r="P136" s="17">
        <v>6</v>
      </c>
      <c r="Q136" s="17">
        <v>133</v>
      </c>
      <c r="R136" s="67">
        <v>11.8611278195489</v>
      </c>
      <c r="S136" s="85">
        <v>0.0518923136948888</v>
      </c>
      <c r="U136"/>
    </row>
    <row r="137" customHeight="1" spans="1:21">
      <c r="A137" s="61" t="s">
        <v>211</v>
      </c>
      <c r="B137" s="64"/>
      <c r="C137" s="64"/>
      <c r="D137" s="64"/>
      <c r="E137" s="64"/>
      <c r="F137" s="17">
        <v>1577.53</v>
      </c>
      <c r="G137" s="17">
        <v>69547</v>
      </c>
      <c r="H137" s="17">
        <v>2563</v>
      </c>
      <c r="I137" s="62">
        <v>0.036852775820668</v>
      </c>
      <c r="J137" s="63">
        <v>0.615501365587203</v>
      </c>
      <c r="K137" s="63">
        <v>22.6829338433002</v>
      </c>
      <c r="L137" s="17">
        <v>68</v>
      </c>
      <c r="M137" s="66">
        <v>4</v>
      </c>
      <c r="N137" s="17">
        <v>49</v>
      </c>
      <c r="O137" s="17">
        <v>6</v>
      </c>
      <c r="P137" s="17">
        <v>6</v>
      </c>
      <c r="Q137" s="17">
        <v>133</v>
      </c>
      <c r="R137" s="67">
        <v>11.8611278195489</v>
      </c>
      <c r="S137" s="85">
        <v>0.0518923136948888</v>
      </c>
      <c r="U137"/>
    </row>
    <row r="138" customHeight="1" spans="1:21">
      <c r="A138" s="61" t="s">
        <v>137</v>
      </c>
      <c r="B138" s="61" t="s">
        <v>171</v>
      </c>
      <c r="C138" s="61" t="s">
        <v>172</v>
      </c>
      <c r="D138" s="61" t="s">
        <v>173</v>
      </c>
      <c r="E138" s="61" t="s">
        <v>174</v>
      </c>
      <c r="F138" s="17">
        <v>810.14</v>
      </c>
      <c r="G138" s="17">
        <v>36386</v>
      </c>
      <c r="H138" s="17">
        <v>1065</v>
      </c>
      <c r="I138" s="62">
        <v>0.0292694992579564</v>
      </c>
      <c r="J138" s="63">
        <v>0.760694835680751</v>
      </c>
      <c r="K138" s="63">
        <v>22.265156928489</v>
      </c>
      <c r="L138" s="17">
        <v>9</v>
      </c>
      <c r="M138" s="66">
        <v>0</v>
      </c>
      <c r="N138" s="17">
        <v>4</v>
      </c>
      <c r="O138" s="17">
        <v>0</v>
      </c>
      <c r="P138" s="17">
        <v>1</v>
      </c>
      <c r="Q138" s="17">
        <v>14</v>
      </c>
      <c r="R138" s="67">
        <v>57.8671428571429</v>
      </c>
      <c r="S138" s="85">
        <v>0.0131455399061033</v>
      </c>
      <c r="U138"/>
    </row>
    <row r="139" customHeight="1" spans="1:21">
      <c r="A139" s="64"/>
      <c r="B139" s="64"/>
      <c r="C139" s="64"/>
      <c r="D139" s="61" t="s">
        <v>196</v>
      </c>
      <c r="E139" s="61" t="s">
        <v>186</v>
      </c>
      <c r="F139" s="17">
        <v>50.77</v>
      </c>
      <c r="G139" s="17">
        <v>2682</v>
      </c>
      <c r="H139" s="17">
        <v>119</v>
      </c>
      <c r="I139" s="62">
        <v>0.0443698732289336</v>
      </c>
      <c r="J139" s="63">
        <v>0.426638655462185</v>
      </c>
      <c r="K139" s="63">
        <v>18.9299030574198</v>
      </c>
      <c r="L139" s="17">
        <v>0</v>
      </c>
      <c r="M139" s="66">
        <v>0</v>
      </c>
      <c r="N139" s="17">
        <v>0</v>
      </c>
      <c r="O139" s="17">
        <v>0</v>
      </c>
      <c r="P139" s="17">
        <v>0</v>
      </c>
      <c r="Q139" s="17">
        <v>0</v>
      </c>
      <c r="R139" s="67" t="e">
        <v>#DIV/0!</v>
      </c>
      <c r="S139" s="85">
        <v>0</v>
      </c>
      <c r="U139"/>
    </row>
    <row r="140" customHeight="1" spans="1:21">
      <c r="A140" s="64"/>
      <c r="B140" s="64"/>
      <c r="C140" s="61" t="s">
        <v>184</v>
      </c>
      <c r="D140" s="61" t="s">
        <v>173</v>
      </c>
      <c r="E140" s="61" t="s">
        <v>174</v>
      </c>
      <c r="F140" s="17">
        <v>109.6</v>
      </c>
      <c r="G140" s="17">
        <v>3053</v>
      </c>
      <c r="H140" s="17">
        <v>108</v>
      </c>
      <c r="I140" s="62">
        <v>0.0353750409433344</v>
      </c>
      <c r="J140" s="63">
        <v>1.01481481481481</v>
      </c>
      <c r="K140" s="63">
        <v>35.8991156239764</v>
      </c>
      <c r="L140" s="17">
        <v>8</v>
      </c>
      <c r="M140" s="66">
        <v>0</v>
      </c>
      <c r="N140" s="17">
        <v>9</v>
      </c>
      <c r="O140" s="17">
        <v>0</v>
      </c>
      <c r="P140" s="17">
        <v>0</v>
      </c>
      <c r="Q140" s="17">
        <v>17</v>
      </c>
      <c r="R140" s="67">
        <v>6.44705882352941</v>
      </c>
      <c r="S140" s="85">
        <v>0.157407407407407</v>
      </c>
      <c r="U140"/>
    </row>
    <row r="141" customHeight="1" spans="1:21">
      <c r="A141" s="64"/>
      <c r="B141" s="64"/>
      <c r="C141" s="64"/>
      <c r="D141" s="61" t="s">
        <v>197</v>
      </c>
      <c r="E141" s="61" t="s">
        <v>174</v>
      </c>
      <c r="F141" s="17">
        <v>17.02</v>
      </c>
      <c r="G141" s="17">
        <v>296</v>
      </c>
      <c r="H141" s="17">
        <v>30</v>
      </c>
      <c r="I141" s="62">
        <v>0.101351351351351</v>
      </c>
      <c r="J141" s="63">
        <v>0.567333333333333</v>
      </c>
      <c r="K141" s="63">
        <v>57.5</v>
      </c>
      <c r="L141" s="17">
        <v>0</v>
      </c>
      <c r="M141" s="66">
        <v>0</v>
      </c>
      <c r="N141" s="17">
        <v>1</v>
      </c>
      <c r="O141" s="17">
        <v>0</v>
      </c>
      <c r="P141" s="17">
        <v>0</v>
      </c>
      <c r="Q141" s="17">
        <v>1</v>
      </c>
      <c r="R141" s="67">
        <v>17.02</v>
      </c>
      <c r="S141" s="85">
        <v>0.0333333333333333</v>
      </c>
      <c r="U141"/>
    </row>
    <row r="142" customHeight="1" spans="1:21">
      <c r="A142" s="64"/>
      <c r="B142" s="64"/>
      <c r="C142" s="64"/>
      <c r="D142" s="61" t="s">
        <v>185</v>
      </c>
      <c r="E142" s="61" t="s">
        <v>186</v>
      </c>
      <c r="F142" s="17">
        <v>229.34</v>
      </c>
      <c r="G142" s="17">
        <v>7892</v>
      </c>
      <c r="H142" s="17">
        <v>371</v>
      </c>
      <c r="I142" s="62">
        <v>0.0470096300050684</v>
      </c>
      <c r="J142" s="63">
        <v>0.618167115902965</v>
      </c>
      <c r="K142" s="63">
        <v>29.0598073998986</v>
      </c>
      <c r="L142" s="17">
        <v>26</v>
      </c>
      <c r="M142" s="66">
        <v>0</v>
      </c>
      <c r="N142" s="17">
        <v>5</v>
      </c>
      <c r="O142" s="17">
        <v>1</v>
      </c>
      <c r="P142" s="17">
        <v>0</v>
      </c>
      <c r="Q142" s="17">
        <v>32</v>
      </c>
      <c r="R142" s="67">
        <v>7.166875</v>
      </c>
      <c r="S142" s="85">
        <v>0.0862533692722372</v>
      </c>
      <c r="U142"/>
    </row>
    <row r="143" customHeight="1" spans="1:21">
      <c r="A143" s="64"/>
      <c r="B143" s="64"/>
      <c r="C143" s="64"/>
      <c r="D143" s="61" t="s">
        <v>200</v>
      </c>
      <c r="E143" s="61" t="s">
        <v>201</v>
      </c>
      <c r="F143" s="17">
        <v>68.1</v>
      </c>
      <c r="G143" s="17">
        <v>2776</v>
      </c>
      <c r="H143" s="17">
        <v>80</v>
      </c>
      <c r="I143" s="62">
        <v>0.0288184438040346</v>
      </c>
      <c r="J143" s="63">
        <v>0.85125</v>
      </c>
      <c r="K143" s="63">
        <v>24.5317002881844</v>
      </c>
      <c r="L143" s="17">
        <v>5</v>
      </c>
      <c r="M143" s="66">
        <v>0</v>
      </c>
      <c r="N143" s="17">
        <v>6</v>
      </c>
      <c r="O143" s="17">
        <v>0</v>
      </c>
      <c r="P143" s="17">
        <v>0</v>
      </c>
      <c r="Q143" s="17">
        <v>11</v>
      </c>
      <c r="R143" s="67">
        <v>6.19090909090909</v>
      </c>
      <c r="S143" s="85">
        <v>0.1375</v>
      </c>
      <c r="U143"/>
    </row>
    <row r="144" customHeight="1" spans="1:21">
      <c r="A144" s="64"/>
      <c r="B144" s="64"/>
      <c r="C144" s="64"/>
      <c r="D144" s="61" t="s">
        <v>202</v>
      </c>
      <c r="E144" s="61" t="s">
        <v>203</v>
      </c>
      <c r="F144" s="17">
        <v>71.04</v>
      </c>
      <c r="G144" s="17">
        <v>2400</v>
      </c>
      <c r="H144" s="17">
        <v>94</v>
      </c>
      <c r="I144" s="62">
        <v>0.0391666666666667</v>
      </c>
      <c r="J144" s="63">
        <v>0.755744680851064</v>
      </c>
      <c r="K144" s="63">
        <v>29.6</v>
      </c>
      <c r="L144" s="17">
        <v>7</v>
      </c>
      <c r="M144" s="66">
        <v>0</v>
      </c>
      <c r="N144" s="17">
        <v>3</v>
      </c>
      <c r="O144" s="17">
        <v>1</v>
      </c>
      <c r="P144" s="17">
        <v>1</v>
      </c>
      <c r="Q144" s="17">
        <v>12</v>
      </c>
      <c r="R144" s="67">
        <v>5.92</v>
      </c>
      <c r="S144" s="85">
        <v>0.127659574468085</v>
      </c>
      <c r="U144"/>
    </row>
    <row r="145" customHeight="1" spans="1:21">
      <c r="A145" s="64"/>
      <c r="B145" s="64"/>
      <c r="C145" s="64"/>
      <c r="D145" s="61" t="s">
        <v>204</v>
      </c>
      <c r="E145" s="61" t="s">
        <v>203</v>
      </c>
      <c r="F145" s="17">
        <v>201.34</v>
      </c>
      <c r="G145" s="17">
        <v>13672</v>
      </c>
      <c r="H145" s="17">
        <v>825</v>
      </c>
      <c r="I145" s="62">
        <v>0.0603423054417788</v>
      </c>
      <c r="J145" s="63">
        <v>0.244048484848485</v>
      </c>
      <c r="K145" s="63">
        <v>14.7264482153306</v>
      </c>
      <c r="L145" s="17">
        <v>14</v>
      </c>
      <c r="M145" s="66">
        <v>1</v>
      </c>
      <c r="N145" s="17">
        <v>9</v>
      </c>
      <c r="O145" s="17">
        <v>1</v>
      </c>
      <c r="P145" s="17">
        <v>0</v>
      </c>
      <c r="Q145" s="17">
        <v>25</v>
      </c>
      <c r="R145" s="67">
        <v>8.0536</v>
      </c>
      <c r="S145" s="85">
        <v>0.0303030303030303</v>
      </c>
      <c r="U145"/>
    </row>
    <row r="146" customHeight="1" spans="1:21">
      <c r="A146" s="64"/>
      <c r="B146" s="61" t="s">
        <v>175</v>
      </c>
      <c r="C146" s="64"/>
      <c r="D146" s="64"/>
      <c r="E146" s="64"/>
      <c r="F146" s="17">
        <v>1557.35</v>
      </c>
      <c r="G146" s="17">
        <v>69157</v>
      </c>
      <c r="H146" s="17">
        <v>2692</v>
      </c>
      <c r="I146" s="62">
        <v>0.0389259221770754</v>
      </c>
      <c r="J146" s="63">
        <v>0.578510401188707</v>
      </c>
      <c r="K146" s="63">
        <v>22.5190508553003</v>
      </c>
      <c r="L146" s="17">
        <v>69</v>
      </c>
      <c r="M146" s="66">
        <v>1</v>
      </c>
      <c r="N146" s="17">
        <v>37</v>
      </c>
      <c r="O146" s="17">
        <v>3</v>
      </c>
      <c r="P146" s="17">
        <v>2</v>
      </c>
      <c r="Q146" s="17">
        <v>112</v>
      </c>
      <c r="R146" s="67">
        <v>13.9049107142857</v>
      </c>
      <c r="S146" s="85">
        <v>0.0416047548291233</v>
      </c>
      <c r="U146"/>
    </row>
    <row r="147" customHeight="1" spans="1:21">
      <c r="A147" s="61" t="s">
        <v>212</v>
      </c>
      <c r="B147" s="64"/>
      <c r="C147" s="64"/>
      <c r="D147" s="64"/>
      <c r="E147" s="64"/>
      <c r="F147" s="17">
        <v>1557.35</v>
      </c>
      <c r="G147" s="17">
        <v>69157</v>
      </c>
      <c r="H147" s="17">
        <v>2692</v>
      </c>
      <c r="I147" s="62">
        <v>0.0389259221770754</v>
      </c>
      <c r="J147" s="63">
        <v>0.578510401188707</v>
      </c>
      <c r="K147" s="63">
        <v>22.5190508553003</v>
      </c>
      <c r="L147" s="17">
        <v>69</v>
      </c>
      <c r="M147" s="66">
        <v>1</v>
      </c>
      <c r="N147" s="17">
        <v>37</v>
      </c>
      <c r="O147" s="17">
        <v>3</v>
      </c>
      <c r="P147" s="17">
        <v>2</v>
      </c>
      <c r="Q147" s="17">
        <v>112</v>
      </c>
      <c r="R147" s="67">
        <v>13.9049107142857</v>
      </c>
      <c r="S147" s="85">
        <v>0.0416047548291233</v>
      </c>
      <c r="U147"/>
    </row>
    <row r="148" customHeight="1" spans="1:21">
      <c r="A148" s="61" t="s">
        <v>136</v>
      </c>
      <c r="B148" s="61" t="s">
        <v>171</v>
      </c>
      <c r="C148" s="61" t="s">
        <v>172</v>
      </c>
      <c r="D148" s="61" t="s">
        <v>173</v>
      </c>
      <c r="E148" s="61" t="s">
        <v>174</v>
      </c>
      <c r="F148" s="17">
        <v>885.71</v>
      </c>
      <c r="G148" s="17">
        <v>39338</v>
      </c>
      <c r="H148" s="17">
        <v>1165</v>
      </c>
      <c r="I148" s="62">
        <v>0.0296151304082567</v>
      </c>
      <c r="J148" s="63">
        <v>0.760266094420601</v>
      </c>
      <c r="K148" s="63">
        <v>22.5153795312421</v>
      </c>
      <c r="L148" s="17">
        <v>10</v>
      </c>
      <c r="M148" s="66">
        <v>0</v>
      </c>
      <c r="N148" s="17">
        <v>5</v>
      </c>
      <c r="O148" s="17">
        <v>1</v>
      </c>
      <c r="P148" s="17">
        <v>1</v>
      </c>
      <c r="Q148" s="17">
        <v>17</v>
      </c>
      <c r="R148" s="67">
        <v>52.1005882352941</v>
      </c>
      <c r="S148" s="85">
        <v>0.0145922746781116</v>
      </c>
      <c r="U148"/>
    </row>
    <row r="149" customHeight="1" spans="1:21">
      <c r="A149" s="64"/>
      <c r="B149" s="64"/>
      <c r="C149" s="64"/>
      <c r="D149" s="61" t="s">
        <v>196</v>
      </c>
      <c r="E149" s="61" t="s">
        <v>186</v>
      </c>
      <c r="F149" s="17">
        <v>49.28</v>
      </c>
      <c r="G149" s="17">
        <v>2966</v>
      </c>
      <c r="H149" s="17">
        <v>117</v>
      </c>
      <c r="I149" s="62">
        <v>0.0394470667565745</v>
      </c>
      <c r="J149" s="63">
        <v>0.421196581196581</v>
      </c>
      <c r="K149" s="63">
        <v>16.6149696561025</v>
      </c>
      <c r="L149" s="17">
        <v>1</v>
      </c>
      <c r="M149" s="66">
        <v>0</v>
      </c>
      <c r="N149" s="17">
        <v>1</v>
      </c>
      <c r="O149" s="17">
        <v>0</v>
      </c>
      <c r="P149" s="17">
        <v>0</v>
      </c>
      <c r="Q149" s="17">
        <v>2</v>
      </c>
      <c r="R149" s="67">
        <v>24.64</v>
      </c>
      <c r="S149" s="85">
        <v>0.0170940170940171</v>
      </c>
      <c r="U149"/>
    </row>
    <row r="150" customHeight="1" spans="1:21">
      <c r="A150" s="64"/>
      <c r="B150" s="64"/>
      <c r="C150" s="61" t="s">
        <v>184</v>
      </c>
      <c r="D150" s="61" t="s">
        <v>173</v>
      </c>
      <c r="E150" s="61" t="s">
        <v>174</v>
      </c>
      <c r="F150" s="17">
        <v>106.02</v>
      </c>
      <c r="G150" s="17">
        <v>3014</v>
      </c>
      <c r="H150" s="17">
        <v>104</v>
      </c>
      <c r="I150" s="62">
        <v>0.0345056403450564</v>
      </c>
      <c r="J150" s="63">
        <v>1.01942307692308</v>
      </c>
      <c r="K150" s="63">
        <v>35.1758460517585</v>
      </c>
      <c r="L150" s="17">
        <v>10</v>
      </c>
      <c r="M150" s="66">
        <v>0</v>
      </c>
      <c r="N150" s="17">
        <v>1</v>
      </c>
      <c r="O150" s="17">
        <v>0</v>
      </c>
      <c r="P150" s="17">
        <v>0</v>
      </c>
      <c r="Q150" s="17">
        <v>11</v>
      </c>
      <c r="R150" s="67">
        <v>9.63818181818182</v>
      </c>
      <c r="S150" s="85">
        <v>0.105769230769231</v>
      </c>
      <c r="U150"/>
    </row>
    <row r="151" customHeight="1" spans="1:21">
      <c r="A151" s="64"/>
      <c r="B151" s="64"/>
      <c r="C151" s="64"/>
      <c r="D151" s="61" t="s">
        <v>197</v>
      </c>
      <c r="E151" s="61" t="s">
        <v>174</v>
      </c>
      <c r="F151" s="17">
        <v>8.71</v>
      </c>
      <c r="G151" s="17">
        <v>224</v>
      </c>
      <c r="H151" s="17">
        <v>17</v>
      </c>
      <c r="I151" s="62">
        <v>0.0758928571428571</v>
      </c>
      <c r="J151" s="63">
        <v>0.512352941176471</v>
      </c>
      <c r="K151" s="63">
        <v>38.8839285714286</v>
      </c>
      <c r="L151" s="17">
        <v>0</v>
      </c>
      <c r="M151" s="66">
        <v>0</v>
      </c>
      <c r="N151" s="17">
        <v>0</v>
      </c>
      <c r="O151" s="17">
        <v>0</v>
      </c>
      <c r="P151" s="17">
        <v>0</v>
      </c>
      <c r="Q151" s="17">
        <v>0</v>
      </c>
      <c r="R151" s="67" t="e">
        <v>#DIV/0!</v>
      </c>
      <c r="S151" s="85">
        <v>0</v>
      </c>
      <c r="U151"/>
    </row>
    <row r="152" customHeight="1" spans="1:21">
      <c r="A152" s="64"/>
      <c r="B152" s="64"/>
      <c r="C152" s="64"/>
      <c r="D152" s="61" t="s">
        <v>185</v>
      </c>
      <c r="E152" s="61" t="s">
        <v>186</v>
      </c>
      <c r="F152" s="17">
        <v>187.95</v>
      </c>
      <c r="G152" s="17">
        <v>6690</v>
      </c>
      <c r="H152" s="17">
        <v>283</v>
      </c>
      <c r="I152" s="62">
        <v>0.0423019431988042</v>
      </c>
      <c r="J152" s="63">
        <v>0.664134275618375</v>
      </c>
      <c r="K152" s="63">
        <v>28.0941704035874</v>
      </c>
      <c r="L152" s="17">
        <v>15</v>
      </c>
      <c r="M152" s="66">
        <v>0</v>
      </c>
      <c r="N152" s="17">
        <v>16</v>
      </c>
      <c r="O152" s="17">
        <v>0</v>
      </c>
      <c r="P152" s="17">
        <v>1</v>
      </c>
      <c r="Q152" s="17">
        <v>32</v>
      </c>
      <c r="R152" s="67">
        <v>5.8734375</v>
      </c>
      <c r="S152" s="85">
        <v>0.113074204946996</v>
      </c>
      <c r="U152"/>
    </row>
    <row r="153" customHeight="1" spans="1:21">
      <c r="A153" s="64"/>
      <c r="B153" s="64"/>
      <c r="C153" s="64"/>
      <c r="D153" s="61" t="s">
        <v>200</v>
      </c>
      <c r="E153" s="61" t="s">
        <v>201</v>
      </c>
      <c r="F153" s="17">
        <v>49.77</v>
      </c>
      <c r="G153" s="17">
        <v>3430</v>
      </c>
      <c r="H153" s="17">
        <v>54</v>
      </c>
      <c r="I153" s="62">
        <v>0.0157434402332362</v>
      </c>
      <c r="J153" s="63">
        <v>0.921666666666667</v>
      </c>
      <c r="K153" s="63">
        <v>14.5102040816327</v>
      </c>
      <c r="L153" s="17">
        <v>7</v>
      </c>
      <c r="M153" s="66">
        <v>0</v>
      </c>
      <c r="N153" s="17">
        <v>2</v>
      </c>
      <c r="O153" s="17">
        <v>1</v>
      </c>
      <c r="P153" s="17">
        <v>0</v>
      </c>
      <c r="Q153" s="17">
        <v>10</v>
      </c>
      <c r="R153" s="67">
        <v>4.977</v>
      </c>
      <c r="S153" s="85">
        <v>0.185185185185185</v>
      </c>
      <c r="U153"/>
    </row>
    <row r="154" customHeight="1" spans="1:21">
      <c r="A154" s="64"/>
      <c r="B154" s="64"/>
      <c r="C154" s="64"/>
      <c r="D154" s="61" t="s">
        <v>202</v>
      </c>
      <c r="E154" s="61" t="s">
        <v>203</v>
      </c>
      <c r="F154" s="17">
        <v>74.02</v>
      </c>
      <c r="G154" s="17">
        <v>2321</v>
      </c>
      <c r="H154" s="17">
        <v>93</v>
      </c>
      <c r="I154" s="62">
        <v>0.040068935803533</v>
      </c>
      <c r="J154" s="63">
        <v>0.795913978494624</v>
      </c>
      <c r="K154" s="63">
        <v>31.8914261094356</v>
      </c>
      <c r="L154" s="17">
        <v>2</v>
      </c>
      <c r="M154" s="66">
        <v>0</v>
      </c>
      <c r="N154" s="17">
        <v>4</v>
      </c>
      <c r="O154" s="17">
        <v>0</v>
      </c>
      <c r="P154" s="17">
        <v>0</v>
      </c>
      <c r="Q154" s="17">
        <v>6</v>
      </c>
      <c r="R154" s="67">
        <v>12.3366666666667</v>
      </c>
      <c r="S154" s="85">
        <v>0.0645161290322581</v>
      </c>
      <c r="U154"/>
    </row>
    <row r="155" customHeight="1" spans="1:21">
      <c r="A155" s="64"/>
      <c r="B155" s="64"/>
      <c r="C155" s="64"/>
      <c r="D155" s="61" t="s">
        <v>204</v>
      </c>
      <c r="E155" s="61" t="s">
        <v>203</v>
      </c>
      <c r="F155" s="17">
        <v>202.42</v>
      </c>
      <c r="G155" s="17">
        <v>11904</v>
      </c>
      <c r="H155" s="17">
        <v>695</v>
      </c>
      <c r="I155" s="62">
        <v>0.0583837365591398</v>
      </c>
      <c r="J155" s="63">
        <v>0.291251798561151</v>
      </c>
      <c r="K155" s="63">
        <v>17.0043682795699</v>
      </c>
      <c r="L155" s="17">
        <v>16</v>
      </c>
      <c r="M155" s="66">
        <v>2</v>
      </c>
      <c r="N155" s="17">
        <v>12</v>
      </c>
      <c r="O155" s="17">
        <v>4</v>
      </c>
      <c r="P155" s="17">
        <v>0</v>
      </c>
      <c r="Q155" s="17">
        <v>34</v>
      </c>
      <c r="R155" s="67">
        <v>5.95352941176471</v>
      </c>
      <c r="S155" s="85">
        <v>0.0489208633093525</v>
      </c>
      <c r="U155"/>
    </row>
    <row r="156" customHeight="1" spans="1:21">
      <c r="A156" s="64"/>
      <c r="B156" s="61" t="s">
        <v>175</v>
      </c>
      <c r="C156" s="64"/>
      <c r="D156" s="64"/>
      <c r="E156" s="64"/>
      <c r="F156" s="17">
        <v>1563.88</v>
      </c>
      <c r="G156" s="17">
        <v>69887</v>
      </c>
      <c r="H156" s="17">
        <v>2528</v>
      </c>
      <c r="I156" s="62">
        <v>0.0361726787528439</v>
      </c>
      <c r="J156" s="63">
        <v>0.618623417721519</v>
      </c>
      <c r="K156" s="63">
        <v>22.3772661582269</v>
      </c>
      <c r="L156" s="17">
        <v>61</v>
      </c>
      <c r="M156" s="66">
        <v>2</v>
      </c>
      <c r="N156" s="17">
        <v>41</v>
      </c>
      <c r="O156" s="17">
        <v>6</v>
      </c>
      <c r="P156" s="17">
        <v>2</v>
      </c>
      <c r="Q156" s="17">
        <v>112</v>
      </c>
      <c r="R156" s="67">
        <v>13.9632142857143</v>
      </c>
      <c r="S156" s="85">
        <v>0.0443037974683544</v>
      </c>
      <c r="U156"/>
    </row>
    <row r="157" customHeight="1" spans="1:21">
      <c r="A157" s="61" t="s">
        <v>213</v>
      </c>
      <c r="B157" s="64"/>
      <c r="C157" s="64"/>
      <c r="D157" s="64"/>
      <c r="E157" s="64"/>
      <c r="F157" s="17">
        <v>1563.88</v>
      </c>
      <c r="G157" s="17">
        <v>69887</v>
      </c>
      <c r="H157" s="17">
        <v>2528</v>
      </c>
      <c r="I157" s="62">
        <v>0.0361726787528439</v>
      </c>
      <c r="J157" s="63">
        <v>0.618623417721519</v>
      </c>
      <c r="K157" s="63">
        <v>22.3772661582269</v>
      </c>
      <c r="L157" s="17">
        <v>61</v>
      </c>
      <c r="M157" s="66">
        <v>2</v>
      </c>
      <c r="N157" s="17">
        <v>41</v>
      </c>
      <c r="O157" s="17">
        <v>6</v>
      </c>
      <c r="P157" s="17">
        <v>2</v>
      </c>
      <c r="Q157" s="17">
        <v>112</v>
      </c>
      <c r="R157" s="67">
        <v>13.9632142857143</v>
      </c>
      <c r="S157" s="85">
        <v>0.0443037974683544</v>
      </c>
      <c r="U157"/>
    </row>
    <row r="158" customHeight="1" spans="1:21">
      <c r="A158" s="61" t="s">
        <v>135</v>
      </c>
      <c r="B158" s="61" t="s">
        <v>171</v>
      </c>
      <c r="C158" s="61" t="s">
        <v>172</v>
      </c>
      <c r="D158" s="61" t="s">
        <v>173</v>
      </c>
      <c r="E158" s="61" t="s">
        <v>174</v>
      </c>
      <c r="F158" s="17">
        <v>846.28</v>
      </c>
      <c r="G158" s="17">
        <v>37766</v>
      </c>
      <c r="H158" s="17">
        <v>1127</v>
      </c>
      <c r="I158" s="62">
        <v>0.0298416565164434</v>
      </c>
      <c r="J158" s="63">
        <v>0.750913930789707</v>
      </c>
      <c r="K158" s="63">
        <v>22.4085155960388</v>
      </c>
      <c r="L158" s="17">
        <v>6</v>
      </c>
      <c r="M158" s="66">
        <v>0</v>
      </c>
      <c r="N158" s="17">
        <v>1</v>
      </c>
      <c r="O158" s="17">
        <v>1</v>
      </c>
      <c r="P158" s="17">
        <v>2</v>
      </c>
      <c r="Q158" s="17">
        <v>10</v>
      </c>
      <c r="R158" s="67">
        <v>84.628</v>
      </c>
      <c r="S158" s="85">
        <v>0.00887311446317658</v>
      </c>
      <c r="U158"/>
    </row>
    <row r="159" customHeight="1" spans="1:21">
      <c r="A159" s="64"/>
      <c r="B159" s="64"/>
      <c r="C159" s="64"/>
      <c r="D159" s="61" t="s">
        <v>196</v>
      </c>
      <c r="E159" s="61" t="s">
        <v>186</v>
      </c>
      <c r="F159" s="17">
        <v>40.84</v>
      </c>
      <c r="G159" s="17">
        <v>2678</v>
      </c>
      <c r="H159" s="17">
        <v>98</v>
      </c>
      <c r="I159" s="62">
        <v>0.0365944734876774</v>
      </c>
      <c r="J159" s="63">
        <v>0.416734693877551</v>
      </c>
      <c r="K159" s="63">
        <v>15.2501867064974</v>
      </c>
      <c r="L159" s="17">
        <v>0</v>
      </c>
      <c r="M159" s="66">
        <v>0</v>
      </c>
      <c r="N159" s="17">
        <v>1</v>
      </c>
      <c r="O159" s="17">
        <v>0</v>
      </c>
      <c r="P159" s="17">
        <v>0</v>
      </c>
      <c r="Q159" s="17">
        <v>1</v>
      </c>
      <c r="R159" s="67">
        <v>40.84</v>
      </c>
      <c r="S159" s="85">
        <v>0.0102040816326531</v>
      </c>
      <c r="U159"/>
    </row>
    <row r="160" customHeight="1" spans="1:21">
      <c r="A160" s="64"/>
      <c r="B160" s="64"/>
      <c r="C160" s="61" t="s">
        <v>184</v>
      </c>
      <c r="D160" s="61" t="s">
        <v>173</v>
      </c>
      <c r="E160" s="61" t="s">
        <v>174</v>
      </c>
      <c r="F160" s="17">
        <v>81.22</v>
      </c>
      <c r="G160" s="17">
        <v>3040</v>
      </c>
      <c r="H160" s="17">
        <v>81</v>
      </c>
      <c r="I160" s="62">
        <v>0.0266447368421053</v>
      </c>
      <c r="J160" s="63">
        <v>1.00271604938272</v>
      </c>
      <c r="K160" s="63">
        <v>26.7171052631579</v>
      </c>
      <c r="L160" s="17">
        <v>6</v>
      </c>
      <c r="M160" s="66">
        <v>0</v>
      </c>
      <c r="N160" s="17">
        <v>7</v>
      </c>
      <c r="O160" s="17">
        <v>0</v>
      </c>
      <c r="P160" s="17">
        <v>0</v>
      </c>
      <c r="Q160" s="17">
        <v>13</v>
      </c>
      <c r="R160" s="67">
        <v>6.24769230769231</v>
      </c>
      <c r="S160" s="85">
        <v>0.160493827160494</v>
      </c>
      <c r="U160"/>
    </row>
    <row r="161" customHeight="1" spans="1:21">
      <c r="A161" s="64"/>
      <c r="B161" s="64"/>
      <c r="C161" s="64"/>
      <c r="D161" s="61" t="s">
        <v>197</v>
      </c>
      <c r="E161" s="61" t="s">
        <v>174</v>
      </c>
      <c r="F161" s="17">
        <v>3.57</v>
      </c>
      <c r="G161" s="17">
        <v>175</v>
      </c>
      <c r="H161" s="17">
        <v>7</v>
      </c>
      <c r="I161" s="62">
        <v>0.04</v>
      </c>
      <c r="J161" s="63">
        <v>0.51</v>
      </c>
      <c r="K161" s="63">
        <v>20.4</v>
      </c>
      <c r="L161" s="17">
        <v>0</v>
      </c>
      <c r="M161" s="66">
        <v>0</v>
      </c>
      <c r="N161" s="17">
        <v>0</v>
      </c>
      <c r="O161" s="17">
        <v>0</v>
      </c>
      <c r="P161" s="17">
        <v>0</v>
      </c>
      <c r="Q161" s="17">
        <v>0</v>
      </c>
      <c r="R161" s="67" t="e">
        <v>#DIV/0!</v>
      </c>
      <c r="S161" s="85">
        <v>0</v>
      </c>
      <c r="U161"/>
    </row>
    <row r="162" customHeight="1" spans="1:21">
      <c r="A162" s="64"/>
      <c r="B162" s="64"/>
      <c r="C162" s="64"/>
      <c r="D162" s="61" t="s">
        <v>185</v>
      </c>
      <c r="E162" s="61" t="s">
        <v>186</v>
      </c>
      <c r="F162" s="17">
        <v>286.92</v>
      </c>
      <c r="G162" s="17">
        <v>10866</v>
      </c>
      <c r="H162" s="17">
        <v>486</v>
      </c>
      <c r="I162" s="62">
        <v>0.0447266703478741</v>
      </c>
      <c r="J162" s="63">
        <v>0.59037037037037</v>
      </c>
      <c r="K162" s="63">
        <v>26.4053009387079</v>
      </c>
      <c r="L162" s="17">
        <v>25</v>
      </c>
      <c r="M162" s="66">
        <v>0</v>
      </c>
      <c r="N162" s="17">
        <v>22</v>
      </c>
      <c r="O162" s="17">
        <v>2</v>
      </c>
      <c r="P162" s="17">
        <v>2</v>
      </c>
      <c r="Q162" s="17">
        <v>51</v>
      </c>
      <c r="R162" s="67">
        <v>5.62588235294118</v>
      </c>
      <c r="S162" s="85">
        <v>0.104938271604938</v>
      </c>
      <c r="U162"/>
    </row>
    <row r="163" customHeight="1" spans="1:21">
      <c r="A163" s="64"/>
      <c r="B163" s="64"/>
      <c r="C163" s="64"/>
      <c r="D163" s="61" t="s">
        <v>200</v>
      </c>
      <c r="E163" s="61" t="s">
        <v>201</v>
      </c>
      <c r="F163" s="17">
        <v>44.95</v>
      </c>
      <c r="G163" s="17">
        <v>1599</v>
      </c>
      <c r="H163" s="17">
        <v>49</v>
      </c>
      <c r="I163" s="62">
        <v>0.0306441525953721</v>
      </c>
      <c r="J163" s="63">
        <v>0.91734693877551</v>
      </c>
      <c r="K163" s="63">
        <v>28.1113195747342</v>
      </c>
      <c r="L163" s="17">
        <v>4</v>
      </c>
      <c r="M163" s="66">
        <v>0</v>
      </c>
      <c r="N163" s="17">
        <v>2</v>
      </c>
      <c r="O163" s="17">
        <v>1</v>
      </c>
      <c r="P163" s="17">
        <v>0</v>
      </c>
      <c r="Q163" s="17">
        <v>7</v>
      </c>
      <c r="R163" s="67">
        <v>6.42142857142857</v>
      </c>
      <c r="S163" s="85">
        <v>0.142857142857143</v>
      </c>
      <c r="U163"/>
    </row>
    <row r="164" customHeight="1" spans="1:21">
      <c r="A164" s="64"/>
      <c r="B164" s="64"/>
      <c r="C164" s="64"/>
      <c r="D164" s="61" t="s">
        <v>202</v>
      </c>
      <c r="E164" s="61" t="s">
        <v>203</v>
      </c>
      <c r="F164" s="17">
        <v>55.33</v>
      </c>
      <c r="G164" s="17">
        <v>2170</v>
      </c>
      <c r="H164" s="17">
        <v>66</v>
      </c>
      <c r="I164" s="62">
        <v>0.0304147465437788</v>
      </c>
      <c r="J164" s="63">
        <v>0.838333333333333</v>
      </c>
      <c r="K164" s="63">
        <v>25.4976958525346</v>
      </c>
      <c r="L164" s="17">
        <v>2</v>
      </c>
      <c r="M164" s="66">
        <v>0</v>
      </c>
      <c r="N164" s="17">
        <v>7</v>
      </c>
      <c r="O164" s="17">
        <v>1</v>
      </c>
      <c r="P164" s="17">
        <v>0</v>
      </c>
      <c r="Q164" s="17">
        <v>10</v>
      </c>
      <c r="R164" s="67">
        <v>5.533</v>
      </c>
      <c r="S164" s="85">
        <v>0.151515151515152</v>
      </c>
      <c r="U164"/>
    </row>
    <row r="165" customHeight="1" spans="1:21">
      <c r="A165" s="64"/>
      <c r="B165" s="64"/>
      <c r="C165" s="64"/>
      <c r="D165" s="61" t="s">
        <v>204</v>
      </c>
      <c r="E165" s="61" t="s">
        <v>203</v>
      </c>
      <c r="F165" s="17">
        <v>201.49</v>
      </c>
      <c r="G165" s="17">
        <v>12898</v>
      </c>
      <c r="H165" s="17">
        <v>864</v>
      </c>
      <c r="I165" s="62">
        <v>0.066987129787564</v>
      </c>
      <c r="J165" s="63">
        <v>0.233206018518519</v>
      </c>
      <c r="K165" s="63">
        <v>15.621801829741</v>
      </c>
      <c r="L165" s="17">
        <v>10</v>
      </c>
      <c r="M165" s="66">
        <v>0</v>
      </c>
      <c r="N165" s="17">
        <v>6</v>
      </c>
      <c r="O165" s="17">
        <v>1</v>
      </c>
      <c r="P165" s="17">
        <v>0</v>
      </c>
      <c r="Q165" s="17">
        <v>17</v>
      </c>
      <c r="R165" s="67">
        <v>11.8523529411765</v>
      </c>
      <c r="S165" s="85">
        <v>0.0196759259259259</v>
      </c>
      <c r="U165"/>
    </row>
    <row r="166" customHeight="1" spans="1:21">
      <c r="A166" s="64"/>
      <c r="B166" s="61" t="s">
        <v>175</v>
      </c>
      <c r="C166" s="64"/>
      <c r="D166" s="64"/>
      <c r="E166" s="64"/>
      <c r="F166" s="17">
        <v>1560.6</v>
      </c>
      <c r="G166" s="17">
        <v>71192</v>
      </c>
      <c r="H166" s="17">
        <v>2778</v>
      </c>
      <c r="I166" s="62">
        <v>0.0390212383413867</v>
      </c>
      <c r="J166" s="63">
        <v>0.561771058315335</v>
      </c>
      <c r="K166" s="63">
        <v>21.9210023598157</v>
      </c>
      <c r="L166" s="17">
        <v>53</v>
      </c>
      <c r="M166" s="66">
        <v>0</v>
      </c>
      <c r="N166" s="17">
        <v>46</v>
      </c>
      <c r="O166" s="17">
        <v>6</v>
      </c>
      <c r="P166" s="17">
        <v>4</v>
      </c>
      <c r="Q166" s="17">
        <v>109</v>
      </c>
      <c r="R166" s="67">
        <v>14.3174311926606</v>
      </c>
      <c r="S166" s="85">
        <v>0.0392368610511159</v>
      </c>
      <c r="U166"/>
    </row>
    <row r="167" customHeight="1" spans="1:21">
      <c r="A167" s="61" t="s">
        <v>214</v>
      </c>
      <c r="B167" s="64"/>
      <c r="C167" s="64"/>
      <c r="D167" s="64"/>
      <c r="E167" s="64"/>
      <c r="F167" s="17">
        <v>1560.6</v>
      </c>
      <c r="G167" s="17">
        <v>71192</v>
      </c>
      <c r="H167" s="17">
        <v>2778</v>
      </c>
      <c r="I167" s="62">
        <v>0.0390212383413867</v>
      </c>
      <c r="J167" s="63">
        <v>0.561771058315335</v>
      </c>
      <c r="K167" s="63">
        <v>21.9210023598157</v>
      </c>
      <c r="L167" s="17">
        <v>53</v>
      </c>
      <c r="M167" s="66">
        <v>0</v>
      </c>
      <c r="N167" s="17">
        <v>46</v>
      </c>
      <c r="O167" s="17">
        <v>6</v>
      </c>
      <c r="P167" s="17">
        <v>4</v>
      </c>
      <c r="Q167" s="17">
        <v>109</v>
      </c>
      <c r="R167" s="67">
        <v>14.3174311926606</v>
      </c>
      <c r="S167" s="85">
        <v>0.0392368610511159</v>
      </c>
      <c r="U167"/>
    </row>
    <row r="168" customHeight="1" spans="1:21">
      <c r="A168" s="61" t="s">
        <v>134</v>
      </c>
      <c r="B168" s="61" t="s">
        <v>171</v>
      </c>
      <c r="C168" s="61" t="s">
        <v>172</v>
      </c>
      <c r="D168" s="61" t="s">
        <v>173</v>
      </c>
      <c r="E168" s="61" t="s">
        <v>174</v>
      </c>
      <c r="F168" s="17">
        <v>884.46</v>
      </c>
      <c r="G168" s="17">
        <v>37080</v>
      </c>
      <c r="H168" s="17">
        <v>1160</v>
      </c>
      <c r="I168" s="62">
        <v>0.0312837108953614</v>
      </c>
      <c r="J168" s="63">
        <v>0.762465517241379</v>
      </c>
      <c r="K168" s="63">
        <v>23.8527508090615</v>
      </c>
      <c r="L168" s="17">
        <v>7</v>
      </c>
      <c r="M168" s="66">
        <v>0</v>
      </c>
      <c r="N168" s="17">
        <v>8</v>
      </c>
      <c r="O168" s="17">
        <v>1</v>
      </c>
      <c r="P168" s="17">
        <v>1</v>
      </c>
      <c r="Q168" s="17">
        <v>17</v>
      </c>
      <c r="R168" s="67">
        <v>52.0270588235294</v>
      </c>
      <c r="S168" s="85">
        <v>0.0146551724137931</v>
      </c>
      <c r="U168"/>
    </row>
    <row r="169" customHeight="1" spans="1:21">
      <c r="A169" s="64"/>
      <c r="B169" s="64"/>
      <c r="C169" s="64"/>
      <c r="D169" s="61" t="s">
        <v>196</v>
      </c>
      <c r="E169" s="61" t="s">
        <v>186</v>
      </c>
      <c r="F169" s="17">
        <v>33.84</v>
      </c>
      <c r="G169" s="17">
        <v>2481</v>
      </c>
      <c r="H169" s="17">
        <v>78</v>
      </c>
      <c r="I169" s="62">
        <v>0.0314389359129383</v>
      </c>
      <c r="J169" s="63">
        <v>0.433846153846154</v>
      </c>
      <c r="K169" s="63">
        <v>13.639661426844</v>
      </c>
      <c r="L169" s="17">
        <v>1</v>
      </c>
      <c r="M169" s="66">
        <v>0</v>
      </c>
      <c r="N169" s="17">
        <v>0</v>
      </c>
      <c r="O169" s="17">
        <v>0</v>
      </c>
      <c r="P169" s="17">
        <v>0</v>
      </c>
      <c r="Q169" s="17">
        <v>1</v>
      </c>
      <c r="R169" s="67">
        <v>33.84</v>
      </c>
      <c r="S169" s="85">
        <v>0.0128205128205128</v>
      </c>
      <c r="U169"/>
    </row>
    <row r="170" customHeight="1" spans="1:21">
      <c r="A170" s="64"/>
      <c r="B170" s="64"/>
      <c r="C170" s="61" t="s">
        <v>184</v>
      </c>
      <c r="D170" s="61" t="s">
        <v>173</v>
      </c>
      <c r="E170" s="61" t="s">
        <v>174</v>
      </c>
      <c r="F170" s="17">
        <v>110.63</v>
      </c>
      <c r="G170" s="17">
        <v>3022</v>
      </c>
      <c r="H170" s="17">
        <v>103</v>
      </c>
      <c r="I170" s="62">
        <v>0.0340833884844474</v>
      </c>
      <c r="J170" s="63">
        <v>1.07407766990291</v>
      </c>
      <c r="K170" s="63">
        <v>36.608206485771</v>
      </c>
      <c r="L170" s="17">
        <v>3</v>
      </c>
      <c r="M170" s="66">
        <v>0</v>
      </c>
      <c r="N170" s="17">
        <v>8</v>
      </c>
      <c r="O170" s="17">
        <v>0</v>
      </c>
      <c r="P170" s="17">
        <v>1</v>
      </c>
      <c r="Q170" s="17">
        <v>12</v>
      </c>
      <c r="R170" s="67">
        <v>9.21916666666667</v>
      </c>
      <c r="S170" s="85">
        <v>0.116504854368932</v>
      </c>
      <c r="U170"/>
    </row>
    <row r="171" customHeight="1" spans="1:21">
      <c r="A171" s="64"/>
      <c r="B171" s="64"/>
      <c r="C171" s="64"/>
      <c r="D171" s="61" t="s">
        <v>197</v>
      </c>
      <c r="E171" s="61" t="s">
        <v>174</v>
      </c>
      <c r="F171" s="17">
        <v>11.54</v>
      </c>
      <c r="G171" s="17">
        <v>268</v>
      </c>
      <c r="H171" s="17">
        <v>20</v>
      </c>
      <c r="I171" s="62">
        <v>0.0746268656716418</v>
      </c>
      <c r="J171" s="63">
        <v>0.577</v>
      </c>
      <c r="K171" s="63">
        <v>43.0597014925373</v>
      </c>
      <c r="L171" s="17">
        <v>0</v>
      </c>
      <c r="M171" s="66">
        <v>0</v>
      </c>
      <c r="N171" s="17">
        <v>1</v>
      </c>
      <c r="O171" s="17">
        <v>0</v>
      </c>
      <c r="P171" s="17">
        <v>0</v>
      </c>
      <c r="Q171" s="17">
        <v>1</v>
      </c>
      <c r="R171" s="67">
        <v>11.54</v>
      </c>
      <c r="S171" s="85">
        <v>0.05</v>
      </c>
      <c r="U171"/>
    </row>
    <row r="172" customHeight="1" spans="1:21">
      <c r="A172" s="64"/>
      <c r="B172" s="64"/>
      <c r="C172" s="64"/>
      <c r="D172" s="61" t="s">
        <v>185</v>
      </c>
      <c r="E172" s="61" t="s">
        <v>186</v>
      </c>
      <c r="F172" s="17">
        <v>195.73</v>
      </c>
      <c r="G172" s="17">
        <v>7850</v>
      </c>
      <c r="H172" s="17">
        <v>331</v>
      </c>
      <c r="I172" s="62">
        <v>0.0421656050955414</v>
      </c>
      <c r="J172" s="63">
        <v>0.591329305135952</v>
      </c>
      <c r="K172" s="63">
        <v>24.9337579617834</v>
      </c>
      <c r="L172" s="17">
        <v>21</v>
      </c>
      <c r="M172" s="66">
        <v>0</v>
      </c>
      <c r="N172" s="17">
        <v>12</v>
      </c>
      <c r="O172" s="17">
        <v>0</v>
      </c>
      <c r="P172" s="17">
        <v>0</v>
      </c>
      <c r="Q172" s="17">
        <v>33</v>
      </c>
      <c r="R172" s="67">
        <v>5.93121212121212</v>
      </c>
      <c r="S172" s="85">
        <v>0.0996978851963746</v>
      </c>
      <c r="U172"/>
    </row>
    <row r="173" customHeight="1" spans="1:21">
      <c r="A173" s="64"/>
      <c r="B173" s="64"/>
      <c r="C173" s="64"/>
      <c r="D173" s="61" t="s">
        <v>200</v>
      </c>
      <c r="E173" s="61" t="s">
        <v>201</v>
      </c>
      <c r="F173" s="17">
        <v>53.26</v>
      </c>
      <c r="G173" s="17">
        <v>2358</v>
      </c>
      <c r="H173" s="17">
        <v>60</v>
      </c>
      <c r="I173" s="62">
        <v>0.0254452926208651</v>
      </c>
      <c r="J173" s="63">
        <v>0.887666666666667</v>
      </c>
      <c r="K173" s="63">
        <v>22.5869380831213</v>
      </c>
      <c r="L173" s="17">
        <v>3</v>
      </c>
      <c r="M173" s="66">
        <v>1</v>
      </c>
      <c r="N173" s="17">
        <v>2</v>
      </c>
      <c r="O173" s="17">
        <v>0</v>
      </c>
      <c r="P173" s="17">
        <v>0</v>
      </c>
      <c r="Q173" s="17">
        <v>6</v>
      </c>
      <c r="R173" s="67">
        <v>8.87666666666667</v>
      </c>
      <c r="S173" s="85">
        <v>0.1</v>
      </c>
      <c r="U173"/>
    </row>
    <row r="174" customHeight="1" spans="1:21">
      <c r="A174" s="64"/>
      <c r="B174" s="64"/>
      <c r="C174" s="64"/>
      <c r="D174" s="61" t="s">
        <v>202</v>
      </c>
      <c r="E174" s="61" t="s">
        <v>203</v>
      </c>
      <c r="F174" s="17">
        <v>53.1</v>
      </c>
      <c r="G174" s="17">
        <v>1540</v>
      </c>
      <c r="H174" s="17">
        <v>60</v>
      </c>
      <c r="I174" s="62">
        <v>0.038961038961039</v>
      </c>
      <c r="J174" s="63">
        <v>0.885</v>
      </c>
      <c r="K174" s="63">
        <v>34.4805194805195</v>
      </c>
      <c r="L174" s="17">
        <v>3</v>
      </c>
      <c r="M174" s="66">
        <v>0</v>
      </c>
      <c r="N174" s="17">
        <v>3</v>
      </c>
      <c r="O174" s="17">
        <v>0</v>
      </c>
      <c r="P174" s="17">
        <v>0</v>
      </c>
      <c r="Q174" s="17">
        <v>6</v>
      </c>
      <c r="R174" s="67">
        <v>8.85</v>
      </c>
      <c r="S174" s="85">
        <v>0.1</v>
      </c>
      <c r="U174"/>
    </row>
    <row r="175" customHeight="1" spans="1:21">
      <c r="A175" s="64"/>
      <c r="B175" s="64"/>
      <c r="C175" s="64"/>
      <c r="D175" s="61" t="s">
        <v>204</v>
      </c>
      <c r="E175" s="61" t="s">
        <v>203</v>
      </c>
      <c r="F175" s="17">
        <v>200.94</v>
      </c>
      <c r="G175" s="17">
        <v>11927</v>
      </c>
      <c r="H175" s="17">
        <v>688</v>
      </c>
      <c r="I175" s="62">
        <v>0.0576842458287918</v>
      </c>
      <c r="J175" s="63">
        <v>0.292063953488372</v>
      </c>
      <c r="K175" s="63">
        <v>16.8474888907521</v>
      </c>
      <c r="L175" s="17">
        <v>11</v>
      </c>
      <c r="M175" s="66">
        <v>0</v>
      </c>
      <c r="N175" s="17">
        <v>12</v>
      </c>
      <c r="O175" s="17">
        <v>3</v>
      </c>
      <c r="P175" s="17">
        <v>0</v>
      </c>
      <c r="Q175" s="17">
        <v>26</v>
      </c>
      <c r="R175" s="67">
        <v>7.72846153846154</v>
      </c>
      <c r="S175" s="85">
        <v>0.0377906976744186</v>
      </c>
      <c r="U175"/>
    </row>
    <row r="176" customHeight="1" spans="1:21">
      <c r="A176" s="64"/>
      <c r="B176" s="61" t="s">
        <v>175</v>
      </c>
      <c r="C176" s="64"/>
      <c r="D176" s="64"/>
      <c r="E176" s="64"/>
      <c r="F176" s="17">
        <v>1543.5</v>
      </c>
      <c r="G176" s="17">
        <v>66526</v>
      </c>
      <c r="H176" s="17">
        <v>2500</v>
      </c>
      <c r="I176" s="62">
        <v>0.0375792923067673</v>
      </c>
      <c r="J176" s="63">
        <v>0.6174</v>
      </c>
      <c r="K176" s="63">
        <v>23.2014550701981</v>
      </c>
      <c r="L176" s="17">
        <v>49</v>
      </c>
      <c r="M176" s="66">
        <v>1</v>
      </c>
      <c r="N176" s="17">
        <v>46</v>
      </c>
      <c r="O176" s="17">
        <v>4</v>
      </c>
      <c r="P176" s="17">
        <v>2</v>
      </c>
      <c r="Q176" s="17">
        <v>102</v>
      </c>
      <c r="R176" s="67">
        <v>15.1323529411765</v>
      </c>
      <c r="S176" s="85">
        <v>0.0408</v>
      </c>
      <c r="U176"/>
    </row>
    <row r="177" customHeight="1" spans="1:21">
      <c r="A177" s="61" t="s">
        <v>215</v>
      </c>
      <c r="B177" s="64"/>
      <c r="C177" s="64"/>
      <c r="D177" s="64"/>
      <c r="E177" s="64"/>
      <c r="F177" s="17">
        <v>1543.5</v>
      </c>
      <c r="G177" s="17">
        <v>66526</v>
      </c>
      <c r="H177" s="17">
        <v>2500</v>
      </c>
      <c r="I177" s="62">
        <v>0.0375792923067673</v>
      </c>
      <c r="J177" s="63">
        <v>0.6174</v>
      </c>
      <c r="K177" s="63">
        <v>23.2014550701981</v>
      </c>
      <c r="L177" s="17">
        <v>49</v>
      </c>
      <c r="M177" s="66">
        <v>1</v>
      </c>
      <c r="N177" s="17">
        <v>46</v>
      </c>
      <c r="O177" s="17">
        <v>4</v>
      </c>
      <c r="P177" s="17">
        <v>2</v>
      </c>
      <c r="Q177" s="17">
        <v>102</v>
      </c>
      <c r="R177" s="67">
        <v>15.1323529411765</v>
      </c>
      <c r="S177" s="85">
        <v>0.0408</v>
      </c>
      <c r="U177"/>
    </row>
    <row r="178" customHeight="1" spans="1:21">
      <c r="A178" s="61" t="s">
        <v>133</v>
      </c>
      <c r="B178" s="61" t="s">
        <v>171</v>
      </c>
      <c r="C178" s="61" t="s">
        <v>172</v>
      </c>
      <c r="D178" s="61" t="s">
        <v>173</v>
      </c>
      <c r="E178" s="61" t="s">
        <v>174</v>
      </c>
      <c r="F178" s="17">
        <v>862.86</v>
      </c>
      <c r="G178" s="17">
        <v>37964</v>
      </c>
      <c r="H178" s="17">
        <v>1137</v>
      </c>
      <c r="I178" s="62">
        <v>0.0299494257717838</v>
      </c>
      <c r="J178" s="63">
        <v>0.758891820580475</v>
      </c>
      <c r="K178" s="63">
        <v>22.7283742492888</v>
      </c>
      <c r="L178" s="17">
        <v>11</v>
      </c>
      <c r="M178" s="66">
        <v>1</v>
      </c>
      <c r="N178" s="17">
        <v>6</v>
      </c>
      <c r="O178" s="17">
        <v>0</v>
      </c>
      <c r="P178" s="17">
        <v>1</v>
      </c>
      <c r="Q178" s="17">
        <v>19</v>
      </c>
      <c r="R178" s="67">
        <v>45.4136842105263</v>
      </c>
      <c r="S178" s="85">
        <v>0.0167106420404573</v>
      </c>
      <c r="U178"/>
    </row>
    <row r="179" customHeight="1" spans="1:21">
      <c r="A179" s="64"/>
      <c r="B179" s="64"/>
      <c r="C179" s="64"/>
      <c r="D179" s="61" t="s">
        <v>196</v>
      </c>
      <c r="E179" s="61" t="s">
        <v>186</v>
      </c>
      <c r="F179" s="17">
        <v>30.28</v>
      </c>
      <c r="G179" s="17">
        <v>2051</v>
      </c>
      <c r="H179" s="17">
        <v>74</v>
      </c>
      <c r="I179" s="62">
        <v>0.0360799609946368</v>
      </c>
      <c r="J179" s="63">
        <v>0.409189189189189</v>
      </c>
      <c r="K179" s="63">
        <v>14.763529985373</v>
      </c>
      <c r="L179" s="17">
        <v>0</v>
      </c>
      <c r="M179" s="66">
        <v>0</v>
      </c>
      <c r="N179" s="17">
        <v>0</v>
      </c>
      <c r="O179" s="17">
        <v>0</v>
      </c>
      <c r="P179" s="17">
        <v>0</v>
      </c>
      <c r="Q179" s="17">
        <v>0</v>
      </c>
      <c r="R179" s="67" t="e">
        <v>#DIV/0!</v>
      </c>
      <c r="S179" s="85">
        <v>0</v>
      </c>
      <c r="U179"/>
    </row>
    <row r="180" customHeight="1" spans="1:21">
      <c r="A180" s="64"/>
      <c r="B180" s="64"/>
      <c r="C180" s="61" t="s">
        <v>184</v>
      </c>
      <c r="D180" s="61" t="s">
        <v>173</v>
      </c>
      <c r="E180" s="61" t="s">
        <v>174</v>
      </c>
      <c r="F180" s="17">
        <v>120.3</v>
      </c>
      <c r="G180" s="17">
        <v>3003</v>
      </c>
      <c r="H180" s="17">
        <v>120</v>
      </c>
      <c r="I180" s="62">
        <v>0.03996003996004</v>
      </c>
      <c r="J180" s="63">
        <v>1.0025</v>
      </c>
      <c r="K180" s="63">
        <v>40.0599400599401</v>
      </c>
      <c r="L180" s="17">
        <v>3</v>
      </c>
      <c r="M180" s="66">
        <v>2</v>
      </c>
      <c r="N180" s="17">
        <v>6</v>
      </c>
      <c r="O180" s="17">
        <v>0</v>
      </c>
      <c r="P180" s="17">
        <v>0</v>
      </c>
      <c r="Q180" s="17">
        <v>11</v>
      </c>
      <c r="R180" s="67">
        <v>10.9363636363636</v>
      </c>
      <c r="S180" s="85">
        <v>0.0916666666666667</v>
      </c>
      <c r="U180"/>
    </row>
    <row r="181" customHeight="1" spans="1:21">
      <c r="A181" s="64"/>
      <c r="B181" s="64"/>
      <c r="C181" s="64"/>
      <c r="D181" s="61" t="s">
        <v>197</v>
      </c>
      <c r="E181" s="61" t="s">
        <v>174</v>
      </c>
      <c r="F181" s="17">
        <v>12.83</v>
      </c>
      <c r="G181" s="17">
        <v>270</v>
      </c>
      <c r="H181" s="17">
        <v>22</v>
      </c>
      <c r="I181" s="62">
        <v>0.0814814814814815</v>
      </c>
      <c r="J181" s="63">
        <v>0.583181818181818</v>
      </c>
      <c r="K181" s="63">
        <v>47.5185185185185</v>
      </c>
      <c r="L181" s="17">
        <v>0</v>
      </c>
      <c r="M181" s="66">
        <v>0</v>
      </c>
      <c r="N181" s="17">
        <v>0</v>
      </c>
      <c r="O181" s="17">
        <v>0</v>
      </c>
      <c r="P181" s="17">
        <v>0</v>
      </c>
      <c r="Q181" s="17">
        <v>0</v>
      </c>
      <c r="R181" s="67" t="e">
        <v>#DIV/0!</v>
      </c>
      <c r="S181" s="85">
        <v>0</v>
      </c>
      <c r="U181"/>
    </row>
    <row r="182" customHeight="1" spans="1:21">
      <c r="A182" s="64"/>
      <c r="B182" s="64"/>
      <c r="C182" s="64"/>
      <c r="D182" s="61" t="s">
        <v>185</v>
      </c>
      <c r="E182" s="61" t="s">
        <v>186</v>
      </c>
      <c r="F182" s="17">
        <v>256.7</v>
      </c>
      <c r="G182" s="17">
        <v>7378</v>
      </c>
      <c r="H182" s="17">
        <v>416</v>
      </c>
      <c r="I182" s="62">
        <v>0.0563838438601247</v>
      </c>
      <c r="J182" s="63">
        <v>0.617067307692308</v>
      </c>
      <c r="K182" s="63">
        <v>34.7926267281106</v>
      </c>
      <c r="L182" s="17">
        <v>39</v>
      </c>
      <c r="M182" s="66">
        <v>2</v>
      </c>
      <c r="N182" s="17">
        <v>17</v>
      </c>
      <c r="O182" s="17">
        <v>0</v>
      </c>
      <c r="P182" s="17">
        <v>0</v>
      </c>
      <c r="Q182" s="17">
        <v>58</v>
      </c>
      <c r="R182" s="67">
        <v>4.42586206896552</v>
      </c>
      <c r="S182" s="85">
        <v>0.139423076923077</v>
      </c>
      <c r="U182"/>
    </row>
    <row r="183" customHeight="1" spans="1:21">
      <c r="A183" s="64"/>
      <c r="B183" s="64"/>
      <c r="C183" s="64"/>
      <c r="D183" s="61" t="s">
        <v>200</v>
      </c>
      <c r="E183" s="61" t="s">
        <v>201</v>
      </c>
      <c r="F183" s="17">
        <v>45.21</v>
      </c>
      <c r="G183" s="17">
        <v>1912</v>
      </c>
      <c r="H183" s="17">
        <v>49</v>
      </c>
      <c r="I183" s="62">
        <v>0.0256276150627615</v>
      </c>
      <c r="J183" s="63">
        <v>0.92265306122449</v>
      </c>
      <c r="K183" s="63">
        <v>23.6453974895398</v>
      </c>
      <c r="L183" s="17">
        <v>0</v>
      </c>
      <c r="M183" s="66">
        <v>0</v>
      </c>
      <c r="N183" s="17">
        <v>3</v>
      </c>
      <c r="O183" s="17">
        <v>0</v>
      </c>
      <c r="P183" s="17">
        <v>1</v>
      </c>
      <c r="Q183" s="17">
        <v>4</v>
      </c>
      <c r="R183" s="67">
        <v>11.3025</v>
      </c>
      <c r="S183" s="85">
        <v>0.0816326530612245</v>
      </c>
      <c r="U183"/>
    </row>
    <row r="184" customHeight="1" spans="1:21">
      <c r="A184" s="64"/>
      <c r="B184" s="64"/>
      <c r="C184" s="64"/>
      <c r="D184" s="61" t="s">
        <v>202</v>
      </c>
      <c r="E184" s="61" t="s">
        <v>203</v>
      </c>
      <c r="F184" s="17">
        <v>58.53</v>
      </c>
      <c r="G184" s="17">
        <v>1520</v>
      </c>
      <c r="H184" s="17">
        <v>70</v>
      </c>
      <c r="I184" s="62">
        <v>0.0460526315789474</v>
      </c>
      <c r="J184" s="63">
        <v>0.836142857142857</v>
      </c>
      <c r="K184" s="63">
        <v>38.5065789473684</v>
      </c>
      <c r="L184" s="17">
        <v>5</v>
      </c>
      <c r="M184" s="66">
        <v>0</v>
      </c>
      <c r="N184" s="17">
        <v>1</v>
      </c>
      <c r="O184" s="17">
        <v>0</v>
      </c>
      <c r="P184" s="17">
        <v>0</v>
      </c>
      <c r="Q184" s="17">
        <v>6</v>
      </c>
      <c r="R184" s="67">
        <v>9.755</v>
      </c>
      <c r="S184" s="85">
        <v>0.0857142857142857</v>
      </c>
      <c r="U184"/>
    </row>
    <row r="185" customHeight="1" spans="1:21">
      <c r="A185" s="64"/>
      <c r="B185" s="64"/>
      <c r="C185" s="64"/>
      <c r="D185" s="61" t="s">
        <v>204</v>
      </c>
      <c r="E185" s="61" t="s">
        <v>203</v>
      </c>
      <c r="F185" s="17">
        <v>202.85</v>
      </c>
      <c r="G185" s="17">
        <v>9673</v>
      </c>
      <c r="H185" s="17">
        <v>573</v>
      </c>
      <c r="I185" s="62">
        <v>0.0592370515868914</v>
      </c>
      <c r="J185" s="63">
        <v>0.354013961605585</v>
      </c>
      <c r="K185" s="63">
        <v>20.9707433061098</v>
      </c>
      <c r="L185" s="17">
        <v>13</v>
      </c>
      <c r="M185" s="66">
        <v>0</v>
      </c>
      <c r="N185" s="17">
        <v>13</v>
      </c>
      <c r="O185" s="17">
        <v>0</v>
      </c>
      <c r="P185" s="17">
        <v>0</v>
      </c>
      <c r="Q185" s="17">
        <v>26</v>
      </c>
      <c r="R185" s="67">
        <v>7.80192307692308</v>
      </c>
      <c r="S185" s="85">
        <v>0.0453752181500873</v>
      </c>
      <c r="U185"/>
    </row>
    <row r="186" customHeight="1" spans="1:21">
      <c r="A186" s="64"/>
      <c r="B186" s="61" t="s">
        <v>175</v>
      </c>
      <c r="C186" s="64"/>
      <c r="D186" s="64"/>
      <c r="E186" s="64"/>
      <c r="F186" s="17">
        <v>1589.56</v>
      </c>
      <c r="G186" s="17">
        <v>63771</v>
      </c>
      <c r="H186" s="17">
        <v>2461</v>
      </c>
      <c r="I186" s="62">
        <v>0.0385912091703125</v>
      </c>
      <c r="J186" s="63">
        <v>0.645900040633889</v>
      </c>
      <c r="K186" s="63">
        <v>24.9260635712158</v>
      </c>
      <c r="L186" s="17">
        <v>71</v>
      </c>
      <c r="M186" s="66">
        <v>5</v>
      </c>
      <c r="N186" s="17">
        <v>46</v>
      </c>
      <c r="O186" s="17">
        <v>0</v>
      </c>
      <c r="P186" s="17">
        <v>2</v>
      </c>
      <c r="Q186" s="17">
        <v>124</v>
      </c>
      <c r="R186" s="67">
        <v>12.8190322580645</v>
      </c>
      <c r="S186" s="85">
        <v>0.0503860219422999</v>
      </c>
      <c r="U186"/>
    </row>
    <row r="187" customHeight="1" spans="1:21">
      <c r="A187" s="61" t="s">
        <v>216</v>
      </c>
      <c r="B187" s="64"/>
      <c r="C187" s="64"/>
      <c r="D187" s="64"/>
      <c r="E187" s="64"/>
      <c r="F187" s="17">
        <v>1589.56</v>
      </c>
      <c r="G187" s="17">
        <v>63771</v>
      </c>
      <c r="H187" s="17">
        <v>2461</v>
      </c>
      <c r="I187" s="62">
        <v>0.0385912091703125</v>
      </c>
      <c r="J187" s="63">
        <v>0.645900040633889</v>
      </c>
      <c r="K187" s="63">
        <v>24.9260635712158</v>
      </c>
      <c r="L187" s="17">
        <v>71</v>
      </c>
      <c r="M187" s="66">
        <v>5</v>
      </c>
      <c r="N187" s="17">
        <v>46</v>
      </c>
      <c r="O187" s="17">
        <v>0</v>
      </c>
      <c r="P187" s="17">
        <v>2</v>
      </c>
      <c r="Q187" s="17">
        <v>124</v>
      </c>
      <c r="R187" s="67">
        <v>12.8190322580645</v>
      </c>
      <c r="S187" s="85">
        <v>0.0503860219422999</v>
      </c>
      <c r="U187"/>
    </row>
    <row r="188" customHeight="1" spans="1:21">
      <c r="A188" s="61" t="s">
        <v>132</v>
      </c>
      <c r="B188" s="61" t="s">
        <v>171</v>
      </c>
      <c r="C188" s="61" t="s">
        <v>172</v>
      </c>
      <c r="D188" s="61" t="s">
        <v>173</v>
      </c>
      <c r="E188" s="61" t="s">
        <v>174</v>
      </c>
      <c r="F188" s="17">
        <v>949.09</v>
      </c>
      <c r="G188" s="17">
        <v>42418</v>
      </c>
      <c r="H188" s="17">
        <v>1234</v>
      </c>
      <c r="I188" s="62">
        <v>0.029091423452308</v>
      </c>
      <c r="J188" s="63">
        <v>0.769116693679092</v>
      </c>
      <c r="K188" s="63">
        <v>22.3746994200575</v>
      </c>
      <c r="L188" s="17">
        <v>8</v>
      </c>
      <c r="M188" s="66">
        <v>0</v>
      </c>
      <c r="N188" s="17">
        <v>4</v>
      </c>
      <c r="O188" s="17">
        <v>0</v>
      </c>
      <c r="P188" s="17">
        <v>0</v>
      </c>
      <c r="Q188" s="17">
        <v>12</v>
      </c>
      <c r="R188" s="67">
        <v>79.0908333333333</v>
      </c>
      <c r="S188" s="85">
        <v>0.00972447325769854</v>
      </c>
      <c r="U188"/>
    </row>
    <row r="189" customHeight="1" spans="1:21">
      <c r="A189" s="64"/>
      <c r="B189" s="64"/>
      <c r="C189" s="64"/>
      <c r="D189" s="61" t="s">
        <v>196</v>
      </c>
      <c r="E189" s="61" t="s">
        <v>186</v>
      </c>
      <c r="F189" s="17">
        <v>31.37</v>
      </c>
      <c r="G189" s="17">
        <v>2024</v>
      </c>
      <c r="H189" s="17">
        <v>75</v>
      </c>
      <c r="I189" s="62">
        <v>0.0370553359683795</v>
      </c>
      <c r="J189" s="63">
        <v>0.418266666666667</v>
      </c>
      <c r="K189" s="63">
        <v>15.4990118577075</v>
      </c>
      <c r="L189" s="17">
        <v>1</v>
      </c>
      <c r="M189" s="66">
        <v>0</v>
      </c>
      <c r="N189" s="17">
        <v>0</v>
      </c>
      <c r="O189" s="17">
        <v>0</v>
      </c>
      <c r="P189" s="17">
        <v>0</v>
      </c>
      <c r="Q189" s="17">
        <v>1</v>
      </c>
      <c r="R189" s="67">
        <v>31.37</v>
      </c>
      <c r="S189" s="85">
        <v>0.0133333333333333</v>
      </c>
      <c r="U189"/>
    </row>
    <row r="190" customHeight="1" spans="1:21">
      <c r="A190" s="64"/>
      <c r="B190" s="64"/>
      <c r="C190" s="61" t="s">
        <v>184</v>
      </c>
      <c r="D190" s="61" t="s">
        <v>173</v>
      </c>
      <c r="E190" s="61" t="s">
        <v>174</v>
      </c>
      <c r="F190" s="17">
        <v>118.38</v>
      </c>
      <c r="G190" s="17">
        <v>4977</v>
      </c>
      <c r="H190" s="17">
        <v>120</v>
      </c>
      <c r="I190" s="62">
        <v>0.0241109101868596</v>
      </c>
      <c r="J190" s="63">
        <v>0.9865</v>
      </c>
      <c r="K190" s="63">
        <v>23.7854128993369</v>
      </c>
      <c r="L190" s="17">
        <v>10</v>
      </c>
      <c r="M190" s="66">
        <v>1</v>
      </c>
      <c r="N190" s="17">
        <v>5</v>
      </c>
      <c r="O190" s="17">
        <v>0</v>
      </c>
      <c r="P190" s="17">
        <v>0</v>
      </c>
      <c r="Q190" s="17">
        <v>16</v>
      </c>
      <c r="R190" s="67">
        <v>7.39875</v>
      </c>
      <c r="S190" s="85">
        <v>0.133333333333333</v>
      </c>
      <c r="U190"/>
    </row>
    <row r="191" customHeight="1" spans="1:21">
      <c r="A191" s="64"/>
      <c r="B191" s="64"/>
      <c r="C191" s="64"/>
      <c r="D191" s="61" t="s">
        <v>197</v>
      </c>
      <c r="E191" s="61" t="s">
        <v>174</v>
      </c>
      <c r="F191" s="17">
        <v>3.8</v>
      </c>
      <c r="G191" s="17">
        <v>189</v>
      </c>
      <c r="H191" s="17">
        <v>8</v>
      </c>
      <c r="I191" s="62">
        <v>0.0423280423280423</v>
      </c>
      <c r="J191" s="63">
        <v>0.475</v>
      </c>
      <c r="K191" s="63">
        <v>20.1058201058201</v>
      </c>
      <c r="L191" s="17">
        <v>0</v>
      </c>
      <c r="M191" s="66">
        <v>0</v>
      </c>
      <c r="N191" s="17">
        <v>0</v>
      </c>
      <c r="O191" s="17">
        <v>0</v>
      </c>
      <c r="P191" s="17">
        <v>0</v>
      </c>
      <c r="Q191" s="17">
        <v>0</v>
      </c>
      <c r="R191" s="67" t="e">
        <v>#DIV/0!</v>
      </c>
      <c r="S191" s="85">
        <v>0</v>
      </c>
      <c r="U191"/>
    </row>
    <row r="192" customHeight="1" spans="1:21">
      <c r="A192" s="64"/>
      <c r="B192" s="64"/>
      <c r="C192" s="64"/>
      <c r="D192" s="61" t="s">
        <v>185</v>
      </c>
      <c r="E192" s="61" t="s">
        <v>186</v>
      </c>
      <c r="F192" s="17">
        <v>188.25</v>
      </c>
      <c r="G192" s="17">
        <v>6151</v>
      </c>
      <c r="H192" s="17">
        <v>268</v>
      </c>
      <c r="I192" s="62">
        <v>0.0435701511949277</v>
      </c>
      <c r="J192" s="63">
        <v>0.702425373134328</v>
      </c>
      <c r="K192" s="63">
        <v>30.6047797106162</v>
      </c>
      <c r="L192" s="17">
        <v>15</v>
      </c>
      <c r="M192" s="66">
        <v>1</v>
      </c>
      <c r="N192" s="17">
        <v>20</v>
      </c>
      <c r="O192" s="17">
        <v>0</v>
      </c>
      <c r="P192" s="17">
        <v>0</v>
      </c>
      <c r="Q192" s="17">
        <v>36</v>
      </c>
      <c r="R192" s="67">
        <v>5.22916666666667</v>
      </c>
      <c r="S192" s="85">
        <v>0.134328358208955</v>
      </c>
      <c r="U192"/>
    </row>
    <row r="193" customHeight="1" spans="1:21">
      <c r="A193" s="64"/>
      <c r="B193" s="64"/>
      <c r="C193" s="64"/>
      <c r="D193" s="61" t="s">
        <v>200</v>
      </c>
      <c r="E193" s="61" t="s">
        <v>201</v>
      </c>
      <c r="F193" s="17">
        <v>41.52</v>
      </c>
      <c r="G193" s="17">
        <v>1873</v>
      </c>
      <c r="H193" s="17">
        <v>48</v>
      </c>
      <c r="I193" s="62">
        <v>0.0256273358248799</v>
      </c>
      <c r="J193" s="63">
        <v>0.865</v>
      </c>
      <c r="K193" s="63">
        <v>22.1676454885211</v>
      </c>
      <c r="L193" s="17">
        <v>3</v>
      </c>
      <c r="M193" s="66">
        <v>0</v>
      </c>
      <c r="N193" s="17">
        <v>3</v>
      </c>
      <c r="O193" s="17">
        <v>0</v>
      </c>
      <c r="P193" s="17">
        <v>0</v>
      </c>
      <c r="Q193" s="17">
        <v>6</v>
      </c>
      <c r="R193" s="67">
        <v>6.92</v>
      </c>
      <c r="S193" s="85">
        <v>0.125</v>
      </c>
      <c r="U193"/>
    </row>
    <row r="194" customHeight="1" spans="1:21">
      <c r="A194" s="64"/>
      <c r="B194" s="64"/>
      <c r="C194" s="64"/>
      <c r="D194" s="61" t="s">
        <v>202</v>
      </c>
      <c r="E194" s="61" t="s">
        <v>203</v>
      </c>
      <c r="F194" s="17">
        <v>53.11</v>
      </c>
      <c r="G194" s="17">
        <v>1991</v>
      </c>
      <c r="H194" s="17">
        <v>64</v>
      </c>
      <c r="I194" s="62">
        <v>0.0321446509291813</v>
      </c>
      <c r="J194" s="63">
        <v>0.82984375</v>
      </c>
      <c r="K194" s="63">
        <v>26.6750376695128</v>
      </c>
      <c r="L194" s="17">
        <v>4</v>
      </c>
      <c r="M194" s="66">
        <v>0</v>
      </c>
      <c r="N194" s="17">
        <v>0</v>
      </c>
      <c r="O194" s="17">
        <v>0</v>
      </c>
      <c r="P194" s="17">
        <v>0</v>
      </c>
      <c r="Q194" s="17">
        <v>4</v>
      </c>
      <c r="R194" s="67">
        <v>13.2775</v>
      </c>
      <c r="S194" s="85">
        <v>0.0625</v>
      </c>
      <c r="U194"/>
    </row>
    <row r="195" customHeight="1" spans="1:21">
      <c r="A195" s="64"/>
      <c r="B195" s="64"/>
      <c r="C195" s="64"/>
      <c r="D195" s="61" t="s">
        <v>204</v>
      </c>
      <c r="E195" s="61" t="s">
        <v>203</v>
      </c>
      <c r="F195" s="17">
        <v>202.44</v>
      </c>
      <c r="G195" s="17">
        <v>11106</v>
      </c>
      <c r="H195" s="17">
        <v>598</v>
      </c>
      <c r="I195" s="62">
        <v>0.053844768593553</v>
      </c>
      <c r="J195" s="63">
        <v>0.338528428093646</v>
      </c>
      <c r="K195" s="63">
        <v>18.2279848730416</v>
      </c>
      <c r="L195" s="17">
        <v>14</v>
      </c>
      <c r="M195" s="66">
        <v>3</v>
      </c>
      <c r="N195" s="17">
        <v>13</v>
      </c>
      <c r="O195" s="17">
        <v>3</v>
      </c>
      <c r="P195" s="17">
        <v>1</v>
      </c>
      <c r="Q195" s="17">
        <v>34</v>
      </c>
      <c r="R195" s="67">
        <v>5.95411764705882</v>
      </c>
      <c r="S195" s="85">
        <v>0.0568561872909699</v>
      </c>
      <c r="U195"/>
    </row>
    <row r="196" customHeight="1" spans="1:21">
      <c r="A196" s="64"/>
      <c r="B196" s="61" t="s">
        <v>175</v>
      </c>
      <c r="C196" s="64"/>
      <c r="D196" s="64"/>
      <c r="E196" s="64"/>
      <c r="F196" s="17">
        <v>1587.96</v>
      </c>
      <c r="G196" s="17">
        <v>70729</v>
      </c>
      <c r="H196" s="17">
        <v>2415</v>
      </c>
      <c r="I196" s="62">
        <v>0.034144410355017</v>
      </c>
      <c r="J196" s="63">
        <v>0.657540372670808</v>
      </c>
      <c r="K196" s="63">
        <v>22.4513283094629</v>
      </c>
      <c r="L196" s="17">
        <v>55</v>
      </c>
      <c r="M196" s="66">
        <v>5</v>
      </c>
      <c r="N196" s="17">
        <v>45</v>
      </c>
      <c r="O196" s="17">
        <v>3</v>
      </c>
      <c r="P196" s="17">
        <v>1</v>
      </c>
      <c r="Q196" s="17">
        <v>109</v>
      </c>
      <c r="R196" s="67">
        <v>14.5684403669725</v>
      </c>
      <c r="S196" s="85">
        <v>0.0451345755693582</v>
      </c>
      <c r="U196"/>
    </row>
    <row r="197" customHeight="1" spans="1:21">
      <c r="A197" s="61" t="s">
        <v>217</v>
      </c>
      <c r="B197" s="64"/>
      <c r="C197" s="64"/>
      <c r="D197" s="64"/>
      <c r="E197" s="64"/>
      <c r="F197" s="17">
        <v>1587.96</v>
      </c>
      <c r="G197" s="17">
        <v>70729</v>
      </c>
      <c r="H197" s="17">
        <v>2415</v>
      </c>
      <c r="I197" s="62">
        <v>0.034144410355017</v>
      </c>
      <c r="J197" s="63">
        <v>0.657540372670808</v>
      </c>
      <c r="K197" s="63">
        <v>22.4513283094629</v>
      </c>
      <c r="L197" s="17">
        <v>55</v>
      </c>
      <c r="M197" s="66">
        <v>5</v>
      </c>
      <c r="N197" s="17">
        <v>45</v>
      </c>
      <c r="O197" s="17">
        <v>3</v>
      </c>
      <c r="P197" s="17">
        <v>1</v>
      </c>
      <c r="Q197" s="17">
        <v>109</v>
      </c>
      <c r="R197" s="67">
        <v>14.5684403669725</v>
      </c>
      <c r="S197" s="85">
        <v>0.0451345755693582</v>
      </c>
      <c r="U197"/>
    </row>
    <row r="198" customHeight="1" spans="1:21">
      <c r="A198" s="61" t="s">
        <v>131</v>
      </c>
      <c r="B198" s="61" t="s">
        <v>171</v>
      </c>
      <c r="C198" s="61" t="s">
        <v>172</v>
      </c>
      <c r="D198" s="61" t="s">
        <v>173</v>
      </c>
      <c r="E198" s="61" t="s">
        <v>174</v>
      </c>
      <c r="F198" s="17">
        <v>877.27</v>
      </c>
      <c r="G198" s="17">
        <v>40661</v>
      </c>
      <c r="H198" s="17">
        <v>1135</v>
      </c>
      <c r="I198" s="62">
        <v>0.027913725683087</v>
      </c>
      <c r="J198" s="63">
        <v>0.772925110132159</v>
      </c>
      <c r="K198" s="63">
        <v>21.5752194977989</v>
      </c>
      <c r="L198" s="17">
        <v>7</v>
      </c>
      <c r="M198" s="66">
        <v>0</v>
      </c>
      <c r="N198" s="17">
        <v>3</v>
      </c>
      <c r="O198" s="17">
        <v>0</v>
      </c>
      <c r="P198" s="17">
        <v>0</v>
      </c>
      <c r="Q198" s="17">
        <v>10</v>
      </c>
      <c r="R198" s="67">
        <v>87.727</v>
      </c>
      <c r="S198" s="85">
        <v>0.00881057268722467</v>
      </c>
      <c r="U198"/>
    </row>
    <row r="199" customHeight="1" spans="1:21">
      <c r="A199" s="64"/>
      <c r="B199" s="64"/>
      <c r="C199" s="64"/>
      <c r="D199" s="61" t="s">
        <v>196</v>
      </c>
      <c r="E199" s="61" t="s">
        <v>186</v>
      </c>
      <c r="F199" s="17">
        <v>23.28</v>
      </c>
      <c r="G199" s="17">
        <v>1802</v>
      </c>
      <c r="H199" s="17">
        <v>62</v>
      </c>
      <c r="I199" s="62">
        <v>0.0344062153163152</v>
      </c>
      <c r="J199" s="63">
        <v>0.375483870967742</v>
      </c>
      <c r="K199" s="63">
        <v>12.9189789123196</v>
      </c>
      <c r="L199" s="17">
        <v>0</v>
      </c>
      <c r="M199" s="66">
        <v>0</v>
      </c>
      <c r="N199" s="17">
        <v>0</v>
      </c>
      <c r="O199" s="17">
        <v>0</v>
      </c>
      <c r="P199" s="17">
        <v>0</v>
      </c>
      <c r="Q199" s="17">
        <v>0</v>
      </c>
      <c r="R199" s="67" t="e">
        <v>#DIV/0!</v>
      </c>
      <c r="S199" s="85">
        <v>0</v>
      </c>
      <c r="U199"/>
    </row>
    <row r="200" customHeight="1" spans="1:21">
      <c r="A200" s="64"/>
      <c r="B200" s="64"/>
      <c r="C200" s="61" t="s">
        <v>184</v>
      </c>
      <c r="D200" s="61" t="s">
        <v>173</v>
      </c>
      <c r="E200" s="61" t="s">
        <v>174</v>
      </c>
      <c r="F200" s="17">
        <v>106.65</v>
      </c>
      <c r="G200" s="17">
        <v>3565</v>
      </c>
      <c r="H200" s="17">
        <v>114</v>
      </c>
      <c r="I200" s="62">
        <v>0.0319775596072931</v>
      </c>
      <c r="J200" s="63">
        <v>0.935526315789474</v>
      </c>
      <c r="K200" s="63">
        <v>29.9158485273492</v>
      </c>
      <c r="L200" s="17">
        <v>4</v>
      </c>
      <c r="M200" s="66">
        <v>0</v>
      </c>
      <c r="N200" s="17">
        <v>4</v>
      </c>
      <c r="O200" s="17">
        <v>1</v>
      </c>
      <c r="P200" s="17">
        <v>0</v>
      </c>
      <c r="Q200" s="17">
        <v>9</v>
      </c>
      <c r="R200" s="67">
        <v>11.85</v>
      </c>
      <c r="S200" s="85">
        <v>0.0789473684210526</v>
      </c>
      <c r="U200"/>
    </row>
    <row r="201" customHeight="1" spans="1:21">
      <c r="A201" s="64"/>
      <c r="B201" s="64"/>
      <c r="C201" s="64"/>
      <c r="D201" s="61" t="s">
        <v>197</v>
      </c>
      <c r="E201" s="61" t="s">
        <v>174</v>
      </c>
      <c r="F201" s="17">
        <v>4.09</v>
      </c>
      <c r="G201" s="17">
        <v>145</v>
      </c>
      <c r="H201" s="17">
        <v>8</v>
      </c>
      <c r="I201" s="62">
        <v>0.0551724137931035</v>
      </c>
      <c r="J201" s="63">
        <v>0.51125</v>
      </c>
      <c r="K201" s="63">
        <v>28.2068965517241</v>
      </c>
      <c r="L201" s="17">
        <v>0</v>
      </c>
      <c r="M201" s="66">
        <v>0</v>
      </c>
      <c r="N201" s="17">
        <v>0</v>
      </c>
      <c r="O201" s="17">
        <v>0</v>
      </c>
      <c r="P201" s="17">
        <v>0</v>
      </c>
      <c r="Q201" s="17">
        <v>0</v>
      </c>
      <c r="R201" s="67" t="e">
        <v>#DIV/0!</v>
      </c>
      <c r="S201" s="85">
        <v>0</v>
      </c>
      <c r="U201"/>
    </row>
    <row r="202" customHeight="1" spans="1:21">
      <c r="A202" s="64"/>
      <c r="B202" s="64"/>
      <c r="C202" s="64"/>
      <c r="D202" s="61" t="s">
        <v>185</v>
      </c>
      <c r="E202" s="61" t="s">
        <v>186</v>
      </c>
      <c r="F202" s="17">
        <v>282.38</v>
      </c>
      <c r="G202" s="17">
        <v>9529</v>
      </c>
      <c r="H202" s="17">
        <v>458</v>
      </c>
      <c r="I202" s="62">
        <v>0.0480638052261517</v>
      </c>
      <c r="J202" s="63">
        <v>0.616550218340611</v>
      </c>
      <c r="K202" s="63">
        <v>29.6337496064645</v>
      </c>
      <c r="L202" s="17">
        <v>24</v>
      </c>
      <c r="M202" s="66">
        <v>0</v>
      </c>
      <c r="N202" s="17">
        <v>18</v>
      </c>
      <c r="O202" s="17">
        <v>0</v>
      </c>
      <c r="P202" s="17">
        <v>1</v>
      </c>
      <c r="Q202" s="17">
        <v>43</v>
      </c>
      <c r="R202" s="67">
        <v>6.56697674418605</v>
      </c>
      <c r="S202" s="85">
        <v>0.0938864628820961</v>
      </c>
      <c r="U202"/>
    </row>
    <row r="203" customHeight="1" spans="1:21">
      <c r="A203" s="64"/>
      <c r="B203" s="64"/>
      <c r="C203" s="64"/>
      <c r="D203" s="61" t="s">
        <v>200</v>
      </c>
      <c r="E203" s="61" t="s">
        <v>201</v>
      </c>
      <c r="F203" s="17">
        <v>48.74</v>
      </c>
      <c r="G203" s="17">
        <v>2701</v>
      </c>
      <c r="H203" s="17">
        <v>55</v>
      </c>
      <c r="I203" s="62">
        <v>0.0203628285820067</v>
      </c>
      <c r="J203" s="63">
        <v>0.886181818181818</v>
      </c>
      <c r="K203" s="63">
        <v>18.0451684561274</v>
      </c>
      <c r="L203" s="17">
        <v>2</v>
      </c>
      <c r="M203" s="66">
        <v>1</v>
      </c>
      <c r="N203" s="17">
        <v>3</v>
      </c>
      <c r="O203" s="17">
        <v>0</v>
      </c>
      <c r="P203" s="17">
        <v>0</v>
      </c>
      <c r="Q203" s="17">
        <v>6</v>
      </c>
      <c r="R203" s="67">
        <v>8.12333333333333</v>
      </c>
      <c r="S203" s="85">
        <v>0.109090909090909</v>
      </c>
      <c r="U203"/>
    </row>
    <row r="204" customHeight="1" spans="1:21">
      <c r="A204" s="64"/>
      <c r="B204" s="64"/>
      <c r="C204" s="64"/>
      <c r="D204" s="61" t="s">
        <v>202</v>
      </c>
      <c r="E204" s="61" t="s">
        <v>203</v>
      </c>
      <c r="F204" s="17">
        <v>47.73</v>
      </c>
      <c r="G204" s="17">
        <v>2184</v>
      </c>
      <c r="H204" s="17">
        <v>51</v>
      </c>
      <c r="I204" s="62">
        <v>0.0233516483516484</v>
      </c>
      <c r="J204" s="63">
        <v>0.935882352941176</v>
      </c>
      <c r="K204" s="63">
        <v>21.8543956043956</v>
      </c>
      <c r="L204" s="17">
        <v>5</v>
      </c>
      <c r="M204" s="66">
        <v>0</v>
      </c>
      <c r="N204" s="17">
        <v>3</v>
      </c>
      <c r="O204" s="17">
        <v>0</v>
      </c>
      <c r="P204" s="17">
        <v>1</v>
      </c>
      <c r="Q204" s="17">
        <v>9</v>
      </c>
      <c r="R204" s="67">
        <v>5.30333333333333</v>
      </c>
      <c r="S204" s="85">
        <v>0.176470588235294</v>
      </c>
      <c r="U204"/>
    </row>
    <row r="205" customHeight="1" spans="1:21">
      <c r="A205" s="64"/>
      <c r="B205" s="64"/>
      <c r="C205" s="64"/>
      <c r="D205" s="61" t="s">
        <v>204</v>
      </c>
      <c r="E205" s="61" t="s">
        <v>203</v>
      </c>
      <c r="F205" s="17">
        <v>195.54</v>
      </c>
      <c r="G205" s="17">
        <v>9223</v>
      </c>
      <c r="H205" s="17">
        <v>537</v>
      </c>
      <c r="I205" s="62">
        <v>0.0582240052043804</v>
      </c>
      <c r="J205" s="63">
        <v>0.364134078212291</v>
      </c>
      <c r="K205" s="63">
        <v>21.2013444649246</v>
      </c>
      <c r="L205" s="17">
        <v>11</v>
      </c>
      <c r="M205" s="66">
        <v>0</v>
      </c>
      <c r="N205" s="17">
        <v>14</v>
      </c>
      <c r="O205" s="17">
        <v>1</v>
      </c>
      <c r="P205" s="17">
        <v>1</v>
      </c>
      <c r="Q205" s="17">
        <v>27</v>
      </c>
      <c r="R205" s="67">
        <v>7.24222222222222</v>
      </c>
      <c r="S205" s="85">
        <v>0.0502793296089386</v>
      </c>
      <c r="U205"/>
    </row>
    <row r="206" customHeight="1" spans="1:21">
      <c r="A206" s="64"/>
      <c r="B206" s="61" t="s">
        <v>175</v>
      </c>
      <c r="C206" s="64"/>
      <c r="D206" s="64"/>
      <c r="E206" s="64"/>
      <c r="F206" s="17">
        <v>1585.68</v>
      </c>
      <c r="G206" s="17">
        <v>69810</v>
      </c>
      <c r="H206" s="17">
        <v>2420</v>
      </c>
      <c r="I206" s="62">
        <v>0.0346655206990403</v>
      </c>
      <c r="J206" s="63">
        <v>0.655239669421488</v>
      </c>
      <c r="K206" s="63">
        <v>22.7142243231629</v>
      </c>
      <c r="L206" s="17">
        <v>53</v>
      </c>
      <c r="M206" s="66">
        <v>1</v>
      </c>
      <c r="N206" s="17">
        <v>45</v>
      </c>
      <c r="O206" s="17">
        <v>2</v>
      </c>
      <c r="P206" s="17">
        <v>3</v>
      </c>
      <c r="Q206" s="17">
        <v>104</v>
      </c>
      <c r="R206" s="67">
        <v>15.2469230769231</v>
      </c>
      <c r="S206" s="85">
        <v>0.0429752066115703</v>
      </c>
      <c r="U206"/>
    </row>
    <row r="207" customHeight="1" spans="1:21">
      <c r="A207" s="61" t="s">
        <v>218</v>
      </c>
      <c r="B207" s="64"/>
      <c r="C207" s="64"/>
      <c r="D207" s="64"/>
      <c r="E207" s="64"/>
      <c r="F207" s="17">
        <v>1585.68</v>
      </c>
      <c r="G207" s="17">
        <v>69810</v>
      </c>
      <c r="H207" s="17">
        <v>2420</v>
      </c>
      <c r="I207" s="62">
        <v>0.0346655206990403</v>
      </c>
      <c r="J207" s="63">
        <v>0.655239669421488</v>
      </c>
      <c r="K207" s="63">
        <v>22.7142243231629</v>
      </c>
      <c r="L207" s="17">
        <v>53</v>
      </c>
      <c r="M207" s="66">
        <v>1</v>
      </c>
      <c r="N207" s="17">
        <v>45</v>
      </c>
      <c r="O207" s="17">
        <v>2</v>
      </c>
      <c r="P207" s="17">
        <v>3</v>
      </c>
      <c r="Q207" s="17">
        <v>104</v>
      </c>
      <c r="R207" s="67">
        <v>15.2469230769231</v>
      </c>
      <c r="S207" s="85">
        <v>0.0429752066115703</v>
      </c>
      <c r="U207"/>
    </row>
    <row r="208" customHeight="1" spans="1:21">
      <c r="A208" s="61" t="s">
        <v>130</v>
      </c>
      <c r="B208" s="61" t="s">
        <v>171</v>
      </c>
      <c r="C208" s="61" t="s">
        <v>172</v>
      </c>
      <c r="D208" s="61" t="s">
        <v>173</v>
      </c>
      <c r="E208" s="61" t="s">
        <v>174</v>
      </c>
      <c r="F208" s="17">
        <v>957.56</v>
      </c>
      <c r="G208" s="17">
        <v>40431</v>
      </c>
      <c r="H208" s="17">
        <v>1234</v>
      </c>
      <c r="I208" s="62">
        <v>0.0305211347728228</v>
      </c>
      <c r="J208" s="63">
        <v>0.775980551053485</v>
      </c>
      <c r="K208" s="63">
        <v>23.6838069797927</v>
      </c>
      <c r="L208" s="17">
        <v>10</v>
      </c>
      <c r="M208" s="66">
        <v>0</v>
      </c>
      <c r="N208" s="17">
        <v>6</v>
      </c>
      <c r="O208" s="17">
        <v>0</v>
      </c>
      <c r="P208" s="17">
        <v>3</v>
      </c>
      <c r="Q208" s="17">
        <v>19</v>
      </c>
      <c r="R208" s="67">
        <v>50.3978947368421</v>
      </c>
      <c r="S208" s="85">
        <v>0.0153970826580227</v>
      </c>
      <c r="U208"/>
    </row>
    <row r="209" customHeight="1" spans="1:21">
      <c r="A209" s="64"/>
      <c r="B209" s="64"/>
      <c r="C209" s="64"/>
      <c r="D209" s="61" t="s">
        <v>196</v>
      </c>
      <c r="E209" s="61" t="s">
        <v>186</v>
      </c>
      <c r="F209" s="17">
        <v>35.3</v>
      </c>
      <c r="G209" s="17">
        <v>2095</v>
      </c>
      <c r="H209" s="17">
        <v>93</v>
      </c>
      <c r="I209" s="62">
        <v>0.0443914081145585</v>
      </c>
      <c r="J209" s="63">
        <v>0.379569892473118</v>
      </c>
      <c r="K209" s="63">
        <v>16.8496420047733</v>
      </c>
      <c r="L209" s="17">
        <v>0</v>
      </c>
      <c r="M209" s="66">
        <v>0</v>
      </c>
      <c r="N209" s="17">
        <v>0</v>
      </c>
      <c r="O209" s="17">
        <v>0</v>
      </c>
      <c r="P209" s="17">
        <v>0</v>
      </c>
      <c r="Q209" s="17">
        <v>0</v>
      </c>
      <c r="R209" s="67" t="e">
        <v>#DIV/0!</v>
      </c>
      <c r="S209" s="85">
        <v>0</v>
      </c>
      <c r="U209"/>
    </row>
    <row r="210" customHeight="1" spans="1:21">
      <c r="A210" s="64"/>
      <c r="B210" s="64"/>
      <c r="C210" s="61" t="s">
        <v>184</v>
      </c>
      <c r="D210" s="61" t="s">
        <v>173</v>
      </c>
      <c r="E210" s="61" t="s">
        <v>174</v>
      </c>
      <c r="F210" s="17">
        <v>71.46</v>
      </c>
      <c r="G210" s="17">
        <v>2830</v>
      </c>
      <c r="H210" s="17">
        <v>78</v>
      </c>
      <c r="I210" s="62">
        <v>0.0275618374558304</v>
      </c>
      <c r="J210" s="63">
        <v>0.916153846153846</v>
      </c>
      <c r="K210" s="63">
        <v>25.2508833922261</v>
      </c>
      <c r="L210" s="17">
        <v>4</v>
      </c>
      <c r="M210" s="66">
        <v>0</v>
      </c>
      <c r="N210" s="17">
        <v>4</v>
      </c>
      <c r="O210" s="17">
        <v>0</v>
      </c>
      <c r="P210" s="17">
        <v>0</v>
      </c>
      <c r="Q210" s="17">
        <v>8</v>
      </c>
      <c r="R210" s="67">
        <v>8.9325</v>
      </c>
      <c r="S210" s="85">
        <v>0.102564102564103</v>
      </c>
      <c r="U210"/>
    </row>
    <row r="211" customHeight="1" spans="1:21">
      <c r="A211" s="64"/>
      <c r="B211" s="64"/>
      <c r="C211" s="64"/>
      <c r="D211" s="61" t="s">
        <v>197</v>
      </c>
      <c r="E211" s="61" t="s">
        <v>174</v>
      </c>
      <c r="F211" s="17">
        <v>9.1</v>
      </c>
      <c r="G211" s="17">
        <v>295</v>
      </c>
      <c r="H211" s="17">
        <v>16</v>
      </c>
      <c r="I211" s="62">
        <v>0.0542372881355932</v>
      </c>
      <c r="J211" s="63">
        <v>0.56875</v>
      </c>
      <c r="K211" s="63">
        <v>30.8474576271186</v>
      </c>
      <c r="L211" s="17">
        <v>1</v>
      </c>
      <c r="M211" s="66">
        <v>0</v>
      </c>
      <c r="N211" s="17">
        <v>0</v>
      </c>
      <c r="O211" s="17">
        <v>0</v>
      </c>
      <c r="P211" s="17">
        <v>0</v>
      </c>
      <c r="Q211" s="17">
        <v>1</v>
      </c>
      <c r="R211" s="67">
        <v>9.1</v>
      </c>
      <c r="S211" s="85">
        <v>0.0625</v>
      </c>
      <c r="U211"/>
    </row>
    <row r="212" customHeight="1" spans="1:21">
      <c r="A212" s="64"/>
      <c r="B212" s="64"/>
      <c r="C212" s="64"/>
      <c r="D212" s="61" t="s">
        <v>185</v>
      </c>
      <c r="E212" s="61" t="s">
        <v>186</v>
      </c>
      <c r="F212" s="17">
        <v>172.52</v>
      </c>
      <c r="G212" s="17">
        <v>6310</v>
      </c>
      <c r="H212" s="17">
        <v>274</v>
      </c>
      <c r="I212" s="62">
        <v>0.0434231378763867</v>
      </c>
      <c r="J212" s="63">
        <v>0.629635036496351</v>
      </c>
      <c r="K212" s="63">
        <v>27.3407290015848</v>
      </c>
      <c r="L212" s="17">
        <v>15</v>
      </c>
      <c r="M212" s="66">
        <v>1</v>
      </c>
      <c r="N212" s="17">
        <v>12</v>
      </c>
      <c r="O212" s="17">
        <v>1</v>
      </c>
      <c r="P212" s="17">
        <v>1</v>
      </c>
      <c r="Q212" s="17">
        <v>30</v>
      </c>
      <c r="R212" s="67">
        <v>5.75066666666667</v>
      </c>
      <c r="S212" s="85">
        <v>0.109489051094891</v>
      </c>
      <c r="U212"/>
    </row>
    <row r="213" customHeight="1" spans="1:21">
      <c r="A213" s="64"/>
      <c r="B213" s="64"/>
      <c r="C213" s="64"/>
      <c r="D213" s="61" t="s">
        <v>200</v>
      </c>
      <c r="E213" s="61" t="s">
        <v>201</v>
      </c>
      <c r="F213" s="17">
        <v>59.26</v>
      </c>
      <c r="G213" s="17">
        <v>3419</v>
      </c>
      <c r="H213" s="17">
        <v>71</v>
      </c>
      <c r="I213" s="62">
        <v>0.0207663059374086</v>
      </c>
      <c r="J213" s="63">
        <v>0.834647887323944</v>
      </c>
      <c r="K213" s="63">
        <v>17.3325533781808</v>
      </c>
      <c r="L213" s="17">
        <v>1</v>
      </c>
      <c r="M213" s="66">
        <v>0</v>
      </c>
      <c r="N213" s="17">
        <v>4</v>
      </c>
      <c r="O213" s="17">
        <v>1</v>
      </c>
      <c r="P213" s="17">
        <v>0</v>
      </c>
      <c r="Q213" s="17">
        <v>6</v>
      </c>
      <c r="R213" s="67">
        <v>9.87666666666667</v>
      </c>
      <c r="S213" s="85">
        <v>0.0845070422535211</v>
      </c>
      <c r="U213"/>
    </row>
    <row r="214" customHeight="1" spans="1:21">
      <c r="A214" s="64"/>
      <c r="B214" s="64"/>
      <c r="C214" s="64"/>
      <c r="D214" s="61" t="s">
        <v>202</v>
      </c>
      <c r="E214" s="61" t="s">
        <v>203</v>
      </c>
      <c r="F214" s="17">
        <v>62.06</v>
      </c>
      <c r="G214" s="17">
        <v>2481</v>
      </c>
      <c r="H214" s="17">
        <v>69</v>
      </c>
      <c r="I214" s="62">
        <v>0.0278113663845224</v>
      </c>
      <c r="J214" s="63">
        <v>0.899420289855073</v>
      </c>
      <c r="K214" s="63">
        <v>25.0141072148327</v>
      </c>
      <c r="L214" s="17">
        <v>3</v>
      </c>
      <c r="M214" s="66">
        <v>0</v>
      </c>
      <c r="N214" s="17">
        <v>5</v>
      </c>
      <c r="O214" s="17">
        <v>1</v>
      </c>
      <c r="P214" s="17">
        <v>0</v>
      </c>
      <c r="Q214" s="17">
        <v>9</v>
      </c>
      <c r="R214" s="67">
        <v>6.89555555555556</v>
      </c>
      <c r="S214" s="85">
        <v>0.130434782608696</v>
      </c>
      <c r="U214"/>
    </row>
    <row r="215" customHeight="1" spans="1:21">
      <c r="A215" s="64"/>
      <c r="B215" s="64"/>
      <c r="C215" s="64"/>
      <c r="D215" s="61" t="s">
        <v>204</v>
      </c>
      <c r="E215" s="61" t="s">
        <v>203</v>
      </c>
      <c r="F215" s="17">
        <v>201.56</v>
      </c>
      <c r="G215" s="17">
        <v>9424</v>
      </c>
      <c r="H215" s="17">
        <v>530</v>
      </c>
      <c r="I215" s="62">
        <v>0.0562393887945671</v>
      </c>
      <c r="J215" s="63">
        <v>0.380301886792453</v>
      </c>
      <c r="K215" s="63">
        <v>21.3879456706282</v>
      </c>
      <c r="L215" s="17">
        <v>10</v>
      </c>
      <c r="M215" s="66">
        <v>1</v>
      </c>
      <c r="N215" s="17">
        <v>11</v>
      </c>
      <c r="O215" s="17">
        <v>3</v>
      </c>
      <c r="P215" s="17">
        <v>0</v>
      </c>
      <c r="Q215" s="17">
        <v>25</v>
      </c>
      <c r="R215" s="67">
        <v>8.0624</v>
      </c>
      <c r="S215" s="85">
        <v>0.0471698113207547</v>
      </c>
      <c r="U215"/>
    </row>
    <row r="216" customHeight="1" spans="1:21">
      <c r="A216" s="64"/>
      <c r="B216" s="61" t="s">
        <v>175</v>
      </c>
      <c r="C216" s="64"/>
      <c r="D216" s="64"/>
      <c r="E216" s="64"/>
      <c r="F216" s="17">
        <v>1568.82</v>
      </c>
      <c r="G216" s="17">
        <v>67285</v>
      </c>
      <c r="H216" s="17">
        <v>2365</v>
      </c>
      <c r="I216" s="62">
        <v>0.0351489930890986</v>
      </c>
      <c r="J216" s="63">
        <v>0.663348837209302</v>
      </c>
      <c r="K216" s="63">
        <v>23.3160436947314</v>
      </c>
      <c r="L216" s="17">
        <v>44</v>
      </c>
      <c r="M216" s="66">
        <v>2</v>
      </c>
      <c r="N216" s="17">
        <v>42</v>
      </c>
      <c r="O216" s="17">
        <v>6</v>
      </c>
      <c r="P216" s="17">
        <v>4</v>
      </c>
      <c r="Q216" s="17">
        <v>98</v>
      </c>
      <c r="R216" s="67">
        <v>16.0083673469388</v>
      </c>
      <c r="S216" s="85">
        <v>0.0414376321353066</v>
      </c>
      <c r="U216"/>
    </row>
    <row r="217" customHeight="1" spans="1:21">
      <c r="A217" s="61" t="s">
        <v>219</v>
      </c>
      <c r="B217" s="64"/>
      <c r="C217" s="64"/>
      <c r="D217" s="64"/>
      <c r="E217" s="64"/>
      <c r="F217" s="17">
        <v>1568.82</v>
      </c>
      <c r="G217" s="17">
        <v>67285</v>
      </c>
      <c r="H217" s="17">
        <v>2365</v>
      </c>
      <c r="I217" s="62">
        <v>0.0351489930890986</v>
      </c>
      <c r="J217" s="63">
        <v>0.663348837209302</v>
      </c>
      <c r="K217" s="63">
        <v>23.3160436947314</v>
      </c>
      <c r="L217" s="17">
        <v>44</v>
      </c>
      <c r="M217" s="66">
        <v>2</v>
      </c>
      <c r="N217" s="17">
        <v>42</v>
      </c>
      <c r="O217" s="17">
        <v>6</v>
      </c>
      <c r="P217" s="17">
        <v>4</v>
      </c>
      <c r="Q217" s="17">
        <v>98</v>
      </c>
      <c r="R217" s="67">
        <v>16.0083673469388</v>
      </c>
      <c r="S217" s="85">
        <v>0.0414376321353066</v>
      </c>
      <c r="U217"/>
    </row>
    <row r="218" customHeight="1" spans="1:21">
      <c r="A218" s="61" t="s">
        <v>129</v>
      </c>
      <c r="B218" s="61" t="s">
        <v>171</v>
      </c>
      <c r="C218" s="61" t="s">
        <v>172</v>
      </c>
      <c r="D218" s="61" t="s">
        <v>173</v>
      </c>
      <c r="E218" s="61" t="s">
        <v>174</v>
      </c>
      <c r="F218" s="17">
        <v>817.96</v>
      </c>
      <c r="G218" s="17">
        <v>36391</v>
      </c>
      <c r="H218" s="17">
        <v>1072</v>
      </c>
      <c r="I218" s="62">
        <v>0.029457832980682</v>
      </c>
      <c r="J218" s="63">
        <v>0.763022388059702</v>
      </c>
      <c r="K218" s="63">
        <v>22.4769860679838</v>
      </c>
      <c r="L218" s="17">
        <v>9</v>
      </c>
      <c r="M218" s="66">
        <v>0</v>
      </c>
      <c r="N218" s="17">
        <v>6</v>
      </c>
      <c r="O218" s="17">
        <v>0</v>
      </c>
      <c r="P218" s="17">
        <v>0</v>
      </c>
      <c r="Q218" s="17">
        <v>15</v>
      </c>
      <c r="R218" s="67">
        <v>54.5306666666667</v>
      </c>
      <c r="S218" s="85">
        <v>0.0139925373134328</v>
      </c>
      <c r="U218"/>
    </row>
    <row r="219" customHeight="1" spans="1:21">
      <c r="A219" s="64"/>
      <c r="B219" s="64"/>
      <c r="C219" s="64"/>
      <c r="D219" s="61" t="s">
        <v>196</v>
      </c>
      <c r="E219" s="61" t="s">
        <v>186</v>
      </c>
      <c r="F219" s="17">
        <v>26.81</v>
      </c>
      <c r="G219" s="17">
        <v>1676</v>
      </c>
      <c r="H219" s="17">
        <v>73</v>
      </c>
      <c r="I219" s="62">
        <v>0.0435560859188544</v>
      </c>
      <c r="J219" s="63">
        <v>0.367260273972603</v>
      </c>
      <c r="K219" s="63">
        <v>15.9964200477327</v>
      </c>
      <c r="L219" s="17">
        <v>0</v>
      </c>
      <c r="M219" s="66">
        <v>0</v>
      </c>
      <c r="N219" s="17">
        <v>1</v>
      </c>
      <c r="O219" s="17">
        <v>0</v>
      </c>
      <c r="P219" s="17">
        <v>0</v>
      </c>
      <c r="Q219" s="17">
        <v>1</v>
      </c>
      <c r="R219" s="67">
        <v>26.81</v>
      </c>
      <c r="S219" s="85">
        <v>0.0136986301369863</v>
      </c>
      <c r="U219"/>
    </row>
    <row r="220" customHeight="1" spans="1:21">
      <c r="A220" s="64"/>
      <c r="B220" s="64"/>
      <c r="C220" s="61" t="s">
        <v>184</v>
      </c>
      <c r="D220" s="61" t="s">
        <v>173</v>
      </c>
      <c r="E220" s="61" t="s">
        <v>174</v>
      </c>
      <c r="F220" s="17">
        <v>102.54</v>
      </c>
      <c r="G220" s="17">
        <v>3029</v>
      </c>
      <c r="H220" s="17">
        <v>96</v>
      </c>
      <c r="I220" s="62">
        <v>0.0316936282601519</v>
      </c>
      <c r="J220" s="63">
        <v>1.068125</v>
      </c>
      <c r="K220" s="63">
        <v>33.8527566853747</v>
      </c>
      <c r="L220" s="17">
        <v>8</v>
      </c>
      <c r="M220" s="66">
        <v>0</v>
      </c>
      <c r="N220" s="17">
        <v>7</v>
      </c>
      <c r="O220" s="17">
        <v>0</v>
      </c>
      <c r="P220" s="17">
        <v>1</v>
      </c>
      <c r="Q220" s="17">
        <v>16</v>
      </c>
      <c r="R220" s="67">
        <v>6.40875</v>
      </c>
      <c r="S220" s="85">
        <v>0.166666666666667</v>
      </c>
      <c r="U220"/>
    </row>
    <row r="221" customHeight="1" spans="1:21">
      <c r="A221" s="64"/>
      <c r="B221" s="64"/>
      <c r="C221" s="64"/>
      <c r="D221" s="61" t="s">
        <v>197</v>
      </c>
      <c r="E221" s="61" t="s">
        <v>174</v>
      </c>
      <c r="F221" s="17">
        <v>5.4</v>
      </c>
      <c r="G221" s="17">
        <v>184</v>
      </c>
      <c r="H221" s="17">
        <v>9</v>
      </c>
      <c r="I221" s="62">
        <v>0.0489130434782609</v>
      </c>
      <c r="J221" s="63">
        <v>0.6</v>
      </c>
      <c r="K221" s="63">
        <v>29.3478260869565</v>
      </c>
      <c r="L221" s="17">
        <v>1</v>
      </c>
      <c r="M221" s="66">
        <v>0</v>
      </c>
      <c r="N221" s="17">
        <v>0</v>
      </c>
      <c r="O221" s="17">
        <v>0</v>
      </c>
      <c r="P221" s="17">
        <v>0</v>
      </c>
      <c r="Q221" s="17">
        <v>1</v>
      </c>
      <c r="R221" s="67">
        <v>5.4</v>
      </c>
      <c r="S221" s="85">
        <v>0.111111111111111</v>
      </c>
      <c r="U221"/>
    </row>
    <row r="222" customHeight="1" spans="1:21">
      <c r="A222" s="64"/>
      <c r="B222" s="64"/>
      <c r="C222" s="64"/>
      <c r="D222" s="61" t="s">
        <v>185</v>
      </c>
      <c r="E222" s="61" t="s">
        <v>186</v>
      </c>
      <c r="F222" s="17">
        <v>140.98</v>
      </c>
      <c r="G222" s="17">
        <v>4357</v>
      </c>
      <c r="H222" s="17">
        <v>210</v>
      </c>
      <c r="I222" s="62">
        <v>0.0481983015836585</v>
      </c>
      <c r="J222" s="63">
        <v>0.671333333333333</v>
      </c>
      <c r="K222" s="63">
        <v>32.3571264631627</v>
      </c>
      <c r="L222" s="17">
        <v>13</v>
      </c>
      <c r="M222" s="66">
        <v>0</v>
      </c>
      <c r="N222" s="17">
        <v>13</v>
      </c>
      <c r="O222" s="17">
        <v>0</v>
      </c>
      <c r="P222" s="17">
        <v>0</v>
      </c>
      <c r="Q222" s="17">
        <v>26</v>
      </c>
      <c r="R222" s="67">
        <v>5.42230769230769</v>
      </c>
      <c r="S222" s="85">
        <v>0.123809523809524</v>
      </c>
      <c r="U222"/>
    </row>
    <row r="223" customHeight="1" spans="1:21">
      <c r="A223" s="64"/>
      <c r="B223" s="64"/>
      <c r="C223" s="64"/>
      <c r="D223" s="61" t="s">
        <v>200</v>
      </c>
      <c r="E223" s="61" t="s">
        <v>201</v>
      </c>
      <c r="F223" s="17">
        <v>26.97</v>
      </c>
      <c r="G223" s="17">
        <v>2365</v>
      </c>
      <c r="H223" s="17">
        <v>28</v>
      </c>
      <c r="I223" s="62">
        <v>0.0118393234672304</v>
      </c>
      <c r="J223" s="63">
        <v>0.963214285714286</v>
      </c>
      <c r="K223" s="63">
        <v>11.4038054968288</v>
      </c>
      <c r="L223" s="17">
        <v>2</v>
      </c>
      <c r="M223" s="66">
        <v>0</v>
      </c>
      <c r="N223" s="17">
        <v>2</v>
      </c>
      <c r="O223" s="17">
        <v>0</v>
      </c>
      <c r="P223" s="17">
        <v>0</v>
      </c>
      <c r="Q223" s="17">
        <v>4</v>
      </c>
      <c r="R223" s="67">
        <v>6.7425</v>
      </c>
      <c r="S223" s="85">
        <v>0.142857142857143</v>
      </c>
      <c r="U223"/>
    </row>
    <row r="224" customHeight="1" spans="1:21">
      <c r="A224" s="64"/>
      <c r="B224" s="64"/>
      <c r="C224" s="64"/>
      <c r="D224" s="61" t="s">
        <v>202</v>
      </c>
      <c r="E224" s="61" t="s">
        <v>203</v>
      </c>
      <c r="F224" s="17">
        <v>41.9</v>
      </c>
      <c r="G224" s="17">
        <v>1192</v>
      </c>
      <c r="H224" s="17">
        <v>47</v>
      </c>
      <c r="I224" s="62">
        <v>0.0394295302013423</v>
      </c>
      <c r="J224" s="63">
        <v>0.891489361702128</v>
      </c>
      <c r="K224" s="63">
        <v>35.1510067114094</v>
      </c>
      <c r="L224" s="17">
        <v>2</v>
      </c>
      <c r="M224" s="66">
        <v>1</v>
      </c>
      <c r="N224" s="17">
        <v>6</v>
      </c>
      <c r="O224" s="17">
        <v>0</v>
      </c>
      <c r="P224" s="17">
        <v>1</v>
      </c>
      <c r="Q224" s="17">
        <v>10</v>
      </c>
      <c r="R224" s="67">
        <v>4.19</v>
      </c>
      <c r="S224" s="85">
        <v>0.212765957446809</v>
      </c>
      <c r="U224"/>
    </row>
    <row r="225" customHeight="1" spans="1:21">
      <c r="A225" s="64"/>
      <c r="B225" s="64"/>
      <c r="C225" s="64"/>
      <c r="D225" s="61" t="s">
        <v>204</v>
      </c>
      <c r="E225" s="61" t="s">
        <v>203</v>
      </c>
      <c r="F225" s="17">
        <v>197.79</v>
      </c>
      <c r="G225" s="17">
        <v>8661</v>
      </c>
      <c r="H225" s="17">
        <v>489</v>
      </c>
      <c r="I225" s="62">
        <v>0.0564599930723935</v>
      </c>
      <c r="J225" s="63">
        <v>0.404478527607362</v>
      </c>
      <c r="K225" s="63">
        <v>22.8368548666436</v>
      </c>
      <c r="L225" s="17">
        <v>16</v>
      </c>
      <c r="M225" s="66">
        <v>0</v>
      </c>
      <c r="N225" s="17">
        <v>17</v>
      </c>
      <c r="O225" s="17">
        <v>1</v>
      </c>
      <c r="P225" s="17">
        <v>0</v>
      </c>
      <c r="Q225" s="17">
        <v>34</v>
      </c>
      <c r="R225" s="67">
        <v>5.81735294117647</v>
      </c>
      <c r="S225" s="85">
        <v>0.0695296523517383</v>
      </c>
      <c r="U225"/>
    </row>
    <row r="226" customHeight="1" spans="1:21">
      <c r="A226" s="64"/>
      <c r="B226" s="61" t="s">
        <v>175</v>
      </c>
      <c r="C226" s="64"/>
      <c r="D226" s="64"/>
      <c r="E226" s="64"/>
      <c r="F226" s="17">
        <v>1360.35</v>
      </c>
      <c r="G226" s="17">
        <v>57855</v>
      </c>
      <c r="H226" s="17">
        <v>2024</v>
      </c>
      <c r="I226" s="62">
        <v>0.0349840117535217</v>
      </c>
      <c r="J226" s="63">
        <v>0.672109683794466</v>
      </c>
      <c r="K226" s="63">
        <v>23.5130930775214</v>
      </c>
      <c r="L226" s="17">
        <v>51</v>
      </c>
      <c r="M226" s="66">
        <v>1</v>
      </c>
      <c r="N226" s="17">
        <v>52</v>
      </c>
      <c r="O226" s="17">
        <v>1</v>
      </c>
      <c r="P226" s="17">
        <v>2</v>
      </c>
      <c r="Q226" s="17">
        <v>107</v>
      </c>
      <c r="R226" s="67">
        <v>12.7135514018692</v>
      </c>
      <c r="S226" s="85">
        <v>0.0528656126482213</v>
      </c>
      <c r="U226"/>
    </row>
    <row r="227" customHeight="1" spans="1:21">
      <c r="A227" s="61" t="s">
        <v>220</v>
      </c>
      <c r="B227" s="64"/>
      <c r="C227" s="64"/>
      <c r="D227" s="64"/>
      <c r="E227" s="64"/>
      <c r="F227" s="17">
        <v>1360.35</v>
      </c>
      <c r="G227" s="17">
        <v>57855</v>
      </c>
      <c r="H227" s="17">
        <v>2024</v>
      </c>
      <c r="I227" s="62">
        <v>0.0349840117535217</v>
      </c>
      <c r="J227" s="63">
        <v>0.672109683794466</v>
      </c>
      <c r="K227" s="63">
        <v>23.5130930775214</v>
      </c>
      <c r="L227" s="17">
        <v>51</v>
      </c>
      <c r="M227" s="66">
        <v>1</v>
      </c>
      <c r="N227" s="17">
        <v>52</v>
      </c>
      <c r="O227" s="17">
        <v>1</v>
      </c>
      <c r="P227" s="17">
        <v>2</v>
      </c>
      <c r="Q227" s="17">
        <v>107</v>
      </c>
      <c r="R227" s="67">
        <v>12.7135514018692</v>
      </c>
      <c r="S227" s="85">
        <v>0.0528656126482213</v>
      </c>
      <c r="U227"/>
    </row>
    <row r="228" customHeight="1" spans="1:21">
      <c r="A228" s="61" t="s">
        <v>128</v>
      </c>
      <c r="B228" s="61" t="s">
        <v>171</v>
      </c>
      <c r="C228" s="61" t="s">
        <v>172</v>
      </c>
      <c r="D228" s="61" t="s">
        <v>173</v>
      </c>
      <c r="E228" s="61" t="s">
        <v>174</v>
      </c>
      <c r="F228" s="17">
        <v>963.11</v>
      </c>
      <c r="G228" s="17">
        <v>41386</v>
      </c>
      <c r="H228" s="17">
        <v>1270</v>
      </c>
      <c r="I228" s="62">
        <v>0.0306867056492534</v>
      </c>
      <c r="J228" s="63">
        <v>0.758354330708661</v>
      </c>
      <c r="K228" s="63">
        <v>23.2713961242932</v>
      </c>
      <c r="L228" s="17">
        <v>9</v>
      </c>
      <c r="M228" s="66">
        <v>2</v>
      </c>
      <c r="N228" s="17">
        <v>3</v>
      </c>
      <c r="O228" s="17">
        <v>0</v>
      </c>
      <c r="P228" s="17">
        <v>2</v>
      </c>
      <c r="Q228" s="17">
        <v>16</v>
      </c>
      <c r="R228" s="67">
        <v>60.194375</v>
      </c>
      <c r="S228" s="85">
        <v>0.0125984251968504</v>
      </c>
      <c r="U228"/>
    </row>
    <row r="229" customHeight="1" spans="1:21">
      <c r="A229" s="64"/>
      <c r="B229" s="64"/>
      <c r="C229" s="64"/>
      <c r="D229" s="61" t="s">
        <v>196</v>
      </c>
      <c r="E229" s="61" t="s">
        <v>186</v>
      </c>
      <c r="F229" s="17">
        <v>29.1</v>
      </c>
      <c r="G229" s="17">
        <v>1813</v>
      </c>
      <c r="H229" s="17">
        <v>75</v>
      </c>
      <c r="I229" s="62">
        <v>0.0413678985107557</v>
      </c>
      <c r="J229" s="63">
        <v>0.388</v>
      </c>
      <c r="K229" s="63">
        <v>16.0507446221732</v>
      </c>
      <c r="L229" s="17">
        <v>0</v>
      </c>
      <c r="M229" s="66">
        <v>0</v>
      </c>
      <c r="N229" s="17">
        <v>0</v>
      </c>
      <c r="O229" s="17">
        <v>0</v>
      </c>
      <c r="P229" s="17">
        <v>0</v>
      </c>
      <c r="Q229" s="17">
        <v>0</v>
      </c>
      <c r="R229" s="67" t="e">
        <v>#DIV/0!</v>
      </c>
      <c r="S229" s="85">
        <v>0</v>
      </c>
      <c r="U229"/>
    </row>
    <row r="230" customHeight="1" spans="1:21">
      <c r="A230" s="64"/>
      <c r="B230" s="64"/>
      <c r="C230" s="61" t="s">
        <v>184</v>
      </c>
      <c r="D230" s="61" t="s">
        <v>173</v>
      </c>
      <c r="E230" s="61" t="s">
        <v>174</v>
      </c>
      <c r="F230" s="17">
        <v>113.67</v>
      </c>
      <c r="G230" s="17">
        <v>4229</v>
      </c>
      <c r="H230" s="17">
        <v>125</v>
      </c>
      <c r="I230" s="62">
        <v>0.0295578150863088</v>
      </c>
      <c r="J230" s="63">
        <v>0.90936</v>
      </c>
      <c r="K230" s="63">
        <v>26.8786947268858</v>
      </c>
      <c r="L230" s="17">
        <v>10</v>
      </c>
      <c r="M230" s="66">
        <v>0</v>
      </c>
      <c r="N230" s="17">
        <v>8</v>
      </c>
      <c r="O230" s="17">
        <v>1</v>
      </c>
      <c r="P230" s="17">
        <v>1</v>
      </c>
      <c r="Q230" s="17">
        <v>20</v>
      </c>
      <c r="R230" s="67">
        <v>5.6835</v>
      </c>
      <c r="S230" s="85">
        <v>0.16</v>
      </c>
      <c r="U230"/>
    </row>
    <row r="231" customHeight="1" spans="1:21">
      <c r="A231" s="64"/>
      <c r="B231" s="64"/>
      <c r="C231" s="64"/>
      <c r="D231" s="61" t="s">
        <v>197</v>
      </c>
      <c r="E231" s="61" t="s">
        <v>174</v>
      </c>
      <c r="F231" s="17">
        <v>6.51</v>
      </c>
      <c r="G231" s="17">
        <v>292</v>
      </c>
      <c r="H231" s="17">
        <v>12</v>
      </c>
      <c r="I231" s="62">
        <v>0.0410958904109589</v>
      </c>
      <c r="J231" s="63">
        <v>0.5425</v>
      </c>
      <c r="K231" s="63">
        <v>22.2945205479452</v>
      </c>
      <c r="L231" s="17">
        <v>1</v>
      </c>
      <c r="M231" s="66">
        <v>0</v>
      </c>
      <c r="N231" s="17">
        <v>2</v>
      </c>
      <c r="O231" s="17">
        <v>0</v>
      </c>
      <c r="P231" s="17">
        <v>0</v>
      </c>
      <c r="Q231" s="17">
        <v>3</v>
      </c>
      <c r="R231" s="67">
        <v>2.17</v>
      </c>
      <c r="S231" s="85">
        <v>0.25</v>
      </c>
      <c r="U231"/>
    </row>
    <row r="232" customHeight="1" spans="1:21">
      <c r="A232" s="64"/>
      <c r="B232" s="64"/>
      <c r="C232" s="64"/>
      <c r="D232" s="61" t="s">
        <v>185</v>
      </c>
      <c r="E232" s="61" t="s">
        <v>186</v>
      </c>
      <c r="F232" s="17">
        <v>144.85</v>
      </c>
      <c r="G232" s="17">
        <v>4696</v>
      </c>
      <c r="H232" s="17">
        <v>209</v>
      </c>
      <c r="I232" s="62">
        <v>0.0445059625212947</v>
      </c>
      <c r="J232" s="63">
        <v>0.693062200956938</v>
      </c>
      <c r="K232" s="63">
        <v>30.8454003407155</v>
      </c>
      <c r="L232" s="17">
        <v>14</v>
      </c>
      <c r="M232" s="66">
        <v>0</v>
      </c>
      <c r="N232" s="17">
        <v>12</v>
      </c>
      <c r="O232" s="17">
        <v>1</v>
      </c>
      <c r="P232" s="17">
        <v>0</v>
      </c>
      <c r="Q232" s="17">
        <v>27</v>
      </c>
      <c r="R232" s="67">
        <v>5.36481481481482</v>
      </c>
      <c r="S232" s="85">
        <v>0.129186602870813</v>
      </c>
      <c r="U232"/>
    </row>
    <row r="233" customHeight="1" spans="1:21">
      <c r="A233" s="64"/>
      <c r="B233" s="64"/>
      <c r="C233" s="64"/>
      <c r="D233" s="61" t="s">
        <v>200</v>
      </c>
      <c r="E233" s="61" t="s">
        <v>201</v>
      </c>
      <c r="F233" s="17">
        <v>43.67</v>
      </c>
      <c r="G233" s="17">
        <v>1946</v>
      </c>
      <c r="H233" s="17">
        <v>47</v>
      </c>
      <c r="I233" s="62">
        <v>0.0241521068859198</v>
      </c>
      <c r="J233" s="63">
        <v>0.929148936170213</v>
      </c>
      <c r="K233" s="63">
        <v>22.4409044193217</v>
      </c>
      <c r="L233" s="17">
        <v>2</v>
      </c>
      <c r="M233" s="66">
        <v>0</v>
      </c>
      <c r="N233" s="17">
        <v>3</v>
      </c>
      <c r="O233" s="17">
        <v>2</v>
      </c>
      <c r="P233" s="17">
        <v>0</v>
      </c>
      <c r="Q233" s="17">
        <v>7</v>
      </c>
      <c r="R233" s="67">
        <v>6.23857142857143</v>
      </c>
      <c r="S233" s="85">
        <v>0.148936170212766</v>
      </c>
      <c r="U233"/>
    </row>
    <row r="234" customHeight="1" spans="1:21">
      <c r="A234" s="64"/>
      <c r="B234" s="64"/>
      <c r="C234" s="64"/>
      <c r="D234" s="61" t="s">
        <v>202</v>
      </c>
      <c r="E234" s="61" t="s">
        <v>203</v>
      </c>
      <c r="F234" s="17">
        <v>56.44</v>
      </c>
      <c r="G234" s="17">
        <v>1503</v>
      </c>
      <c r="H234" s="17">
        <v>64</v>
      </c>
      <c r="I234" s="62">
        <v>0.042581503659348</v>
      </c>
      <c r="J234" s="63">
        <v>0.881875</v>
      </c>
      <c r="K234" s="63">
        <v>37.5515635395875</v>
      </c>
      <c r="L234" s="17">
        <v>4</v>
      </c>
      <c r="M234" s="66">
        <v>0</v>
      </c>
      <c r="N234" s="17">
        <v>7</v>
      </c>
      <c r="O234" s="17">
        <v>0</v>
      </c>
      <c r="P234" s="17">
        <v>0</v>
      </c>
      <c r="Q234" s="17">
        <v>11</v>
      </c>
      <c r="R234" s="67">
        <v>5.13090909090909</v>
      </c>
      <c r="S234" s="85">
        <v>0.171875</v>
      </c>
      <c r="U234"/>
    </row>
    <row r="235" customHeight="1" spans="1:21">
      <c r="A235" s="64"/>
      <c r="B235" s="64"/>
      <c r="C235" s="64"/>
      <c r="D235" s="61" t="s">
        <v>204</v>
      </c>
      <c r="E235" s="61" t="s">
        <v>203</v>
      </c>
      <c r="F235" s="17">
        <v>201.34</v>
      </c>
      <c r="G235" s="17">
        <v>10280</v>
      </c>
      <c r="H235" s="17">
        <v>605</v>
      </c>
      <c r="I235" s="62">
        <v>0.058852140077821</v>
      </c>
      <c r="J235" s="63">
        <v>0.332793388429752</v>
      </c>
      <c r="K235" s="63">
        <v>19.5856031128405</v>
      </c>
      <c r="L235" s="17">
        <v>17</v>
      </c>
      <c r="M235" s="66">
        <v>0</v>
      </c>
      <c r="N235" s="17">
        <v>13</v>
      </c>
      <c r="O235" s="17">
        <v>2</v>
      </c>
      <c r="P235" s="17">
        <v>0</v>
      </c>
      <c r="Q235" s="17">
        <v>32</v>
      </c>
      <c r="R235" s="67">
        <v>6.291875</v>
      </c>
      <c r="S235" s="85">
        <v>0.0528925619834711</v>
      </c>
      <c r="U235"/>
    </row>
    <row r="236" customHeight="1" spans="1:21">
      <c r="A236" s="64"/>
      <c r="B236" s="61" t="s">
        <v>175</v>
      </c>
      <c r="C236" s="64"/>
      <c r="D236" s="64"/>
      <c r="E236" s="64"/>
      <c r="F236" s="17">
        <v>1558.69</v>
      </c>
      <c r="G236" s="17">
        <v>66145</v>
      </c>
      <c r="H236" s="17">
        <v>2407</v>
      </c>
      <c r="I236" s="62">
        <v>0.0363897497921234</v>
      </c>
      <c r="J236" s="63">
        <v>0.647565434150395</v>
      </c>
      <c r="K236" s="63">
        <v>23.5647441227606</v>
      </c>
      <c r="L236" s="17">
        <v>57</v>
      </c>
      <c r="M236" s="66">
        <v>2</v>
      </c>
      <c r="N236" s="17">
        <v>48</v>
      </c>
      <c r="O236" s="17">
        <v>6</v>
      </c>
      <c r="P236" s="17">
        <v>3</v>
      </c>
      <c r="Q236" s="17">
        <v>116</v>
      </c>
      <c r="R236" s="67">
        <v>13.4369827586207</v>
      </c>
      <c r="S236" s="85">
        <v>0.0481927710843374</v>
      </c>
      <c r="U236"/>
    </row>
    <row r="237" customHeight="1" spans="1:21">
      <c r="A237" s="61" t="s">
        <v>221</v>
      </c>
      <c r="B237" s="64"/>
      <c r="C237" s="64"/>
      <c r="D237" s="64"/>
      <c r="E237" s="64"/>
      <c r="F237" s="17">
        <v>1558.69</v>
      </c>
      <c r="G237" s="17">
        <v>66145</v>
      </c>
      <c r="H237" s="17">
        <v>2407</v>
      </c>
      <c r="I237" s="62">
        <v>0.0363897497921234</v>
      </c>
      <c r="J237" s="63">
        <v>0.647565434150395</v>
      </c>
      <c r="K237" s="63">
        <v>23.5647441227606</v>
      </c>
      <c r="L237" s="17">
        <v>57</v>
      </c>
      <c r="M237" s="66">
        <v>2</v>
      </c>
      <c r="N237" s="17">
        <v>48</v>
      </c>
      <c r="O237" s="17">
        <v>6</v>
      </c>
      <c r="P237" s="17">
        <v>3</v>
      </c>
      <c r="Q237" s="17">
        <v>116</v>
      </c>
      <c r="R237" s="67">
        <v>13.4369827586207</v>
      </c>
      <c r="S237" s="85">
        <v>0.0481927710843374</v>
      </c>
      <c r="U237"/>
    </row>
    <row r="238" customHeight="1" spans="1:21">
      <c r="A238" s="61" t="s">
        <v>127</v>
      </c>
      <c r="B238" s="61" t="s">
        <v>171</v>
      </c>
      <c r="C238" s="61" t="s">
        <v>172</v>
      </c>
      <c r="D238" s="61" t="s">
        <v>173</v>
      </c>
      <c r="E238" s="61" t="s">
        <v>174</v>
      </c>
      <c r="F238" s="17">
        <v>970.12</v>
      </c>
      <c r="G238" s="17">
        <v>43391</v>
      </c>
      <c r="H238" s="17">
        <v>1280</v>
      </c>
      <c r="I238" s="62">
        <v>0.0294992049042428</v>
      </c>
      <c r="J238" s="63">
        <v>0.75790625</v>
      </c>
      <c r="K238" s="63">
        <v>22.3576317669563</v>
      </c>
      <c r="L238" s="17">
        <v>7</v>
      </c>
      <c r="M238" s="66">
        <v>0</v>
      </c>
      <c r="N238" s="17">
        <v>3</v>
      </c>
      <c r="O238" s="17">
        <v>0</v>
      </c>
      <c r="P238" s="17">
        <v>0</v>
      </c>
      <c r="Q238" s="17">
        <v>10</v>
      </c>
      <c r="R238" s="67">
        <v>97.012</v>
      </c>
      <c r="S238" s="85">
        <v>0.0078125</v>
      </c>
      <c r="U238"/>
    </row>
    <row r="239" customHeight="1" spans="1:21">
      <c r="A239" s="64"/>
      <c r="B239" s="64"/>
      <c r="C239" s="64"/>
      <c r="D239" s="61" t="s">
        <v>196</v>
      </c>
      <c r="E239" s="61" t="s">
        <v>186</v>
      </c>
      <c r="F239" s="17">
        <v>29.12</v>
      </c>
      <c r="G239" s="17">
        <v>1761</v>
      </c>
      <c r="H239" s="17">
        <v>74</v>
      </c>
      <c r="I239" s="62">
        <v>0.0420215786484952</v>
      </c>
      <c r="J239" s="63">
        <v>0.393513513513514</v>
      </c>
      <c r="K239" s="63">
        <v>16.5360590573538</v>
      </c>
      <c r="L239" s="17">
        <v>0</v>
      </c>
      <c r="M239" s="66">
        <v>0</v>
      </c>
      <c r="N239" s="17">
        <v>0</v>
      </c>
      <c r="O239" s="17">
        <v>0</v>
      </c>
      <c r="P239" s="17">
        <v>0</v>
      </c>
      <c r="Q239" s="17">
        <v>0</v>
      </c>
      <c r="R239" s="67" t="e">
        <v>#DIV/0!</v>
      </c>
      <c r="S239" s="85">
        <v>0</v>
      </c>
      <c r="U239"/>
    </row>
    <row r="240" customHeight="1" spans="1:21">
      <c r="A240" s="64"/>
      <c r="B240" s="64"/>
      <c r="C240" s="61" t="s">
        <v>184</v>
      </c>
      <c r="D240" s="61" t="s">
        <v>173</v>
      </c>
      <c r="E240" s="61" t="s">
        <v>174</v>
      </c>
      <c r="F240" s="17">
        <v>116.26</v>
      </c>
      <c r="G240" s="17">
        <v>3744</v>
      </c>
      <c r="H240" s="17">
        <v>123</v>
      </c>
      <c r="I240" s="62">
        <v>0.0328525641025641</v>
      </c>
      <c r="J240" s="63">
        <v>0.94520325203252</v>
      </c>
      <c r="K240" s="63">
        <v>31.0523504273504</v>
      </c>
      <c r="L240" s="17">
        <v>4</v>
      </c>
      <c r="M240" s="66">
        <v>0</v>
      </c>
      <c r="N240" s="17">
        <v>4</v>
      </c>
      <c r="O240" s="17">
        <v>0</v>
      </c>
      <c r="P240" s="17">
        <v>0</v>
      </c>
      <c r="Q240" s="17">
        <v>8</v>
      </c>
      <c r="R240" s="67">
        <v>14.5325</v>
      </c>
      <c r="S240" s="85">
        <v>0.0650406504065041</v>
      </c>
      <c r="U240"/>
    </row>
    <row r="241" customHeight="1" spans="1:21">
      <c r="A241" s="64"/>
      <c r="B241" s="64"/>
      <c r="C241" s="64"/>
      <c r="D241" s="61" t="s">
        <v>197</v>
      </c>
      <c r="E241" s="61" t="s">
        <v>174</v>
      </c>
      <c r="F241" s="17">
        <v>7.11</v>
      </c>
      <c r="G241" s="17">
        <v>288</v>
      </c>
      <c r="H241" s="17">
        <v>11</v>
      </c>
      <c r="I241" s="62">
        <v>0.0381944444444445</v>
      </c>
      <c r="J241" s="63">
        <v>0.646363636363636</v>
      </c>
      <c r="K241" s="63">
        <v>24.6875</v>
      </c>
      <c r="L241" s="17">
        <v>2</v>
      </c>
      <c r="M241" s="66">
        <v>0</v>
      </c>
      <c r="N241" s="17">
        <v>0</v>
      </c>
      <c r="O241" s="17">
        <v>0</v>
      </c>
      <c r="P241" s="17">
        <v>0</v>
      </c>
      <c r="Q241" s="17">
        <v>2</v>
      </c>
      <c r="R241" s="67">
        <v>3.555</v>
      </c>
      <c r="S241" s="85">
        <v>0.181818181818182</v>
      </c>
      <c r="U241"/>
    </row>
    <row r="242" customHeight="1" spans="1:21">
      <c r="A242" s="64"/>
      <c r="B242" s="64"/>
      <c r="C242" s="64"/>
      <c r="D242" s="61" t="s">
        <v>185</v>
      </c>
      <c r="E242" s="61" t="s">
        <v>186</v>
      </c>
      <c r="F242" s="17">
        <v>136.66</v>
      </c>
      <c r="G242" s="17">
        <v>4879</v>
      </c>
      <c r="H242" s="17">
        <v>198</v>
      </c>
      <c r="I242" s="62">
        <v>0.0405820864931338</v>
      </c>
      <c r="J242" s="63">
        <v>0.69020202020202</v>
      </c>
      <c r="K242" s="63">
        <v>28.0098380815741</v>
      </c>
      <c r="L242" s="17">
        <v>9</v>
      </c>
      <c r="M242" s="66">
        <v>0</v>
      </c>
      <c r="N242" s="17">
        <v>8</v>
      </c>
      <c r="O242" s="17">
        <v>0</v>
      </c>
      <c r="P242" s="17">
        <v>0</v>
      </c>
      <c r="Q242" s="17">
        <v>17</v>
      </c>
      <c r="R242" s="67">
        <v>8.03882352941177</v>
      </c>
      <c r="S242" s="85">
        <v>0.0858585858585859</v>
      </c>
      <c r="U242"/>
    </row>
    <row r="243" customHeight="1" spans="1:21">
      <c r="A243" s="64"/>
      <c r="B243" s="64"/>
      <c r="C243" s="64"/>
      <c r="D243" s="61" t="s">
        <v>200</v>
      </c>
      <c r="E243" s="61" t="s">
        <v>201</v>
      </c>
      <c r="F243" s="17">
        <v>47.56</v>
      </c>
      <c r="G243" s="17">
        <v>2320</v>
      </c>
      <c r="H243" s="17">
        <v>58</v>
      </c>
      <c r="I243" s="62">
        <v>0.025</v>
      </c>
      <c r="J243" s="63">
        <v>0.82</v>
      </c>
      <c r="K243" s="63">
        <v>20.5</v>
      </c>
      <c r="L243" s="17">
        <v>3</v>
      </c>
      <c r="M243" s="66">
        <v>0</v>
      </c>
      <c r="N243" s="17">
        <v>4</v>
      </c>
      <c r="O243" s="17">
        <v>0</v>
      </c>
      <c r="P243" s="17">
        <v>0</v>
      </c>
      <c r="Q243" s="17">
        <v>7</v>
      </c>
      <c r="R243" s="67">
        <v>6.79428571428572</v>
      </c>
      <c r="S243" s="85">
        <v>0.120689655172414</v>
      </c>
      <c r="U243"/>
    </row>
    <row r="244" customHeight="1" spans="1:21">
      <c r="A244" s="64"/>
      <c r="B244" s="64"/>
      <c r="C244" s="64"/>
      <c r="D244" s="61" t="s">
        <v>202</v>
      </c>
      <c r="E244" s="61" t="s">
        <v>203</v>
      </c>
      <c r="F244" s="17">
        <v>60.42</v>
      </c>
      <c r="G244" s="17">
        <v>1983</v>
      </c>
      <c r="H244" s="17">
        <v>71</v>
      </c>
      <c r="I244" s="62">
        <v>0.0358043368633384</v>
      </c>
      <c r="J244" s="63">
        <v>0.850985915492958</v>
      </c>
      <c r="K244" s="63">
        <v>30.4689863842663</v>
      </c>
      <c r="L244" s="17">
        <v>3</v>
      </c>
      <c r="M244" s="66">
        <v>0</v>
      </c>
      <c r="N244" s="17">
        <v>3</v>
      </c>
      <c r="O244" s="17">
        <v>0</v>
      </c>
      <c r="P244" s="17">
        <v>0</v>
      </c>
      <c r="Q244" s="17">
        <v>6</v>
      </c>
      <c r="R244" s="67">
        <v>10.07</v>
      </c>
      <c r="S244" s="85">
        <v>0.0845070422535211</v>
      </c>
      <c r="U244"/>
    </row>
    <row r="245" customHeight="1" spans="1:21">
      <c r="A245" s="64"/>
      <c r="B245" s="64"/>
      <c r="C245" s="64"/>
      <c r="D245" s="61" t="s">
        <v>204</v>
      </c>
      <c r="E245" s="61" t="s">
        <v>203</v>
      </c>
      <c r="F245" s="17">
        <v>201.34</v>
      </c>
      <c r="G245" s="17">
        <v>11231</v>
      </c>
      <c r="H245" s="17">
        <v>649</v>
      </c>
      <c r="I245" s="62">
        <v>0.0577864838393732</v>
      </c>
      <c r="J245" s="63">
        <v>0.310231124807396</v>
      </c>
      <c r="K245" s="63">
        <v>17.9271658801531</v>
      </c>
      <c r="L245" s="17">
        <v>16</v>
      </c>
      <c r="M245" s="66">
        <v>0</v>
      </c>
      <c r="N245" s="17">
        <v>5</v>
      </c>
      <c r="O245" s="17">
        <v>2</v>
      </c>
      <c r="P245" s="17">
        <v>0</v>
      </c>
      <c r="Q245" s="17">
        <v>23</v>
      </c>
      <c r="R245" s="67">
        <v>8.75391304347826</v>
      </c>
      <c r="S245" s="85">
        <v>0.0354391371340524</v>
      </c>
      <c r="U245"/>
    </row>
    <row r="246" customHeight="1" spans="1:21">
      <c r="A246" s="64"/>
      <c r="B246" s="61" t="s">
        <v>175</v>
      </c>
      <c r="C246" s="64"/>
      <c r="D246" s="64"/>
      <c r="E246" s="64"/>
      <c r="F246" s="17">
        <v>1568.59</v>
      </c>
      <c r="G246" s="17">
        <v>69597</v>
      </c>
      <c r="H246" s="17">
        <v>2464</v>
      </c>
      <c r="I246" s="62">
        <v>0.0354038248775091</v>
      </c>
      <c r="J246" s="63">
        <v>0.636603084415584</v>
      </c>
      <c r="K246" s="63">
        <v>22.5381841171315</v>
      </c>
      <c r="L246" s="17">
        <v>44</v>
      </c>
      <c r="M246" s="66">
        <v>0</v>
      </c>
      <c r="N246" s="17">
        <v>27</v>
      </c>
      <c r="O246" s="17">
        <v>2</v>
      </c>
      <c r="P246" s="17">
        <v>0</v>
      </c>
      <c r="Q246" s="17">
        <v>73</v>
      </c>
      <c r="R246" s="67">
        <v>21.4875342465753</v>
      </c>
      <c r="S246" s="85">
        <v>0.0296266233766234</v>
      </c>
      <c r="U246"/>
    </row>
    <row r="247" customHeight="1" spans="1:21">
      <c r="A247" s="61" t="s">
        <v>222</v>
      </c>
      <c r="B247" s="64"/>
      <c r="C247" s="64"/>
      <c r="D247" s="64"/>
      <c r="E247" s="64"/>
      <c r="F247" s="17">
        <v>1568.59</v>
      </c>
      <c r="G247" s="17">
        <v>69597</v>
      </c>
      <c r="H247" s="17">
        <v>2464</v>
      </c>
      <c r="I247" s="62">
        <v>0.0354038248775091</v>
      </c>
      <c r="J247" s="63">
        <v>0.636603084415584</v>
      </c>
      <c r="K247" s="63">
        <v>22.5381841171315</v>
      </c>
      <c r="L247" s="17">
        <v>44</v>
      </c>
      <c r="M247" s="66">
        <v>0</v>
      </c>
      <c r="N247" s="17">
        <v>27</v>
      </c>
      <c r="O247" s="17">
        <v>2</v>
      </c>
      <c r="P247" s="17">
        <v>0</v>
      </c>
      <c r="Q247" s="17">
        <v>73</v>
      </c>
      <c r="R247" s="67">
        <v>21.4875342465753</v>
      </c>
      <c r="S247" s="85">
        <v>0.0296266233766234</v>
      </c>
      <c r="U247"/>
    </row>
    <row r="248" customHeight="1" spans="1:21">
      <c r="A248" s="61" t="s">
        <v>126</v>
      </c>
      <c r="B248" s="61" t="s">
        <v>171</v>
      </c>
      <c r="C248" s="61" t="s">
        <v>172</v>
      </c>
      <c r="D248" s="61" t="s">
        <v>173</v>
      </c>
      <c r="E248" s="61" t="s">
        <v>174</v>
      </c>
      <c r="F248" s="17">
        <v>907.77</v>
      </c>
      <c r="G248" s="17">
        <v>37028</v>
      </c>
      <c r="H248" s="17">
        <v>1189</v>
      </c>
      <c r="I248" s="62">
        <v>0.0321108350437507</v>
      </c>
      <c r="J248" s="63">
        <v>0.763473507148865</v>
      </c>
      <c r="K248" s="63">
        <v>24.515771848331</v>
      </c>
      <c r="L248" s="17">
        <v>11</v>
      </c>
      <c r="M248" s="66">
        <v>0</v>
      </c>
      <c r="N248" s="17">
        <v>5</v>
      </c>
      <c r="O248" s="17">
        <v>2</v>
      </c>
      <c r="P248" s="17">
        <v>1</v>
      </c>
      <c r="Q248" s="17">
        <v>19</v>
      </c>
      <c r="R248" s="67">
        <v>47.7773684210526</v>
      </c>
      <c r="S248" s="85">
        <v>0.0159798149705635</v>
      </c>
      <c r="U248"/>
    </row>
    <row r="249" customHeight="1" spans="1:21">
      <c r="A249" s="64"/>
      <c r="B249" s="64"/>
      <c r="C249" s="64"/>
      <c r="D249" s="61" t="s">
        <v>196</v>
      </c>
      <c r="E249" s="61" t="s">
        <v>186</v>
      </c>
      <c r="F249" s="17">
        <v>25.3</v>
      </c>
      <c r="G249" s="17">
        <v>1873</v>
      </c>
      <c r="H249" s="17">
        <v>65</v>
      </c>
      <c r="I249" s="62">
        <v>0.0347036839295248</v>
      </c>
      <c r="J249" s="63">
        <v>0.389230769230769</v>
      </c>
      <c r="K249" s="63">
        <v>13.5077415910304</v>
      </c>
      <c r="L249" s="17">
        <v>0</v>
      </c>
      <c r="M249" s="66">
        <v>0</v>
      </c>
      <c r="N249" s="17">
        <v>0</v>
      </c>
      <c r="O249" s="17">
        <v>0</v>
      </c>
      <c r="P249" s="17">
        <v>0</v>
      </c>
      <c r="Q249" s="17">
        <v>0</v>
      </c>
      <c r="R249" s="67" t="e">
        <v>#DIV/0!</v>
      </c>
      <c r="S249" s="85">
        <v>0</v>
      </c>
      <c r="U249"/>
    </row>
    <row r="250" customHeight="1" spans="1:21">
      <c r="A250" s="64"/>
      <c r="B250" s="64"/>
      <c r="C250" s="61" t="s">
        <v>184</v>
      </c>
      <c r="D250" s="61" t="s">
        <v>173</v>
      </c>
      <c r="E250" s="61" t="s">
        <v>174</v>
      </c>
      <c r="F250" s="17">
        <v>122.52</v>
      </c>
      <c r="G250" s="17">
        <v>3961</v>
      </c>
      <c r="H250" s="17">
        <v>132</v>
      </c>
      <c r="I250" s="62">
        <v>0.0333249179500126</v>
      </c>
      <c r="J250" s="63">
        <v>0.928181818181818</v>
      </c>
      <c r="K250" s="63">
        <v>30.9315829336026</v>
      </c>
      <c r="L250" s="17">
        <v>5</v>
      </c>
      <c r="M250" s="66">
        <v>0</v>
      </c>
      <c r="N250" s="17">
        <v>2</v>
      </c>
      <c r="O250" s="17">
        <v>0</v>
      </c>
      <c r="P250" s="17">
        <v>1</v>
      </c>
      <c r="Q250" s="17">
        <v>8</v>
      </c>
      <c r="R250" s="67">
        <v>15.315</v>
      </c>
      <c r="S250" s="85">
        <v>0.0606060606060606</v>
      </c>
      <c r="U250"/>
    </row>
    <row r="251" customHeight="1" spans="1:21">
      <c r="A251" s="64"/>
      <c r="B251" s="64"/>
      <c r="C251" s="64"/>
      <c r="D251" s="61" t="s">
        <v>197</v>
      </c>
      <c r="E251" s="61" t="s">
        <v>174</v>
      </c>
      <c r="F251" s="17">
        <v>4.82</v>
      </c>
      <c r="G251" s="17">
        <v>185</v>
      </c>
      <c r="H251" s="17">
        <v>9</v>
      </c>
      <c r="I251" s="62">
        <v>0.0486486486486487</v>
      </c>
      <c r="J251" s="63">
        <v>0.535555555555556</v>
      </c>
      <c r="K251" s="63">
        <v>26.0540540540541</v>
      </c>
      <c r="L251" s="17">
        <v>0</v>
      </c>
      <c r="M251" s="66">
        <v>0</v>
      </c>
      <c r="N251" s="17">
        <v>0</v>
      </c>
      <c r="O251" s="17">
        <v>0</v>
      </c>
      <c r="P251" s="17">
        <v>0</v>
      </c>
      <c r="Q251" s="17">
        <v>0</v>
      </c>
      <c r="R251" s="67" t="e">
        <v>#DIV/0!</v>
      </c>
      <c r="S251" s="85">
        <v>0</v>
      </c>
      <c r="U251"/>
    </row>
    <row r="252" customHeight="1" spans="1:21">
      <c r="A252" s="64"/>
      <c r="B252" s="64"/>
      <c r="C252" s="64"/>
      <c r="D252" s="61" t="s">
        <v>185</v>
      </c>
      <c r="E252" s="61" t="s">
        <v>186</v>
      </c>
      <c r="F252" s="17">
        <v>195.89</v>
      </c>
      <c r="G252" s="17">
        <v>6856</v>
      </c>
      <c r="H252" s="17">
        <v>305</v>
      </c>
      <c r="I252" s="62">
        <v>0.0444865810968495</v>
      </c>
      <c r="J252" s="63">
        <v>0.642262295081967</v>
      </c>
      <c r="K252" s="63">
        <v>28.5720536756126</v>
      </c>
      <c r="L252" s="17">
        <v>17</v>
      </c>
      <c r="M252" s="66">
        <v>2</v>
      </c>
      <c r="N252" s="17">
        <v>15</v>
      </c>
      <c r="O252" s="17">
        <v>2</v>
      </c>
      <c r="P252" s="17">
        <v>0</v>
      </c>
      <c r="Q252" s="17">
        <v>36</v>
      </c>
      <c r="R252" s="67">
        <v>5.44138888888889</v>
      </c>
      <c r="S252" s="85">
        <v>0.118032786885246</v>
      </c>
      <c r="U252"/>
    </row>
    <row r="253" customHeight="1" spans="1:21">
      <c r="A253" s="64"/>
      <c r="B253" s="64"/>
      <c r="C253" s="64"/>
      <c r="D253" s="61" t="s">
        <v>200</v>
      </c>
      <c r="E253" s="61" t="s">
        <v>201</v>
      </c>
      <c r="F253" s="17">
        <v>44.08</v>
      </c>
      <c r="G253" s="17">
        <v>2670</v>
      </c>
      <c r="H253" s="17">
        <v>53</v>
      </c>
      <c r="I253" s="62">
        <v>0.0198501872659176</v>
      </c>
      <c r="J253" s="63">
        <v>0.831698113207547</v>
      </c>
      <c r="K253" s="63">
        <v>16.5093632958802</v>
      </c>
      <c r="L253" s="17">
        <v>1</v>
      </c>
      <c r="M253" s="66">
        <v>0</v>
      </c>
      <c r="N253" s="17">
        <v>2</v>
      </c>
      <c r="O253" s="17">
        <v>0</v>
      </c>
      <c r="P253" s="17">
        <v>0</v>
      </c>
      <c r="Q253" s="17">
        <v>3</v>
      </c>
      <c r="R253" s="67">
        <v>14.6933333333333</v>
      </c>
      <c r="S253" s="85">
        <v>0.0566037735849057</v>
      </c>
      <c r="U253"/>
    </row>
    <row r="254" customHeight="1" spans="1:21">
      <c r="A254" s="64"/>
      <c r="B254" s="64"/>
      <c r="C254" s="64"/>
      <c r="D254" s="61" t="s">
        <v>202</v>
      </c>
      <c r="E254" s="61" t="s">
        <v>203</v>
      </c>
      <c r="F254" s="17">
        <v>70.14</v>
      </c>
      <c r="G254" s="17">
        <v>2971</v>
      </c>
      <c r="H254" s="17">
        <v>86</v>
      </c>
      <c r="I254" s="62">
        <v>0.0289464826657691</v>
      </c>
      <c r="J254" s="63">
        <v>0.815581395348837</v>
      </c>
      <c r="K254" s="63">
        <v>23.6082127229889</v>
      </c>
      <c r="L254" s="17">
        <v>7</v>
      </c>
      <c r="M254" s="66">
        <v>1</v>
      </c>
      <c r="N254" s="17">
        <v>7</v>
      </c>
      <c r="O254" s="17">
        <v>0</v>
      </c>
      <c r="P254" s="17">
        <v>0</v>
      </c>
      <c r="Q254" s="17">
        <v>15</v>
      </c>
      <c r="R254" s="67">
        <v>4.676</v>
      </c>
      <c r="S254" s="85">
        <v>0.174418604651163</v>
      </c>
      <c r="U254"/>
    </row>
    <row r="255" customHeight="1" spans="1:21">
      <c r="A255" s="64"/>
      <c r="B255" s="64"/>
      <c r="C255" s="64"/>
      <c r="D255" s="61" t="s">
        <v>204</v>
      </c>
      <c r="E255" s="61" t="s">
        <v>203</v>
      </c>
      <c r="F255" s="17">
        <v>202.54</v>
      </c>
      <c r="G255" s="17">
        <v>11737</v>
      </c>
      <c r="H255" s="17">
        <v>675</v>
      </c>
      <c r="I255" s="62">
        <v>0.0575104370793218</v>
      </c>
      <c r="J255" s="63">
        <v>0.300059259259259</v>
      </c>
      <c r="K255" s="63">
        <v>17.2565391496975</v>
      </c>
      <c r="L255" s="17">
        <v>24</v>
      </c>
      <c r="M255" s="66">
        <v>2</v>
      </c>
      <c r="N255" s="17">
        <v>12</v>
      </c>
      <c r="O255" s="17">
        <v>3</v>
      </c>
      <c r="P255" s="17">
        <v>0</v>
      </c>
      <c r="Q255" s="17">
        <v>41</v>
      </c>
      <c r="R255" s="67">
        <v>4.94</v>
      </c>
      <c r="S255" s="85">
        <v>0.0607407407407407</v>
      </c>
      <c r="U255"/>
    </row>
    <row r="256" customHeight="1" spans="1:21">
      <c r="A256" s="64"/>
      <c r="B256" s="61" t="s">
        <v>175</v>
      </c>
      <c r="C256" s="64"/>
      <c r="D256" s="64"/>
      <c r="E256" s="64"/>
      <c r="F256" s="17">
        <v>1573.06</v>
      </c>
      <c r="G256" s="17">
        <v>67281</v>
      </c>
      <c r="H256" s="17">
        <v>2514</v>
      </c>
      <c r="I256" s="62">
        <v>0.0373656753020912</v>
      </c>
      <c r="J256" s="63">
        <v>0.625719968178202</v>
      </c>
      <c r="K256" s="63">
        <v>23.3804491609816</v>
      </c>
      <c r="L256" s="17">
        <v>65</v>
      </c>
      <c r="M256" s="66">
        <v>5</v>
      </c>
      <c r="N256" s="17">
        <v>43</v>
      </c>
      <c r="O256" s="17">
        <v>7</v>
      </c>
      <c r="P256" s="17">
        <v>2</v>
      </c>
      <c r="Q256" s="17">
        <v>122</v>
      </c>
      <c r="R256" s="67">
        <v>12.8939344262295</v>
      </c>
      <c r="S256" s="85">
        <v>0.0485282418456643</v>
      </c>
      <c r="U256"/>
    </row>
    <row r="257" customHeight="1" spans="1:21">
      <c r="A257" s="61" t="s">
        <v>223</v>
      </c>
      <c r="B257" s="64"/>
      <c r="C257" s="64"/>
      <c r="D257" s="64"/>
      <c r="E257" s="64"/>
      <c r="F257" s="17">
        <v>1573.06</v>
      </c>
      <c r="G257" s="17">
        <v>67281</v>
      </c>
      <c r="H257" s="17">
        <v>2514</v>
      </c>
      <c r="I257" s="62">
        <v>0.0373656753020912</v>
      </c>
      <c r="J257" s="63">
        <v>0.625719968178202</v>
      </c>
      <c r="K257" s="63">
        <v>23.3804491609816</v>
      </c>
      <c r="L257" s="17">
        <v>65</v>
      </c>
      <c r="M257" s="66">
        <v>5</v>
      </c>
      <c r="N257" s="17">
        <v>43</v>
      </c>
      <c r="O257" s="17">
        <v>7</v>
      </c>
      <c r="P257" s="17">
        <v>2</v>
      </c>
      <c r="Q257" s="17">
        <v>122</v>
      </c>
      <c r="R257" s="67">
        <v>12.8939344262295</v>
      </c>
      <c r="S257" s="85">
        <v>0.0485282418456643</v>
      </c>
      <c r="U257"/>
    </row>
    <row r="258" customHeight="1" spans="1:21">
      <c r="A258" s="61" t="s">
        <v>125</v>
      </c>
      <c r="B258" s="61" t="s">
        <v>171</v>
      </c>
      <c r="C258" s="61" t="s">
        <v>172</v>
      </c>
      <c r="D258" s="61" t="s">
        <v>173</v>
      </c>
      <c r="E258" s="61" t="s">
        <v>174</v>
      </c>
      <c r="F258" s="17">
        <v>860.85</v>
      </c>
      <c r="G258" s="17">
        <v>37434</v>
      </c>
      <c r="H258" s="17">
        <v>1117</v>
      </c>
      <c r="I258" s="62">
        <v>0.0298391836298552</v>
      </c>
      <c r="J258" s="63">
        <v>0.770680393912265</v>
      </c>
      <c r="K258" s="63">
        <v>22.9964737938772</v>
      </c>
      <c r="L258" s="17">
        <v>6</v>
      </c>
      <c r="M258" s="66">
        <v>0</v>
      </c>
      <c r="N258" s="17">
        <v>1</v>
      </c>
      <c r="O258" s="17">
        <v>0</v>
      </c>
      <c r="P258" s="17">
        <v>0</v>
      </c>
      <c r="Q258" s="17">
        <v>7</v>
      </c>
      <c r="R258" s="67">
        <v>122.978571428571</v>
      </c>
      <c r="S258" s="85">
        <v>0.0062667860340197</v>
      </c>
      <c r="U258"/>
    </row>
    <row r="259" customHeight="1" spans="1:21">
      <c r="A259" s="64"/>
      <c r="B259" s="64"/>
      <c r="C259" s="64"/>
      <c r="D259" s="61" t="s">
        <v>196</v>
      </c>
      <c r="E259" s="61" t="s">
        <v>186</v>
      </c>
      <c r="F259" s="17">
        <v>39.62</v>
      </c>
      <c r="G259" s="17">
        <v>2552</v>
      </c>
      <c r="H259" s="17">
        <v>96</v>
      </c>
      <c r="I259" s="62">
        <v>0.0376175548589342</v>
      </c>
      <c r="J259" s="63">
        <v>0.412708333333333</v>
      </c>
      <c r="K259" s="63">
        <v>15.525078369906</v>
      </c>
      <c r="L259" s="17">
        <v>1</v>
      </c>
      <c r="M259" s="66">
        <v>0</v>
      </c>
      <c r="N259" s="17">
        <v>0</v>
      </c>
      <c r="O259" s="17">
        <v>1</v>
      </c>
      <c r="P259" s="17">
        <v>0</v>
      </c>
      <c r="Q259" s="17">
        <v>2</v>
      </c>
      <c r="R259" s="67">
        <v>19.81</v>
      </c>
      <c r="S259" s="85">
        <v>0.0208333333333333</v>
      </c>
      <c r="U259"/>
    </row>
    <row r="260" customHeight="1" spans="1:21">
      <c r="A260" s="64"/>
      <c r="B260" s="64"/>
      <c r="C260" s="61" t="s">
        <v>184</v>
      </c>
      <c r="D260" s="61" t="s">
        <v>173</v>
      </c>
      <c r="E260" s="61" t="s">
        <v>174</v>
      </c>
      <c r="F260" s="17">
        <v>105.58</v>
      </c>
      <c r="G260" s="17">
        <v>4270</v>
      </c>
      <c r="H260" s="17">
        <v>125</v>
      </c>
      <c r="I260" s="62">
        <v>0.0292740046838408</v>
      </c>
      <c r="J260" s="63">
        <v>0.84464</v>
      </c>
      <c r="K260" s="63">
        <v>24.7259953161593</v>
      </c>
      <c r="L260" s="17">
        <v>6</v>
      </c>
      <c r="M260" s="66">
        <v>0</v>
      </c>
      <c r="N260" s="17">
        <v>5</v>
      </c>
      <c r="O260" s="17">
        <v>0</v>
      </c>
      <c r="P260" s="17">
        <v>0</v>
      </c>
      <c r="Q260" s="17">
        <v>11</v>
      </c>
      <c r="R260" s="67">
        <v>9.59818181818182</v>
      </c>
      <c r="S260" s="85">
        <v>0.088</v>
      </c>
      <c r="U260"/>
    </row>
    <row r="261" customHeight="1" spans="1:21">
      <c r="A261" s="64"/>
      <c r="B261" s="64"/>
      <c r="C261" s="64"/>
      <c r="D261" s="61" t="s">
        <v>197</v>
      </c>
      <c r="E261" s="61" t="s">
        <v>174</v>
      </c>
      <c r="F261" s="17">
        <v>3.91</v>
      </c>
      <c r="G261" s="17">
        <v>114</v>
      </c>
      <c r="H261" s="17">
        <v>8</v>
      </c>
      <c r="I261" s="62">
        <v>0.0701754385964912</v>
      </c>
      <c r="J261" s="63">
        <v>0.48875</v>
      </c>
      <c r="K261" s="63">
        <v>34.2982456140351</v>
      </c>
      <c r="L261" s="17">
        <v>0</v>
      </c>
      <c r="M261" s="66">
        <v>0</v>
      </c>
      <c r="N261" s="17">
        <v>2</v>
      </c>
      <c r="O261" s="17">
        <v>0</v>
      </c>
      <c r="P261" s="17">
        <v>0</v>
      </c>
      <c r="Q261" s="17">
        <v>2</v>
      </c>
      <c r="R261" s="67">
        <v>1.955</v>
      </c>
      <c r="S261" s="85">
        <v>0.25</v>
      </c>
      <c r="U261"/>
    </row>
    <row r="262" customHeight="1" spans="1:21">
      <c r="A262" s="64"/>
      <c r="B262" s="64"/>
      <c r="C262" s="64"/>
      <c r="D262" s="61" t="s">
        <v>185</v>
      </c>
      <c r="E262" s="61" t="s">
        <v>186</v>
      </c>
      <c r="F262" s="17">
        <v>247.65</v>
      </c>
      <c r="G262" s="17">
        <v>9675</v>
      </c>
      <c r="H262" s="17">
        <v>403</v>
      </c>
      <c r="I262" s="62">
        <v>0.0416537467700258</v>
      </c>
      <c r="J262" s="63">
        <v>0.614516129032258</v>
      </c>
      <c r="K262" s="63">
        <v>25.5968992248062</v>
      </c>
      <c r="L262" s="17">
        <v>15</v>
      </c>
      <c r="M262" s="66">
        <v>0</v>
      </c>
      <c r="N262" s="17">
        <v>14</v>
      </c>
      <c r="O262" s="17">
        <v>0</v>
      </c>
      <c r="P262" s="17">
        <v>1</v>
      </c>
      <c r="Q262" s="17">
        <v>30</v>
      </c>
      <c r="R262" s="67">
        <v>8.255</v>
      </c>
      <c r="S262" s="85">
        <v>0.0744416873449132</v>
      </c>
      <c r="U262"/>
    </row>
    <row r="263" customHeight="1" spans="1:21">
      <c r="A263" s="64"/>
      <c r="B263" s="64"/>
      <c r="C263" s="64"/>
      <c r="D263" s="61" t="s">
        <v>200</v>
      </c>
      <c r="E263" s="61" t="s">
        <v>201</v>
      </c>
      <c r="F263" s="17">
        <v>47.08</v>
      </c>
      <c r="G263" s="17">
        <v>2615</v>
      </c>
      <c r="H263" s="17">
        <v>51</v>
      </c>
      <c r="I263" s="62">
        <v>0.0195028680688337</v>
      </c>
      <c r="J263" s="63">
        <v>0.923137254901961</v>
      </c>
      <c r="K263" s="63">
        <v>18.0038240917782</v>
      </c>
      <c r="L263" s="17">
        <v>2</v>
      </c>
      <c r="M263" s="66">
        <v>0</v>
      </c>
      <c r="N263" s="17">
        <v>3</v>
      </c>
      <c r="O263" s="17">
        <v>0</v>
      </c>
      <c r="P263" s="17">
        <v>0</v>
      </c>
      <c r="Q263" s="17">
        <v>5</v>
      </c>
      <c r="R263" s="67">
        <v>9.416</v>
      </c>
      <c r="S263" s="85">
        <v>0.0980392156862745</v>
      </c>
      <c r="U263"/>
    </row>
    <row r="264" customHeight="1" spans="1:21">
      <c r="A264" s="64"/>
      <c r="B264" s="64"/>
      <c r="C264" s="64"/>
      <c r="D264" s="61" t="s">
        <v>202</v>
      </c>
      <c r="E264" s="61" t="s">
        <v>203</v>
      </c>
      <c r="F264" s="17">
        <v>71.87</v>
      </c>
      <c r="G264" s="17">
        <v>2751</v>
      </c>
      <c r="H264" s="17">
        <v>89</v>
      </c>
      <c r="I264" s="62">
        <v>0.0323518720465285</v>
      </c>
      <c r="J264" s="63">
        <v>0.807528089887641</v>
      </c>
      <c r="K264" s="63">
        <v>26.1250454380225</v>
      </c>
      <c r="L264" s="17">
        <v>3</v>
      </c>
      <c r="M264" s="66">
        <v>1</v>
      </c>
      <c r="N264" s="17">
        <v>3</v>
      </c>
      <c r="O264" s="17">
        <v>1</v>
      </c>
      <c r="P264" s="17">
        <v>0</v>
      </c>
      <c r="Q264" s="17">
        <v>8</v>
      </c>
      <c r="R264" s="67">
        <v>8.98375</v>
      </c>
      <c r="S264" s="85">
        <v>0.0898876404494382</v>
      </c>
      <c r="U264"/>
    </row>
    <row r="265" customHeight="1" spans="1:21">
      <c r="A265" s="64"/>
      <c r="B265" s="64"/>
      <c r="C265" s="64"/>
      <c r="D265" s="61" t="s">
        <v>204</v>
      </c>
      <c r="E265" s="61" t="s">
        <v>203</v>
      </c>
      <c r="F265" s="17">
        <v>199.04</v>
      </c>
      <c r="G265" s="17">
        <v>13945</v>
      </c>
      <c r="H265" s="17">
        <v>771</v>
      </c>
      <c r="I265" s="62">
        <v>0.0552886339189674</v>
      </c>
      <c r="J265" s="63">
        <v>0.258158236057069</v>
      </c>
      <c r="K265" s="63">
        <v>14.2732162065256</v>
      </c>
      <c r="L265" s="17">
        <v>17</v>
      </c>
      <c r="M265" s="66">
        <v>1</v>
      </c>
      <c r="N265" s="17">
        <v>12</v>
      </c>
      <c r="O265" s="17">
        <v>1</v>
      </c>
      <c r="P265" s="17">
        <v>0</v>
      </c>
      <c r="Q265" s="17">
        <v>31</v>
      </c>
      <c r="R265" s="67">
        <v>6.42064516129032</v>
      </c>
      <c r="S265" s="85">
        <v>0.0402075226977951</v>
      </c>
      <c r="U265"/>
    </row>
    <row r="266" customHeight="1" spans="1:21">
      <c r="A266" s="64"/>
      <c r="B266" s="61" t="s">
        <v>175</v>
      </c>
      <c r="C266" s="64"/>
      <c r="D266" s="64"/>
      <c r="E266" s="64"/>
      <c r="F266" s="17">
        <v>1575.6</v>
      </c>
      <c r="G266" s="17">
        <v>73356</v>
      </c>
      <c r="H266" s="17">
        <v>2660</v>
      </c>
      <c r="I266" s="62">
        <v>0.036261519166803</v>
      </c>
      <c r="J266" s="63">
        <v>0.592330827067669</v>
      </c>
      <c r="K266" s="63">
        <v>21.4788156388026</v>
      </c>
      <c r="L266" s="17">
        <v>50</v>
      </c>
      <c r="M266" s="66">
        <v>2</v>
      </c>
      <c r="N266" s="17">
        <v>40</v>
      </c>
      <c r="O266" s="17">
        <v>3</v>
      </c>
      <c r="P266" s="17">
        <v>1</v>
      </c>
      <c r="Q266" s="17">
        <v>96</v>
      </c>
      <c r="R266" s="67">
        <v>16.4125</v>
      </c>
      <c r="S266" s="85">
        <v>0.0360902255639098</v>
      </c>
      <c r="U266"/>
    </row>
    <row r="267" customHeight="1" spans="1:21">
      <c r="A267" s="61" t="s">
        <v>224</v>
      </c>
      <c r="B267" s="64"/>
      <c r="C267" s="64"/>
      <c r="D267" s="64"/>
      <c r="E267" s="64"/>
      <c r="F267" s="17">
        <v>1575.6</v>
      </c>
      <c r="G267" s="17">
        <v>73356</v>
      </c>
      <c r="H267" s="17">
        <v>2660</v>
      </c>
      <c r="I267" s="62">
        <v>0.036261519166803</v>
      </c>
      <c r="J267" s="63">
        <v>0.592330827067669</v>
      </c>
      <c r="K267" s="63">
        <v>21.4788156388026</v>
      </c>
      <c r="L267" s="17">
        <v>50</v>
      </c>
      <c r="M267" s="66">
        <v>2</v>
      </c>
      <c r="N267" s="17">
        <v>40</v>
      </c>
      <c r="O267" s="17">
        <v>3</v>
      </c>
      <c r="P267" s="17">
        <v>1</v>
      </c>
      <c r="Q267" s="17">
        <v>96</v>
      </c>
      <c r="R267" s="67">
        <v>16.4125</v>
      </c>
      <c r="S267" s="85">
        <v>0.0360902255639098</v>
      </c>
      <c r="U267"/>
    </row>
    <row r="268" customHeight="1" spans="1:21">
      <c r="A268" s="61" t="s">
        <v>124</v>
      </c>
      <c r="B268" s="61" t="s">
        <v>171</v>
      </c>
      <c r="C268" s="61" t="s">
        <v>172</v>
      </c>
      <c r="D268" s="61" t="s">
        <v>173</v>
      </c>
      <c r="E268" s="61" t="s">
        <v>174</v>
      </c>
      <c r="F268" s="17">
        <v>1084.02</v>
      </c>
      <c r="G268" s="17">
        <v>46683</v>
      </c>
      <c r="H268" s="17">
        <v>1422</v>
      </c>
      <c r="I268" s="62">
        <v>0.0304607673028726</v>
      </c>
      <c r="J268" s="63">
        <v>0.762320675105485</v>
      </c>
      <c r="K268" s="63">
        <v>23.2208726945569</v>
      </c>
      <c r="L268" s="17">
        <v>10</v>
      </c>
      <c r="M268" s="66">
        <v>0</v>
      </c>
      <c r="N268" s="17">
        <v>4</v>
      </c>
      <c r="O268" s="17">
        <v>0</v>
      </c>
      <c r="P268" s="17">
        <v>0</v>
      </c>
      <c r="Q268" s="17">
        <v>14</v>
      </c>
      <c r="R268" s="67">
        <v>77.43</v>
      </c>
      <c r="S268" s="85">
        <v>0.00984528832630099</v>
      </c>
      <c r="U268"/>
    </row>
    <row r="269" customHeight="1" spans="1:21">
      <c r="A269" s="64"/>
      <c r="B269" s="64"/>
      <c r="C269" s="64"/>
      <c r="D269" s="61" t="s">
        <v>196</v>
      </c>
      <c r="E269" s="61" t="s">
        <v>186</v>
      </c>
      <c r="F269" s="17">
        <v>51.33</v>
      </c>
      <c r="G269" s="17">
        <v>3027</v>
      </c>
      <c r="H269" s="17">
        <v>127</v>
      </c>
      <c r="I269" s="62">
        <v>0.0419557317476049</v>
      </c>
      <c r="J269" s="63">
        <v>0.404173228346457</v>
      </c>
      <c r="K269" s="63">
        <v>16.9573835480674</v>
      </c>
      <c r="L269" s="17">
        <v>0</v>
      </c>
      <c r="M269" s="66">
        <v>0</v>
      </c>
      <c r="N269" s="17">
        <v>2</v>
      </c>
      <c r="O269" s="17">
        <v>0</v>
      </c>
      <c r="P269" s="17">
        <v>0</v>
      </c>
      <c r="Q269" s="17">
        <v>2</v>
      </c>
      <c r="R269" s="67">
        <v>25.665</v>
      </c>
      <c r="S269" s="85">
        <v>0.015748031496063</v>
      </c>
      <c r="U269"/>
    </row>
    <row r="270" customHeight="1" spans="1:21">
      <c r="A270" s="64"/>
      <c r="B270" s="64"/>
      <c r="C270" s="61" t="s">
        <v>184</v>
      </c>
      <c r="D270" s="61" t="s">
        <v>173</v>
      </c>
      <c r="E270" s="61" t="s">
        <v>174</v>
      </c>
      <c r="F270" s="17">
        <v>142.19</v>
      </c>
      <c r="G270" s="17">
        <v>4086</v>
      </c>
      <c r="H270" s="17">
        <v>161</v>
      </c>
      <c r="I270" s="62">
        <v>0.0394028389623103</v>
      </c>
      <c r="J270" s="63">
        <v>0.883167701863354</v>
      </c>
      <c r="K270" s="63">
        <v>34.7993147332354</v>
      </c>
      <c r="L270" s="17">
        <v>5</v>
      </c>
      <c r="M270" s="66">
        <v>1</v>
      </c>
      <c r="N270" s="17">
        <v>4</v>
      </c>
      <c r="O270" s="17">
        <v>0</v>
      </c>
      <c r="P270" s="17">
        <v>0</v>
      </c>
      <c r="Q270" s="17">
        <v>10</v>
      </c>
      <c r="R270" s="67">
        <v>14.219</v>
      </c>
      <c r="S270" s="85">
        <v>0.062111801242236</v>
      </c>
      <c r="U270"/>
    </row>
    <row r="271" customHeight="1" spans="1:21">
      <c r="A271" s="64"/>
      <c r="B271" s="64"/>
      <c r="C271" s="64"/>
      <c r="D271" s="61" t="s">
        <v>197</v>
      </c>
      <c r="E271" s="61" t="s">
        <v>174</v>
      </c>
      <c r="F271" s="17">
        <v>2.61</v>
      </c>
      <c r="G271" s="17">
        <v>137</v>
      </c>
      <c r="H271" s="17">
        <v>6</v>
      </c>
      <c r="I271" s="62">
        <v>0.0437956204379562</v>
      </c>
      <c r="J271" s="63">
        <v>0.435</v>
      </c>
      <c r="K271" s="63">
        <v>19.0510948905109</v>
      </c>
      <c r="L271" s="17">
        <v>0</v>
      </c>
      <c r="M271" s="66">
        <v>0</v>
      </c>
      <c r="N271" s="17">
        <v>0</v>
      </c>
      <c r="O271" s="17">
        <v>0</v>
      </c>
      <c r="P271" s="17">
        <v>0</v>
      </c>
      <c r="Q271" s="17">
        <v>0</v>
      </c>
      <c r="R271" s="67" t="e">
        <v>#DIV/0!</v>
      </c>
      <c r="S271" s="85">
        <v>0</v>
      </c>
      <c r="U271"/>
    </row>
    <row r="272" customHeight="1" spans="1:21">
      <c r="A272" s="64"/>
      <c r="B272" s="64"/>
      <c r="C272" s="64"/>
      <c r="D272" s="61" t="s">
        <v>185</v>
      </c>
      <c r="E272" s="61" t="s">
        <v>186</v>
      </c>
      <c r="F272" s="17">
        <v>376.44</v>
      </c>
      <c r="G272" s="17">
        <v>15200</v>
      </c>
      <c r="H272" s="17">
        <v>629</v>
      </c>
      <c r="I272" s="62">
        <v>0.0413815789473684</v>
      </c>
      <c r="J272" s="63">
        <v>0.598473767885533</v>
      </c>
      <c r="K272" s="63">
        <v>24.7657894736842</v>
      </c>
      <c r="L272" s="17">
        <v>36</v>
      </c>
      <c r="M272" s="66">
        <v>0</v>
      </c>
      <c r="N272" s="17">
        <v>32</v>
      </c>
      <c r="O272" s="17">
        <v>3</v>
      </c>
      <c r="P272" s="17">
        <v>2</v>
      </c>
      <c r="Q272" s="17">
        <v>73</v>
      </c>
      <c r="R272" s="67">
        <v>5.15671232876712</v>
      </c>
      <c r="S272" s="85">
        <v>0.116057233704293</v>
      </c>
      <c r="U272"/>
    </row>
    <row r="273" customHeight="1" spans="1:21">
      <c r="A273" s="64"/>
      <c r="B273" s="64"/>
      <c r="C273" s="64"/>
      <c r="D273" s="61" t="s">
        <v>200</v>
      </c>
      <c r="E273" s="61" t="s">
        <v>201</v>
      </c>
      <c r="F273" s="17">
        <v>62.87</v>
      </c>
      <c r="G273" s="17">
        <v>3696</v>
      </c>
      <c r="H273" s="17">
        <v>76</v>
      </c>
      <c r="I273" s="62">
        <v>0.0205627705627706</v>
      </c>
      <c r="J273" s="63">
        <v>0.827236842105263</v>
      </c>
      <c r="K273" s="63">
        <v>17.0102813852814</v>
      </c>
      <c r="L273" s="17">
        <v>6</v>
      </c>
      <c r="M273" s="66">
        <v>0</v>
      </c>
      <c r="N273" s="17">
        <v>3</v>
      </c>
      <c r="O273" s="17">
        <v>0</v>
      </c>
      <c r="P273" s="17">
        <v>0</v>
      </c>
      <c r="Q273" s="17">
        <v>9</v>
      </c>
      <c r="R273" s="67">
        <v>6.98555555555556</v>
      </c>
      <c r="S273" s="85">
        <v>0.118421052631579</v>
      </c>
      <c r="U273"/>
    </row>
    <row r="274" customHeight="1" spans="1:21">
      <c r="A274" s="64"/>
      <c r="B274" s="64"/>
      <c r="C274" s="64"/>
      <c r="D274" s="61" t="s">
        <v>202</v>
      </c>
      <c r="E274" s="61" t="s">
        <v>203</v>
      </c>
      <c r="F274" s="17">
        <v>113.08</v>
      </c>
      <c r="G274" s="17">
        <v>4864</v>
      </c>
      <c r="H274" s="17">
        <v>149</v>
      </c>
      <c r="I274" s="62">
        <v>0.0306332236842105</v>
      </c>
      <c r="J274" s="63">
        <v>0.758926174496644</v>
      </c>
      <c r="K274" s="63">
        <v>23.2483552631579</v>
      </c>
      <c r="L274" s="17">
        <v>5</v>
      </c>
      <c r="M274" s="66">
        <v>1</v>
      </c>
      <c r="N274" s="17">
        <v>3</v>
      </c>
      <c r="O274" s="17">
        <v>0</v>
      </c>
      <c r="P274" s="17">
        <v>0</v>
      </c>
      <c r="Q274" s="17">
        <v>9</v>
      </c>
      <c r="R274" s="67">
        <v>12.5644444444444</v>
      </c>
      <c r="S274" s="85">
        <v>0.0604026845637584</v>
      </c>
      <c r="U274"/>
    </row>
    <row r="275" customHeight="1" spans="1:21">
      <c r="A275" s="64"/>
      <c r="B275" s="64"/>
      <c r="C275" s="64"/>
      <c r="D275" s="61" t="s">
        <v>204</v>
      </c>
      <c r="E275" s="61" t="s">
        <v>203</v>
      </c>
      <c r="F275" s="17">
        <v>201.15</v>
      </c>
      <c r="G275" s="17">
        <v>13355</v>
      </c>
      <c r="H275" s="17">
        <v>784</v>
      </c>
      <c r="I275" s="62">
        <v>0.0587046050168476</v>
      </c>
      <c r="J275" s="63">
        <v>0.25656887755102</v>
      </c>
      <c r="K275" s="63">
        <v>15.0617746162486</v>
      </c>
      <c r="L275" s="17">
        <v>10</v>
      </c>
      <c r="M275" s="66">
        <v>0</v>
      </c>
      <c r="N275" s="17">
        <v>14</v>
      </c>
      <c r="O275" s="17">
        <v>0</v>
      </c>
      <c r="P275" s="17">
        <v>0</v>
      </c>
      <c r="Q275" s="17">
        <v>24</v>
      </c>
      <c r="R275" s="67">
        <v>8.38125</v>
      </c>
      <c r="S275" s="85">
        <v>0.0306122448979592</v>
      </c>
      <c r="U275"/>
    </row>
    <row r="276" customHeight="1" spans="1:21">
      <c r="A276" s="64"/>
      <c r="B276" s="61" t="s">
        <v>175</v>
      </c>
      <c r="C276" s="64"/>
      <c r="D276" s="64"/>
      <c r="E276" s="64"/>
      <c r="F276" s="17">
        <v>2033.69</v>
      </c>
      <c r="G276" s="17">
        <v>91048</v>
      </c>
      <c r="H276" s="17">
        <v>3354</v>
      </c>
      <c r="I276" s="62">
        <v>0.0368377119761005</v>
      </c>
      <c r="J276" s="63">
        <v>0.606347644603459</v>
      </c>
      <c r="K276" s="63">
        <v>22.3364598892892</v>
      </c>
      <c r="L276" s="17">
        <v>72</v>
      </c>
      <c r="M276" s="66">
        <v>2</v>
      </c>
      <c r="N276" s="17">
        <v>62</v>
      </c>
      <c r="O276" s="17">
        <v>3</v>
      </c>
      <c r="P276" s="17">
        <v>2</v>
      </c>
      <c r="Q276" s="17">
        <v>141</v>
      </c>
      <c r="R276" s="67">
        <v>14.4233333333333</v>
      </c>
      <c r="S276" s="85">
        <v>0.0420393559928444</v>
      </c>
      <c r="U276"/>
    </row>
    <row r="277" customHeight="1" spans="1:21">
      <c r="A277" s="61" t="s">
        <v>225</v>
      </c>
      <c r="B277" s="64"/>
      <c r="C277" s="64"/>
      <c r="D277" s="64"/>
      <c r="E277" s="64"/>
      <c r="F277" s="17">
        <v>2033.69</v>
      </c>
      <c r="G277" s="17">
        <v>91048</v>
      </c>
      <c r="H277" s="17">
        <v>3354</v>
      </c>
      <c r="I277" s="62">
        <v>0.0368377119761005</v>
      </c>
      <c r="J277" s="63">
        <v>0.606347644603459</v>
      </c>
      <c r="K277" s="63">
        <v>22.3364598892892</v>
      </c>
      <c r="L277" s="17">
        <v>72</v>
      </c>
      <c r="M277" s="66">
        <v>2</v>
      </c>
      <c r="N277" s="17">
        <v>62</v>
      </c>
      <c r="O277" s="17">
        <v>3</v>
      </c>
      <c r="P277" s="17">
        <v>2</v>
      </c>
      <c r="Q277" s="17">
        <v>141</v>
      </c>
      <c r="R277" s="67">
        <v>14.4233333333333</v>
      </c>
      <c r="S277" s="85">
        <v>0.0420393559928444</v>
      </c>
      <c r="U277"/>
    </row>
    <row r="278" customHeight="1" spans="1:21">
      <c r="A278" s="61" t="s">
        <v>123</v>
      </c>
      <c r="B278" s="61" t="s">
        <v>171</v>
      </c>
      <c r="C278" s="61" t="s">
        <v>172</v>
      </c>
      <c r="D278" s="61" t="s">
        <v>173</v>
      </c>
      <c r="E278" s="61" t="s">
        <v>174</v>
      </c>
      <c r="F278" s="17">
        <v>996.48</v>
      </c>
      <c r="G278" s="17">
        <v>42937</v>
      </c>
      <c r="H278" s="17">
        <v>1315</v>
      </c>
      <c r="I278" s="62">
        <v>0.0306262663902928</v>
      </c>
      <c r="J278" s="63">
        <v>0.757779467680608</v>
      </c>
      <c r="K278" s="63">
        <v>23.2079558422806</v>
      </c>
      <c r="L278" s="17">
        <v>7</v>
      </c>
      <c r="M278" s="66">
        <v>0</v>
      </c>
      <c r="N278" s="17">
        <v>4</v>
      </c>
      <c r="O278" s="17">
        <v>1</v>
      </c>
      <c r="P278" s="17">
        <v>1</v>
      </c>
      <c r="Q278" s="17">
        <v>13</v>
      </c>
      <c r="R278" s="67">
        <v>76.6523076923077</v>
      </c>
      <c r="S278" s="85">
        <v>0.00988593155893536</v>
      </c>
      <c r="U278"/>
    </row>
    <row r="279" customHeight="1" spans="1:21">
      <c r="A279" s="64"/>
      <c r="B279" s="64"/>
      <c r="C279" s="64"/>
      <c r="D279" s="61" t="s">
        <v>196</v>
      </c>
      <c r="E279" s="61" t="s">
        <v>186</v>
      </c>
      <c r="F279" s="17">
        <v>58.4</v>
      </c>
      <c r="G279" s="17">
        <v>2800</v>
      </c>
      <c r="H279" s="17">
        <v>153</v>
      </c>
      <c r="I279" s="62">
        <v>0.0546428571428571</v>
      </c>
      <c r="J279" s="63">
        <v>0.381699346405229</v>
      </c>
      <c r="K279" s="63">
        <v>20.8571428571429</v>
      </c>
      <c r="L279" s="17">
        <v>1</v>
      </c>
      <c r="M279" s="66">
        <v>0</v>
      </c>
      <c r="N279" s="17">
        <v>1</v>
      </c>
      <c r="O279" s="17">
        <v>0</v>
      </c>
      <c r="P279" s="17">
        <v>0</v>
      </c>
      <c r="Q279" s="17">
        <v>2</v>
      </c>
      <c r="R279" s="67">
        <v>29.2</v>
      </c>
      <c r="S279" s="85">
        <v>0.0130718954248366</v>
      </c>
      <c r="U279"/>
    </row>
    <row r="280" customHeight="1" spans="1:21">
      <c r="A280" s="64"/>
      <c r="B280" s="64"/>
      <c r="C280" s="61" t="s">
        <v>184</v>
      </c>
      <c r="D280" s="61" t="s">
        <v>173</v>
      </c>
      <c r="E280" s="61" t="s">
        <v>174</v>
      </c>
      <c r="F280" s="17">
        <v>123.48</v>
      </c>
      <c r="G280" s="17">
        <v>3893</v>
      </c>
      <c r="H280" s="17">
        <v>131</v>
      </c>
      <c r="I280" s="62">
        <v>0.0336501412792191</v>
      </c>
      <c r="J280" s="63">
        <v>0.942595419847328</v>
      </c>
      <c r="K280" s="63">
        <v>31.7184690470075</v>
      </c>
      <c r="L280" s="17">
        <v>9</v>
      </c>
      <c r="M280" s="66">
        <v>0</v>
      </c>
      <c r="N280" s="17">
        <v>9</v>
      </c>
      <c r="O280" s="17">
        <v>1</v>
      </c>
      <c r="P280" s="17">
        <v>0</v>
      </c>
      <c r="Q280" s="17">
        <v>19</v>
      </c>
      <c r="R280" s="67">
        <v>6.49894736842105</v>
      </c>
      <c r="S280" s="85">
        <v>0.145038167938931</v>
      </c>
      <c r="U280"/>
    </row>
    <row r="281" customHeight="1" spans="1:21">
      <c r="A281" s="64"/>
      <c r="B281" s="64"/>
      <c r="C281" s="64"/>
      <c r="D281" s="61" t="s">
        <v>197</v>
      </c>
      <c r="E281" s="61" t="s">
        <v>174</v>
      </c>
      <c r="F281" s="17">
        <v>0.09</v>
      </c>
      <c r="G281" s="17">
        <v>75</v>
      </c>
      <c r="H281" s="17">
        <v>1</v>
      </c>
      <c r="I281" s="62">
        <v>0.0133333333333333</v>
      </c>
      <c r="J281" s="63">
        <v>0.09</v>
      </c>
      <c r="K281" s="63">
        <v>1.2</v>
      </c>
      <c r="L281" s="17">
        <v>0</v>
      </c>
      <c r="M281" s="66">
        <v>0</v>
      </c>
      <c r="N281" s="17">
        <v>0</v>
      </c>
      <c r="O281" s="17">
        <v>0</v>
      </c>
      <c r="P281" s="17">
        <v>0</v>
      </c>
      <c r="Q281" s="17">
        <v>0</v>
      </c>
      <c r="R281" s="67" t="e">
        <v>#DIV/0!</v>
      </c>
      <c r="S281" s="85">
        <v>0</v>
      </c>
      <c r="U281"/>
    </row>
    <row r="282" customHeight="1" spans="1:21">
      <c r="A282" s="64"/>
      <c r="B282" s="64"/>
      <c r="C282" s="64"/>
      <c r="D282" s="61" t="s">
        <v>185</v>
      </c>
      <c r="E282" s="61" t="s">
        <v>186</v>
      </c>
      <c r="F282" s="17">
        <v>318.66</v>
      </c>
      <c r="G282" s="17">
        <v>11267</v>
      </c>
      <c r="H282" s="17">
        <v>527</v>
      </c>
      <c r="I282" s="62">
        <v>0.0467737640898198</v>
      </c>
      <c r="J282" s="63">
        <v>0.604667931688805</v>
      </c>
      <c r="K282" s="63">
        <v>28.2825951894914</v>
      </c>
      <c r="L282" s="17">
        <v>43</v>
      </c>
      <c r="M282" s="66">
        <v>0</v>
      </c>
      <c r="N282" s="17">
        <v>26</v>
      </c>
      <c r="O282" s="17">
        <v>2</v>
      </c>
      <c r="P282" s="17">
        <v>2</v>
      </c>
      <c r="Q282" s="17">
        <v>73</v>
      </c>
      <c r="R282" s="67">
        <v>4.36520547945206</v>
      </c>
      <c r="S282" s="85">
        <v>0.138519924098672</v>
      </c>
      <c r="U282"/>
    </row>
    <row r="283" customHeight="1" spans="1:21">
      <c r="A283" s="64"/>
      <c r="B283" s="64"/>
      <c r="C283" s="64"/>
      <c r="D283" s="61" t="s">
        <v>200</v>
      </c>
      <c r="E283" s="61" t="s">
        <v>201</v>
      </c>
      <c r="F283" s="17">
        <v>47.16</v>
      </c>
      <c r="G283" s="17">
        <v>3117</v>
      </c>
      <c r="H283" s="17">
        <v>56</v>
      </c>
      <c r="I283" s="62">
        <v>0.0179659929419313</v>
      </c>
      <c r="J283" s="63">
        <v>0.842142857142857</v>
      </c>
      <c r="K283" s="63">
        <v>15.1299326275265</v>
      </c>
      <c r="L283" s="17">
        <v>3</v>
      </c>
      <c r="M283" s="66">
        <v>0</v>
      </c>
      <c r="N283" s="17">
        <v>0</v>
      </c>
      <c r="O283" s="17">
        <v>0</v>
      </c>
      <c r="P283" s="17">
        <v>0</v>
      </c>
      <c r="Q283" s="17">
        <v>3</v>
      </c>
      <c r="R283" s="67">
        <v>15.72</v>
      </c>
      <c r="S283" s="85">
        <v>0.0535714285714286</v>
      </c>
      <c r="U283"/>
    </row>
    <row r="284" customHeight="1" spans="1:21">
      <c r="A284" s="64"/>
      <c r="B284" s="64"/>
      <c r="C284" s="64"/>
      <c r="D284" s="61" t="s">
        <v>202</v>
      </c>
      <c r="E284" s="61" t="s">
        <v>203</v>
      </c>
      <c r="F284" s="17">
        <v>103.96</v>
      </c>
      <c r="G284" s="17">
        <v>4887</v>
      </c>
      <c r="H284" s="17">
        <v>135</v>
      </c>
      <c r="I284" s="62">
        <v>0.0276243093922652</v>
      </c>
      <c r="J284" s="63">
        <v>0.770074074074074</v>
      </c>
      <c r="K284" s="63">
        <v>21.2727644771844</v>
      </c>
      <c r="L284" s="17">
        <v>8</v>
      </c>
      <c r="M284" s="66">
        <v>0</v>
      </c>
      <c r="N284" s="17">
        <v>6</v>
      </c>
      <c r="O284" s="17">
        <v>0</v>
      </c>
      <c r="P284" s="17">
        <v>1</v>
      </c>
      <c r="Q284" s="17">
        <v>15</v>
      </c>
      <c r="R284" s="67">
        <v>6.93066666666667</v>
      </c>
      <c r="S284" s="85">
        <v>0.111111111111111</v>
      </c>
      <c r="U284"/>
    </row>
    <row r="285" customHeight="1" spans="1:21">
      <c r="A285" s="64"/>
      <c r="B285" s="64"/>
      <c r="C285" s="64"/>
      <c r="D285" s="61" t="s">
        <v>204</v>
      </c>
      <c r="E285" s="61" t="s">
        <v>203</v>
      </c>
      <c r="F285" s="17">
        <v>201.25</v>
      </c>
      <c r="G285" s="17">
        <v>13361</v>
      </c>
      <c r="H285" s="17">
        <v>740</v>
      </c>
      <c r="I285" s="62">
        <v>0.0553850759673677</v>
      </c>
      <c r="J285" s="63">
        <v>0.27195945945946</v>
      </c>
      <c r="K285" s="63">
        <v>15.0624953222064</v>
      </c>
      <c r="L285" s="17">
        <v>9</v>
      </c>
      <c r="M285" s="66">
        <v>0</v>
      </c>
      <c r="N285" s="17">
        <v>12</v>
      </c>
      <c r="O285" s="17">
        <v>1</v>
      </c>
      <c r="P285" s="17">
        <v>0</v>
      </c>
      <c r="Q285" s="17">
        <v>22</v>
      </c>
      <c r="R285" s="67">
        <v>9.14772727272727</v>
      </c>
      <c r="S285" s="85">
        <v>0.0297297297297297</v>
      </c>
      <c r="U285"/>
    </row>
    <row r="286" customHeight="1" spans="1:21">
      <c r="A286" s="64"/>
      <c r="B286" s="61" t="s">
        <v>175</v>
      </c>
      <c r="C286" s="64"/>
      <c r="D286" s="64"/>
      <c r="E286" s="64"/>
      <c r="F286" s="17">
        <v>1849.48</v>
      </c>
      <c r="G286" s="17">
        <v>82337</v>
      </c>
      <c r="H286" s="17">
        <v>3058</v>
      </c>
      <c r="I286" s="62">
        <v>0.037140046394695</v>
      </c>
      <c r="J286" s="63">
        <v>0.604800523217789</v>
      </c>
      <c r="K286" s="63">
        <v>22.4623194918445</v>
      </c>
      <c r="L286" s="17">
        <v>80</v>
      </c>
      <c r="M286" s="66">
        <v>0</v>
      </c>
      <c r="N286" s="17">
        <v>58</v>
      </c>
      <c r="O286" s="17">
        <v>5</v>
      </c>
      <c r="P286" s="17">
        <v>4</v>
      </c>
      <c r="Q286" s="17">
        <v>147</v>
      </c>
      <c r="R286" s="67">
        <v>12.5814965986395</v>
      </c>
      <c r="S286" s="85">
        <v>0.0480706344015697</v>
      </c>
      <c r="U286"/>
    </row>
    <row r="287" customHeight="1" spans="1:21">
      <c r="A287" s="61" t="s">
        <v>226</v>
      </c>
      <c r="B287" s="64"/>
      <c r="C287" s="64"/>
      <c r="D287" s="64"/>
      <c r="E287" s="64"/>
      <c r="F287" s="17">
        <v>1849.48</v>
      </c>
      <c r="G287" s="17">
        <v>82337</v>
      </c>
      <c r="H287" s="17">
        <v>3058</v>
      </c>
      <c r="I287" s="62">
        <v>0.037140046394695</v>
      </c>
      <c r="J287" s="63">
        <v>0.604800523217789</v>
      </c>
      <c r="K287" s="63">
        <v>22.4623194918445</v>
      </c>
      <c r="L287" s="17">
        <v>80</v>
      </c>
      <c r="M287" s="66">
        <v>0</v>
      </c>
      <c r="N287" s="17">
        <v>58</v>
      </c>
      <c r="O287" s="17">
        <v>5</v>
      </c>
      <c r="P287" s="17">
        <v>4</v>
      </c>
      <c r="Q287" s="17">
        <v>147</v>
      </c>
      <c r="R287" s="67">
        <v>12.5814965986395</v>
      </c>
      <c r="S287" s="85">
        <v>0.0480706344015697</v>
      </c>
      <c r="U287"/>
    </row>
    <row r="288" customHeight="1" spans="1:21">
      <c r="A288" s="61" t="s">
        <v>122</v>
      </c>
      <c r="B288" s="61" t="s">
        <v>171</v>
      </c>
      <c r="C288" s="61" t="s">
        <v>172</v>
      </c>
      <c r="D288" s="61" t="s">
        <v>173</v>
      </c>
      <c r="E288" s="61" t="s">
        <v>174</v>
      </c>
      <c r="F288" s="17">
        <v>949.62</v>
      </c>
      <c r="G288" s="17">
        <v>42741</v>
      </c>
      <c r="H288" s="17">
        <v>1257</v>
      </c>
      <c r="I288" s="62">
        <v>0.0294097002877799</v>
      </c>
      <c r="J288" s="63">
        <v>0.755465393794749</v>
      </c>
      <c r="K288" s="63">
        <v>22.2180108092932</v>
      </c>
      <c r="L288" s="17">
        <v>9</v>
      </c>
      <c r="M288" s="66">
        <v>1</v>
      </c>
      <c r="N288" s="17">
        <v>7</v>
      </c>
      <c r="O288" s="17">
        <v>3</v>
      </c>
      <c r="P288" s="17">
        <v>0</v>
      </c>
      <c r="Q288" s="17">
        <v>20</v>
      </c>
      <c r="R288" s="67">
        <v>47.481</v>
      </c>
      <c r="S288" s="85">
        <v>0.0159108989657916</v>
      </c>
      <c r="U288"/>
    </row>
    <row r="289" customHeight="1" spans="1:21">
      <c r="A289" s="64"/>
      <c r="B289" s="64"/>
      <c r="C289" s="64"/>
      <c r="D289" s="61" t="s">
        <v>196</v>
      </c>
      <c r="E289" s="61" t="s">
        <v>186</v>
      </c>
      <c r="F289" s="17">
        <v>43.14</v>
      </c>
      <c r="G289" s="17">
        <v>2707</v>
      </c>
      <c r="H289" s="17">
        <v>112</v>
      </c>
      <c r="I289" s="62">
        <v>0.0413742149981529</v>
      </c>
      <c r="J289" s="63">
        <v>0.385178571428571</v>
      </c>
      <c r="K289" s="63">
        <v>15.9364610269671</v>
      </c>
      <c r="L289" s="17">
        <v>0</v>
      </c>
      <c r="M289" s="66">
        <v>0</v>
      </c>
      <c r="N289" s="17">
        <v>1</v>
      </c>
      <c r="O289" s="17">
        <v>0</v>
      </c>
      <c r="P289" s="17">
        <v>0</v>
      </c>
      <c r="Q289" s="17">
        <v>1</v>
      </c>
      <c r="R289" s="67">
        <v>43.14</v>
      </c>
      <c r="S289" s="85">
        <v>0.00892857142857143</v>
      </c>
      <c r="U289"/>
    </row>
    <row r="290" customHeight="1" spans="1:21">
      <c r="A290" s="64"/>
      <c r="B290" s="64"/>
      <c r="C290" s="61" t="s">
        <v>184</v>
      </c>
      <c r="D290" s="61" t="s">
        <v>173</v>
      </c>
      <c r="E290" s="61" t="s">
        <v>174</v>
      </c>
      <c r="F290" s="17">
        <v>120.8</v>
      </c>
      <c r="G290" s="17">
        <v>4340</v>
      </c>
      <c r="H290" s="17">
        <v>142</v>
      </c>
      <c r="I290" s="62">
        <v>0.0327188940092166</v>
      </c>
      <c r="J290" s="63">
        <v>0.850704225352113</v>
      </c>
      <c r="K290" s="63">
        <v>27.8341013824885</v>
      </c>
      <c r="L290" s="17">
        <v>4</v>
      </c>
      <c r="M290" s="66">
        <v>0</v>
      </c>
      <c r="N290" s="17">
        <v>7</v>
      </c>
      <c r="O290" s="17">
        <v>1</v>
      </c>
      <c r="P290" s="17">
        <v>0</v>
      </c>
      <c r="Q290" s="17">
        <v>12</v>
      </c>
      <c r="R290" s="67">
        <v>10.0666666666667</v>
      </c>
      <c r="S290" s="85">
        <v>0.0845070422535211</v>
      </c>
      <c r="U290"/>
    </row>
    <row r="291" customHeight="1" spans="1:21">
      <c r="A291" s="64"/>
      <c r="B291" s="64"/>
      <c r="C291" s="64"/>
      <c r="D291" s="61" t="s">
        <v>197</v>
      </c>
      <c r="E291" s="61" t="s">
        <v>174</v>
      </c>
      <c r="F291" s="17">
        <v>9.29</v>
      </c>
      <c r="G291" s="17">
        <v>250</v>
      </c>
      <c r="H291" s="17">
        <v>19</v>
      </c>
      <c r="I291" s="62">
        <v>0.076</v>
      </c>
      <c r="J291" s="63">
        <v>0.488947368421053</v>
      </c>
      <c r="K291" s="63">
        <v>37.16</v>
      </c>
      <c r="L291" s="17">
        <v>1</v>
      </c>
      <c r="M291" s="66">
        <v>0</v>
      </c>
      <c r="N291" s="17">
        <v>1</v>
      </c>
      <c r="O291" s="17">
        <v>0</v>
      </c>
      <c r="P291" s="17">
        <v>0</v>
      </c>
      <c r="Q291" s="17">
        <v>2</v>
      </c>
      <c r="R291" s="67">
        <v>4.645</v>
      </c>
      <c r="S291" s="85">
        <v>0.105263157894737</v>
      </c>
      <c r="U291"/>
    </row>
    <row r="292" customHeight="1" spans="1:21">
      <c r="A292" s="64"/>
      <c r="B292" s="64"/>
      <c r="C292" s="64"/>
      <c r="D292" s="61" t="s">
        <v>185</v>
      </c>
      <c r="E292" s="61" t="s">
        <v>186</v>
      </c>
      <c r="F292" s="17">
        <v>236.02</v>
      </c>
      <c r="G292" s="17">
        <v>8788</v>
      </c>
      <c r="H292" s="17">
        <v>392</v>
      </c>
      <c r="I292" s="62">
        <v>0.0446062812926718</v>
      </c>
      <c r="J292" s="63">
        <v>0.602091836734694</v>
      </c>
      <c r="K292" s="63">
        <v>26.8570778334092</v>
      </c>
      <c r="L292" s="17">
        <v>25</v>
      </c>
      <c r="M292" s="66">
        <v>1</v>
      </c>
      <c r="N292" s="17">
        <v>12</v>
      </c>
      <c r="O292" s="17">
        <v>0</v>
      </c>
      <c r="P292" s="17">
        <v>0</v>
      </c>
      <c r="Q292" s="17">
        <v>38</v>
      </c>
      <c r="R292" s="67">
        <v>6.21105263157895</v>
      </c>
      <c r="S292" s="85">
        <v>0.0969387755102041</v>
      </c>
      <c r="U292"/>
    </row>
    <row r="293" customHeight="1" spans="1:21">
      <c r="A293" s="64"/>
      <c r="B293" s="64"/>
      <c r="C293" s="64"/>
      <c r="D293" s="61" t="s">
        <v>200</v>
      </c>
      <c r="E293" s="61" t="s">
        <v>201</v>
      </c>
      <c r="F293" s="17">
        <v>55.65</v>
      </c>
      <c r="G293" s="17">
        <v>3123</v>
      </c>
      <c r="H293" s="17">
        <v>69</v>
      </c>
      <c r="I293" s="62">
        <v>0.0220941402497598</v>
      </c>
      <c r="J293" s="63">
        <v>0.806521739130435</v>
      </c>
      <c r="K293" s="63">
        <v>17.8194044188281</v>
      </c>
      <c r="L293" s="17">
        <v>1</v>
      </c>
      <c r="M293" s="66">
        <v>1</v>
      </c>
      <c r="N293" s="17">
        <v>4</v>
      </c>
      <c r="O293" s="17">
        <v>0</v>
      </c>
      <c r="P293" s="17">
        <v>1</v>
      </c>
      <c r="Q293" s="17">
        <v>7</v>
      </c>
      <c r="R293" s="67">
        <v>7.95</v>
      </c>
      <c r="S293" s="85">
        <v>0.101449275362319</v>
      </c>
      <c r="U293"/>
    </row>
    <row r="294" customHeight="1" spans="1:21">
      <c r="A294" s="64"/>
      <c r="B294" s="64"/>
      <c r="C294" s="64"/>
      <c r="D294" s="61" t="s">
        <v>202</v>
      </c>
      <c r="E294" s="61" t="s">
        <v>203</v>
      </c>
      <c r="F294" s="17">
        <v>65.8</v>
      </c>
      <c r="G294" s="17">
        <v>2521</v>
      </c>
      <c r="H294" s="17">
        <v>88</v>
      </c>
      <c r="I294" s="62">
        <v>0.0349067830226101</v>
      </c>
      <c r="J294" s="63">
        <v>0.747727272727273</v>
      </c>
      <c r="K294" s="63">
        <v>26.1007536691789</v>
      </c>
      <c r="L294" s="17">
        <v>7</v>
      </c>
      <c r="M294" s="66">
        <v>0</v>
      </c>
      <c r="N294" s="17">
        <v>2</v>
      </c>
      <c r="O294" s="17">
        <v>1</v>
      </c>
      <c r="P294" s="17">
        <v>0</v>
      </c>
      <c r="Q294" s="17">
        <v>10</v>
      </c>
      <c r="R294" s="67">
        <v>6.58</v>
      </c>
      <c r="S294" s="85">
        <v>0.113636363636364</v>
      </c>
      <c r="U294"/>
    </row>
    <row r="295" customHeight="1" spans="1:21">
      <c r="A295" s="64"/>
      <c r="B295" s="64"/>
      <c r="C295" s="64"/>
      <c r="D295" s="61" t="s">
        <v>204</v>
      </c>
      <c r="E295" s="61" t="s">
        <v>203</v>
      </c>
      <c r="F295" s="17">
        <v>202.32</v>
      </c>
      <c r="G295" s="17">
        <v>13045</v>
      </c>
      <c r="H295" s="17">
        <v>570</v>
      </c>
      <c r="I295" s="62">
        <v>0.0436949022614028</v>
      </c>
      <c r="J295" s="63">
        <v>0.354947368421053</v>
      </c>
      <c r="K295" s="63">
        <v>15.5093905711</v>
      </c>
      <c r="L295" s="17">
        <v>15</v>
      </c>
      <c r="M295" s="66">
        <v>0</v>
      </c>
      <c r="N295" s="17">
        <v>16</v>
      </c>
      <c r="O295" s="17">
        <v>1</v>
      </c>
      <c r="P295" s="17">
        <v>0</v>
      </c>
      <c r="Q295" s="17">
        <v>32</v>
      </c>
      <c r="R295" s="67">
        <v>6.3225</v>
      </c>
      <c r="S295" s="85">
        <v>0.056140350877193</v>
      </c>
      <c r="U295"/>
    </row>
    <row r="296" customHeight="1" spans="1:21">
      <c r="A296" s="64"/>
      <c r="B296" s="61" t="s">
        <v>175</v>
      </c>
      <c r="C296" s="64"/>
      <c r="D296" s="64"/>
      <c r="E296" s="64"/>
      <c r="F296" s="17">
        <v>1682.64</v>
      </c>
      <c r="G296" s="17">
        <v>77515</v>
      </c>
      <c r="H296" s="17">
        <v>2649</v>
      </c>
      <c r="I296" s="62">
        <v>0.0341740308327421</v>
      </c>
      <c r="J296" s="63">
        <v>0.63519818799547</v>
      </c>
      <c r="K296" s="63">
        <v>21.7072824614591</v>
      </c>
      <c r="L296" s="17">
        <v>62</v>
      </c>
      <c r="M296" s="66">
        <v>3</v>
      </c>
      <c r="N296" s="17">
        <v>50</v>
      </c>
      <c r="O296" s="17">
        <v>6</v>
      </c>
      <c r="P296" s="17">
        <v>1</v>
      </c>
      <c r="Q296" s="17">
        <v>122</v>
      </c>
      <c r="R296" s="67">
        <v>13.792131147541</v>
      </c>
      <c r="S296" s="85">
        <v>0.0460551151377878</v>
      </c>
      <c r="U296"/>
    </row>
    <row r="297" customHeight="1" spans="1:21">
      <c r="A297" s="61" t="s">
        <v>227</v>
      </c>
      <c r="B297" s="64"/>
      <c r="C297" s="64"/>
      <c r="D297" s="64"/>
      <c r="E297" s="64"/>
      <c r="F297" s="17">
        <v>1682.64</v>
      </c>
      <c r="G297" s="17">
        <v>77515</v>
      </c>
      <c r="H297" s="17">
        <v>2649</v>
      </c>
      <c r="I297" s="62">
        <v>0.0341740308327421</v>
      </c>
      <c r="J297" s="63">
        <v>0.63519818799547</v>
      </c>
      <c r="K297" s="63">
        <v>21.7072824614591</v>
      </c>
      <c r="L297" s="17">
        <v>62</v>
      </c>
      <c r="M297" s="66">
        <v>3</v>
      </c>
      <c r="N297" s="17">
        <v>50</v>
      </c>
      <c r="O297" s="17">
        <v>6</v>
      </c>
      <c r="P297" s="17">
        <v>1</v>
      </c>
      <c r="Q297" s="17">
        <v>122</v>
      </c>
      <c r="R297" s="67">
        <v>13.792131147541</v>
      </c>
      <c r="S297" s="85">
        <v>0.0460551151377878</v>
      </c>
      <c r="U297"/>
    </row>
    <row r="298" customHeight="1" spans="1:21">
      <c r="A298" s="61" t="s">
        <v>121</v>
      </c>
      <c r="B298" s="61" t="s">
        <v>171</v>
      </c>
      <c r="C298" s="61" t="s">
        <v>172</v>
      </c>
      <c r="D298" s="61" t="s">
        <v>173</v>
      </c>
      <c r="E298" s="61" t="s">
        <v>174</v>
      </c>
      <c r="F298" s="17">
        <v>1134.72</v>
      </c>
      <c r="G298" s="17">
        <v>53052</v>
      </c>
      <c r="H298" s="17">
        <v>1574</v>
      </c>
      <c r="I298" s="62">
        <v>0.0296690039960793</v>
      </c>
      <c r="J298" s="63">
        <v>0.720914866581957</v>
      </c>
      <c r="K298" s="63">
        <v>21.3888260574531</v>
      </c>
      <c r="L298" s="17">
        <v>7</v>
      </c>
      <c r="M298" s="66">
        <v>0</v>
      </c>
      <c r="N298" s="17">
        <v>3</v>
      </c>
      <c r="O298" s="17">
        <v>0</v>
      </c>
      <c r="P298" s="17">
        <v>4</v>
      </c>
      <c r="Q298" s="17">
        <v>14</v>
      </c>
      <c r="R298" s="67">
        <v>81.0514285714286</v>
      </c>
      <c r="S298" s="85">
        <v>0.00889453621346887</v>
      </c>
      <c r="U298"/>
    </row>
    <row r="299" customHeight="1" spans="1:21">
      <c r="A299" s="64"/>
      <c r="B299" s="64"/>
      <c r="C299" s="64"/>
      <c r="D299" s="61" t="s">
        <v>196</v>
      </c>
      <c r="E299" s="61" t="s">
        <v>186</v>
      </c>
      <c r="F299" s="17">
        <v>60.01</v>
      </c>
      <c r="G299" s="17">
        <v>3790</v>
      </c>
      <c r="H299" s="17">
        <v>141</v>
      </c>
      <c r="I299" s="62">
        <v>0.0372031662269129</v>
      </c>
      <c r="J299" s="63">
        <v>0.425602836879433</v>
      </c>
      <c r="K299" s="63">
        <v>15.8337730870712</v>
      </c>
      <c r="L299" s="17">
        <v>1</v>
      </c>
      <c r="M299" s="66">
        <v>0</v>
      </c>
      <c r="N299" s="17">
        <v>0</v>
      </c>
      <c r="O299" s="17">
        <v>0</v>
      </c>
      <c r="P299" s="17">
        <v>0</v>
      </c>
      <c r="Q299" s="17">
        <v>1</v>
      </c>
      <c r="R299" s="67">
        <v>60.01</v>
      </c>
      <c r="S299" s="85">
        <v>0.00709219858156028</v>
      </c>
      <c r="U299"/>
    </row>
    <row r="300" customHeight="1" spans="1:21">
      <c r="A300" s="64"/>
      <c r="B300" s="64"/>
      <c r="C300" s="61" t="s">
        <v>184</v>
      </c>
      <c r="D300" s="61" t="s">
        <v>173</v>
      </c>
      <c r="E300" s="61" t="s">
        <v>174</v>
      </c>
      <c r="F300" s="17">
        <v>172.89</v>
      </c>
      <c r="G300" s="17">
        <v>5558</v>
      </c>
      <c r="H300" s="17">
        <v>216</v>
      </c>
      <c r="I300" s="62">
        <v>0.0388629003238575</v>
      </c>
      <c r="J300" s="63">
        <v>0.800416666666667</v>
      </c>
      <c r="K300" s="63">
        <v>31.1065131342209</v>
      </c>
      <c r="L300" s="17">
        <v>7</v>
      </c>
      <c r="M300" s="66">
        <v>0</v>
      </c>
      <c r="N300" s="17">
        <v>3</v>
      </c>
      <c r="O300" s="17">
        <v>0</v>
      </c>
      <c r="P300" s="17">
        <v>1</v>
      </c>
      <c r="Q300" s="17">
        <v>11</v>
      </c>
      <c r="R300" s="67">
        <v>15.7172727272727</v>
      </c>
      <c r="S300" s="85">
        <v>0.0509259259259259</v>
      </c>
      <c r="U300"/>
    </row>
    <row r="301" customHeight="1" spans="1:21">
      <c r="A301" s="64"/>
      <c r="B301" s="64"/>
      <c r="C301" s="64"/>
      <c r="D301" s="61" t="s">
        <v>197</v>
      </c>
      <c r="E301" s="61" t="s">
        <v>174</v>
      </c>
      <c r="F301" s="17">
        <v>21.08</v>
      </c>
      <c r="G301" s="17">
        <v>395</v>
      </c>
      <c r="H301" s="17">
        <v>39</v>
      </c>
      <c r="I301" s="62">
        <v>0.0987341772151899</v>
      </c>
      <c r="J301" s="63">
        <v>0.54051282051282</v>
      </c>
      <c r="K301" s="63">
        <v>53.3670886075949</v>
      </c>
      <c r="L301" s="17">
        <v>1</v>
      </c>
      <c r="M301" s="66">
        <v>0</v>
      </c>
      <c r="N301" s="17">
        <v>1</v>
      </c>
      <c r="O301" s="17">
        <v>0</v>
      </c>
      <c r="P301" s="17">
        <v>0</v>
      </c>
      <c r="Q301" s="17">
        <v>2</v>
      </c>
      <c r="R301" s="67">
        <v>10.54</v>
      </c>
      <c r="S301" s="85">
        <v>0.0512820512820513</v>
      </c>
      <c r="U301"/>
    </row>
    <row r="302" customHeight="1" spans="1:21">
      <c r="A302" s="64"/>
      <c r="B302" s="64"/>
      <c r="C302" s="64"/>
      <c r="D302" s="61" t="s">
        <v>185</v>
      </c>
      <c r="E302" s="61" t="s">
        <v>186</v>
      </c>
      <c r="F302" s="17">
        <v>466.07</v>
      </c>
      <c r="G302" s="17">
        <v>18310</v>
      </c>
      <c r="H302" s="17">
        <v>803</v>
      </c>
      <c r="I302" s="62">
        <v>0.0438558164937193</v>
      </c>
      <c r="J302" s="63">
        <v>0.58041095890411</v>
      </c>
      <c r="K302" s="63">
        <v>25.4543965046423</v>
      </c>
      <c r="L302" s="17">
        <v>43</v>
      </c>
      <c r="M302" s="66">
        <v>1</v>
      </c>
      <c r="N302" s="17">
        <v>41</v>
      </c>
      <c r="O302" s="17">
        <v>1</v>
      </c>
      <c r="P302" s="17">
        <v>0</v>
      </c>
      <c r="Q302" s="17">
        <v>86</v>
      </c>
      <c r="R302" s="67">
        <v>5.41941860465116</v>
      </c>
      <c r="S302" s="85">
        <v>0.107098381070984</v>
      </c>
      <c r="U302"/>
    </row>
    <row r="303" customHeight="1" spans="1:21">
      <c r="A303" s="64"/>
      <c r="B303" s="64"/>
      <c r="C303" s="64"/>
      <c r="D303" s="61" t="s">
        <v>200</v>
      </c>
      <c r="E303" s="61" t="s">
        <v>201</v>
      </c>
      <c r="F303" s="17">
        <v>107.93</v>
      </c>
      <c r="G303" s="17">
        <v>7279</v>
      </c>
      <c r="H303" s="17">
        <v>146</v>
      </c>
      <c r="I303" s="62">
        <v>0.0200577002335486</v>
      </c>
      <c r="J303" s="63">
        <v>0.739246575342466</v>
      </c>
      <c r="K303" s="63">
        <v>14.8275862068966</v>
      </c>
      <c r="L303" s="17">
        <v>8</v>
      </c>
      <c r="M303" s="66">
        <v>0</v>
      </c>
      <c r="N303" s="17">
        <v>11</v>
      </c>
      <c r="O303" s="17">
        <v>1</v>
      </c>
      <c r="P303" s="17">
        <v>0</v>
      </c>
      <c r="Q303" s="17">
        <v>20</v>
      </c>
      <c r="R303" s="67">
        <v>5.3965</v>
      </c>
      <c r="S303" s="85">
        <v>0.136986301369863</v>
      </c>
      <c r="U303"/>
    </row>
    <row r="304" customHeight="1" spans="1:21">
      <c r="A304" s="64"/>
      <c r="B304" s="64"/>
      <c r="C304" s="64"/>
      <c r="D304" s="61" t="s">
        <v>202</v>
      </c>
      <c r="E304" s="61" t="s">
        <v>203</v>
      </c>
      <c r="F304" s="17">
        <v>41.84</v>
      </c>
      <c r="G304" s="17">
        <v>1742</v>
      </c>
      <c r="H304" s="17">
        <v>51</v>
      </c>
      <c r="I304" s="62">
        <v>0.0292766934557979</v>
      </c>
      <c r="J304" s="63">
        <v>0.820392156862745</v>
      </c>
      <c r="K304" s="63">
        <v>24.0183696900115</v>
      </c>
      <c r="L304" s="17">
        <v>2</v>
      </c>
      <c r="M304" s="66">
        <v>0</v>
      </c>
      <c r="N304" s="17">
        <v>2</v>
      </c>
      <c r="O304" s="17">
        <v>0</v>
      </c>
      <c r="P304" s="17">
        <v>0</v>
      </c>
      <c r="Q304" s="17">
        <v>4</v>
      </c>
      <c r="R304" s="67">
        <v>10.46</v>
      </c>
      <c r="S304" s="85">
        <v>0.0784313725490196</v>
      </c>
      <c r="U304"/>
    </row>
    <row r="305" customHeight="1" spans="1:21">
      <c r="A305" s="64"/>
      <c r="B305" s="61" t="s">
        <v>175</v>
      </c>
      <c r="C305" s="64"/>
      <c r="D305" s="64"/>
      <c r="E305" s="64"/>
      <c r="F305" s="17">
        <v>2004.54</v>
      </c>
      <c r="G305" s="17">
        <v>90126</v>
      </c>
      <c r="H305" s="17">
        <v>2970</v>
      </c>
      <c r="I305" s="62">
        <v>0.0329538645895746</v>
      </c>
      <c r="J305" s="63">
        <v>0.674929292929293</v>
      </c>
      <c r="K305" s="63">
        <v>22.2415285267292</v>
      </c>
      <c r="L305" s="17">
        <v>69</v>
      </c>
      <c r="M305" s="66">
        <v>1</v>
      </c>
      <c r="N305" s="17">
        <v>61</v>
      </c>
      <c r="O305" s="17">
        <v>2</v>
      </c>
      <c r="P305" s="17">
        <v>5</v>
      </c>
      <c r="Q305" s="17">
        <v>138</v>
      </c>
      <c r="R305" s="67">
        <v>14.525652173913</v>
      </c>
      <c r="S305" s="85">
        <v>0.0464646464646465</v>
      </c>
      <c r="U305"/>
    </row>
    <row r="306" customHeight="1" spans="1:21">
      <c r="A306" s="61" t="s">
        <v>228</v>
      </c>
      <c r="B306" s="64"/>
      <c r="C306" s="64"/>
      <c r="D306" s="64"/>
      <c r="E306" s="64"/>
      <c r="F306" s="17">
        <v>2004.54</v>
      </c>
      <c r="G306" s="17">
        <v>90126</v>
      </c>
      <c r="H306" s="17">
        <v>2970</v>
      </c>
      <c r="I306" s="62">
        <v>0.0329538645895746</v>
      </c>
      <c r="J306" s="63">
        <v>0.674929292929293</v>
      </c>
      <c r="K306" s="63">
        <v>22.2415285267292</v>
      </c>
      <c r="L306" s="17">
        <v>69</v>
      </c>
      <c r="M306" s="66">
        <v>1</v>
      </c>
      <c r="N306" s="17">
        <v>61</v>
      </c>
      <c r="O306" s="17">
        <v>2</v>
      </c>
      <c r="P306" s="17">
        <v>5</v>
      </c>
      <c r="Q306" s="17">
        <v>138</v>
      </c>
      <c r="R306" s="67">
        <v>14.525652173913</v>
      </c>
      <c r="S306" s="85">
        <v>0.0464646464646465</v>
      </c>
      <c r="U306"/>
    </row>
    <row r="307" customHeight="1" spans="1:21">
      <c r="A307" s="61" t="s">
        <v>120</v>
      </c>
      <c r="B307" s="61" t="s">
        <v>171</v>
      </c>
      <c r="C307" s="61" t="s">
        <v>172</v>
      </c>
      <c r="D307" s="61" t="s">
        <v>173</v>
      </c>
      <c r="E307" s="61" t="s">
        <v>174</v>
      </c>
      <c r="F307" s="17">
        <v>1078.14</v>
      </c>
      <c r="G307" s="17">
        <v>52158</v>
      </c>
      <c r="H307" s="17">
        <v>1487</v>
      </c>
      <c r="I307" s="62">
        <v>0.0285095287395989</v>
      </c>
      <c r="J307" s="63">
        <v>0.725043712172159</v>
      </c>
      <c r="K307" s="63">
        <v>20.6706545496376</v>
      </c>
      <c r="L307" s="17">
        <v>15</v>
      </c>
      <c r="M307" s="66">
        <v>0</v>
      </c>
      <c r="N307" s="17">
        <v>2</v>
      </c>
      <c r="O307" s="17">
        <v>2</v>
      </c>
      <c r="P307" s="17">
        <v>0</v>
      </c>
      <c r="Q307" s="17">
        <v>19</v>
      </c>
      <c r="R307" s="67">
        <v>56.7442105263158</v>
      </c>
      <c r="S307" s="85">
        <v>0.0127774041694687</v>
      </c>
      <c r="U307"/>
    </row>
    <row r="308" customHeight="1" spans="1:21">
      <c r="A308" s="64"/>
      <c r="B308" s="64"/>
      <c r="C308" s="64"/>
      <c r="D308" s="61" t="s">
        <v>196</v>
      </c>
      <c r="E308" s="61" t="s">
        <v>186</v>
      </c>
      <c r="F308" s="17">
        <v>49.34</v>
      </c>
      <c r="G308" s="17">
        <v>3258</v>
      </c>
      <c r="H308" s="17">
        <v>118</v>
      </c>
      <c r="I308" s="62">
        <v>0.0362185389809699</v>
      </c>
      <c r="J308" s="63">
        <v>0.418135593220339</v>
      </c>
      <c r="K308" s="63">
        <v>15.1442602823818</v>
      </c>
      <c r="L308" s="17">
        <v>2</v>
      </c>
      <c r="M308" s="66">
        <v>0</v>
      </c>
      <c r="N308" s="17">
        <v>0</v>
      </c>
      <c r="O308" s="17">
        <v>0</v>
      </c>
      <c r="P308" s="17">
        <v>0</v>
      </c>
      <c r="Q308" s="17">
        <v>2</v>
      </c>
      <c r="R308" s="67">
        <v>24.67</v>
      </c>
      <c r="S308" s="85">
        <v>0.0169491525423729</v>
      </c>
      <c r="U308"/>
    </row>
    <row r="309" customHeight="1" spans="1:21">
      <c r="A309" s="64"/>
      <c r="B309" s="64"/>
      <c r="C309" s="61" t="s">
        <v>184</v>
      </c>
      <c r="D309" s="61" t="s">
        <v>173</v>
      </c>
      <c r="E309" s="61" t="s">
        <v>174</v>
      </c>
      <c r="F309" s="17">
        <v>141.31</v>
      </c>
      <c r="G309" s="17">
        <v>5944</v>
      </c>
      <c r="H309" s="17">
        <v>179</v>
      </c>
      <c r="I309" s="62">
        <v>0.030114401076716</v>
      </c>
      <c r="J309" s="63">
        <v>0.789441340782123</v>
      </c>
      <c r="K309" s="63">
        <v>23.7735531628533</v>
      </c>
      <c r="L309" s="17">
        <v>9</v>
      </c>
      <c r="M309" s="66">
        <v>0</v>
      </c>
      <c r="N309" s="17">
        <v>6</v>
      </c>
      <c r="O309" s="17">
        <v>0</v>
      </c>
      <c r="P309" s="17">
        <v>0</v>
      </c>
      <c r="Q309" s="17">
        <v>15</v>
      </c>
      <c r="R309" s="67">
        <v>9.42066666666667</v>
      </c>
      <c r="S309" s="85">
        <v>0.0837988826815642</v>
      </c>
      <c r="U309"/>
    </row>
    <row r="310" customHeight="1" spans="1:21">
      <c r="A310" s="64"/>
      <c r="B310" s="64"/>
      <c r="C310" s="64"/>
      <c r="D310" s="61" t="s">
        <v>197</v>
      </c>
      <c r="E310" s="61" t="s">
        <v>174</v>
      </c>
      <c r="F310" s="17">
        <v>14.73</v>
      </c>
      <c r="G310" s="17">
        <v>436</v>
      </c>
      <c r="H310" s="17">
        <v>28</v>
      </c>
      <c r="I310" s="62">
        <v>0.0642201834862385</v>
      </c>
      <c r="J310" s="63">
        <v>0.526071428571429</v>
      </c>
      <c r="K310" s="63">
        <v>33.7844036697248</v>
      </c>
      <c r="L310" s="17">
        <v>1</v>
      </c>
      <c r="M310" s="66">
        <v>0</v>
      </c>
      <c r="N310" s="17">
        <v>0</v>
      </c>
      <c r="O310" s="17">
        <v>0</v>
      </c>
      <c r="P310" s="17">
        <v>0</v>
      </c>
      <c r="Q310" s="17">
        <v>1</v>
      </c>
      <c r="R310" s="67">
        <v>14.73</v>
      </c>
      <c r="S310" s="85">
        <v>0.0357142857142857</v>
      </c>
      <c r="U310"/>
    </row>
    <row r="311" customHeight="1" spans="1:21">
      <c r="A311" s="64"/>
      <c r="B311" s="64"/>
      <c r="C311" s="64"/>
      <c r="D311" s="61" t="s">
        <v>185</v>
      </c>
      <c r="E311" s="61" t="s">
        <v>186</v>
      </c>
      <c r="F311" s="17">
        <v>469.67</v>
      </c>
      <c r="G311" s="17">
        <v>16804</v>
      </c>
      <c r="H311" s="17">
        <v>786</v>
      </c>
      <c r="I311" s="62">
        <v>0.046774577481552</v>
      </c>
      <c r="J311" s="63">
        <v>0.597544529262087</v>
      </c>
      <c r="K311" s="63">
        <v>27.949892882647</v>
      </c>
      <c r="L311" s="17">
        <v>50</v>
      </c>
      <c r="M311" s="66">
        <v>0</v>
      </c>
      <c r="N311" s="17">
        <v>29</v>
      </c>
      <c r="O311" s="17">
        <v>1</v>
      </c>
      <c r="P311" s="17">
        <v>0</v>
      </c>
      <c r="Q311" s="17">
        <v>80</v>
      </c>
      <c r="R311" s="67">
        <v>5.870875</v>
      </c>
      <c r="S311" s="85">
        <v>0.101781170483461</v>
      </c>
      <c r="U311"/>
    </row>
    <row r="312" customHeight="1" spans="1:21">
      <c r="A312" s="64"/>
      <c r="B312" s="64"/>
      <c r="C312" s="64"/>
      <c r="D312" s="61" t="s">
        <v>200</v>
      </c>
      <c r="E312" s="61" t="s">
        <v>201</v>
      </c>
      <c r="F312" s="17">
        <v>96.28</v>
      </c>
      <c r="G312" s="17">
        <v>4900</v>
      </c>
      <c r="H312" s="17">
        <v>131</v>
      </c>
      <c r="I312" s="62">
        <v>0.026734693877551</v>
      </c>
      <c r="J312" s="63">
        <v>0.734961832061069</v>
      </c>
      <c r="K312" s="63">
        <v>19.6489795918367</v>
      </c>
      <c r="L312" s="17">
        <v>5</v>
      </c>
      <c r="M312" s="66">
        <v>1</v>
      </c>
      <c r="N312" s="17">
        <v>5</v>
      </c>
      <c r="O312" s="17">
        <v>1</v>
      </c>
      <c r="P312" s="17">
        <v>1</v>
      </c>
      <c r="Q312" s="17">
        <v>13</v>
      </c>
      <c r="R312" s="67">
        <v>7.40615384615385</v>
      </c>
      <c r="S312" s="85">
        <v>0.0992366412213741</v>
      </c>
      <c r="U312"/>
    </row>
    <row r="313" customHeight="1" spans="1:21">
      <c r="A313" s="64"/>
      <c r="B313" s="64"/>
      <c r="C313" s="64"/>
      <c r="D313" s="61" t="s">
        <v>202</v>
      </c>
      <c r="E313" s="61" t="s">
        <v>203</v>
      </c>
      <c r="F313" s="17">
        <v>50.71</v>
      </c>
      <c r="G313" s="17">
        <v>2641</v>
      </c>
      <c r="H313" s="17">
        <v>59</v>
      </c>
      <c r="I313" s="62">
        <v>0.0223400227186672</v>
      </c>
      <c r="J313" s="63">
        <v>0.859491525423729</v>
      </c>
      <c r="K313" s="63">
        <v>19.201060204468</v>
      </c>
      <c r="L313" s="17">
        <v>5</v>
      </c>
      <c r="M313" s="66">
        <v>0</v>
      </c>
      <c r="N313" s="17">
        <v>2</v>
      </c>
      <c r="O313" s="17">
        <v>0</v>
      </c>
      <c r="P313" s="17">
        <v>0</v>
      </c>
      <c r="Q313" s="17">
        <v>7</v>
      </c>
      <c r="R313" s="67">
        <v>7.24428571428572</v>
      </c>
      <c r="S313" s="85">
        <v>0.11864406779661</v>
      </c>
      <c r="U313"/>
    </row>
    <row r="314" customHeight="1" spans="1:21">
      <c r="A314" s="64"/>
      <c r="B314" s="61" t="s">
        <v>175</v>
      </c>
      <c r="C314" s="64"/>
      <c r="D314" s="64"/>
      <c r="E314" s="64"/>
      <c r="F314" s="17">
        <v>1900.18</v>
      </c>
      <c r="G314" s="17">
        <v>86141</v>
      </c>
      <c r="H314" s="17">
        <v>2788</v>
      </c>
      <c r="I314" s="62">
        <v>0.0323655402189434</v>
      </c>
      <c r="J314" s="63">
        <v>0.681556671449068</v>
      </c>
      <c r="K314" s="63">
        <v>22.058949861274</v>
      </c>
      <c r="L314" s="17">
        <v>87</v>
      </c>
      <c r="M314" s="66">
        <v>1</v>
      </c>
      <c r="N314" s="17">
        <v>44</v>
      </c>
      <c r="O314" s="17">
        <v>4</v>
      </c>
      <c r="P314" s="17">
        <v>1</v>
      </c>
      <c r="Q314" s="17">
        <v>137</v>
      </c>
      <c r="R314" s="67">
        <v>13.8699270072993</v>
      </c>
      <c r="S314" s="85">
        <v>0.0491391678622669</v>
      </c>
      <c r="U314"/>
    </row>
    <row r="315" customHeight="1" spans="1:21">
      <c r="A315" s="61" t="s">
        <v>229</v>
      </c>
      <c r="B315" s="64"/>
      <c r="C315" s="64"/>
      <c r="D315" s="64"/>
      <c r="E315" s="64"/>
      <c r="F315" s="17">
        <v>1900.18</v>
      </c>
      <c r="G315" s="17">
        <v>86141</v>
      </c>
      <c r="H315" s="17">
        <v>2788</v>
      </c>
      <c r="I315" s="62">
        <v>0.0323655402189434</v>
      </c>
      <c r="J315" s="63">
        <v>0.681556671449068</v>
      </c>
      <c r="K315" s="63">
        <v>22.058949861274</v>
      </c>
      <c r="L315" s="17">
        <v>87</v>
      </c>
      <c r="M315" s="66">
        <v>1</v>
      </c>
      <c r="N315" s="17">
        <v>44</v>
      </c>
      <c r="O315" s="17">
        <v>4</v>
      </c>
      <c r="P315" s="17">
        <v>1</v>
      </c>
      <c r="Q315" s="17">
        <v>137</v>
      </c>
      <c r="R315" s="67">
        <v>13.8699270072993</v>
      </c>
      <c r="S315" s="85">
        <v>0.0491391678622669</v>
      </c>
      <c r="U315"/>
    </row>
    <row r="316" customHeight="1" spans="1:21">
      <c r="A316" s="61" t="s">
        <v>119</v>
      </c>
      <c r="B316" s="61" t="s">
        <v>171</v>
      </c>
      <c r="C316" s="61" t="s">
        <v>172</v>
      </c>
      <c r="D316" s="61" t="s">
        <v>173</v>
      </c>
      <c r="E316" s="61" t="s">
        <v>174</v>
      </c>
      <c r="F316" s="17">
        <v>914.79</v>
      </c>
      <c r="G316" s="17">
        <v>43709</v>
      </c>
      <c r="H316" s="17">
        <v>1243</v>
      </c>
      <c r="I316" s="62">
        <v>0.0284380791141413</v>
      </c>
      <c r="J316" s="63">
        <v>0.735953338696702</v>
      </c>
      <c r="K316" s="63">
        <v>20.9290992701732</v>
      </c>
      <c r="L316" s="17">
        <v>14</v>
      </c>
      <c r="M316" s="66">
        <v>1</v>
      </c>
      <c r="N316" s="17">
        <v>4</v>
      </c>
      <c r="O316" s="17">
        <v>1</v>
      </c>
      <c r="P316" s="17">
        <v>2</v>
      </c>
      <c r="Q316" s="17">
        <v>22</v>
      </c>
      <c r="R316" s="67">
        <v>41.5813636363636</v>
      </c>
      <c r="S316" s="85">
        <v>0.0176991150442478</v>
      </c>
      <c r="U316"/>
    </row>
    <row r="317" customHeight="1" spans="1:21">
      <c r="A317" s="64"/>
      <c r="B317" s="64"/>
      <c r="C317" s="64"/>
      <c r="D317" s="61" t="s">
        <v>196</v>
      </c>
      <c r="E317" s="61" t="s">
        <v>186</v>
      </c>
      <c r="F317" s="17">
        <v>34.2</v>
      </c>
      <c r="G317" s="17">
        <v>2884</v>
      </c>
      <c r="H317" s="17">
        <v>83</v>
      </c>
      <c r="I317" s="62">
        <v>0.0287794729542302</v>
      </c>
      <c r="J317" s="63">
        <v>0.412048192771084</v>
      </c>
      <c r="K317" s="63">
        <v>11.8585298196949</v>
      </c>
      <c r="L317" s="17">
        <v>1</v>
      </c>
      <c r="M317" s="66">
        <v>0</v>
      </c>
      <c r="N317" s="17">
        <v>2</v>
      </c>
      <c r="O317" s="17">
        <v>0</v>
      </c>
      <c r="P317" s="17">
        <v>0</v>
      </c>
      <c r="Q317" s="17">
        <v>3</v>
      </c>
      <c r="R317" s="67">
        <v>11.4</v>
      </c>
      <c r="S317" s="85">
        <v>0.036144578313253</v>
      </c>
      <c r="U317"/>
    </row>
    <row r="318" customHeight="1" spans="1:21">
      <c r="A318" s="64"/>
      <c r="B318" s="64"/>
      <c r="C318" s="61" t="s">
        <v>184</v>
      </c>
      <c r="D318" s="61" t="s">
        <v>173</v>
      </c>
      <c r="E318" s="61" t="s">
        <v>174</v>
      </c>
      <c r="F318" s="17">
        <v>116.67</v>
      </c>
      <c r="G318" s="17">
        <v>4299</v>
      </c>
      <c r="H318" s="17">
        <v>137</v>
      </c>
      <c r="I318" s="62">
        <v>0.0318678762502908</v>
      </c>
      <c r="J318" s="63">
        <v>0.851605839416058</v>
      </c>
      <c r="K318" s="63">
        <v>27.1388695045359</v>
      </c>
      <c r="L318" s="17">
        <v>6</v>
      </c>
      <c r="M318" s="66">
        <v>0</v>
      </c>
      <c r="N318" s="17">
        <v>7</v>
      </c>
      <c r="O318" s="17">
        <v>0</v>
      </c>
      <c r="P318" s="17">
        <v>1</v>
      </c>
      <c r="Q318" s="17">
        <v>14</v>
      </c>
      <c r="R318" s="67">
        <v>8.33357142857143</v>
      </c>
      <c r="S318" s="85">
        <v>0.102189781021898</v>
      </c>
      <c r="U318"/>
    </row>
    <row r="319" customHeight="1" spans="1:21">
      <c r="A319" s="64"/>
      <c r="B319" s="64"/>
      <c r="C319" s="64"/>
      <c r="D319" s="61" t="s">
        <v>197</v>
      </c>
      <c r="E319" s="61" t="s">
        <v>174</v>
      </c>
      <c r="F319" s="17">
        <v>7.57</v>
      </c>
      <c r="G319" s="17">
        <v>202</v>
      </c>
      <c r="H319" s="17">
        <v>14</v>
      </c>
      <c r="I319" s="62">
        <v>0.0693069306930693</v>
      </c>
      <c r="J319" s="63">
        <v>0.540714285714286</v>
      </c>
      <c r="K319" s="63">
        <v>37.4752475247525</v>
      </c>
      <c r="L319" s="17">
        <v>0</v>
      </c>
      <c r="M319" s="66">
        <v>0</v>
      </c>
      <c r="N319" s="17">
        <v>0</v>
      </c>
      <c r="O319" s="17">
        <v>0</v>
      </c>
      <c r="P319" s="17">
        <v>0</v>
      </c>
      <c r="Q319" s="17">
        <v>0</v>
      </c>
      <c r="R319" s="67" t="e">
        <v>#DIV/0!</v>
      </c>
      <c r="S319" s="85">
        <v>0</v>
      </c>
      <c r="U319"/>
    </row>
    <row r="320" customHeight="1" spans="1:21">
      <c r="A320" s="64"/>
      <c r="B320" s="64"/>
      <c r="C320" s="64"/>
      <c r="D320" s="61" t="s">
        <v>185</v>
      </c>
      <c r="E320" s="61" t="s">
        <v>186</v>
      </c>
      <c r="F320" s="17">
        <v>220.75</v>
      </c>
      <c r="G320" s="17">
        <v>8590</v>
      </c>
      <c r="H320" s="17">
        <v>367</v>
      </c>
      <c r="I320" s="62">
        <v>0.0427240977881257</v>
      </c>
      <c r="J320" s="63">
        <v>0.60149863760218</v>
      </c>
      <c r="K320" s="63">
        <v>25.6984866123399</v>
      </c>
      <c r="L320" s="17">
        <v>17</v>
      </c>
      <c r="M320" s="66">
        <v>0</v>
      </c>
      <c r="N320" s="17">
        <v>16</v>
      </c>
      <c r="O320" s="17">
        <v>0</v>
      </c>
      <c r="P320" s="17">
        <v>1</v>
      </c>
      <c r="Q320" s="17">
        <v>34</v>
      </c>
      <c r="R320" s="67">
        <v>6.49264705882353</v>
      </c>
      <c r="S320" s="85">
        <v>0.0926430517711172</v>
      </c>
      <c r="U320"/>
    </row>
    <row r="321" customHeight="1" spans="1:21">
      <c r="A321" s="64"/>
      <c r="B321" s="64"/>
      <c r="C321" s="64"/>
      <c r="D321" s="61" t="s">
        <v>200</v>
      </c>
      <c r="E321" s="61" t="s">
        <v>201</v>
      </c>
      <c r="F321" s="17">
        <v>60.52</v>
      </c>
      <c r="G321" s="17">
        <v>3459</v>
      </c>
      <c r="H321" s="17">
        <v>68</v>
      </c>
      <c r="I321" s="62">
        <v>0.0196588609424689</v>
      </c>
      <c r="J321" s="63">
        <v>0.89</v>
      </c>
      <c r="K321" s="63">
        <v>17.4963862387973</v>
      </c>
      <c r="L321" s="17">
        <v>2</v>
      </c>
      <c r="M321" s="66">
        <v>1</v>
      </c>
      <c r="N321" s="17">
        <v>5</v>
      </c>
      <c r="O321" s="17">
        <v>0</v>
      </c>
      <c r="P321" s="17">
        <v>0</v>
      </c>
      <c r="Q321" s="17">
        <v>8</v>
      </c>
      <c r="R321" s="67">
        <v>7.565</v>
      </c>
      <c r="S321" s="85">
        <v>0.117647058823529</v>
      </c>
      <c r="U321"/>
    </row>
    <row r="322" customHeight="1" spans="1:21">
      <c r="A322" s="64"/>
      <c r="B322" s="64"/>
      <c r="C322" s="64"/>
      <c r="D322" s="61" t="s">
        <v>202</v>
      </c>
      <c r="E322" s="61" t="s">
        <v>203</v>
      </c>
      <c r="F322" s="17">
        <v>18.06</v>
      </c>
      <c r="G322" s="17">
        <v>865</v>
      </c>
      <c r="H322" s="17">
        <v>23</v>
      </c>
      <c r="I322" s="62">
        <v>0.0265895953757225</v>
      </c>
      <c r="J322" s="63">
        <v>0.785217391304348</v>
      </c>
      <c r="K322" s="63">
        <v>20.878612716763</v>
      </c>
      <c r="L322" s="17">
        <v>0</v>
      </c>
      <c r="M322" s="66">
        <v>0</v>
      </c>
      <c r="N322" s="17">
        <v>1</v>
      </c>
      <c r="O322" s="17">
        <v>0</v>
      </c>
      <c r="P322" s="17">
        <v>0</v>
      </c>
      <c r="Q322" s="17">
        <v>1</v>
      </c>
      <c r="R322" s="67">
        <v>18.06</v>
      </c>
      <c r="S322" s="85">
        <v>0.0434782608695652</v>
      </c>
      <c r="U322"/>
    </row>
    <row r="323" customHeight="1" spans="1:21">
      <c r="A323" s="64"/>
      <c r="B323" s="61" t="s">
        <v>175</v>
      </c>
      <c r="C323" s="64"/>
      <c r="D323" s="64"/>
      <c r="E323" s="64"/>
      <c r="F323" s="17">
        <v>1372.56</v>
      </c>
      <c r="G323" s="17">
        <v>64008</v>
      </c>
      <c r="H323" s="17">
        <v>1935</v>
      </c>
      <c r="I323" s="62">
        <v>0.0302305961754781</v>
      </c>
      <c r="J323" s="63">
        <v>0.709333333333333</v>
      </c>
      <c r="K323" s="63">
        <v>21.4435695538058</v>
      </c>
      <c r="L323" s="17">
        <v>40</v>
      </c>
      <c r="M323" s="66">
        <v>2</v>
      </c>
      <c r="N323" s="17">
        <v>35</v>
      </c>
      <c r="O323" s="17">
        <v>1</v>
      </c>
      <c r="P323" s="17">
        <v>4</v>
      </c>
      <c r="Q323" s="17">
        <v>82</v>
      </c>
      <c r="R323" s="67">
        <v>16.7385365853659</v>
      </c>
      <c r="S323" s="85">
        <v>0.0423772609819121</v>
      </c>
      <c r="U323"/>
    </row>
    <row r="324" customHeight="1" spans="1:21">
      <c r="A324" s="61" t="s">
        <v>230</v>
      </c>
      <c r="B324" s="64"/>
      <c r="C324" s="64"/>
      <c r="D324" s="64"/>
      <c r="E324" s="64"/>
      <c r="F324" s="17">
        <v>1372.56</v>
      </c>
      <c r="G324" s="17">
        <v>64008</v>
      </c>
      <c r="H324" s="17">
        <v>1935</v>
      </c>
      <c r="I324" s="62">
        <v>0.0302305961754781</v>
      </c>
      <c r="J324" s="63">
        <v>0.709333333333333</v>
      </c>
      <c r="K324" s="63">
        <v>21.4435695538058</v>
      </c>
      <c r="L324" s="17">
        <v>40</v>
      </c>
      <c r="M324" s="66">
        <v>2</v>
      </c>
      <c r="N324" s="17">
        <v>35</v>
      </c>
      <c r="O324" s="17">
        <v>1</v>
      </c>
      <c r="P324" s="17">
        <v>4</v>
      </c>
      <c r="Q324" s="17">
        <v>82</v>
      </c>
      <c r="R324" s="67">
        <v>16.7385365853659</v>
      </c>
      <c r="S324" s="85">
        <v>0.0423772609819121</v>
      </c>
      <c r="U324"/>
    </row>
    <row r="325" customHeight="1" spans="1:21">
      <c r="A325" s="61" t="s">
        <v>118</v>
      </c>
      <c r="B325" s="61" t="s">
        <v>171</v>
      </c>
      <c r="C325" s="61" t="s">
        <v>172</v>
      </c>
      <c r="D325" s="61" t="s">
        <v>173</v>
      </c>
      <c r="E325" s="61" t="s">
        <v>174</v>
      </c>
      <c r="F325" s="17">
        <v>919.51</v>
      </c>
      <c r="G325" s="17">
        <v>43856</v>
      </c>
      <c r="H325" s="17">
        <v>1248</v>
      </c>
      <c r="I325" s="62">
        <v>0.0284567676030646</v>
      </c>
      <c r="J325" s="63">
        <v>0.736786858974359</v>
      </c>
      <c r="K325" s="63">
        <v>20.9665724188252</v>
      </c>
      <c r="L325" s="17">
        <v>10</v>
      </c>
      <c r="M325" s="66">
        <v>1</v>
      </c>
      <c r="N325" s="17">
        <v>9</v>
      </c>
      <c r="O325" s="17">
        <v>0</v>
      </c>
      <c r="P325" s="17">
        <v>0</v>
      </c>
      <c r="Q325" s="17">
        <v>20</v>
      </c>
      <c r="R325" s="67">
        <v>45.9755</v>
      </c>
      <c r="S325" s="85">
        <v>0.016025641025641</v>
      </c>
      <c r="U325"/>
    </row>
    <row r="326" customHeight="1" spans="1:21">
      <c r="A326" s="64"/>
      <c r="B326" s="64"/>
      <c r="C326" s="64"/>
      <c r="D326" s="61" t="s">
        <v>196</v>
      </c>
      <c r="E326" s="61" t="s">
        <v>186</v>
      </c>
      <c r="F326" s="17">
        <v>44.98</v>
      </c>
      <c r="G326" s="17">
        <v>2838</v>
      </c>
      <c r="H326" s="17">
        <v>107</v>
      </c>
      <c r="I326" s="62">
        <v>0.0377026074700493</v>
      </c>
      <c r="J326" s="63">
        <v>0.420373831775701</v>
      </c>
      <c r="K326" s="63">
        <v>15.8491895701198</v>
      </c>
      <c r="L326" s="17">
        <v>2</v>
      </c>
      <c r="M326" s="66">
        <v>0</v>
      </c>
      <c r="N326" s="17">
        <v>0</v>
      </c>
      <c r="O326" s="17">
        <v>0</v>
      </c>
      <c r="P326" s="17">
        <v>0</v>
      </c>
      <c r="Q326" s="17">
        <v>2</v>
      </c>
      <c r="R326" s="67">
        <v>22.49</v>
      </c>
      <c r="S326" s="85">
        <v>0.0186915887850467</v>
      </c>
      <c r="U326"/>
    </row>
    <row r="327" customHeight="1" spans="1:21">
      <c r="A327" s="64"/>
      <c r="B327" s="64"/>
      <c r="C327" s="61" t="s">
        <v>184</v>
      </c>
      <c r="D327" s="61" t="s">
        <v>173</v>
      </c>
      <c r="E327" s="61" t="s">
        <v>174</v>
      </c>
      <c r="F327" s="17">
        <v>136.95</v>
      </c>
      <c r="G327" s="17">
        <v>4642</v>
      </c>
      <c r="H327" s="17">
        <v>170</v>
      </c>
      <c r="I327" s="62">
        <v>0.036622145626885</v>
      </c>
      <c r="J327" s="63">
        <v>0.805588235294118</v>
      </c>
      <c r="K327" s="63">
        <v>29.5023696682464</v>
      </c>
      <c r="L327" s="17">
        <v>4</v>
      </c>
      <c r="M327" s="66">
        <v>0</v>
      </c>
      <c r="N327" s="17">
        <v>10</v>
      </c>
      <c r="O327" s="17">
        <v>3</v>
      </c>
      <c r="P327" s="17">
        <v>0</v>
      </c>
      <c r="Q327" s="17">
        <v>17</v>
      </c>
      <c r="R327" s="67">
        <v>8.05588235294118</v>
      </c>
      <c r="S327" s="85">
        <v>0.1</v>
      </c>
      <c r="U327"/>
    </row>
    <row r="328" customHeight="1" spans="1:21">
      <c r="A328" s="64"/>
      <c r="B328" s="64"/>
      <c r="C328" s="64"/>
      <c r="D328" s="61" t="s">
        <v>197</v>
      </c>
      <c r="E328" s="61" t="s">
        <v>174</v>
      </c>
      <c r="F328" s="17">
        <v>5.12</v>
      </c>
      <c r="G328" s="17">
        <v>206</v>
      </c>
      <c r="H328" s="17">
        <v>10</v>
      </c>
      <c r="I328" s="62">
        <v>0.0485436893203884</v>
      </c>
      <c r="J328" s="63">
        <v>0.512</v>
      </c>
      <c r="K328" s="63">
        <v>24.8543689320388</v>
      </c>
      <c r="L328" s="17">
        <v>0</v>
      </c>
      <c r="M328" s="66">
        <v>0</v>
      </c>
      <c r="N328" s="17">
        <v>0</v>
      </c>
      <c r="O328" s="17">
        <v>0</v>
      </c>
      <c r="P328" s="17">
        <v>0</v>
      </c>
      <c r="Q328" s="17">
        <v>0</v>
      </c>
      <c r="R328" s="67" t="e">
        <v>#DIV/0!</v>
      </c>
      <c r="S328" s="85">
        <v>0</v>
      </c>
      <c r="U328"/>
    </row>
    <row r="329" customHeight="1" spans="1:21">
      <c r="A329" s="64"/>
      <c r="B329" s="64"/>
      <c r="C329" s="64"/>
      <c r="D329" s="61" t="s">
        <v>185</v>
      </c>
      <c r="E329" s="61" t="s">
        <v>186</v>
      </c>
      <c r="F329" s="17">
        <v>221.21</v>
      </c>
      <c r="G329" s="17">
        <v>8739</v>
      </c>
      <c r="H329" s="17">
        <v>373</v>
      </c>
      <c r="I329" s="62">
        <v>0.0426822290879963</v>
      </c>
      <c r="J329" s="63">
        <v>0.593056300268097</v>
      </c>
      <c r="K329" s="63">
        <v>25.3129648701224</v>
      </c>
      <c r="L329" s="17">
        <v>31</v>
      </c>
      <c r="M329" s="66">
        <v>0</v>
      </c>
      <c r="N329" s="17">
        <v>19</v>
      </c>
      <c r="O329" s="17">
        <v>0</v>
      </c>
      <c r="P329" s="17">
        <v>0</v>
      </c>
      <c r="Q329" s="17">
        <v>50</v>
      </c>
      <c r="R329" s="67">
        <v>4.4242</v>
      </c>
      <c r="S329" s="85">
        <v>0.134048257372654</v>
      </c>
      <c r="U329"/>
    </row>
    <row r="330" customHeight="1" spans="1:21">
      <c r="A330" s="64"/>
      <c r="B330" s="64"/>
      <c r="C330" s="64"/>
      <c r="D330" s="61" t="s">
        <v>200</v>
      </c>
      <c r="E330" s="61" t="s">
        <v>201</v>
      </c>
      <c r="F330" s="17">
        <v>36.08</v>
      </c>
      <c r="G330" s="17">
        <v>2036</v>
      </c>
      <c r="H330" s="17">
        <v>40</v>
      </c>
      <c r="I330" s="62">
        <v>0.0196463654223969</v>
      </c>
      <c r="J330" s="63">
        <v>0.902</v>
      </c>
      <c r="K330" s="63">
        <v>17.721021611002</v>
      </c>
      <c r="L330" s="17">
        <v>2</v>
      </c>
      <c r="M330" s="66">
        <v>0</v>
      </c>
      <c r="N330" s="17">
        <v>4</v>
      </c>
      <c r="O330" s="17">
        <v>0</v>
      </c>
      <c r="P330" s="17">
        <v>0</v>
      </c>
      <c r="Q330" s="17">
        <v>6</v>
      </c>
      <c r="R330" s="67">
        <v>6.01333333333333</v>
      </c>
      <c r="S330" s="85">
        <v>0.15</v>
      </c>
      <c r="U330"/>
    </row>
    <row r="331" customHeight="1" spans="1:21">
      <c r="A331" s="64"/>
      <c r="B331" s="64"/>
      <c r="C331" s="64"/>
      <c r="D331" s="61" t="s">
        <v>202</v>
      </c>
      <c r="E331" s="61" t="s">
        <v>203</v>
      </c>
      <c r="F331" s="17">
        <v>23.53</v>
      </c>
      <c r="G331" s="17">
        <v>1191</v>
      </c>
      <c r="H331" s="17">
        <v>29</v>
      </c>
      <c r="I331" s="62">
        <v>0.0243492863140218</v>
      </c>
      <c r="J331" s="63">
        <v>0.811379310344828</v>
      </c>
      <c r="K331" s="63">
        <v>19.7565071368598</v>
      </c>
      <c r="L331" s="17">
        <v>2</v>
      </c>
      <c r="M331" s="66">
        <v>0</v>
      </c>
      <c r="N331" s="17">
        <v>2</v>
      </c>
      <c r="O331" s="17">
        <v>0</v>
      </c>
      <c r="P331" s="17">
        <v>0</v>
      </c>
      <c r="Q331" s="17">
        <v>4</v>
      </c>
      <c r="R331" s="67">
        <v>5.8825</v>
      </c>
      <c r="S331" s="85">
        <v>0.137931034482759</v>
      </c>
      <c r="U331"/>
    </row>
    <row r="332" customHeight="1" spans="1:21">
      <c r="A332" s="64"/>
      <c r="B332" s="61" t="s">
        <v>175</v>
      </c>
      <c r="C332" s="64"/>
      <c r="D332" s="64"/>
      <c r="E332" s="64"/>
      <c r="F332" s="17">
        <v>1387.38</v>
      </c>
      <c r="G332" s="17">
        <v>63508</v>
      </c>
      <c r="H332" s="17">
        <v>1977</v>
      </c>
      <c r="I332" s="62">
        <v>0.0311299363859671</v>
      </c>
      <c r="J332" s="63">
        <v>0.701760242792109</v>
      </c>
      <c r="K332" s="63">
        <v>21.8457517163192</v>
      </c>
      <c r="L332" s="17">
        <v>51</v>
      </c>
      <c r="M332" s="66">
        <v>1</v>
      </c>
      <c r="N332" s="17">
        <v>44</v>
      </c>
      <c r="O332" s="17">
        <v>3</v>
      </c>
      <c r="P332" s="17">
        <v>0</v>
      </c>
      <c r="Q332" s="17">
        <v>99</v>
      </c>
      <c r="R332" s="67">
        <v>14.0139393939394</v>
      </c>
      <c r="S332" s="85">
        <v>0.0500758725341426</v>
      </c>
      <c r="U332"/>
    </row>
    <row r="333" customHeight="1" spans="1:21">
      <c r="A333" s="61" t="s">
        <v>231</v>
      </c>
      <c r="B333" s="64"/>
      <c r="C333" s="64"/>
      <c r="D333" s="64"/>
      <c r="E333" s="64"/>
      <c r="F333" s="17">
        <v>1387.38</v>
      </c>
      <c r="G333" s="17">
        <v>63508</v>
      </c>
      <c r="H333" s="17">
        <v>1977</v>
      </c>
      <c r="I333" s="62">
        <v>0.0311299363859671</v>
      </c>
      <c r="J333" s="63">
        <v>0.701760242792109</v>
      </c>
      <c r="K333" s="63">
        <v>21.8457517163192</v>
      </c>
      <c r="L333" s="17">
        <v>51</v>
      </c>
      <c r="M333" s="66">
        <v>1</v>
      </c>
      <c r="N333" s="17">
        <v>44</v>
      </c>
      <c r="O333" s="17">
        <v>3</v>
      </c>
      <c r="P333" s="17">
        <v>0</v>
      </c>
      <c r="Q333" s="17">
        <v>99</v>
      </c>
      <c r="R333" s="67">
        <v>14.0139393939394</v>
      </c>
      <c r="S333" s="85">
        <v>0.0500758725341426</v>
      </c>
      <c r="U333"/>
    </row>
    <row r="334" customHeight="1" spans="1:21">
      <c r="A334" s="61" t="s">
        <v>117</v>
      </c>
      <c r="B334" s="61" t="s">
        <v>171</v>
      </c>
      <c r="C334" s="61" t="s">
        <v>172</v>
      </c>
      <c r="D334" s="61" t="s">
        <v>173</v>
      </c>
      <c r="E334" s="61" t="s">
        <v>174</v>
      </c>
      <c r="F334" s="17">
        <v>1141.48</v>
      </c>
      <c r="G334" s="17">
        <v>56403</v>
      </c>
      <c r="H334" s="17">
        <v>1583</v>
      </c>
      <c r="I334" s="62">
        <v>0.0280658830204067</v>
      </c>
      <c r="J334" s="63">
        <v>0.721086544535692</v>
      </c>
      <c r="K334" s="63">
        <v>20.237930606528</v>
      </c>
      <c r="L334" s="17">
        <v>14</v>
      </c>
      <c r="M334" s="66">
        <v>0</v>
      </c>
      <c r="N334" s="17">
        <v>7</v>
      </c>
      <c r="O334" s="17">
        <v>1</v>
      </c>
      <c r="P334" s="17">
        <v>2</v>
      </c>
      <c r="Q334" s="17">
        <v>24</v>
      </c>
      <c r="R334" s="67">
        <v>47.5616666666667</v>
      </c>
      <c r="S334" s="85">
        <v>0.0151610865445357</v>
      </c>
      <c r="U334"/>
    </row>
    <row r="335" customHeight="1" spans="1:21">
      <c r="A335" s="64"/>
      <c r="B335" s="64"/>
      <c r="C335" s="64"/>
      <c r="D335" s="61" t="s">
        <v>196</v>
      </c>
      <c r="E335" s="61" t="s">
        <v>186</v>
      </c>
      <c r="F335" s="17">
        <v>55.57</v>
      </c>
      <c r="G335" s="17">
        <v>4433</v>
      </c>
      <c r="H335" s="17">
        <v>131</v>
      </c>
      <c r="I335" s="62">
        <v>0.0295510940672231</v>
      </c>
      <c r="J335" s="63">
        <v>0.424198473282443</v>
      </c>
      <c r="K335" s="63">
        <v>12.5355289871419</v>
      </c>
      <c r="L335" s="17">
        <v>0</v>
      </c>
      <c r="M335" s="66">
        <v>0</v>
      </c>
      <c r="N335" s="17">
        <v>0</v>
      </c>
      <c r="O335" s="17">
        <v>0</v>
      </c>
      <c r="P335" s="17">
        <v>0</v>
      </c>
      <c r="Q335" s="17">
        <v>0</v>
      </c>
      <c r="R335" s="67" t="e">
        <v>#DIV/0!</v>
      </c>
      <c r="S335" s="85">
        <v>0</v>
      </c>
      <c r="U335"/>
    </row>
    <row r="336" customHeight="1" spans="1:21">
      <c r="A336" s="64"/>
      <c r="B336" s="64"/>
      <c r="C336" s="61" t="s">
        <v>184</v>
      </c>
      <c r="D336" s="61" t="s">
        <v>173</v>
      </c>
      <c r="E336" s="61" t="s">
        <v>174</v>
      </c>
      <c r="F336" s="17">
        <v>181.31</v>
      </c>
      <c r="G336" s="17">
        <v>8007</v>
      </c>
      <c r="H336" s="17">
        <v>252</v>
      </c>
      <c r="I336" s="62">
        <v>0.0314724615961034</v>
      </c>
      <c r="J336" s="63">
        <v>0.719484126984127</v>
      </c>
      <c r="K336" s="63">
        <v>22.6439365555139</v>
      </c>
      <c r="L336" s="17">
        <v>7</v>
      </c>
      <c r="M336" s="66">
        <v>0</v>
      </c>
      <c r="N336" s="17">
        <v>12</v>
      </c>
      <c r="O336" s="17">
        <v>0</v>
      </c>
      <c r="P336" s="17">
        <v>0</v>
      </c>
      <c r="Q336" s="17">
        <v>19</v>
      </c>
      <c r="R336" s="67">
        <v>9.54263157894737</v>
      </c>
      <c r="S336" s="85">
        <v>0.0753968253968254</v>
      </c>
      <c r="U336"/>
    </row>
    <row r="337" customHeight="1" spans="1:21">
      <c r="A337" s="64"/>
      <c r="B337" s="64"/>
      <c r="C337" s="64"/>
      <c r="D337" s="61" t="s">
        <v>197</v>
      </c>
      <c r="E337" s="61" t="s">
        <v>174</v>
      </c>
      <c r="F337" s="17">
        <v>12.07</v>
      </c>
      <c r="G337" s="17">
        <v>378</v>
      </c>
      <c r="H337" s="17">
        <v>25</v>
      </c>
      <c r="I337" s="62">
        <v>0.0661375661375661</v>
      </c>
      <c r="J337" s="63">
        <v>0.4828</v>
      </c>
      <c r="K337" s="63">
        <v>31.9312169312169</v>
      </c>
      <c r="L337" s="17">
        <v>1</v>
      </c>
      <c r="M337" s="66">
        <v>0</v>
      </c>
      <c r="N337" s="17">
        <v>1</v>
      </c>
      <c r="O337" s="17">
        <v>0</v>
      </c>
      <c r="P337" s="17">
        <v>0</v>
      </c>
      <c r="Q337" s="17">
        <v>2</v>
      </c>
      <c r="R337" s="67">
        <v>6.035</v>
      </c>
      <c r="S337" s="85">
        <v>0.08</v>
      </c>
      <c r="U337"/>
    </row>
    <row r="338" customHeight="1" spans="1:21">
      <c r="A338" s="64"/>
      <c r="B338" s="64"/>
      <c r="C338" s="64"/>
      <c r="D338" s="61" t="s">
        <v>185</v>
      </c>
      <c r="E338" s="61" t="s">
        <v>186</v>
      </c>
      <c r="F338" s="17">
        <v>515.56</v>
      </c>
      <c r="G338" s="17">
        <v>19112</v>
      </c>
      <c r="H338" s="17">
        <v>866</v>
      </c>
      <c r="I338" s="62">
        <v>0.045311845960653</v>
      </c>
      <c r="J338" s="63">
        <v>0.595334872979215</v>
      </c>
      <c r="K338" s="63">
        <v>26.9757220594391</v>
      </c>
      <c r="L338" s="17">
        <v>70</v>
      </c>
      <c r="M338" s="66">
        <v>0</v>
      </c>
      <c r="N338" s="17">
        <v>50</v>
      </c>
      <c r="O338" s="17">
        <v>2</v>
      </c>
      <c r="P338" s="17">
        <v>1</v>
      </c>
      <c r="Q338" s="17">
        <v>123</v>
      </c>
      <c r="R338" s="67">
        <v>4.19154471544715</v>
      </c>
      <c r="S338" s="85">
        <v>0.14203233256351</v>
      </c>
      <c r="U338"/>
    </row>
    <row r="339" customHeight="1" spans="1:21">
      <c r="A339" s="64"/>
      <c r="B339" s="64"/>
      <c r="C339" s="64"/>
      <c r="D339" s="61" t="s">
        <v>200</v>
      </c>
      <c r="E339" s="61" t="s">
        <v>201</v>
      </c>
      <c r="F339" s="17">
        <v>49.39</v>
      </c>
      <c r="G339" s="17">
        <v>3660</v>
      </c>
      <c r="H339" s="17">
        <v>59</v>
      </c>
      <c r="I339" s="62">
        <v>0.016120218579235</v>
      </c>
      <c r="J339" s="63">
        <v>0.837118644067797</v>
      </c>
      <c r="K339" s="63">
        <v>13.4945355191257</v>
      </c>
      <c r="L339" s="17">
        <v>3</v>
      </c>
      <c r="M339" s="66">
        <v>0</v>
      </c>
      <c r="N339" s="17">
        <v>3</v>
      </c>
      <c r="O339" s="17">
        <v>0</v>
      </c>
      <c r="P339" s="17">
        <v>0</v>
      </c>
      <c r="Q339" s="17">
        <v>6</v>
      </c>
      <c r="R339" s="67">
        <v>8.23166666666667</v>
      </c>
      <c r="S339" s="85">
        <v>0.101694915254237</v>
      </c>
      <c r="U339"/>
    </row>
    <row r="340" customHeight="1" spans="1:21">
      <c r="A340" s="64"/>
      <c r="B340" s="64"/>
      <c r="C340" s="64"/>
      <c r="D340" s="61" t="s">
        <v>202</v>
      </c>
      <c r="E340" s="61" t="s">
        <v>203</v>
      </c>
      <c r="F340" s="17">
        <v>38.16</v>
      </c>
      <c r="G340" s="17">
        <v>2682</v>
      </c>
      <c r="H340" s="17">
        <v>43</v>
      </c>
      <c r="I340" s="62">
        <v>0.0160328113348248</v>
      </c>
      <c r="J340" s="63">
        <v>0.887441860465116</v>
      </c>
      <c r="K340" s="63">
        <v>14.2281879194631</v>
      </c>
      <c r="L340" s="17">
        <v>1</v>
      </c>
      <c r="M340" s="66">
        <v>1</v>
      </c>
      <c r="N340" s="17">
        <v>1</v>
      </c>
      <c r="O340" s="17">
        <v>0</v>
      </c>
      <c r="P340" s="17">
        <v>0</v>
      </c>
      <c r="Q340" s="17">
        <v>3</v>
      </c>
      <c r="R340" s="67">
        <v>12.72</v>
      </c>
      <c r="S340" s="85">
        <v>0.0697674418604651</v>
      </c>
      <c r="U340"/>
    </row>
    <row r="341" customHeight="1" spans="1:21">
      <c r="A341" s="64"/>
      <c r="B341" s="61" t="s">
        <v>175</v>
      </c>
      <c r="C341" s="64"/>
      <c r="D341" s="64"/>
      <c r="E341" s="64"/>
      <c r="F341" s="17">
        <v>1993.54</v>
      </c>
      <c r="G341" s="17">
        <v>94675</v>
      </c>
      <c r="H341" s="17">
        <v>2959</v>
      </c>
      <c r="I341" s="62">
        <v>0.031254290995511</v>
      </c>
      <c r="J341" s="63">
        <v>0.673720851639067</v>
      </c>
      <c r="K341" s="63">
        <v>21.0566675468709</v>
      </c>
      <c r="L341" s="17">
        <v>96</v>
      </c>
      <c r="M341" s="66">
        <v>1</v>
      </c>
      <c r="N341" s="17">
        <v>74</v>
      </c>
      <c r="O341" s="17">
        <v>3</v>
      </c>
      <c r="P341" s="17">
        <v>3</v>
      </c>
      <c r="Q341" s="17">
        <v>177</v>
      </c>
      <c r="R341" s="67">
        <v>11.2629378531073</v>
      </c>
      <c r="S341" s="85">
        <v>0.0598175059141602</v>
      </c>
      <c r="U341"/>
    </row>
    <row r="342" customHeight="1" spans="1:21">
      <c r="A342" s="61" t="s">
        <v>232</v>
      </c>
      <c r="B342" s="64"/>
      <c r="C342" s="64"/>
      <c r="D342" s="64"/>
      <c r="E342" s="64"/>
      <c r="F342" s="17">
        <v>1993.54</v>
      </c>
      <c r="G342" s="17">
        <v>94675</v>
      </c>
      <c r="H342" s="17">
        <v>2959</v>
      </c>
      <c r="I342" s="62">
        <v>0.031254290995511</v>
      </c>
      <c r="J342" s="63">
        <v>0.673720851639067</v>
      </c>
      <c r="K342" s="63">
        <v>21.0566675468709</v>
      </c>
      <c r="L342" s="17">
        <v>96</v>
      </c>
      <c r="M342" s="66">
        <v>1</v>
      </c>
      <c r="N342" s="17">
        <v>74</v>
      </c>
      <c r="O342" s="17">
        <v>3</v>
      </c>
      <c r="P342" s="17">
        <v>3</v>
      </c>
      <c r="Q342" s="17">
        <v>177</v>
      </c>
      <c r="R342" s="67">
        <v>11.2629378531073</v>
      </c>
      <c r="S342" s="85">
        <v>0.0598175059141602</v>
      </c>
      <c r="U342"/>
    </row>
    <row r="343" customHeight="1" spans="1:21">
      <c r="A343" s="61" t="s">
        <v>116</v>
      </c>
      <c r="B343" s="61" t="s">
        <v>171</v>
      </c>
      <c r="C343" s="61" t="s">
        <v>172</v>
      </c>
      <c r="D343" s="61" t="s">
        <v>173</v>
      </c>
      <c r="E343" s="61" t="s">
        <v>174</v>
      </c>
      <c r="F343" s="17">
        <v>1290.74</v>
      </c>
      <c r="G343" s="17">
        <v>65937</v>
      </c>
      <c r="H343" s="17">
        <v>1859</v>
      </c>
      <c r="I343" s="62">
        <v>0.0281935787190803</v>
      </c>
      <c r="J343" s="63">
        <v>0.694319526627219</v>
      </c>
      <c r="K343" s="63">
        <v>19.5753522301591</v>
      </c>
      <c r="L343" s="17">
        <v>10</v>
      </c>
      <c r="M343" s="66">
        <v>0</v>
      </c>
      <c r="N343" s="17">
        <v>6</v>
      </c>
      <c r="O343" s="17">
        <v>0</v>
      </c>
      <c r="P343" s="17">
        <v>1</v>
      </c>
      <c r="Q343" s="17">
        <v>17</v>
      </c>
      <c r="R343" s="67">
        <v>75.9258823529412</v>
      </c>
      <c r="S343" s="85">
        <v>0.00914470145239376</v>
      </c>
      <c r="U343"/>
    </row>
    <row r="344" customHeight="1" spans="1:21">
      <c r="A344" s="64"/>
      <c r="B344" s="64"/>
      <c r="C344" s="64"/>
      <c r="D344" s="61" t="s">
        <v>196</v>
      </c>
      <c r="E344" s="61" t="s">
        <v>186</v>
      </c>
      <c r="F344" s="17">
        <v>73.99</v>
      </c>
      <c r="G344" s="17">
        <v>5360</v>
      </c>
      <c r="H344" s="17">
        <v>174</v>
      </c>
      <c r="I344" s="62">
        <v>0.0324626865671642</v>
      </c>
      <c r="J344" s="63">
        <v>0.425229885057471</v>
      </c>
      <c r="K344" s="63">
        <v>13.8041044776119</v>
      </c>
      <c r="L344" s="17">
        <v>0</v>
      </c>
      <c r="M344" s="66">
        <v>0</v>
      </c>
      <c r="N344" s="17">
        <v>2</v>
      </c>
      <c r="O344" s="17">
        <v>0</v>
      </c>
      <c r="P344" s="17">
        <v>0</v>
      </c>
      <c r="Q344" s="17">
        <v>2</v>
      </c>
      <c r="R344" s="67">
        <v>36.995</v>
      </c>
      <c r="S344" s="85">
        <v>0.0114942528735632</v>
      </c>
      <c r="U344"/>
    </row>
    <row r="345" customHeight="1" spans="1:21">
      <c r="A345" s="64"/>
      <c r="B345" s="64"/>
      <c r="C345" s="61" t="s">
        <v>184</v>
      </c>
      <c r="D345" s="61" t="s">
        <v>173</v>
      </c>
      <c r="E345" s="61" t="s">
        <v>174</v>
      </c>
      <c r="F345" s="17">
        <v>280.42</v>
      </c>
      <c r="G345" s="17">
        <v>12041</v>
      </c>
      <c r="H345" s="17">
        <v>385</v>
      </c>
      <c r="I345" s="62">
        <v>0.0319740885308529</v>
      </c>
      <c r="J345" s="63">
        <v>0.728363636363636</v>
      </c>
      <c r="K345" s="63">
        <v>23.2887633917449</v>
      </c>
      <c r="L345" s="17">
        <v>13</v>
      </c>
      <c r="M345" s="66">
        <v>1</v>
      </c>
      <c r="N345" s="17">
        <v>12</v>
      </c>
      <c r="O345" s="17">
        <v>1</v>
      </c>
      <c r="P345" s="17">
        <v>1</v>
      </c>
      <c r="Q345" s="17">
        <v>28</v>
      </c>
      <c r="R345" s="67">
        <v>10.015</v>
      </c>
      <c r="S345" s="85">
        <v>0.0727272727272727</v>
      </c>
      <c r="U345"/>
    </row>
    <row r="346" customHeight="1" spans="1:21">
      <c r="A346" s="64"/>
      <c r="B346" s="64"/>
      <c r="C346" s="64"/>
      <c r="D346" s="61" t="s">
        <v>197</v>
      </c>
      <c r="E346" s="61" t="s">
        <v>174</v>
      </c>
      <c r="F346" s="17">
        <v>14.41</v>
      </c>
      <c r="G346" s="17">
        <v>371</v>
      </c>
      <c r="H346" s="17">
        <v>27</v>
      </c>
      <c r="I346" s="62">
        <v>0.0727762803234501</v>
      </c>
      <c r="J346" s="63">
        <v>0.533703703703704</v>
      </c>
      <c r="K346" s="63">
        <v>38.8409703504043</v>
      </c>
      <c r="L346" s="17">
        <v>2</v>
      </c>
      <c r="M346" s="66">
        <v>0</v>
      </c>
      <c r="N346" s="17">
        <v>0</v>
      </c>
      <c r="O346" s="17">
        <v>0</v>
      </c>
      <c r="P346" s="17">
        <v>0</v>
      </c>
      <c r="Q346" s="17">
        <v>2</v>
      </c>
      <c r="R346" s="67">
        <v>7.205</v>
      </c>
      <c r="S346" s="85">
        <v>0.0740740740740741</v>
      </c>
      <c r="U346"/>
    </row>
    <row r="347" customHeight="1" spans="1:21">
      <c r="A347" s="64"/>
      <c r="B347" s="64"/>
      <c r="C347" s="64"/>
      <c r="D347" s="61" t="s">
        <v>185</v>
      </c>
      <c r="E347" s="61" t="s">
        <v>186</v>
      </c>
      <c r="F347" s="17">
        <v>811.29</v>
      </c>
      <c r="G347" s="17">
        <v>33834</v>
      </c>
      <c r="H347" s="17">
        <v>1415</v>
      </c>
      <c r="I347" s="62">
        <v>0.0418218360229355</v>
      </c>
      <c r="J347" s="63">
        <v>0.573349823321555</v>
      </c>
      <c r="K347" s="63">
        <v>23.9785422947331</v>
      </c>
      <c r="L347" s="17">
        <v>80</v>
      </c>
      <c r="M347" s="66">
        <v>2</v>
      </c>
      <c r="N347" s="17">
        <v>52</v>
      </c>
      <c r="O347" s="17">
        <v>0</v>
      </c>
      <c r="P347" s="17">
        <v>3</v>
      </c>
      <c r="Q347" s="17">
        <v>137</v>
      </c>
      <c r="R347" s="67">
        <v>5.92182481751825</v>
      </c>
      <c r="S347" s="85">
        <v>0.0968197879858657</v>
      </c>
      <c r="U347"/>
    </row>
    <row r="348" customHeight="1" spans="1:21">
      <c r="A348" s="64"/>
      <c r="B348" s="64"/>
      <c r="C348" s="64"/>
      <c r="D348" s="61" t="s">
        <v>200</v>
      </c>
      <c r="E348" s="61" t="s">
        <v>201</v>
      </c>
      <c r="F348" s="17">
        <v>64.1</v>
      </c>
      <c r="G348" s="17">
        <v>3409</v>
      </c>
      <c r="H348" s="17">
        <v>74</v>
      </c>
      <c r="I348" s="62">
        <v>0.0217072455265474</v>
      </c>
      <c r="J348" s="63">
        <v>0.866216216216216</v>
      </c>
      <c r="K348" s="63">
        <v>18.8031680844822</v>
      </c>
      <c r="L348" s="17">
        <v>3</v>
      </c>
      <c r="M348" s="66">
        <v>0</v>
      </c>
      <c r="N348" s="17">
        <v>4</v>
      </c>
      <c r="O348" s="17">
        <v>0</v>
      </c>
      <c r="P348" s="17">
        <v>0</v>
      </c>
      <c r="Q348" s="17">
        <v>7</v>
      </c>
      <c r="R348" s="67">
        <v>9.15714285714286</v>
      </c>
      <c r="S348" s="85">
        <v>0.0945945945945946</v>
      </c>
      <c r="U348"/>
    </row>
    <row r="349" customHeight="1" spans="1:21">
      <c r="A349" s="64"/>
      <c r="B349" s="61" t="s">
        <v>175</v>
      </c>
      <c r="C349" s="64"/>
      <c r="D349" s="64"/>
      <c r="E349" s="64"/>
      <c r="F349" s="17">
        <v>2534.95</v>
      </c>
      <c r="G349" s="17">
        <v>120952</v>
      </c>
      <c r="H349" s="17">
        <v>3934</v>
      </c>
      <c r="I349" s="62">
        <v>0.0325252992922812</v>
      </c>
      <c r="J349" s="63">
        <v>0.644369598373157</v>
      </c>
      <c r="K349" s="63">
        <v>20.958314041934</v>
      </c>
      <c r="L349" s="17">
        <v>108</v>
      </c>
      <c r="M349" s="66">
        <v>3</v>
      </c>
      <c r="N349" s="17">
        <v>76</v>
      </c>
      <c r="O349" s="17">
        <v>1</v>
      </c>
      <c r="P349" s="17">
        <v>5</v>
      </c>
      <c r="Q349" s="17">
        <v>193</v>
      </c>
      <c r="R349" s="67">
        <v>13.1344559585492</v>
      </c>
      <c r="S349" s="85">
        <v>0.0490594814438231</v>
      </c>
      <c r="U349"/>
    </row>
    <row r="350" customHeight="1" spans="1:21">
      <c r="A350" s="61" t="s">
        <v>233</v>
      </c>
      <c r="B350" s="64"/>
      <c r="C350" s="64"/>
      <c r="D350" s="64"/>
      <c r="E350" s="64"/>
      <c r="F350" s="17">
        <v>2534.95</v>
      </c>
      <c r="G350" s="17">
        <v>120952</v>
      </c>
      <c r="H350" s="17">
        <v>3934</v>
      </c>
      <c r="I350" s="62">
        <v>0.0325252992922812</v>
      </c>
      <c r="J350" s="63">
        <v>0.644369598373157</v>
      </c>
      <c r="K350" s="63">
        <v>20.958314041934</v>
      </c>
      <c r="L350" s="17">
        <v>108</v>
      </c>
      <c r="M350" s="66">
        <v>3</v>
      </c>
      <c r="N350" s="17">
        <v>76</v>
      </c>
      <c r="O350" s="17">
        <v>1</v>
      </c>
      <c r="P350" s="17">
        <v>5</v>
      </c>
      <c r="Q350" s="17">
        <v>193</v>
      </c>
      <c r="R350" s="67">
        <v>13.1344559585492</v>
      </c>
      <c r="S350" s="85">
        <v>0.0490594814438231</v>
      </c>
      <c r="U350"/>
    </row>
    <row r="351" customHeight="1" spans="1:21">
      <c r="A351" s="61" t="s">
        <v>115</v>
      </c>
      <c r="B351" s="61" t="s">
        <v>171</v>
      </c>
      <c r="C351" s="61" t="s">
        <v>172</v>
      </c>
      <c r="D351" s="61" t="s">
        <v>173</v>
      </c>
      <c r="E351" s="61" t="s">
        <v>174</v>
      </c>
      <c r="F351" s="17">
        <v>1375.44</v>
      </c>
      <c r="G351" s="17">
        <v>69995</v>
      </c>
      <c r="H351" s="17">
        <v>2018</v>
      </c>
      <c r="I351" s="62">
        <v>0.02883063075934</v>
      </c>
      <c r="J351" s="63">
        <v>0.681585728444004</v>
      </c>
      <c r="K351" s="63">
        <v>19.6505464676048</v>
      </c>
      <c r="L351" s="17">
        <v>18</v>
      </c>
      <c r="M351" s="66">
        <v>2</v>
      </c>
      <c r="N351" s="17">
        <v>5</v>
      </c>
      <c r="O351" s="17">
        <v>0</v>
      </c>
      <c r="P351" s="17">
        <v>1</v>
      </c>
      <c r="Q351" s="17">
        <v>26</v>
      </c>
      <c r="R351" s="67">
        <v>52.9015384615385</v>
      </c>
      <c r="S351" s="85">
        <v>0.0128840436075322</v>
      </c>
      <c r="U351"/>
    </row>
    <row r="352" customHeight="1" spans="1:21">
      <c r="A352" s="64"/>
      <c r="B352" s="64"/>
      <c r="C352" s="64"/>
      <c r="D352" s="61" t="s">
        <v>196</v>
      </c>
      <c r="E352" s="61" t="s">
        <v>186</v>
      </c>
      <c r="F352" s="17">
        <v>92.18</v>
      </c>
      <c r="G352" s="17">
        <v>6132</v>
      </c>
      <c r="H352" s="17">
        <v>224</v>
      </c>
      <c r="I352" s="62">
        <v>0.0365296803652968</v>
      </c>
      <c r="J352" s="63">
        <v>0.411517857142857</v>
      </c>
      <c r="K352" s="63">
        <v>15.0326157860404</v>
      </c>
      <c r="L352" s="17">
        <v>1</v>
      </c>
      <c r="M352" s="66">
        <v>0</v>
      </c>
      <c r="N352" s="17">
        <v>1</v>
      </c>
      <c r="O352" s="17">
        <v>0</v>
      </c>
      <c r="P352" s="17">
        <v>0</v>
      </c>
      <c r="Q352" s="17">
        <v>2</v>
      </c>
      <c r="R352" s="67">
        <v>46.09</v>
      </c>
      <c r="S352" s="85">
        <v>0.00892857142857143</v>
      </c>
      <c r="U352"/>
    </row>
    <row r="353" customHeight="1" spans="1:21">
      <c r="A353" s="64"/>
      <c r="B353" s="64"/>
      <c r="C353" s="61" t="s">
        <v>184</v>
      </c>
      <c r="D353" s="61" t="s">
        <v>173</v>
      </c>
      <c r="E353" s="61" t="s">
        <v>174</v>
      </c>
      <c r="F353" s="17">
        <v>299.99</v>
      </c>
      <c r="G353" s="17">
        <v>13400</v>
      </c>
      <c r="H353" s="17">
        <v>423</v>
      </c>
      <c r="I353" s="62">
        <v>0.0315671641791045</v>
      </c>
      <c r="J353" s="63">
        <v>0.70919621749409</v>
      </c>
      <c r="K353" s="63">
        <v>22.3873134328358</v>
      </c>
      <c r="L353" s="17">
        <v>12</v>
      </c>
      <c r="M353" s="66">
        <v>0</v>
      </c>
      <c r="N353" s="17">
        <v>12</v>
      </c>
      <c r="O353" s="17">
        <v>1</v>
      </c>
      <c r="P353" s="17">
        <v>0</v>
      </c>
      <c r="Q353" s="17">
        <v>25</v>
      </c>
      <c r="R353" s="67">
        <v>11.9996</v>
      </c>
      <c r="S353" s="85">
        <v>0.0591016548463357</v>
      </c>
      <c r="U353"/>
    </row>
    <row r="354" customHeight="1" spans="1:21">
      <c r="A354" s="64"/>
      <c r="B354" s="64"/>
      <c r="C354" s="64"/>
      <c r="D354" s="61" t="s">
        <v>197</v>
      </c>
      <c r="E354" s="61" t="s">
        <v>174</v>
      </c>
      <c r="F354" s="17">
        <v>12.39</v>
      </c>
      <c r="G354" s="17">
        <v>351</v>
      </c>
      <c r="H354" s="17">
        <v>23</v>
      </c>
      <c r="I354" s="62">
        <v>0.0655270655270655</v>
      </c>
      <c r="J354" s="63">
        <v>0.538695652173913</v>
      </c>
      <c r="K354" s="63">
        <v>35.2991452991453</v>
      </c>
      <c r="L354" s="17">
        <v>0</v>
      </c>
      <c r="M354" s="66">
        <v>0</v>
      </c>
      <c r="N354" s="17">
        <v>1</v>
      </c>
      <c r="O354" s="17">
        <v>0</v>
      </c>
      <c r="P354" s="17">
        <v>0</v>
      </c>
      <c r="Q354" s="17">
        <v>1</v>
      </c>
      <c r="R354" s="67">
        <v>12.39</v>
      </c>
      <c r="S354" s="85">
        <v>0.0434782608695652</v>
      </c>
      <c r="U354"/>
    </row>
    <row r="355" customHeight="1" spans="1:21">
      <c r="A355" s="64"/>
      <c r="B355" s="64"/>
      <c r="C355" s="64"/>
      <c r="D355" s="61" t="s">
        <v>185</v>
      </c>
      <c r="E355" s="61" t="s">
        <v>186</v>
      </c>
      <c r="F355" s="17">
        <v>877.52</v>
      </c>
      <c r="G355" s="17">
        <v>37188</v>
      </c>
      <c r="H355" s="17">
        <v>1556</v>
      </c>
      <c r="I355" s="62">
        <v>0.0418414542325481</v>
      </c>
      <c r="J355" s="63">
        <v>0.563958868894602</v>
      </c>
      <c r="K355" s="63">
        <v>23.5968592018931</v>
      </c>
      <c r="L355" s="17">
        <v>73</v>
      </c>
      <c r="M355" s="66">
        <v>1</v>
      </c>
      <c r="N355" s="17">
        <v>56</v>
      </c>
      <c r="O355" s="17">
        <v>0</v>
      </c>
      <c r="P355" s="17">
        <v>1</v>
      </c>
      <c r="Q355" s="17">
        <v>131</v>
      </c>
      <c r="R355" s="67">
        <v>6.69862595419847</v>
      </c>
      <c r="S355" s="85">
        <v>0.0841902313624679</v>
      </c>
      <c r="U355"/>
    </row>
    <row r="356" customHeight="1" spans="1:21">
      <c r="A356" s="64"/>
      <c r="B356" s="64"/>
      <c r="C356" s="64"/>
      <c r="D356" s="61" t="s">
        <v>200</v>
      </c>
      <c r="E356" s="61" t="s">
        <v>201</v>
      </c>
      <c r="F356" s="17">
        <v>82.07</v>
      </c>
      <c r="G356" s="17">
        <v>5595</v>
      </c>
      <c r="H356" s="17">
        <v>115</v>
      </c>
      <c r="I356" s="62">
        <v>0.0205540661304736</v>
      </c>
      <c r="J356" s="63">
        <v>0.713652173913043</v>
      </c>
      <c r="K356" s="63">
        <v>14.668453976765</v>
      </c>
      <c r="L356" s="17">
        <v>5</v>
      </c>
      <c r="M356" s="66">
        <v>0</v>
      </c>
      <c r="N356" s="17">
        <v>9</v>
      </c>
      <c r="O356" s="17">
        <v>0</v>
      </c>
      <c r="P356" s="17">
        <v>0</v>
      </c>
      <c r="Q356" s="17">
        <v>14</v>
      </c>
      <c r="R356" s="67">
        <v>5.86214285714286</v>
      </c>
      <c r="S356" s="85">
        <v>0.121739130434783</v>
      </c>
      <c r="U356"/>
    </row>
    <row r="357" customHeight="1" spans="1:21">
      <c r="A357" s="64"/>
      <c r="B357" s="61" t="s">
        <v>175</v>
      </c>
      <c r="C357" s="64"/>
      <c r="D357" s="64"/>
      <c r="E357" s="64"/>
      <c r="F357" s="17">
        <v>2739.59</v>
      </c>
      <c r="G357" s="17">
        <v>132661</v>
      </c>
      <c r="H357" s="17">
        <v>4359</v>
      </c>
      <c r="I357" s="62">
        <v>0.032858187410015</v>
      </c>
      <c r="J357" s="63">
        <v>0.628490479467768</v>
      </c>
      <c r="K357" s="63">
        <v>20.6510579597621</v>
      </c>
      <c r="L357" s="17">
        <v>109</v>
      </c>
      <c r="M357" s="66">
        <v>3</v>
      </c>
      <c r="N357" s="17">
        <v>84</v>
      </c>
      <c r="O357" s="17">
        <v>1</v>
      </c>
      <c r="P357" s="17">
        <v>2</v>
      </c>
      <c r="Q357" s="17">
        <v>199</v>
      </c>
      <c r="R357" s="67">
        <v>13.766783919598</v>
      </c>
      <c r="S357" s="85">
        <v>0.0456526726313375</v>
      </c>
      <c r="U357"/>
    </row>
    <row r="358" customHeight="1" spans="1:21">
      <c r="A358" s="61" t="s">
        <v>234</v>
      </c>
      <c r="B358" s="64"/>
      <c r="C358" s="64"/>
      <c r="D358" s="64"/>
      <c r="E358" s="64"/>
      <c r="F358" s="17">
        <v>2739.59</v>
      </c>
      <c r="G358" s="17">
        <v>132661</v>
      </c>
      <c r="H358" s="17">
        <v>4359</v>
      </c>
      <c r="I358" s="62">
        <v>0.032858187410015</v>
      </c>
      <c r="J358" s="63">
        <v>0.628490479467768</v>
      </c>
      <c r="K358" s="63">
        <v>20.6510579597621</v>
      </c>
      <c r="L358" s="17">
        <v>109</v>
      </c>
      <c r="M358" s="66">
        <v>3</v>
      </c>
      <c r="N358" s="17">
        <v>84</v>
      </c>
      <c r="O358" s="17">
        <v>1</v>
      </c>
      <c r="P358" s="17">
        <v>2</v>
      </c>
      <c r="Q358" s="17">
        <v>199</v>
      </c>
      <c r="R358" s="67">
        <v>13.766783919598</v>
      </c>
      <c r="S358" s="85">
        <v>0.0456526726313375</v>
      </c>
      <c r="U358"/>
    </row>
    <row r="359" customHeight="1" spans="1:21">
      <c r="A359" s="61" t="s">
        <v>114</v>
      </c>
      <c r="B359" s="61" t="s">
        <v>171</v>
      </c>
      <c r="C359" s="61" t="s">
        <v>172</v>
      </c>
      <c r="D359" s="61" t="s">
        <v>173</v>
      </c>
      <c r="E359" s="61" t="s">
        <v>174</v>
      </c>
      <c r="F359" s="17">
        <v>1370.55</v>
      </c>
      <c r="G359" s="17">
        <v>68620</v>
      </c>
      <c r="H359" s="17">
        <v>2030</v>
      </c>
      <c r="I359" s="62">
        <v>0.0295832118915768</v>
      </c>
      <c r="J359" s="63">
        <v>0.675147783251232</v>
      </c>
      <c r="K359" s="63">
        <v>19.9730399300496</v>
      </c>
      <c r="L359" s="17">
        <v>13</v>
      </c>
      <c r="M359" s="66">
        <v>1</v>
      </c>
      <c r="N359" s="17">
        <v>8</v>
      </c>
      <c r="O359" s="17">
        <v>0</v>
      </c>
      <c r="P359" s="17">
        <v>0</v>
      </c>
      <c r="Q359" s="17">
        <v>22</v>
      </c>
      <c r="R359" s="67">
        <v>62.2977272727273</v>
      </c>
      <c r="S359" s="85">
        <v>0.0108374384236453</v>
      </c>
      <c r="U359"/>
    </row>
    <row r="360" customHeight="1" spans="1:21">
      <c r="A360" s="64"/>
      <c r="B360" s="64"/>
      <c r="C360" s="64"/>
      <c r="D360" s="61" t="s">
        <v>196</v>
      </c>
      <c r="E360" s="61" t="s">
        <v>186</v>
      </c>
      <c r="F360" s="17">
        <v>110.41</v>
      </c>
      <c r="G360" s="17">
        <v>7075</v>
      </c>
      <c r="H360" s="17">
        <v>253</v>
      </c>
      <c r="I360" s="62">
        <v>0.0357597173144876</v>
      </c>
      <c r="J360" s="63">
        <v>0.436403162055336</v>
      </c>
      <c r="K360" s="63">
        <v>15.6056537102474</v>
      </c>
      <c r="L360" s="17">
        <v>2</v>
      </c>
      <c r="M360" s="66">
        <v>0</v>
      </c>
      <c r="N360" s="17">
        <v>2</v>
      </c>
      <c r="O360" s="17">
        <v>0</v>
      </c>
      <c r="P360" s="17">
        <v>0</v>
      </c>
      <c r="Q360" s="17">
        <v>4</v>
      </c>
      <c r="R360" s="67">
        <v>27.6025</v>
      </c>
      <c r="S360" s="85">
        <v>0.0158102766798419</v>
      </c>
      <c r="U360"/>
    </row>
    <row r="361" customHeight="1" spans="1:21">
      <c r="A361" s="64"/>
      <c r="B361" s="64"/>
      <c r="C361" s="61" t="s">
        <v>184</v>
      </c>
      <c r="D361" s="61" t="s">
        <v>173</v>
      </c>
      <c r="E361" s="61" t="s">
        <v>174</v>
      </c>
      <c r="F361" s="17">
        <v>411.22</v>
      </c>
      <c r="G361" s="17">
        <v>19228</v>
      </c>
      <c r="H361" s="17">
        <v>597</v>
      </c>
      <c r="I361" s="62">
        <v>0.0310484709798211</v>
      </c>
      <c r="J361" s="63">
        <v>0.688810720268007</v>
      </c>
      <c r="K361" s="63">
        <v>21.3865196588309</v>
      </c>
      <c r="L361" s="17">
        <v>21</v>
      </c>
      <c r="M361" s="66">
        <v>0</v>
      </c>
      <c r="N361" s="17">
        <v>18</v>
      </c>
      <c r="O361" s="17">
        <v>1</v>
      </c>
      <c r="P361" s="17">
        <v>1</v>
      </c>
      <c r="Q361" s="17">
        <v>41</v>
      </c>
      <c r="R361" s="67">
        <v>10.029756097561</v>
      </c>
      <c r="S361" s="85">
        <v>0.068676716917923</v>
      </c>
      <c r="U361"/>
    </row>
    <row r="362" customHeight="1" spans="1:21">
      <c r="A362" s="64"/>
      <c r="B362" s="64"/>
      <c r="C362" s="64"/>
      <c r="D362" s="61" t="s">
        <v>197</v>
      </c>
      <c r="E362" s="61" t="s">
        <v>174</v>
      </c>
      <c r="F362" s="17">
        <v>21.5</v>
      </c>
      <c r="G362" s="17">
        <v>798</v>
      </c>
      <c r="H362" s="17">
        <v>54</v>
      </c>
      <c r="I362" s="62">
        <v>0.0676691729323308</v>
      </c>
      <c r="J362" s="63">
        <v>0.398148148148148</v>
      </c>
      <c r="K362" s="63">
        <v>26.9423558897243</v>
      </c>
      <c r="L362" s="17">
        <v>0</v>
      </c>
      <c r="M362" s="66">
        <v>0</v>
      </c>
      <c r="N362" s="17">
        <v>1</v>
      </c>
      <c r="O362" s="17">
        <v>0</v>
      </c>
      <c r="P362" s="17">
        <v>0</v>
      </c>
      <c r="Q362" s="17">
        <v>1</v>
      </c>
      <c r="R362" s="67">
        <v>21.5</v>
      </c>
      <c r="S362" s="85">
        <v>0.0185185185185185</v>
      </c>
      <c r="U362"/>
    </row>
    <row r="363" customHeight="1" spans="1:21">
      <c r="A363" s="64"/>
      <c r="B363" s="64"/>
      <c r="C363" s="64"/>
      <c r="D363" s="61" t="s">
        <v>185</v>
      </c>
      <c r="E363" s="61" t="s">
        <v>186</v>
      </c>
      <c r="F363" s="17">
        <v>972.99</v>
      </c>
      <c r="G363" s="17">
        <v>41208</v>
      </c>
      <c r="H363" s="17">
        <v>1828</v>
      </c>
      <c r="I363" s="62">
        <v>0.0443603183847797</v>
      </c>
      <c r="J363" s="63">
        <v>0.532270240700219</v>
      </c>
      <c r="K363" s="63">
        <v>23.611677344205</v>
      </c>
      <c r="L363" s="17">
        <v>102</v>
      </c>
      <c r="M363" s="66">
        <v>2</v>
      </c>
      <c r="N363" s="17">
        <v>75</v>
      </c>
      <c r="O363" s="17">
        <v>2</v>
      </c>
      <c r="P363" s="17">
        <v>4</v>
      </c>
      <c r="Q363" s="17">
        <v>185</v>
      </c>
      <c r="R363" s="67">
        <v>5.25940540540541</v>
      </c>
      <c r="S363" s="85">
        <v>0.101203501094092</v>
      </c>
      <c r="U363"/>
    </row>
    <row r="364" customHeight="1" spans="1:21">
      <c r="A364" s="64"/>
      <c r="B364" s="64"/>
      <c r="C364" s="64"/>
      <c r="D364" s="61" t="s">
        <v>200</v>
      </c>
      <c r="E364" s="61" t="s">
        <v>201</v>
      </c>
      <c r="F364" s="17">
        <v>105.67</v>
      </c>
      <c r="G364" s="17">
        <v>5915</v>
      </c>
      <c r="H364" s="17">
        <v>153</v>
      </c>
      <c r="I364" s="62">
        <v>0.0258664412510566</v>
      </c>
      <c r="J364" s="63">
        <v>0.690653594771242</v>
      </c>
      <c r="K364" s="63">
        <v>17.8647506339814</v>
      </c>
      <c r="L364" s="17">
        <v>8</v>
      </c>
      <c r="M364" s="66">
        <v>0</v>
      </c>
      <c r="N364" s="17">
        <v>14</v>
      </c>
      <c r="O364" s="17">
        <v>0</v>
      </c>
      <c r="P364" s="17">
        <v>0</v>
      </c>
      <c r="Q364" s="17">
        <v>22</v>
      </c>
      <c r="R364" s="67">
        <v>4.80318181818182</v>
      </c>
      <c r="S364" s="85">
        <v>0.143790849673203</v>
      </c>
      <c r="U364"/>
    </row>
    <row r="365" customHeight="1" spans="1:21">
      <c r="A365" s="64"/>
      <c r="B365" s="61" t="s">
        <v>175</v>
      </c>
      <c r="C365" s="64"/>
      <c r="D365" s="64"/>
      <c r="E365" s="64"/>
      <c r="F365" s="17">
        <v>2992.34</v>
      </c>
      <c r="G365" s="17">
        <v>142844</v>
      </c>
      <c r="H365" s="17">
        <v>4915</v>
      </c>
      <c r="I365" s="62">
        <v>0.0344081655512307</v>
      </c>
      <c r="J365" s="63">
        <v>0.608817904374364</v>
      </c>
      <c r="K365" s="63">
        <v>20.9483072442665</v>
      </c>
      <c r="L365" s="17">
        <v>146</v>
      </c>
      <c r="M365" s="66">
        <v>3</v>
      </c>
      <c r="N365" s="17">
        <v>118</v>
      </c>
      <c r="O365" s="17">
        <v>3</v>
      </c>
      <c r="P365" s="17">
        <v>5</v>
      </c>
      <c r="Q365" s="17">
        <v>275</v>
      </c>
      <c r="R365" s="67">
        <v>10.8812363636364</v>
      </c>
      <c r="S365" s="85">
        <v>0.0559511698880977</v>
      </c>
      <c r="U365"/>
    </row>
    <row r="366" customHeight="1" spans="1:21">
      <c r="A366" s="61" t="s">
        <v>235</v>
      </c>
      <c r="B366" s="64"/>
      <c r="C366" s="64"/>
      <c r="D366" s="64"/>
      <c r="E366" s="64"/>
      <c r="F366" s="17">
        <v>2992.34</v>
      </c>
      <c r="G366" s="17">
        <v>142844</v>
      </c>
      <c r="H366" s="17">
        <v>4915</v>
      </c>
      <c r="I366" s="62">
        <v>0.0344081655512307</v>
      </c>
      <c r="J366" s="63">
        <v>0.608817904374364</v>
      </c>
      <c r="K366" s="63">
        <v>20.9483072442665</v>
      </c>
      <c r="L366" s="17">
        <v>146</v>
      </c>
      <c r="M366" s="66">
        <v>3</v>
      </c>
      <c r="N366" s="17">
        <v>118</v>
      </c>
      <c r="O366" s="17">
        <v>3</v>
      </c>
      <c r="P366" s="17">
        <v>5</v>
      </c>
      <c r="Q366" s="17">
        <v>275</v>
      </c>
      <c r="R366" s="67">
        <v>10.8812363636364</v>
      </c>
      <c r="S366" s="85">
        <v>0.0559511698880977</v>
      </c>
      <c r="U366"/>
    </row>
    <row r="367" customHeight="1" spans="1:21">
      <c r="A367" s="61" t="s">
        <v>113</v>
      </c>
      <c r="B367" s="61" t="s">
        <v>171</v>
      </c>
      <c r="C367" s="61" t="s">
        <v>172</v>
      </c>
      <c r="D367" s="61" t="s">
        <v>173</v>
      </c>
      <c r="E367" s="61" t="s">
        <v>174</v>
      </c>
      <c r="F367" s="17">
        <v>1184.02</v>
      </c>
      <c r="G367" s="17">
        <v>56905</v>
      </c>
      <c r="H367" s="17">
        <v>1663</v>
      </c>
      <c r="I367" s="62">
        <v>0.0292241455056673</v>
      </c>
      <c r="J367" s="63">
        <v>0.711978352375226</v>
      </c>
      <c r="K367" s="63">
        <v>20.8069589666989</v>
      </c>
      <c r="L367" s="17">
        <v>5</v>
      </c>
      <c r="M367" s="66">
        <v>0</v>
      </c>
      <c r="N367" s="17">
        <v>5</v>
      </c>
      <c r="O367" s="17">
        <v>0</v>
      </c>
      <c r="P367" s="17">
        <v>0</v>
      </c>
      <c r="Q367" s="17">
        <v>10</v>
      </c>
      <c r="R367" s="67">
        <v>118.402</v>
      </c>
      <c r="S367" s="85">
        <v>0.00601322910402886</v>
      </c>
      <c r="U367"/>
    </row>
    <row r="368" customHeight="1" spans="1:21">
      <c r="A368" s="64"/>
      <c r="B368" s="64"/>
      <c r="C368" s="64"/>
      <c r="D368" s="61" t="s">
        <v>196</v>
      </c>
      <c r="E368" s="61" t="s">
        <v>186</v>
      </c>
      <c r="F368" s="17">
        <v>70.76</v>
      </c>
      <c r="G368" s="17">
        <v>4266</v>
      </c>
      <c r="H368" s="17">
        <v>160</v>
      </c>
      <c r="I368" s="62">
        <v>0.0375058602906704</v>
      </c>
      <c r="J368" s="63">
        <v>0.44225</v>
      </c>
      <c r="K368" s="63">
        <v>16.586966713549</v>
      </c>
      <c r="L368" s="17">
        <v>1</v>
      </c>
      <c r="M368" s="66">
        <v>0</v>
      </c>
      <c r="N368" s="17">
        <v>0</v>
      </c>
      <c r="O368" s="17">
        <v>0</v>
      </c>
      <c r="P368" s="17">
        <v>0</v>
      </c>
      <c r="Q368" s="17">
        <v>1</v>
      </c>
      <c r="R368" s="67">
        <v>70.76</v>
      </c>
      <c r="S368" s="85">
        <v>0.00625</v>
      </c>
      <c r="U368"/>
    </row>
    <row r="369" customHeight="1" spans="1:21">
      <c r="A369" s="64"/>
      <c r="B369" s="64"/>
      <c r="C369" s="61" t="s">
        <v>184</v>
      </c>
      <c r="D369" s="61" t="s">
        <v>173</v>
      </c>
      <c r="E369" s="61" t="s">
        <v>174</v>
      </c>
      <c r="F369" s="17">
        <v>222.39</v>
      </c>
      <c r="G369" s="17">
        <v>9531</v>
      </c>
      <c r="H369" s="17">
        <v>317</v>
      </c>
      <c r="I369" s="62">
        <v>0.0332598887839681</v>
      </c>
      <c r="J369" s="63">
        <v>0.701545741324921</v>
      </c>
      <c r="K369" s="63">
        <v>23.3333333333333</v>
      </c>
      <c r="L369" s="17">
        <v>15</v>
      </c>
      <c r="M369" s="66">
        <v>1</v>
      </c>
      <c r="N369" s="17">
        <v>12</v>
      </c>
      <c r="O369" s="17">
        <v>0</v>
      </c>
      <c r="P369" s="17">
        <v>0</v>
      </c>
      <c r="Q369" s="17">
        <v>28</v>
      </c>
      <c r="R369" s="67">
        <v>7.9425</v>
      </c>
      <c r="S369" s="85">
        <v>0.0883280757097792</v>
      </c>
      <c r="U369"/>
    </row>
    <row r="370" customHeight="1" spans="1:21">
      <c r="A370" s="64"/>
      <c r="B370" s="64"/>
      <c r="C370" s="64"/>
      <c r="D370" s="61" t="s">
        <v>197</v>
      </c>
      <c r="E370" s="61" t="s">
        <v>174</v>
      </c>
      <c r="F370" s="17">
        <v>27.05</v>
      </c>
      <c r="G370" s="17">
        <v>732</v>
      </c>
      <c r="H370" s="17">
        <v>61</v>
      </c>
      <c r="I370" s="62">
        <v>0.0833333333333333</v>
      </c>
      <c r="J370" s="63">
        <v>0.44344262295082</v>
      </c>
      <c r="K370" s="63">
        <v>36.9535519125683</v>
      </c>
      <c r="L370" s="17">
        <v>1</v>
      </c>
      <c r="M370" s="66">
        <v>0</v>
      </c>
      <c r="N370" s="17">
        <v>0</v>
      </c>
      <c r="O370" s="17">
        <v>0</v>
      </c>
      <c r="P370" s="17">
        <v>0</v>
      </c>
      <c r="Q370" s="17">
        <v>1</v>
      </c>
      <c r="R370" s="67">
        <v>27.05</v>
      </c>
      <c r="S370" s="85">
        <v>0.0163934426229508</v>
      </c>
      <c r="U370"/>
    </row>
    <row r="371" customHeight="1" spans="1:21">
      <c r="A371" s="64"/>
      <c r="B371" s="64"/>
      <c r="C371" s="64"/>
      <c r="D371" s="61" t="s">
        <v>185</v>
      </c>
      <c r="E371" s="61" t="s">
        <v>186</v>
      </c>
      <c r="F371" s="17">
        <v>875.82</v>
      </c>
      <c r="G371" s="17">
        <v>35022</v>
      </c>
      <c r="H371" s="17">
        <v>1588</v>
      </c>
      <c r="I371" s="62">
        <v>0.0453429273028382</v>
      </c>
      <c r="J371" s="63">
        <v>0.551523929471033</v>
      </c>
      <c r="K371" s="63">
        <v>25.0077094397807</v>
      </c>
      <c r="L371" s="17">
        <v>76</v>
      </c>
      <c r="M371" s="66">
        <v>1</v>
      </c>
      <c r="N371" s="17">
        <v>55</v>
      </c>
      <c r="O371" s="17">
        <v>4</v>
      </c>
      <c r="P371" s="17">
        <v>2</v>
      </c>
      <c r="Q371" s="17">
        <v>138</v>
      </c>
      <c r="R371" s="67">
        <v>6.34652173913044</v>
      </c>
      <c r="S371" s="85">
        <v>0.0869017632241814</v>
      </c>
      <c r="U371"/>
    </row>
    <row r="372" customHeight="1" spans="1:21">
      <c r="A372" s="64"/>
      <c r="B372" s="64"/>
      <c r="C372" s="64"/>
      <c r="D372" s="61" t="s">
        <v>200</v>
      </c>
      <c r="E372" s="61" t="s">
        <v>201</v>
      </c>
      <c r="F372" s="17">
        <v>158.32</v>
      </c>
      <c r="G372" s="17">
        <v>8285</v>
      </c>
      <c r="H372" s="17">
        <v>235</v>
      </c>
      <c r="I372" s="62">
        <v>0.0283645141822571</v>
      </c>
      <c r="J372" s="63">
        <v>0.673702127659575</v>
      </c>
      <c r="K372" s="63">
        <v>19.1092335546168</v>
      </c>
      <c r="L372" s="17">
        <v>11</v>
      </c>
      <c r="M372" s="66">
        <v>2</v>
      </c>
      <c r="N372" s="17">
        <v>17</v>
      </c>
      <c r="O372" s="17">
        <v>1</v>
      </c>
      <c r="P372" s="17">
        <v>2</v>
      </c>
      <c r="Q372" s="17">
        <v>33</v>
      </c>
      <c r="R372" s="67">
        <v>4.79757575757576</v>
      </c>
      <c r="S372" s="85">
        <v>0.140425531914894</v>
      </c>
      <c r="U372"/>
    </row>
    <row r="373" customHeight="1" spans="1:21">
      <c r="A373" s="64"/>
      <c r="B373" s="61" t="s">
        <v>175</v>
      </c>
      <c r="C373" s="64"/>
      <c r="D373" s="64"/>
      <c r="E373" s="64"/>
      <c r="F373" s="17">
        <v>2538.36</v>
      </c>
      <c r="G373" s="17">
        <v>114741</v>
      </c>
      <c r="H373" s="17">
        <v>4024</v>
      </c>
      <c r="I373" s="62">
        <v>0.035070288737243</v>
      </c>
      <c r="J373" s="63">
        <v>0.630805168986084</v>
      </c>
      <c r="K373" s="63">
        <v>22.1225194132873</v>
      </c>
      <c r="L373" s="17">
        <v>109</v>
      </c>
      <c r="M373" s="66">
        <v>4</v>
      </c>
      <c r="N373" s="17">
        <v>89</v>
      </c>
      <c r="O373" s="17">
        <v>5</v>
      </c>
      <c r="P373" s="17">
        <v>4</v>
      </c>
      <c r="Q373" s="17">
        <v>211</v>
      </c>
      <c r="R373" s="67">
        <v>12.0301421800948</v>
      </c>
      <c r="S373" s="85">
        <v>0.0524353876739563</v>
      </c>
      <c r="U373"/>
    </row>
    <row r="374" customHeight="1" spans="1:21">
      <c r="A374" s="61" t="s">
        <v>236</v>
      </c>
      <c r="B374" s="64"/>
      <c r="C374" s="64"/>
      <c r="D374" s="64"/>
      <c r="E374" s="64"/>
      <c r="F374" s="17">
        <v>2538.36</v>
      </c>
      <c r="G374" s="17">
        <v>114741</v>
      </c>
      <c r="H374" s="17">
        <v>4024</v>
      </c>
      <c r="I374" s="62">
        <v>0.035070288737243</v>
      </c>
      <c r="J374" s="63">
        <v>0.630805168986084</v>
      </c>
      <c r="K374" s="63">
        <v>22.1225194132873</v>
      </c>
      <c r="L374" s="17">
        <v>109</v>
      </c>
      <c r="M374" s="66">
        <v>4</v>
      </c>
      <c r="N374" s="17">
        <v>89</v>
      </c>
      <c r="O374" s="17">
        <v>5</v>
      </c>
      <c r="P374" s="17">
        <v>4</v>
      </c>
      <c r="Q374" s="17">
        <v>211</v>
      </c>
      <c r="R374" s="67">
        <v>12.0301421800948</v>
      </c>
      <c r="S374" s="85">
        <v>0.0524353876739563</v>
      </c>
      <c r="U374"/>
    </row>
    <row r="375" customHeight="1" spans="1:21">
      <c r="A375" s="61" t="s">
        <v>112</v>
      </c>
      <c r="B375" s="61" t="s">
        <v>171</v>
      </c>
      <c r="C375" s="61" t="s">
        <v>172</v>
      </c>
      <c r="D375" s="61" t="s">
        <v>173</v>
      </c>
      <c r="E375" s="61" t="s">
        <v>174</v>
      </c>
      <c r="F375" s="17">
        <v>1088.52</v>
      </c>
      <c r="G375" s="17">
        <v>51690</v>
      </c>
      <c r="H375" s="17">
        <v>1523</v>
      </c>
      <c r="I375" s="62">
        <v>0.0294641129812343</v>
      </c>
      <c r="J375" s="63">
        <v>0.714720945502298</v>
      </c>
      <c r="K375" s="63">
        <v>21.0586186883343</v>
      </c>
      <c r="L375" s="17">
        <v>10</v>
      </c>
      <c r="M375" s="66">
        <v>0</v>
      </c>
      <c r="N375" s="17">
        <v>5</v>
      </c>
      <c r="O375" s="17">
        <v>1</v>
      </c>
      <c r="P375" s="17">
        <v>3</v>
      </c>
      <c r="Q375" s="17">
        <v>19</v>
      </c>
      <c r="R375" s="67">
        <v>57.2905263157895</v>
      </c>
      <c r="S375" s="85">
        <v>0.0124753775443204</v>
      </c>
      <c r="U375"/>
    </row>
    <row r="376" customHeight="1" spans="1:21">
      <c r="A376" s="64"/>
      <c r="B376" s="64"/>
      <c r="C376" s="64"/>
      <c r="D376" s="61" t="s">
        <v>196</v>
      </c>
      <c r="E376" s="61" t="s">
        <v>186</v>
      </c>
      <c r="F376" s="17">
        <v>71.07</v>
      </c>
      <c r="G376" s="17">
        <v>4732</v>
      </c>
      <c r="H376" s="17">
        <v>165</v>
      </c>
      <c r="I376" s="62">
        <v>0.0348689771766695</v>
      </c>
      <c r="J376" s="63">
        <v>0.430727272727273</v>
      </c>
      <c r="K376" s="63">
        <v>15.0190194420964</v>
      </c>
      <c r="L376" s="17">
        <v>1</v>
      </c>
      <c r="M376" s="66">
        <v>0</v>
      </c>
      <c r="N376" s="17">
        <v>1</v>
      </c>
      <c r="O376" s="17">
        <v>0</v>
      </c>
      <c r="P376" s="17">
        <v>0</v>
      </c>
      <c r="Q376" s="17">
        <v>2</v>
      </c>
      <c r="R376" s="67">
        <v>35.535</v>
      </c>
      <c r="S376" s="85">
        <v>0.0121212121212121</v>
      </c>
      <c r="U376"/>
    </row>
    <row r="377" customHeight="1" spans="1:21">
      <c r="A377" s="64"/>
      <c r="B377" s="64"/>
      <c r="C377" s="61" t="s">
        <v>184</v>
      </c>
      <c r="D377" s="61" t="s">
        <v>173</v>
      </c>
      <c r="E377" s="61" t="s">
        <v>174</v>
      </c>
      <c r="F377" s="17">
        <v>228.42</v>
      </c>
      <c r="G377" s="17">
        <v>9753</v>
      </c>
      <c r="H377" s="17">
        <v>311</v>
      </c>
      <c r="I377" s="62">
        <v>0.0318876243207218</v>
      </c>
      <c r="J377" s="63">
        <v>0.734469453376206</v>
      </c>
      <c r="K377" s="63">
        <v>23.4204860043064</v>
      </c>
      <c r="L377" s="17">
        <v>16</v>
      </c>
      <c r="M377" s="66">
        <v>0</v>
      </c>
      <c r="N377" s="17">
        <v>20</v>
      </c>
      <c r="O377" s="17">
        <v>4</v>
      </c>
      <c r="P377" s="17">
        <v>1</v>
      </c>
      <c r="Q377" s="17">
        <v>41</v>
      </c>
      <c r="R377" s="67">
        <v>5.57121951219512</v>
      </c>
      <c r="S377" s="85">
        <v>0.131832797427653</v>
      </c>
      <c r="U377"/>
    </row>
    <row r="378" customHeight="1" spans="1:21">
      <c r="A378" s="64"/>
      <c r="B378" s="64"/>
      <c r="C378" s="64"/>
      <c r="D378" s="61" t="s">
        <v>197</v>
      </c>
      <c r="E378" s="61" t="s">
        <v>174</v>
      </c>
      <c r="F378" s="17">
        <v>15.92</v>
      </c>
      <c r="G378" s="17">
        <v>638</v>
      </c>
      <c r="H378" s="17">
        <v>33</v>
      </c>
      <c r="I378" s="62">
        <v>0.0517241379310345</v>
      </c>
      <c r="J378" s="63">
        <v>0.482424242424242</v>
      </c>
      <c r="K378" s="63">
        <v>24.9529780564263</v>
      </c>
      <c r="L378" s="17">
        <v>1</v>
      </c>
      <c r="M378" s="66">
        <v>0</v>
      </c>
      <c r="N378" s="17">
        <v>0</v>
      </c>
      <c r="O378" s="17">
        <v>0</v>
      </c>
      <c r="P378" s="17">
        <v>0</v>
      </c>
      <c r="Q378" s="17">
        <v>1</v>
      </c>
      <c r="R378" s="67">
        <v>15.92</v>
      </c>
      <c r="S378" s="85">
        <v>0.0303030303030303</v>
      </c>
      <c r="U378"/>
    </row>
    <row r="379" customHeight="1" spans="1:21">
      <c r="A379" s="64"/>
      <c r="B379" s="64"/>
      <c r="C379" s="64"/>
      <c r="D379" s="61" t="s">
        <v>185</v>
      </c>
      <c r="E379" s="61" t="s">
        <v>186</v>
      </c>
      <c r="F379" s="17">
        <v>806.94</v>
      </c>
      <c r="G379" s="17">
        <v>30621</v>
      </c>
      <c r="H379" s="17">
        <v>1409</v>
      </c>
      <c r="I379" s="62">
        <v>0.0460141732797753</v>
      </c>
      <c r="J379" s="63">
        <v>0.572704045422285</v>
      </c>
      <c r="K379" s="63">
        <v>26.3525031840894</v>
      </c>
      <c r="L379" s="17">
        <v>63</v>
      </c>
      <c r="M379" s="66">
        <v>0</v>
      </c>
      <c r="N379" s="17">
        <v>53</v>
      </c>
      <c r="O379" s="17">
        <v>1</v>
      </c>
      <c r="P379" s="17">
        <v>3</v>
      </c>
      <c r="Q379" s="17">
        <v>120</v>
      </c>
      <c r="R379" s="67">
        <v>6.7245</v>
      </c>
      <c r="S379" s="85">
        <v>0.085166784953868</v>
      </c>
      <c r="U379"/>
    </row>
    <row r="380" customHeight="1" spans="1:21">
      <c r="A380" s="64"/>
      <c r="B380" s="64"/>
      <c r="C380" s="64"/>
      <c r="D380" s="61" t="s">
        <v>200</v>
      </c>
      <c r="E380" s="61" t="s">
        <v>201</v>
      </c>
      <c r="F380" s="17">
        <v>84.87</v>
      </c>
      <c r="G380" s="17">
        <v>4156</v>
      </c>
      <c r="H380" s="17">
        <v>110</v>
      </c>
      <c r="I380" s="62">
        <v>0.0264677574590953</v>
      </c>
      <c r="J380" s="63">
        <v>0.771545454545455</v>
      </c>
      <c r="K380" s="63">
        <v>20.4210779595765</v>
      </c>
      <c r="L380" s="17">
        <v>7</v>
      </c>
      <c r="M380" s="66">
        <v>0</v>
      </c>
      <c r="N380" s="17">
        <v>9</v>
      </c>
      <c r="O380" s="17">
        <v>0</v>
      </c>
      <c r="P380" s="17">
        <v>0</v>
      </c>
      <c r="Q380" s="17">
        <v>16</v>
      </c>
      <c r="R380" s="67">
        <v>5.304375</v>
      </c>
      <c r="S380" s="85">
        <v>0.145454545454545</v>
      </c>
      <c r="U380"/>
    </row>
    <row r="381" customHeight="1" spans="1:21">
      <c r="A381" s="64"/>
      <c r="B381" s="61" t="s">
        <v>175</v>
      </c>
      <c r="C381" s="64"/>
      <c r="D381" s="64"/>
      <c r="E381" s="64"/>
      <c r="F381" s="17">
        <v>2295.74</v>
      </c>
      <c r="G381" s="17">
        <v>101590</v>
      </c>
      <c r="H381" s="17">
        <v>3551</v>
      </c>
      <c r="I381" s="62">
        <v>0.0349542277783246</v>
      </c>
      <c r="J381" s="63">
        <v>0.646505209800056</v>
      </c>
      <c r="K381" s="63">
        <v>22.5980903632247</v>
      </c>
      <c r="L381" s="17">
        <v>98</v>
      </c>
      <c r="M381" s="66">
        <v>0</v>
      </c>
      <c r="N381" s="17">
        <v>88</v>
      </c>
      <c r="O381" s="17">
        <v>6</v>
      </c>
      <c r="P381" s="17">
        <v>7</v>
      </c>
      <c r="Q381" s="17">
        <v>199</v>
      </c>
      <c r="R381" s="67">
        <v>11.5363819095477</v>
      </c>
      <c r="S381" s="85">
        <v>0.0560405519571952</v>
      </c>
      <c r="U381"/>
    </row>
    <row r="382" customHeight="1" spans="1:21">
      <c r="A382" s="61" t="s">
        <v>237</v>
      </c>
      <c r="B382" s="64"/>
      <c r="C382" s="64"/>
      <c r="D382" s="64"/>
      <c r="E382" s="64"/>
      <c r="F382" s="17">
        <v>2295.74</v>
      </c>
      <c r="G382" s="17">
        <v>101590</v>
      </c>
      <c r="H382" s="17">
        <v>3551</v>
      </c>
      <c r="I382" s="62">
        <v>0.0349542277783246</v>
      </c>
      <c r="J382" s="63">
        <v>0.646505209800056</v>
      </c>
      <c r="K382" s="63">
        <v>22.5980903632247</v>
      </c>
      <c r="L382" s="17">
        <v>98</v>
      </c>
      <c r="M382" s="66">
        <v>0</v>
      </c>
      <c r="N382" s="17">
        <v>88</v>
      </c>
      <c r="O382" s="17">
        <v>6</v>
      </c>
      <c r="P382" s="17">
        <v>7</v>
      </c>
      <c r="Q382" s="17">
        <v>199</v>
      </c>
      <c r="R382" s="67">
        <v>11.5363819095477</v>
      </c>
      <c r="S382" s="85">
        <v>0.0560405519571952</v>
      </c>
      <c r="U382"/>
    </row>
    <row r="383" customHeight="1" spans="1:21">
      <c r="A383" s="61" t="s">
        <v>111</v>
      </c>
      <c r="B383" s="61" t="s">
        <v>171</v>
      </c>
      <c r="C383" s="61" t="s">
        <v>172</v>
      </c>
      <c r="D383" s="61" t="s">
        <v>173</v>
      </c>
      <c r="E383" s="61" t="s">
        <v>174</v>
      </c>
      <c r="F383" s="17">
        <v>908.37</v>
      </c>
      <c r="G383" s="17">
        <v>50955</v>
      </c>
      <c r="H383" s="17">
        <v>1561</v>
      </c>
      <c r="I383" s="62">
        <v>0.0306348739083505</v>
      </c>
      <c r="J383" s="63">
        <v>0.581915438821268</v>
      </c>
      <c r="K383" s="63">
        <v>17.826906093612</v>
      </c>
      <c r="L383" s="17">
        <v>10</v>
      </c>
      <c r="M383" s="66">
        <v>2</v>
      </c>
      <c r="N383" s="17">
        <v>1</v>
      </c>
      <c r="O383" s="17">
        <v>0</v>
      </c>
      <c r="P383" s="17">
        <v>0</v>
      </c>
      <c r="Q383" s="17">
        <v>13</v>
      </c>
      <c r="R383" s="67">
        <v>69.8746153846154</v>
      </c>
      <c r="S383" s="85">
        <v>0.00832799487508008</v>
      </c>
      <c r="U383"/>
    </row>
    <row r="384" customHeight="1" spans="1:21">
      <c r="A384" s="64"/>
      <c r="B384" s="64"/>
      <c r="C384" s="64"/>
      <c r="D384" s="61" t="s">
        <v>196</v>
      </c>
      <c r="E384" s="61" t="s">
        <v>186</v>
      </c>
      <c r="F384" s="17">
        <v>122.99</v>
      </c>
      <c r="G384" s="17">
        <v>9351</v>
      </c>
      <c r="H384" s="17">
        <v>287</v>
      </c>
      <c r="I384" s="62">
        <v>0.0306919046091327</v>
      </c>
      <c r="J384" s="63">
        <v>0.428536585365854</v>
      </c>
      <c r="K384" s="63">
        <v>13.1526039995722</v>
      </c>
      <c r="L384" s="17">
        <v>3</v>
      </c>
      <c r="M384" s="66">
        <v>0</v>
      </c>
      <c r="N384" s="17">
        <v>1</v>
      </c>
      <c r="O384" s="17">
        <v>0</v>
      </c>
      <c r="P384" s="17">
        <v>0</v>
      </c>
      <c r="Q384" s="17">
        <v>4</v>
      </c>
      <c r="R384" s="67">
        <v>30.7475</v>
      </c>
      <c r="S384" s="85">
        <v>0.0139372822299652</v>
      </c>
      <c r="U384"/>
    </row>
    <row r="385" customHeight="1" spans="1:21">
      <c r="A385" s="64"/>
      <c r="B385" s="64"/>
      <c r="C385" s="61" t="s">
        <v>184</v>
      </c>
      <c r="D385" s="61" t="s">
        <v>173</v>
      </c>
      <c r="E385" s="61" t="s">
        <v>174</v>
      </c>
      <c r="F385" s="17">
        <v>275.79</v>
      </c>
      <c r="G385" s="17">
        <v>13274</v>
      </c>
      <c r="H385" s="17">
        <v>386</v>
      </c>
      <c r="I385" s="62">
        <v>0.0290794033448847</v>
      </c>
      <c r="J385" s="63">
        <v>0.714481865284974</v>
      </c>
      <c r="K385" s="63">
        <v>20.7767063432274</v>
      </c>
      <c r="L385" s="17">
        <v>12</v>
      </c>
      <c r="M385" s="66">
        <v>0</v>
      </c>
      <c r="N385" s="17">
        <v>14</v>
      </c>
      <c r="O385" s="17">
        <v>4</v>
      </c>
      <c r="P385" s="17">
        <v>1</v>
      </c>
      <c r="Q385" s="17">
        <v>31</v>
      </c>
      <c r="R385" s="67">
        <v>8.89645161290323</v>
      </c>
      <c r="S385" s="85">
        <v>0.0803108808290155</v>
      </c>
      <c r="U385"/>
    </row>
    <row r="386" customHeight="1" spans="1:21">
      <c r="A386" s="64"/>
      <c r="B386" s="64"/>
      <c r="C386" s="64"/>
      <c r="D386" s="61" t="s">
        <v>197</v>
      </c>
      <c r="E386" s="61" t="s">
        <v>174</v>
      </c>
      <c r="F386" s="17">
        <v>21.12</v>
      </c>
      <c r="G386" s="17">
        <v>706</v>
      </c>
      <c r="H386" s="17">
        <v>36</v>
      </c>
      <c r="I386" s="62">
        <v>0.0509915014164306</v>
      </c>
      <c r="J386" s="63">
        <v>0.586666666666667</v>
      </c>
      <c r="K386" s="63">
        <v>29.915014164306</v>
      </c>
      <c r="L386" s="17">
        <v>1</v>
      </c>
      <c r="M386" s="66">
        <v>0</v>
      </c>
      <c r="N386" s="17">
        <v>0</v>
      </c>
      <c r="O386" s="17">
        <v>0</v>
      </c>
      <c r="P386" s="17">
        <v>0</v>
      </c>
      <c r="Q386" s="17">
        <v>1</v>
      </c>
      <c r="R386" s="67">
        <v>21.12</v>
      </c>
      <c r="S386" s="85">
        <v>0.0277777777777778</v>
      </c>
      <c r="U386"/>
    </row>
    <row r="387" customHeight="1" spans="1:21">
      <c r="A387" s="64"/>
      <c r="B387" s="64"/>
      <c r="C387" s="64"/>
      <c r="D387" s="61" t="s">
        <v>185</v>
      </c>
      <c r="E387" s="61" t="s">
        <v>186</v>
      </c>
      <c r="F387" s="17">
        <v>943.55</v>
      </c>
      <c r="G387" s="17">
        <v>39409</v>
      </c>
      <c r="H387" s="17">
        <v>1703</v>
      </c>
      <c r="I387" s="62">
        <v>0.0432134791545079</v>
      </c>
      <c r="J387" s="63">
        <v>0.554051673517322</v>
      </c>
      <c r="K387" s="63">
        <v>23.942500444061</v>
      </c>
      <c r="L387" s="17">
        <v>72</v>
      </c>
      <c r="M387" s="66">
        <v>1</v>
      </c>
      <c r="N387" s="17">
        <v>69</v>
      </c>
      <c r="O387" s="17">
        <v>2</v>
      </c>
      <c r="P387" s="17">
        <v>7</v>
      </c>
      <c r="Q387" s="17">
        <v>151</v>
      </c>
      <c r="R387" s="67">
        <v>6.24867549668874</v>
      </c>
      <c r="S387" s="85">
        <v>0.088667058132707</v>
      </c>
      <c r="U387"/>
    </row>
    <row r="388" customHeight="1" spans="1:21">
      <c r="A388" s="64"/>
      <c r="B388" s="64"/>
      <c r="C388" s="64"/>
      <c r="D388" s="61" t="s">
        <v>200</v>
      </c>
      <c r="E388" s="61" t="s">
        <v>201</v>
      </c>
      <c r="F388" s="17">
        <v>101.87</v>
      </c>
      <c r="G388" s="17">
        <v>10165</v>
      </c>
      <c r="H388" s="17">
        <v>159</v>
      </c>
      <c r="I388" s="62">
        <v>0.0156419085095917</v>
      </c>
      <c r="J388" s="63">
        <v>0.640691823899371</v>
      </c>
      <c r="K388" s="63">
        <v>10.0216428922774</v>
      </c>
      <c r="L388" s="17">
        <v>13</v>
      </c>
      <c r="M388" s="66">
        <v>1</v>
      </c>
      <c r="N388" s="17">
        <v>9</v>
      </c>
      <c r="O388" s="17">
        <v>0</v>
      </c>
      <c r="P388" s="17">
        <v>0</v>
      </c>
      <c r="Q388" s="17">
        <v>23</v>
      </c>
      <c r="R388" s="67">
        <v>4.42913043478261</v>
      </c>
      <c r="S388" s="85">
        <v>0.144654088050314</v>
      </c>
      <c r="U388"/>
    </row>
    <row r="389" customHeight="1" spans="1:21">
      <c r="A389" s="64"/>
      <c r="B389" s="61" t="s">
        <v>175</v>
      </c>
      <c r="C389" s="64"/>
      <c r="D389" s="64"/>
      <c r="E389" s="64"/>
      <c r="F389" s="17">
        <v>2373.69</v>
      </c>
      <c r="G389" s="17">
        <v>123860</v>
      </c>
      <c r="H389" s="17">
        <v>4132</v>
      </c>
      <c r="I389" s="62">
        <v>0.0333602454383982</v>
      </c>
      <c r="J389" s="63">
        <v>0.574465150048403</v>
      </c>
      <c r="K389" s="63">
        <v>19.164298401421</v>
      </c>
      <c r="L389" s="17">
        <v>111</v>
      </c>
      <c r="M389" s="66">
        <v>4</v>
      </c>
      <c r="N389" s="17">
        <v>94</v>
      </c>
      <c r="O389" s="17">
        <v>6</v>
      </c>
      <c r="P389" s="17">
        <v>8</v>
      </c>
      <c r="Q389" s="17">
        <v>223</v>
      </c>
      <c r="R389" s="67">
        <v>10.6443497757848</v>
      </c>
      <c r="S389" s="85">
        <v>0.0539690222652469</v>
      </c>
      <c r="U389"/>
    </row>
    <row r="390" customHeight="1" spans="1:21">
      <c r="A390" s="61" t="s">
        <v>238</v>
      </c>
      <c r="B390" s="64"/>
      <c r="C390" s="64"/>
      <c r="D390" s="64"/>
      <c r="E390" s="64"/>
      <c r="F390" s="17">
        <v>2373.69</v>
      </c>
      <c r="G390" s="17">
        <v>123860</v>
      </c>
      <c r="H390" s="17">
        <v>4132</v>
      </c>
      <c r="I390" s="62">
        <v>0.0333602454383982</v>
      </c>
      <c r="J390" s="63">
        <v>0.574465150048403</v>
      </c>
      <c r="K390" s="63">
        <v>19.164298401421</v>
      </c>
      <c r="L390" s="17">
        <v>111</v>
      </c>
      <c r="M390" s="66">
        <v>4</v>
      </c>
      <c r="N390" s="17">
        <v>94</v>
      </c>
      <c r="O390" s="17">
        <v>6</v>
      </c>
      <c r="P390" s="17">
        <v>8</v>
      </c>
      <c r="Q390" s="17">
        <v>223</v>
      </c>
      <c r="R390" s="67">
        <v>10.6443497757848</v>
      </c>
      <c r="S390" s="85">
        <v>0.0539690222652469</v>
      </c>
      <c r="U390"/>
    </row>
    <row r="391" customHeight="1" spans="1:21">
      <c r="A391" s="61" t="s">
        <v>110</v>
      </c>
      <c r="B391" s="61" t="s">
        <v>171</v>
      </c>
      <c r="C391" s="61" t="s">
        <v>172</v>
      </c>
      <c r="D391" s="61" t="s">
        <v>173</v>
      </c>
      <c r="E391" s="61" t="s">
        <v>174</v>
      </c>
      <c r="F391" s="17">
        <v>545.75</v>
      </c>
      <c r="G391" s="17">
        <v>37121</v>
      </c>
      <c r="H391" s="17">
        <v>1181</v>
      </c>
      <c r="I391" s="62">
        <v>0.0318148756768406</v>
      </c>
      <c r="J391" s="63">
        <v>0.462108382726503</v>
      </c>
      <c r="K391" s="63">
        <v>14.7019207456696</v>
      </c>
      <c r="L391" s="17">
        <v>11</v>
      </c>
      <c r="M391" s="66">
        <v>0</v>
      </c>
      <c r="N391" s="17">
        <v>5</v>
      </c>
      <c r="O391" s="17">
        <v>1</v>
      </c>
      <c r="P391" s="17">
        <v>0</v>
      </c>
      <c r="Q391" s="17">
        <v>17</v>
      </c>
      <c r="R391" s="67">
        <v>32.1029411764706</v>
      </c>
      <c r="S391" s="85">
        <v>0.0143945808636749</v>
      </c>
      <c r="U391"/>
    </row>
    <row r="392" customHeight="1" spans="1:21">
      <c r="A392" s="64"/>
      <c r="B392" s="64"/>
      <c r="C392" s="64"/>
      <c r="D392" s="61" t="s">
        <v>196</v>
      </c>
      <c r="E392" s="61" t="s">
        <v>186</v>
      </c>
      <c r="F392" s="17">
        <v>120.98</v>
      </c>
      <c r="G392" s="17">
        <v>8606</v>
      </c>
      <c r="H392" s="17">
        <v>278</v>
      </c>
      <c r="I392" s="62">
        <v>0.0323030443876365</v>
      </c>
      <c r="J392" s="63">
        <v>0.435179856115108</v>
      </c>
      <c r="K392" s="63">
        <v>14.0576342086916</v>
      </c>
      <c r="L392" s="17">
        <v>4</v>
      </c>
      <c r="M392" s="66">
        <v>0</v>
      </c>
      <c r="N392" s="17">
        <v>0</v>
      </c>
      <c r="O392" s="17">
        <v>0</v>
      </c>
      <c r="P392" s="17">
        <v>1</v>
      </c>
      <c r="Q392" s="17">
        <v>5</v>
      </c>
      <c r="R392" s="67">
        <v>24.196</v>
      </c>
      <c r="S392" s="85">
        <v>0.0179856115107914</v>
      </c>
      <c r="U392"/>
    </row>
    <row r="393" customHeight="1" spans="1:21">
      <c r="A393" s="64"/>
      <c r="B393" s="64"/>
      <c r="C393" s="61" t="s">
        <v>184</v>
      </c>
      <c r="D393" s="61" t="s">
        <v>173</v>
      </c>
      <c r="E393" s="61" t="s">
        <v>174</v>
      </c>
      <c r="F393" s="17">
        <v>323.04</v>
      </c>
      <c r="G393" s="17">
        <v>13464</v>
      </c>
      <c r="H393" s="17">
        <v>450</v>
      </c>
      <c r="I393" s="62">
        <v>0.0334224598930481</v>
      </c>
      <c r="J393" s="63">
        <v>0.717866666666667</v>
      </c>
      <c r="K393" s="63">
        <v>23.9928698752228</v>
      </c>
      <c r="L393" s="17">
        <v>19</v>
      </c>
      <c r="M393" s="66">
        <v>0</v>
      </c>
      <c r="N393" s="17">
        <v>16</v>
      </c>
      <c r="O393" s="17">
        <v>4</v>
      </c>
      <c r="P393" s="17">
        <v>0</v>
      </c>
      <c r="Q393" s="17">
        <v>39</v>
      </c>
      <c r="R393" s="67">
        <v>8.28307692307692</v>
      </c>
      <c r="S393" s="85">
        <v>0.0866666666666667</v>
      </c>
      <c r="U393"/>
    </row>
    <row r="394" customHeight="1" spans="1:21">
      <c r="A394" s="64"/>
      <c r="B394" s="64"/>
      <c r="C394" s="64"/>
      <c r="D394" s="61" t="s">
        <v>197</v>
      </c>
      <c r="E394" s="61" t="s">
        <v>174</v>
      </c>
      <c r="F394" s="17">
        <v>30.9</v>
      </c>
      <c r="G394" s="17">
        <v>1012</v>
      </c>
      <c r="H394" s="17">
        <v>61</v>
      </c>
      <c r="I394" s="62">
        <v>0.0602766798418972</v>
      </c>
      <c r="J394" s="63">
        <v>0.50655737704918</v>
      </c>
      <c r="K394" s="63">
        <v>30.5335968379447</v>
      </c>
      <c r="L394" s="17">
        <v>2</v>
      </c>
      <c r="M394" s="66">
        <v>0</v>
      </c>
      <c r="N394" s="17">
        <v>1</v>
      </c>
      <c r="O394" s="17">
        <v>0</v>
      </c>
      <c r="P394" s="17">
        <v>0</v>
      </c>
      <c r="Q394" s="17">
        <v>3</v>
      </c>
      <c r="R394" s="67">
        <v>10.3</v>
      </c>
      <c r="S394" s="85">
        <v>0.0491803278688525</v>
      </c>
      <c r="U394"/>
    </row>
    <row r="395" customHeight="1" spans="1:21">
      <c r="A395" s="64"/>
      <c r="B395" s="64"/>
      <c r="C395" s="64"/>
      <c r="D395" s="61" t="s">
        <v>185</v>
      </c>
      <c r="E395" s="61" t="s">
        <v>186</v>
      </c>
      <c r="F395" s="17">
        <v>536.5</v>
      </c>
      <c r="G395" s="17">
        <v>23066</v>
      </c>
      <c r="H395" s="17">
        <v>1050</v>
      </c>
      <c r="I395" s="62">
        <v>0.0455215468655163</v>
      </c>
      <c r="J395" s="63">
        <v>0.510952380952381</v>
      </c>
      <c r="K395" s="63">
        <v>23.259342755571</v>
      </c>
      <c r="L395" s="17">
        <v>44</v>
      </c>
      <c r="M395" s="66">
        <v>3</v>
      </c>
      <c r="N395" s="17">
        <v>48</v>
      </c>
      <c r="O395" s="17">
        <v>1</v>
      </c>
      <c r="P395" s="17">
        <v>1</v>
      </c>
      <c r="Q395" s="17">
        <v>97</v>
      </c>
      <c r="R395" s="67">
        <v>5.53092783505155</v>
      </c>
      <c r="S395" s="85">
        <v>0.0923809523809524</v>
      </c>
      <c r="U395"/>
    </row>
    <row r="396" customHeight="1" spans="1:21">
      <c r="A396" s="64"/>
      <c r="B396" s="61" t="s">
        <v>175</v>
      </c>
      <c r="C396" s="64"/>
      <c r="D396" s="64"/>
      <c r="E396" s="64"/>
      <c r="F396" s="17">
        <v>1557.17</v>
      </c>
      <c r="G396" s="17">
        <v>83269</v>
      </c>
      <c r="H396" s="17">
        <v>3020</v>
      </c>
      <c r="I396" s="62">
        <v>0.0362679988951471</v>
      </c>
      <c r="J396" s="63">
        <v>0.515619205298013</v>
      </c>
      <c r="K396" s="63">
        <v>18.7004767680649</v>
      </c>
      <c r="L396" s="17">
        <v>80</v>
      </c>
      <c r="M396" s="66">
        <v>3</v>
      </c>
      <c r="N396" s="17">
        <v>70</v>
      </c>
      <c r="O396" s="17">
        <v>6</v>
      </c>
      <c r="P396" s="17">
        <v>2</v>
      </c>
      <c r="Q396" s="17">
        <v>161</v>
      </c>
      <c r="R396" s="67">
        <v>9.67186335403727</v>
      </c>
      <c r="S396" s="85">
        <v>0.0533112582781457</v>
      </c>
      <c r="U396"/>
    </row>
    <row r="397" customHeight="1" spans="1:21">
      <c r="A397" s="61" t="s">
        <v>239</v>
      </c>
      <c r="B397" s="64"/>
      <c r="C397" s="64"/>
      <c r="D397" s="64"/>
      <c r="E397" s="64"/>
      <c r="F397" s="17">
        <v>1557.17</v>
      </c>
      <c r="G397" s="17">
        <v>83269</v>
      </c>
      <c r="H397" s="17">
        <v>3020</v>
      </c>
      <c r="I397" s="62">
        <v>0.0362679988951471</v>
      </c>
      <c r="J397" s="63">
        <v>0.515619205298013</v>
      </c>
      <c r="K397" s="63">
        <v>18.7004767680649</v>
      </c>
      <c r="L397" s="17">
        <v>80</v>
      </c>
      <c r="M397" s="66">
        <v>3</v>
      </c>
      <c r="N397" s="17">
        <v>70</v>
      </c>
      <c r="O397" s="17">
        <v>6</v>
      </c>
      <c r="P397" s="17">
        <v>2</v>
      </c>
      <c r="Q397" s="17">
        <v>161</v>
      </c>
      <c r="R397" s="67">
        <v>9.67186335403727</v>
      </c>
      <c r="S397" s="85">
        <v>0.0533112582781457</v>
      </c>
      <c r="U397"/>
    </row>
    <row r="398" customHeight="1" spans="1:21">
      <c r="A398" s="61" t="s">
        <v>109</v>
      </c>
      <c r="B398" s="61" t="s">
        <v>171</v>
      </c>
      <c r="C398" s="61" t="s">
        <v>172</v>
      </c>
      <c r="D398" s="61" t="s">
        <v>173</v>
      </c>
      <c r="E398" s="61" t="s">
        <v>174</v>
      </c>
      <c r="F398" s="17">
        <v>563.13</v>
      </c>
      <c r="G398" s="17">
        <v>41320</v>
      </c>
      <c r="H398" s="17">
        <v>1215</v>
      </c>
      <c r="I398" s="62">
        <v>0.029404646660213</v>
      </c>
      <c r="J398" s="63">
        <v>0.463481481481482</v>
      </c>
      <c r="K398" s="63">
        <v>13.628509196515</v>
      </c>
      <c r="L398" s="17">
        <v>11</v>
      </c>
      <c r="M398" s="66">
        <v>0</v>
      </c>
      <c r="N398" s="17">
        <v>8</v>
      </c>
      <c r="O398" s="17">
        <v>0</v>
      </c>
      <c r="P398" s="17">
        <v>0</v>
      </c>
      <c r="Q398" s="17">
        <v>19</v>
      </c>
      <c r="R398" s="67">
        <v>29.6384210526316</v>
      </c>
      <c r="S398" s="85">
        <v>0.0156378600823045</v>
      </c>
      <c r="U398"/>
    </row>
    <row r="399" customHeight="1" spans="1:21">
      <c r="A399" s="64"/>
      <c r="B399" s="64"/>
      <c r="C399" s="64"/>
      <c r="D399" s="61" t="s">
        <v>196</v>
      </c>
      <c r="E399" s="61" t="s">
        <v>186</v>
      </c>
      <c r="F399" s="17">
        <v>129.2</v>
      </c>
      <c r="G399" s="17">
        <v>8589</v>
      </c>
      <c r="H399" s="17">
        <v>293</v>
      </c>
      <c r="I399" s="62">
        <v>0.0341134008615671</v>
      </c>
      <c r="J399" s="63">
        <v>0.440955631399317</v>
      </c>
      <c r="K399" s="63">
        <v>15.0424962160903</v>
      </c>
      <c r="L399" s="17">
        <v>1</v>
      </c>
      <c r="M399" s="66">
        <v>0</v>
      </c>
      <c r="N399" s="17">
        <v>1</v>
      </c>
      <c r="O399" s="17">
        <v>0</v>
      </c>
      <c r="P399" s="17">
        <v>0</v>
      </c>
      <c r="Q399" s="17">
        <v>2</v>
      </c>
      <c r="R399" s="67">
        <v>64.6</v>
      </c>
      <c r="S399" s="85">
        <v>0.0068259385665529</v>
      </c>
      <c r="U399"/>
    </row>
    <row r="400" customHeight="1" spans="1:21">
      <c r="A400" s="64"/>
      <c r="B400" s="64"/>
      <c r="C400" s="61" t="s">
        <v>184</v>
      </c>
      <c r="D400" s="61" t="s">
        <v>173</v>
      </c>
      <c r="E400" s="61" t="s">
        <v>174</v>
      </c>
      <c r="F400" s="17">
        <v>430.77</v>
      </c>
      <c r="G400" s="17">
        <v>17345</v>
      </c>
      <c r="H400" s="17">
        <v>581</v>
      </c>
      <c r="I400" s="62">
        <v>0.0334966849236091</v>
      </c>
      <c r="J400" s="63">
        <v>0.741428571428571</v>
      </c>
      <c r="K400" s="63">
        <v>24.8353992505045</v>
      </c>
      <c r="L400" s="17">
        <v>19</v>
      </c>
      <c r="M400" s="66">
        <v>0</v>
      </c>
      <c r="N400" s="17">
        <v>25</v>
      </c>
      <c r="O400" s="17">
        <v>0</v>
      </c>
      <c r="P400" s="17">
        <v>1</v>
      </c>
      <c r="Q400" s="17">
        <v>45</v>
      </c>
      <c r="R400" s="67">
        <v>9.57266666666667</v>
      </c>
      <c r="S400" s="85">
        <v>0.0774526678141136</v>
      </c>
      <c r="U400"/>
    </row>
    <row r="401" customHeight="1" spans="1:21">
      <c r="A401" s="64"/>
      <c r="B401" s="64"/>
      <c r="C401" s="64"/>
      <c r="D401" s="61" t="s">
        <v>197</v>
      </c>
      <c r="E401" s="61" t="s">
        <v>174</v>
      </c>
      <c r="F401" s="17">
        <v>31.19</v>
      </c>
      <c r="G401" s="17">
        <v>1181</v>
      </c>
      <c r="H401" s="17">
        <v>66</v>
      </c>
      <c r="I401" s="62">
        <v>0.0558848433530906</v>
      </c>
      <c r="J401" s="63">
        <v>0.472575757575758</v>
      </c>
      <c r="K401" s="63">
        <v>26.4098221845893</v>
      </c>
      <c r="L401" s="17">
        <v>2</v>
      </c>
      <c r="M401" s="66">
        <v>0</v>
      </c>
      <c r="N401" s="17">
        <v>2</v>
      </c>
      <c r="O401" s="17">
        <v>0</v>
      </c>
      <c r="P401" s="17">
        <v>0</v>
      </c>
      <c r="Q401" s="17">
        <v>4</v>
      </c>
      <c r="R401" s="67">
        <v>7.7975</v>
      </c>
      <c r="S401" s="85">
        <v>0.0606060606060606</v>
      </c>
      <c r="U401"/>
    </row>
    <row r="402" customHeight="1" spans="1:21">
      <c r="A402" s="64"/>
      <c r="B402" s="64"/>
      <c r="C402" s="64"/>
      <c r="D402" s="61" t="s">
        <v>185</v>
      </c>
      <c r="E402" s="61" t="s">
        <v>186</v>
      </c>
      <c r="F402" s="17">
        <v>794.7</v>
      </c>
      <c r="G402" s="17">
        <v>32095</v>
      </c>
      <c r="H402" s="17">
        <v>1557</v>
      </c>
      <c r="I402" s="62">
        <v>0.0485122293192086</v>
      </c>
      <c r="J402" s="63">
        <v>0.510404624277457</v>
      </c>
      <c r="K402" s="63">
        <v>24.7608661785325</v>
      </c>
      <c r="L402" s="17">
        <v>69</v>
      </c>
      <c r="M402" s="66">
        <v>1</v>
      </c>
      <c r="N402" s="17">
        <v>50</v>
      </c>
      <c r="O402" s="17">
        <v>1</v>
      </c>
      <c r="P402" s="17">
        <v>1</v>
      </c>
      <c r="Q402" s="17">
        <v>122</v>
      </c>
      <c r="R402" s="67">
        <v>6.51393442622951</v>
      </c>
      <c r="S402" s="85">
        <v>0.0783558124598587</v>
      </c>
      <c r="U402"/>
    </row>
    <row r="403" customHeight="1" spans="1:21">
      <c r="A403" s="64"/>
      <c r="B403" s="61" t="s">
        <v>175</v>
      </c>
      <c r="C403" s="64"/>
      <c r="D403" s="64"/>
      <c r="E403" s="64"/>
      <c r="F403" s="17">
        <v>1948.99</v>
      </c>
      <c r="G403" s="17">
        <v>100530</v>
      </c>
      <c r="H403" s="17">
        <v>3712</v>
      </c>
      <c r="I403" s="62">
        <v>0.0369243012036208</v>
      </c>
      <c r="J403" s="63">
        <v>0.525051185344828</v>
      </c>
      <c r="K403" s="63">
        <v>19.3871481149906</v>
      </c>
      <c r="L403" s="17">
        <v>102</v>
      </c>
      <c r="M403" s="66">
        <v>1</v>
      </c>
      <c r="N403" s="17">
        <v>86</v>
      </c>
      <c r="O403" s="17">
        <v>1</v>
      </c>
      <c r="P403" s="17">
        <v>2</v>
      </c>
      <c r="Q403" s="17">
        <v>192</v>
      </c>
      <c r="R403" s="67">
        <v>10.1509895833333</v>
      </c>
      <c r="S403" s="85">
        <v>0.0517241379310345</v>
      </c>
      <c r="U403"/>
    </row>
    <row r="404" customHeight="1" spans="1:21">
      <c r="A404" s="61" t="s">
        <v>240</v>
      </c>
      <c r="B404" s="64"/>
      <c r="C404" s="64"/>
      <c r="D404" s="64"/>
      <c r="E404" s="64"/>
      <c r="F404" s="17">
        <v>1948.99</v>
      </c>
      <c r="G404" s="17">
        <v>100530</v>
      </c>
      <c r="H404" s="17">
        <v>3712</v>
      </c>
      <c r="I404" s="62">
        <v>0.0369243012036208</v>
      </c>
      <c r="J404" s="63">
        <v>0.525051185344828</v>
      </c>
      <c r="K404" s="63">
        <v>19.3871481149906</v>
      </c>
      <c r="L404" s="17">
        <v>102</v>
      </c>
      <c r="M404" s="66">
        <v>1</v>
      </c>
      <c r="N404" s="17">
        <v>86</v>
      </c>
      <c r="O404" s="17">
        <v>1</v>
      </c>
      <c r="P404" s="17">
        <v>2</v>
      </c>
      <c r="Q404" s="17">
        <v>192</v>
      </c>
      <c r="R404" s="67">
        <v>10.1509895833333</v>
      </c>
      <c r="S404" s="85">
        <v>0.0517241379310345</v>
      </c>
      <c r="U404"/>
    </row>
    <row r="405" customHeight="1" spans="1:21">
      <c r="A405" s="61" t="s">
        <v>108</v>
      </c>
      <c r="B405" s="61" t="s">
        <v>171</v>
      </c>
      <c r="C405" s="61" t="s">
        <v>172</v>
      </c>
      <c r="D405" s="61" t="s">
        <v>173</v>
      </c>
      <c r="E405" s="61" t="s">
        <v>174</v>
      </c>
      <c r="F405" s="17">
        <v>620.98</v>
      </c>
      <c r="G405" s="17">
        <v>44635</v>
      </c>
      <c r="H405" s="17">
        <v>1358</v>
      </c>
      <c r="I405" s="62">
        <v>0.030424554721631</v>
      </c>
      <c r="J405" s="63">
        <v>0.457275405007364</v>
      </c>
      <c r="K405" s="63">
        <v>13.9124005825025</v>
      </c>
      <c r="L405" s="17">
        <v>8</v>
      </c>
      <c r="M405" s="66">
        <v>0</v>
      </c>
      <c r="N405" s="17">
        <v>3</v>
      </c>
      <c r="O405" s="17">
        <v>1</v>
      </c>
      <c r="P405" s="17">
        <v>0</v>
      </c>
      <c r="Q405" s="17">
        <v>12</v>
      </c>
      <c r="R405" s="67">
        <v>51.7483333333333</v>
      </c>
      <c r="S405" s="85">
        <v>0.00883652430044183</v>
      </c>
      <c r="U405"/>
    </row>
    <row r="406" customHeight="1" spans="1:21">
      <c r="A406" s="64"/>
      <c r="B406" s="64"/>
      <c r="C406" s="64"/>
      <c r="D406" s="61" t="s">
        <v>196</v>
      </c>
      <c r="E406" s="61" t="s">
        <v>186</v>
      </c>
      <c r="F406" s="17">
        <v>134.63</v>
      </c>
      <c r="G406" s="17">
        <v>8684</v>
      </c>
      <c r="H406" s="17">
        <v>311</v>
      </c>
      <c r="I406" s="62">
        <v>0.0358129894058038</v>
      </c>
      <c r="J406" s="63">
        <v>0.432893890675241</v>
      </c>
      <c r="K406" s="63">
        <v>15.5032243205896</v>
      </c>
      <c r="L406" s="17">
        <v>3</v>
      </c>
      <c r="M406" s="66">
        <v>1</v>
      </c>
      <c r="N406" s="17">
        <v>0</v>
      </c>
      <c r="O406" s="17">
        <v>0</v>
      </c>
      <c r="P406" s="17">
        <v>0</v>
      </c>
      <c r="Q406" s="17">
        <v>4</v>
      </c>
      <c r="R406" s="67">
        <v>33.6575</v>
      </c>
      <c r="S406" s="85">
        <v>0.0128617363344051</v>
      </c>
      <c r="U406"/>
    </row>
    <row r="407" customHeight="1" spans="1:21">
      <c r="A407" s="64"/>
      <c r="B407" s="64"/>
      <c r="C407" s="61" t="s">
        <v>184</v>
      </c>
      <c r="D407" s="61" t="s">
        <v>173</v>
      </c>
      <c r="E407" s="61" t="s">
        <v>174</v>
      </c>
      <c r="F407" s="17">
        <v>403.06</v>
      </c>
      <c r="G407" s="17">
        <v>18846</v>
      </c>
      <c r="H407" s="17">
        <v>564</v>
      </c>
      <c r="I407" s="62">
        <v>0.0299267749124483</v>
      </c>
      <c r="J407" s="63">
        <v>0.714645390070922</v>
      </c>
      <c r="K407" s="63">
        <v>21.3870317308713</v>
      </c>
      <c r="L407" s="17">
        <v>25</v>
      </c>
      <c r="M407" s="66">
        <v>0</v>
      </c>
      <c r="N407" s="17">
        <v>21</v>
      </c>
      <c r="O407" s="17">
        <v>1</v>
      </c>
      <c r="P407" s="17">
        <v>0</v>
      </c>
      <c r="Q407" s="17">
        <v>47</v>
      </c>
      <c r="R407" s="67">
        <v>8.57574468085107</v>
      </c>
      <c r="S407" s="85">
        <v>0.0833333333333333</v>
      </c>
      <c r="U407"/>
    </row>
    <row r="408" customHeight="1" spans="1:21">
      <c r="A408" s="64"/>
      <c r="B408" s="64"/>
      <c r="C408" s="64"/>
      <c r="D408" s="61" t="s">
        <v>197</v>
      </c>
      <c r="E408" s="61" t="s">
        <v>174</v>
      </c>
      <c r="F408" s="17">
        <v>37.1</v>
      </c>
      <c r="G408" s="17">
        <v>1008</v>
      </c>
      <c r="H408" s="17">
        <v>75</v>
      </c>
      <c r="I408" s="62">
        <v>0.0744047619047619</v>
      </c>
      <c r="J408" s="63">
        <v>0.494666666666667</v>
      </c>
      <c r="K408" s="63">
        <v>36.8055555555556</v>
      </c>
      <c r="L408" s="17">
        <v>0</v>
      </c>
      <c r="M408" s="66">
        <v>0</v>
      </c>
      <c r="N408" s="17">
        <v>2</v>
      </c>
      <c r="O408" s="17">
        <v>0</v>
      </c>
      <c r="P408" s="17">
        <v>0</v>
      </c>
      <c r="Q408" s="17">
        <v>2</v>
      </c>
      <c r="R408" s="67">
        <v>18.55</v>
      </c>
      <c r="S408" s="85">
        <v>0.0266666666666667</v>
      </c>
      <c r="U408"/>
    </row>
    <row r="409" customHeight="1" spans="1:21">
      <c r="A409" s="64"/>
      <c r="B409" s="64"/>
      <c r="C409" s="64"/>
      <c r="D409" s="61" t="s">
        <v>185</v>
      </c>
      <c r="E409" s="61" t="s">
        <v>186</v>
      </c>
      <c r="F409" s="17">
        <v>351.67</v>
      </c>
      <c r="G409" s="17">
        <v>13145</v>
      </c>
      <c r="H409" s="17">
        <v>710</v>
      </c>
      <c r="I409" s="62">
        <v>0.0540129326740205</v>
      </c>
      <c r="J409" s="63">
        <v>0.49530985915493</v>
      </c>
      <c r="K409" s="63">
        <v>26.7531380753138</v>
      </c>
      <c r="L409" s="17">
        <v>42</v>
      </c>
      <c r="M409" s="66">
        <v>1</v>
      </c>
      <c r="N409" s="17">
        <v>48</v>
      </c>
      <c r="O409" s="17">
        <v>0</v>
      </c>
      <c r="P409" s="17">
        <v>2</v>
      </c>
      <c r="Q409" s="17">
        <v>93</v>
      </c>
      <c r="R409" s="67">
        <v>3.78139784946237</v>
      </c>
      <c r="S409" s="85">
        <v>0.130985915492958</v>
      </c>
      <c r="U409"/>
    </row>
    <row r="410" customHeight="1" spans="1:21">
      <c r="A410" s="64"/>
      <c r="B410" s="61" t="s">
        <v>175</v>
      </c>
      <c r="C410" s="64"/>
      <c r="D410" s="64"/>
      <c r="E410" s="64"/>
      <c r="F410" s="17">
        <v>1547.44</v>
      </c>
      <c r="G410" s="17">
        <v>86318</v>
      </c>
      <c r="H410" s="17">
        <v>3018</v>
      </c>
      <c r="I410" s="62">
        <v>0.0349637387335202</v>
      </c>
      <c r="J410" s="63">
        <v>0.51273691186216</v>
      </c>
      <c r="K410" s="63">
        <v>17.9271994253806</v>
      </c>
      <c r="L410" s="17">
        <v>78</v>
      </c>
      <c r="M410" s="66">
        <v>2</v>
      </c>
      <c r="N410" s="17">
        <v>74</v>
      </c>
      <c r="O410" s="17">
        <v>2</v>
      </c>
      <c r="P410" s="17">
        <v>2</v>
      </c>
      <c r="Q410" s="17">
        <v>158</v>
      </c>
      <c r="R410" s="67">
        <v>9.79392405063291</v>
      </c>
      <c r="S410" s="85">
        <v>0.0523525513585156</v>
      </c>
      <c r="U410"/>
    </row>
    <row r="411" customHeight="1" spans="1:21">
      <c r="A411" s="61" t="s">
        <v>241</v>
      </c>
      <c r="B411" s="64"/>
      <c r="C411" s="64"/>
      <c r="D411" s="64"/>
      <c r="E411" s="64"/>
      <c r="F411" s="17">
        <v>1547.44</v>
      </c>
      <c r="G411" s="17">
        <v>86318</v>
      </c>
      <c r="H411" s="17">
        <v>3018</v>
      </c>
      <c r="I411" s="62">
        <v>0.0349637387335202</v>
      </c>
      <c r="J411" s="63">
        <v>0.51273691186216</v>
      </c>
      <c r="K411" s="63">
        <v>17.9271994253806</v>
      </c>
      <c r="L411" s="17">
        <v>78</v>
      </c>
      <c r="M411" s="66">
        <v>2</v>
      </c>
      <c r="N411" s="17">
        <v>74</v>
      </c>
      <c r="O411" s="17">
        <v>2</v>
      </c>
      <c r="P411" s="17">
        <v>2</v>
      </c>
      <c r="Q411" s="17">
        <v>158</v>
      </c>
      <c r="R411" s="67">
        <v>9.79392405063291</v>
      </c>
      <c r="S411" s="85">
        <v>0.0523525513585156</v>
      </c>
      <c r="U411"/>
    </row>
    <row r="412" customHeight="1" spans="1:21">
      <c r="A412" s="61" t="s">
        <v>107</v>
      </c>
      <c r="B412" s="61" t="s">
        <v>171</v>
      </c>
      <c r="C412" s="61" t="s">
        <v>172</v>
      </c>
      <c r="D412" s="61" t="s">
        <v>173</v>
      </c>
      <c r="E412" s="61" t="s">
        <v>174</v>
      </c>
      <c r="F412" s="17">
        <v>729.65</v>
      </c>
      <c r="G412" s="17">
        <v>53864</v>
      </c>
      <c r="H412" s="17">
        <v>1608</v>
      </c>
      <c r="I412" s="62">
        <v>0.0298529630179712</v>
      </c>
      <c r="J412" s="63">
        <v>0.453762437810945</v>
      </c>
      <c r="K412" s="63">
        <v>13.5461532749146</v>
      </c>
      <c r="L412" s="17">
        <v>11</v>
      </c>
      <c r="M412" s="66">
        <v>0</v>
      </c>
      <c r="N412" s="17">
        <v>4</v>
      </c>
      <c r="O412" s="17">
        <v>2</v>
      </c>
      <c r="P412" s="17">
        <v>0</v>
      </c>
      <c r="Q412" s="17">
        <v>17</v>
      </c>
      <c r="R412" s="67">
        <v>42.9205882352941</v>
      </c>
      <c r="S412" s="85">
        <v>0.0105721393034826</v>
      </c>
      <c r="U412"/>
    </row>
    <row r="413" customHeight="1" spans="1:21">
      <c r="A413" s="64"/>
      <c r="B413" s="64"/>
      <c r="C413" s="64"/>
      <c r="D413" s="61" t="s">
        <v>196</v>
      </c>
      <c r="E413" s="61" t="s">
        <v>186</v>
      </c>
      <c r="F413" s="17">
        <v>140.72</v>
      </c>
      <c r="G413" s="17">
        <v>10139</v>
      </c>
      <c r="H413" s="17">
        <v>327</v>
      </c>
      <c r="I413" s="62">
        <v>0.0322517013512181</v>
      </c>
      <c r="J413" s="63">
        <v>0.430336391437309</v>
      </c>
      <c r="K413" s="63">
        <v>13.879080777197</v>
      </c>
      <c r="L413" s="17">
        <v>3</v>
      </c>
      <c r="M413" s="66">
        <v>0</v>
      </c>
      <c r="N413" s="17">
        <v>3</v>
      </c>
      <c r="O413" s="17">
        <v>0</v>
      </c>
      <c r="P413" s="17">
        <v>1</v>
      </c>
      <c r="Q413" s="17">
        <v>7</v>
      </c>
      <c r="R413" s="67">
        <v>20.1028571428571</v>
      </c>
      <c r="S413" s="85">
        <v>0.0214067278287462</v>
      </c>
      <c r="U413"/>
    </row>
    <row r="414" customHeight="1" spans="1:21">
      <c r="A414" s="64"/>
      <c r="B414" s="64"/>
      <c r="C414" s="61" t="s">
        <v>184</v>
      </c>
      <c r="D414" s="61" t="s">
        <v>173</v>
      </c>
      <c r="E414" s="61" t="s">
        <v>174</v>
      </c>
      <c r="F414" s="17">
        <v>649.15</v>
      </c>
      <c r="G414" s="17">
        <v>33212</v>
      </c>
      <c r="H414" s="17">
        <v>911</v>
      </c>
      <c r="I414" s="62">
        <v>0.0274298446344695</v>
      </c>
      <c r="J414" s="63">
        <v>0.712568605927552</v>
      </c>
      <c r="K414" s="63">
        <v>19.5456461519933</v>
      </c>
      <c r="L414" s="17">
        <v>33</v>
      </c>
      <c r="M414" s="66">
        <v>1</v>
      </c>
      <c r="N414" s="17">
        <v>31</v>
      </c>
      <c r="O414" s="17">
        <v>2</v>
      </c>
      <c r="P414" s="17">
        <v>0</v>
      </c>
      <c r="Q414" s="17">
        <v>67</v>
      </c>
      <c r="R414" s="67">
        <v>9.68880597014925</v>
      </c>
      <c r="S414" s="85">
        <v>0.0735455543358946</v>
      </c>
      <c r="U414"/>
    </row>
    <row r="415" customHeight="1" spans="1:21">
      <c r="A415" s="64"/>
      <c r="B415" s="64"/>
      <c r="C415" s="64"/>
      <c r="D415" s="61" t="s">
        <v>197</v>
      </c>
      <c r="E415" s="61" t="s">
        <v>174</v>
      </c>
      <c r="F415" s="17">
        <v>43.15</v>
      </c>
      <c r="G415" s="17">
        <v>1522</v>
      </c>
      <c r="H415" s="17">
        <v>86</v>
      </c>
      <c r="I415" s="62">
        <v>0.0565045992115637</v>
      </c>
      <c r="J415" s="63">
        <v>0.501744186046512</v>
      </c>
      <c r="K415" s="63">
        <v>28.3508541392904</v>
      </c>
      <c r="L415" s="17">
        <v>5</v>
      </c>
      <c r="M415" s="66">
        <v>0</v>
      </c>
      <c r="N415" s="17">
        <v>4</v>
      </c>
      <c r="O415" s="17">
        <v>0</v>
      </c>
      <c r="P415" s="17">
        <v>0</v>
      </c>
      <c r="Q415" s="17">
        <v>9</v>
      </c>
      <c r="R415" s="67">
        <v>4.79444444444444</v>
      </c>
      <c r="S415" s="85">
        <v>0.104651162790698</v>
      </c>
      <c r="U415"/>
    </row>
    <row r="416" customHeight="1" spans="1:21">
      <c r="A416" s="64"/>
      <c r="B416" s="64"/>
      <c r="C416" s="64"/>
      <c r="D416" s="61" t="s">
        <v>185</v>
      </c>
      <c r="E416" s="61" t="s">
        <v>186</v>
      </c>
      <c r="F416" s="17">
        <v>333.11</v>
      </c>
      <c r="G416" s="17">
        <v>11475</v>
      </c>
      <c r="H416" s="17">
        <v>700</v>
      </c>
      <c r="I416" s="62">
        <v>0.0610021786492375</v>
      </c>
      <c r="J416" s="63">
        <v>0.475871428571429</v>
      </c>
      <c r="K416" s="63">
        <v>29.0291938997821</v>
      </c>
      <c r="L416" s="17">
        <v>37</v>
      </c>
      <c r="M416" s="66">
        <v>1</v>
      </c>
      <c r="N416" s="17">
        <v>29</v>
      </c>
      <c r="O416" s="17">
        <v>0</v>
      </c>
      <c r="P416" s="17">
        <v>2</v>
      </c>
      <c r="Q416" s="17">
        <v>69</v>
      </c>
      <c r="R416" s="67">
        <v>4.82768115942029</v>
      </c>
      <c r="S416" s="85">
        <v>0.0985714285714286</v>
      </c>
      <c r="U416"/>
    </row>
    <row r="417" customHeight="1" spans="1:21">
      <c r="A417" s="64"/>
      <c r="B417" s="61" t="s">
        <v>175</v>
      </c>
      <c r="C417" s="64"/>
      <c r="D417" s="64"/>
      <c r="E417" s="64"/>
      <c r="F417" s="17">
        <v>1895.78</v>
      </c>
      <c r="G417" s="17">
        <v>110212</v>
      </c>
      <c r="H417" s="17">
        <v>3632</v>
      </c>
      <c r="I417" s="62">
        <v>0.0329546691830291</v>
      </c>
      <c r="J417" s="63">
        <v>0.521965859030837</v>
      </c>
      <c r="K417" s="63">
        <v>17.2012122091968</v>
      </c>
      <c r="L417" s="17">
        <v>89</v>
      </c>
      <c r="M417" s="66">
        <v>2</v>
      </c>
      <c r="N417" s="17">
        <v>71</v>
      </c>
      <c r="O417" s="17">
        <v>4</v>
      </c>
      <c r="P417" s="17">
        <v>3</v>
      </c>
      <c r="Q417" s="17">
        <v>169</v>
      </c>
      <c r="R417" s="67">
        <v>11.2176331360947</v>
      </c>
      <c r="S417" s="85">
        <v>0.0465308370044053</v>
      </c>
      <c r="U417"/>
    </row>
    <row r="418" customHeight="1" spans="1:21">
      <c r="A418" s="61" t="s">
        <v>242</v>
      </c>
      <c r="B418" s="64"/>
      <c r="C418" s="64"/>
      <c r="D418" s="64"/>
      <c r="E418" s="64"/>
      <c r="F418" s="17">
        <v>1895.78</v>
      </c>
      <c r="G418" s="17">
        <v>110212</v>
      </c>
      <c r="H418" s="17">
        <v>3632</v>
      </c>
      <c r="I418" s="62">
        <v>0.0329546691830291</v>
      </c>
      <c r="J418" s="63">
        <v>0.521965859030837</v>
      </c>
      <c r="K418" s="63">
        <v>17.2012122091968</v>
      </c>
      <c r="L418" s="17">
        <v>89</v>
      </c>
      <c r="M418" s="66">
        <v>2</v>
      </c>
      <c r="N418" s="17">
        <v>71</v>
      </c>
      <c r="O418" s="17">
        <v>4</v>
      </c>
      <c r="P418" s="17">
        <v>3</v>
      </c>
      <c r="Q418" s="17">
        <v>169</v>
      </c>
      <c r="R418" s="67">
        <v>11.2176331360947</v>
      </c>
      <c r="S418" s="85">
        <v>0.0465308370044053</v>
      </c>
      <c r="U418"/>
    </row>
    <row r="419" customHeight="1" spans="1:21">
      <c r="A419" s="61" t="s">
        <v>106</v>
      </c>
      <c r="B419" s="61" t="s">
        <v>171</v>
      </c>
      <c r="C419" s="61" t="s">
        <v>172</v>
      </c>
      <c r="D419" s="61" t="s">
        <v>173</v>
      </c>
      <c r="E419" s="61" t="s">
        <v>174</v>
      </c>
      <c r="F419" s="17">
        <v>608.2</v>
      </c>
      <c r="G419" s="17">
        <v>42493</v>
      </c>
      <c r="H419" s="17">
        <v>1401</v>
      </c>
      <c r="I419" s="62">
        <v>0.0329701362577366</v>
      </c>
      <c r="J419" s="63">
        <v>0.434118486795146</v>
      </c>
      <c r="K419" s="63">
        <v>14.3129456616384</v>
      </c>
      <c r="L419" s="17">
        <v>14</v>
      </c>
      <c r="M419" s="66">
        <v>0</v>
      </c>
      <c r="N419" s="17">
        <v>8</v>
      </c>
      <c r="O419" s="17">
        <v>2</v>
      </c>
      <c r="P419" s="17">
        <v>1</v>
      </c>
      <c r="Q419" s="17">
        <v>25</v>
      </c>
      <c r="R419" s="67">
        <v>24.328</v>
      </c>
      <c r="S419" s="85">
        <v>0.0178443968593862</v>
      </c>
      <c r="U419"/>
    </row>
    <row r="420" customHeight="1" spans="1:21">
      <c r="A420" s="64"/>
      <c r="B420" s="64"/>
      <c r="C420" s="64"/>
      <c r="D420" s="61" t="s">
        <v>196</v>
      </c>
      <c r="E420" s="61" t="s">
        <v>186</v>
      </c>
      <c r="F420" s="17">
        <v>110.75</v>
      </c>
      <c r="G420" s="17">
        <v>7747</v>
      </c>
      <c r="H420" s="17">
        <v>261</v>
      </c>
      <c r="I420" s="62">
        <v>0.0336904608235446</v>
      </c>
      <c r="J420" s="63">
        <v>0.424329501915709</v>
      </c>
      <c r="K420" s="63">
        <v>14.2958564605654</v>
      </c>
      <c r="L420" s="17">
        <v>0</v>
      </c>
      <c r="M420" s="66">
        <v>0</v>
      </c>
      <c r="N420" s="17">
        <v>3</v>
      </c>
      <c r="O420" s="17">
        <v>0</v>
      </c>
      <c r="P420" s="17">
        <v>0</v>
      </c>
      <c r="Q420" s="17">
        <v>3</v>
      </c>
      <c r="R420" s="67">
        <v>36.9166666666667</v>
      </c>
      <c r="S420" s="85">
        <v>0.0114942528735632</v>
      </c>
      <c r="U420"/>
    </row>
    <row r="421" customHeight="1" spans="1:21">
      <c r="A421" s="64"/>
      <c r="B421" s="64"/>
      <c r="C421" s="61" t="s">
        <v>184</v>
      </c>
      <c r="D421" s="61" t="s">
        <v>173</v>
      </c>
      <c r="E421" s="61" t="s">
        <v>174</v>
      </c>
      <c r="F421" s="17">
        <v>36.28</v>
      </c>
      <c r="G421" s="17">
        <v>715</v>
      </c>
      <c r="H421" s="17">
        <v>38</v>
      </c>
      <c r="I421" s="62">
        <v>0.0531468531468532</v>
      </c>
      <c r="J421" s="63">
        <v>0.954736842105263</v>
      </c>
      <c r="K421" s="63">
        <v>50.7412587412588</v>
      </c>
      <c r="L421" s="17">
        <v>1</v>
      </c>
      <c r="M421" s="66">
        <v>0</v>
      </c>
      <c r="N421" s="17">
        <v>3</v>
      </c>
      <c r="O421" s="17">
        <v>0</v>
      </c>
      <c r="P421" s="17">
        <v>0</v>
      </c>
      <c r="Q421" s="17">
        <v>4</v>
      </c>
      <c r="R421" s="67">
        <v>9.07</v>
      </c>
      <c r="S421" s="85">
        <v>0.105263157894737</v>
      </c>
      <c r="U421"/>
    </row>
    <row r="422" customHeight="1" spans="1:21">
      <c r="A422" s="64"/>
      <c r="B422" s="64"/>
      <c r="C422" s="64"/>
      <c r="D422" s="61" t="s">
        <v>197</v>
      </c>
      <c r="E422" s="61" t="s">
        <v>174</v>
      </c>
      <c r="F422" s="17">
        <v>29.24</v>
      </c>
      <c r="G422" s="17">
        <v>1219</v>
      </c>
      <c r="H422" s="17">
        <v>70</v>
      </c>
      <c r="I422" s="62">
        <v>0.0574241181296144</v>
      </c>
      <c r="J422" s="63">
        <v>0.417714285714286</v>
      </c>
      <c r="K422" s="63">
        <v>23.9868744872847</v>
      </c>
      <c r="L422" s="17">
        <v>3</v>
      </c>
      <c r="M422" s="66">
        <v>0</v>
      </c>
      <c r="N422" s="17">
        <v>1</v>
      </c>
      <c r="O422" s="17">
        <v>0</v>
      </c>
      <c r="P422" s="17">
        <v>0</v>
      </c>
      <c r="Q422" s="17">
        <v>4</v>
      </c>
      <c r="R422" s="67">
        <v>7.31</v>
      </c>
      <c r="S422" s="85">
        <v>0.0571428571428571</v>
      </c>
      <c r="U422"/>
    </row>
    <row r="423" customHeight="1" spans="1:21">
      <c r="A423" s="64"/>
      <c r="B423" s="64"/>
      <c r="C423" s="64"/>
      <c r="D423" s="61" t="s">
        <v>185</v>
      </c>
      <c r="E423" s="61" t="s">
        <v>186</v>
      </c>
      <c r="F423" s="17">
        <v>235.11</v>
      </c>
      <c r="G423" s="17">
        <v>9087</v>
      </c>
      <c r="H423" s="17">
        <v>482</v>
      </c>
      <c r="I423" s="62">
        <v>0.0530428084076153</v>
      </c>
      <c r="J423" s="63">
        <v>0.487780082987552</v>
      </c>
      <c r="K423" s="63">
        <v>25.8732254869594</v>
      </c>
      <c r="L423" s="17">
        <v>36</v>
      </c>
      <c r="M423" s="66">
        <v>0</v>
      </c>
      <c r="N423" s="17">
        <v>26</v>
      </c>
      <c r="O423" s="17">
        <v>1</v>
      </c>
      <c r="P423" s="17">
        <v>1</v>
      </c>
      <c r="Q423" s="17">
        <v>64</v>
      </c>
      <c r="R423" s="67">
        <v>3.67359375</v>
      </c>
      <c r="S423" s="85">
        <v>0.132780082987552</v>
      </c>
      <c r="U423"/>
    </row>
    <row r="424" customHeight="1" spans="1:21">
      <c r="A424" s="64"/>
      <c r="B424" s="61" t="s">
        <v>175</v>
      </c>
      <c r="C424" s="64"/>
      <c r="D424" s="64"/>
      <c r="E424" s="64"/>
      <c r="F424" s="17">
        <v>1019.58</v>
      </c>
      <c r="G424" s="17">
        <v>61261</v>
      </c>
      <c r="H424" s="17">
        <v>2252</v>
      </c>
      <c r="I424" s="62">
        <v>0.0367607450090596</v>
      </c>
      <c r="J424" s="63">
        <v>0.452744227353464</v>
      </c>
      <c r="K424" s="63">
        <v>16.6432150960644</v>
      </c>
      <c r="L424" s="17">
        <v>54</v>
      </c>
      <c r="M424" s="66">
        <v>0</v>
      </c>
      <c r="N424" s="17">
        <v>41</v>
      </c>
      <c r="O424" s="17">
        <v>3</v>
      </c>
      <c r="P424" s="17">
        <v>2</v>
      </c>
      <c r="Q424" s="17">
        <v>100</v>
      </c>
      <c r="R424" s="67">
        <v>10.1958</v>
      </c>
      <c r="S424" s="85">
        <v>0.044404973357016</v>
      </c>
      <c r="U424"/>
    </row>
    <row r="425" customHeight="1" spans="1:21">
      <c r="A425" s="61" t="s">
        <v>243</v>
      </c>
      <c r="B425" s="64"/>
      <c r="C425" s="64"/>
      <c r="D425" s="64"/>
      <c r="E425" s="64"/>
      <c r="F425" s="17">
        <v>1019.58</v>
      </c>
      <c r="G425" s="17">
        <v>61261</v>
      </c>
      <c r="H425" s="17">
        <v>2252</v>
      </c>
      <c r="I425" s="62">
        <v>0.0367607450090596</v>
      </c>
      <c r="J425" s="63">
        <v>0.452744227353464</v>
      </c>
      <c r="K425" s="63">
        <v>16.6432150960644</v>
      </c>
      <c r="L425" s="17">
        <v>54</v>
      </c>
      <c r="M425" s="66">
        <v>0</v>
      </c>
      <c r="N425" s="17">
        <v>41</v>
      </c>
      <c r="O425" s="17">
        <v>3</v>
      </c>
      <c r="P425" s="17">
        <v>2</v>
      </c>
      <c r="Q425" s="17">
        <v>100</v>
      </c>
      <c r="R425" s="67">
        <v>10.1958</v>
      </c>
      <c r="S425" s="85">
        <v>0.044404973357016</v>
      </c>
      <c r="U425"/>
    </row>
    <row r="426" customHeight="1" spans="1:21">
      <c r="A426" s="61" t="s">
        <v>105</v>
      </c>
      <c r="B426" s="61" t="s">
        <v>171</v>
      </c>
      <c r="C426" s="61" t="s">
        <v>172</v>
      </c>
      <c r="D426" s="61" t="s">
        <v>173</v>
      </c>
      <c r="E426" s="61" t="s">
        <v>174</v>
      </c>
      <c r="F426" s="17">
        <v>425.46</v>
      </c>
      <c r="G426" s="17">
        <v>31896</v>
      </c>
      <c r="H426" s="17">
        <v>915</v>
      </c>
      <c r="I426" s="62">
        <v>0.0286869826937547</v>
      </c>
      <c r="J426" s="63">
        <v>0.464983606557377</v>
      </c>
      <c r="K426" s="63">
        <v>13.3389766741911</v>
      </c>
      <c r="L426" s="17">
        <v>7</v>
      </c>
      <c r="M426" s="66">
        <v>1</v>
      </c>
      <c r="N426" s="17">
        <v>2</v>
      </c>
      <c r="O426" s="17">
        <v>0</v>
      </c>
      <c r="P426" s="17">
        <v>0</v>
      </c>
      <c r="Q426" s="17">
        <v>10</v>
      </c>
      <c r="R426" s="67">
        <v>42.546</v>
      </c>
      <c r="S426" s="85">
        <v>0.0109289617486339</v>
      </c>
      <c r="U426"/>
    </row>
    <row r="427" customHeight="1" spans="1:21">
      <c r="A427" s="64"/>
      <c r="B427" s="64"/>
      <c r="C427" s="64"/>
      <c r="D427" s="61" t="s">
        <v>196</v>
      </c>
      <c r="E427" s="61" t="s">
        <v>186</v>
      </c>
      <c r="F427" s="17">
        <v>79.25</v>
      </c>
      <c r="G427" s="17">
        <v>5392</v>
      </c>
      <c r="H427" s="17">
        <v>184</v>
      </c>
      <c r="I427" s="62">
        <v>0.0341246290801187</v>
      </c>
      <c r="J427" s="63">
        <v>0.43070652173913</v>
      </c>
      <c r="K427" s="63">
        <v>14.6977002967359</v>
      </c>
      <c r="L427" s="17">
        <v>2</v>
      </c>
      <c r="M427" s="66">
        <v>0</v>
      </c>
      <c r="N427" s="17">
        <v>0</v>
      </c>
      <c r="O427" s="17">
        <v>1</v>
      </c>
      <c r="P427" s="17">
        <v>0</v>
      </c>
      <c r="Q427" s="17">
        <v>3</v>
      </c>
      <c r="R427" s="67">
        <v>26.4166666666667</v>
      </c>
      <c r="S427" s="85">
        <v>0.016304347826087</v>
      </c>
      <c r="U427"/>
    </row>
    <row r="428" customHeight="1" spans="1:21">
      <c r="A428" s="64"/>
      <c r="B428" s="64"/>
      <c r="C428" s="61" t="s">
        <v>184</v>
      </c>
      <c r="D428" s="61" t="s">
        <v>197</v>
      </c>
      <c r="E428" s="61" t="s">
        <v>174</v>
      </c>
      <c r="F428" s="17">
        <v>39.36</v>
      </c>
      <c r="G428" s="17">
        <v>1436</v>
      </c>
      <c r="H428" s="17">
        <v>80</v>
      </c>
      <c r="I428" s="62">
        <v>0.0557103064066852</v>
      </c>
      <c r="J428" s="63">
        <v>0.492</v>
      </c>
      <c r="K428" s="63">
        <v>27.4094707520891</v>
      </c>
      <c r="L428" s="17">
        <v>4</v>
      </c>
      <c r="M428" s="66">
        <v>0</v>
      </c>
      <c r="N428" s="17">
        <v>2</v>
      </c>
      <c r="O428" s="17">
        <v>0</v>
      </c>
      <c r="P428" s="17">
        <v>0</v>
      </c>
      <c r="Q428" s="17">
        <v>6</v>
      </c>
      <c r="R428" s="67">
        <v>6.56</v>
      </c>
      <c r="S428" s="85">
        <v>0.075</v>
      </c>
      <c r="U428"/>
    </row>
    <row r="429" customHeight="1" spans="1:21">
      <c r="A429" s="64"/>
      <c r="B429" s="64"/>
      <c r="C429" s="64"/>
      <c r="D429" s="61" t="s">
        <v>185</v>
      </c>
      <c r="E429" s="61" t="s">
        <v>186</v>
      </c>
      <c r="F429" s="17">
        <v>136.36</v>
      </c>
      <c r="G429" s="17">
        <v>4886</v>
      </c>
      <c r="H429" s="17">
        <v>270</v>
      </c>
      <c r="I429" s="62">
        <v>0.0552599263200982</v>
      </c>
      <c r="J429" s="63">
        <v>0.505037037037037</v>
      </c>
      <c r="K429" s="63">
        <v>27.9083094555874</v>
      </c>
      <c r="L429" s="17">
        <v>28</v>
      </c>
      <c r="M429" s="66">
        <v>1</v>
      </c>
      <c r="N429" s="17">
        <v>15</v>
      </c>
      <c r="O429" s="17">
        <v>0</v>
      </c>
      <c r="P429" s="17">
        <v>0</v>
      </c>
      <c r="Q429" s="17">
        <v>44</v>
      </c>
      <c r="R429" s="67">
        <v>3.09909090909091</v>
      </c>
      <c r="S429" s="85">
        <v>0.162962962962963</v>
      </c>
      <c r="U429"/>
    </row>
    <row r="430" customHeight="1" spans="1:21">
      <c r="A430" s="64"/>
      <c r="B430" s="61" t="s">
        <v>175</v>
      </c>
      <c r="C430" s="64"/>
      <c r="D430" s="64"/>
      <c r="E430" s="64"/>
      <c r="F430" s="17">
        <v>680.43</v>
      </c>
      <c r="G430" s="17">
        <v>43610</v>
      </c>
      <c r="H430" s="17">
        <v>1449</v>
      </c>
      <c r="I430" s="62">
        <v>0.0332263242375602</v>
      </c>
      <c r="J430" s="63">
        <v>0.469585921325052</v>
      </c>
      <c r="K430" s="63">
        <v>15.6026140793396</v>
      </c>
      <c r="L430" s="17">
        <v>41</v>
      </c>
      <c r="M430" s="66">
        <v>2</v>
      </c>
      <c r="N430" s="17">
        <v>19</v>
      </c>
      <c r="O430" s="17">
        <v>1</v>
      </c>
      <c r="P430" s="17">
        <v>0</v>
      </c>
      <c r="Q430" s="17">
        <v>63</v>
      </c>
      <c r="R430" s="67">
        <v>10.8004761904762</v>
      </c>
      <c r="S430" s="85">
        <v>0.0434782608695652</v>
      </c>
      <c r="U430"/>
    </row>
    <row r="431" customHeight="1" spans="1:21">
      <c r="A431" s="61" t="s">
        <v>244</v>
      </c>
      <c r="B431" s="64"/>
      <c r="C431" s="64"/>
      <c r="D431" s="64"/>
      <c r="E431" s="64"/>
      <c r="F431" s="17">
        <v>680.43</v>
      </c>
      <c r="G431" s="17">
        <v>43610</v>
      </c>
      <c r="H431" s="17">
        <v>1449</v>
      </c>
      <c r="I431" s="62">
        <v>0.0332263242375602</v>
      </c>
      <c r="J431" s="63">
        <v>0.469585921325052</v>
      </c>
      <c r="K431" s="63">
        <v>15.6026140793396</v>
      </c>
      <c r="L431" s="17">
        <v>41</v>
      </c>
      <c r="M431" s="66">
        <v>2</v>
      </c>
      <c r="N431" s="17">
        <v>19</v>
      </c>
      <c r="O431" s="17">
        <v>1</v>
      </c>
      <c r="P431" s="17">
        <v>0</v>
      </c>
      <c r="Q431" s="17">
        <v>63</v>
      </c>
      <c r="R431" s="67">
        <v>10.8004761904762</v>
      </c>
      <c r="S431" s="85">
        <v>0.0434782608695652</v>
      </c>
      <c r="U431"/>
    </row>
    <row r="432" customHeight="1" spans="1:21">
      <c r="A432" s="61" t="s">
        <v>104</v>
      </c>
      <c r="B432" s="61" t="s">
        <v>171</v>
      </c>
      <c r="C432" s="61" t="s">
        <v>172</v>
      </c>
      <c r="D432" s="61" t="s">
        <v>173</v>
      </c>
      <c r="E432" s="61" t="s">
        <v>174</v>
      </c>
      <c r="F432" s="17">
        <v>721.06</v>
      </c>
      <c r="G432" s="17">
        <v>56918</v>
      </c>
      <c r="H432" s="17">
        <v>1600</v>
      </c>
      <c r="I432" s="62">
        <v>0.0281106152710917</v>
      </c>
      <c r="J432" s="63">
        <v>0.4506625</v>
      </c>
      <c r="K432" s="63">
        <v>12.6684001546084</v>
      </c>
      <c r="L432" s="17">
        <v>13</v>
      </c>
      <c r="M432" s="66">
        <v>0</v>
      </c>
      <c r="N432" s="17">
        <v>3</v>
      </c>
      <c r="O432" s="17">
        <v>2</v>
      </c>
      <c r="P432" s="17">
        <v>2</v>
      </c>
      <c r="Q432" s="17">
        <v>20</v>
      </c>
      <c r="R432" s="67">
        <v>36.053</v>
      </c>
      <c r="S432" s="85">
        <v>0.0125</v>
      </c>
      <c r="U432"/>
    </row>
    <row r="433" customHeight="1" spans="1:21">
      <c r="A433" s="64"/>
      <c r="B433" s="64"/>
      <c r="C433" s="64"/>
      <c r="D433" s="61" t="s">
        <v>196</v>
      </c>
      <c r="E433" s="61" t="s">
        <v>186</v>
      </c>
      <c r="F433" s="17">
        <v>133.59</v>
      </c>
      <c r="G433" s="17">
        <v>9385</v>
      </c>
      <c r="H433" s="17">
        <v>302</v>
      </c>
      <c r="I433" s="62">
        <v>0.0321790090570059</v>
      </c>
      <c r="J433" s="63">
        <v>0.442350993377483</v>
      </c>
      <c r="K433" s="63">
        <v>14.2344166222696</v>
      </c>
      <c r="L433" s="17">
        <v>8</v>
      </c>
      <c r="M433" s="66">
        <v>0</v>
      </c>
      <c r="N433" s="17">
        <v>3</v>
      </c>
      <c r="O433" s="17">
        <v>0</v>
      </c>
      <c r="P433" s="17">
        <v>0</v>
      </c>
      <c r="Q433" s="17">
        <v>11</v>
      </c>
      <c r="R433" s="67">
        <v>12.1445454545455</v>
      </c>
      <c r="S433" s="85">
        <v>0.0364238410596027</v>
      </c>
      <c r="U433"/>
    </row>
    <row r="434" customHeight="1" spans="1:21">
      <c r="A434" s="64"/>
      <c r="B434" s="64"/>
      <c r="C434" s="61" t="s">
        <v>184</v>
      </c>
      <c r="D434" s="61" t="s">
        <v>197</v>
      </c>
      <c r="E434" s="61" t="s">
        <v>174</v>
      </c>
      <c r="F434" s="17">
        <v>51.54</v>
      </c>
      <c r="G434" s="17">
        <v>2317</v>
      </c>
      <c r="H434" s="17">
        <v>130</v>
      </c>
      <c r="I434" s="62">
        <v>0.0561070349589987</v>
      </c>
      <c r="J434" s="63">
        <v>0.396461538461539</v>
      </c>
      <c r="K434" s="63">
        <v>22.24428139836</v>
      </c>
      <c r="L434" s="17">
        <v>2</v>
      </c>
      <c r="M434" s="66">
        <v>0</v>
      </c>
      <c r="N434" s="17">
        <v>3</v>
      </c>
      <c r="O434" s="17">
        <v>0</v>
      </c>
      <c r="P434" s="17">
        <v>0</v>
      </c>
      <c r="Q434" s="17">
        <v>5</v>
      </c>
      <c r="R434" s="67">
        <v>10.308</v>
      </c>
      <c r="S434" s="85">
        <v>0.0384615384615385</v>
      </c>
      <c r="U434"/>
    </row>
    <row r="435" customHeight="1" spans="1:21">
      <c r="A435" s="64"/>
      <c r="B435" s="64"/>
      <c r="C435" s="64"/>
      <c r="D435" s="61" t="s">
        <v>185</v>
      </c>
      <c r="E435" s="61" t="s">
        <v>186</v>
      </c>
      <c r="F435" s="17">
        <v>379.58</v>
      </c>
      <c r="G435" s="17">
        <v>14715</v>
      </c>
      <c r="H435" s="17">
        <v>824</v>
      </c>
      <c r="I435" s="62">
        <v>0.0559972816853551</v>
      </c>
      <c r="J435" s="63">
        <v>0.460655339805825</v>
      </c>
      <c r="K435" s="63">
        <v>25.7954468229698</v>
      </c>
      <c r="L435" s="17">
        <v>47</v>
      </c>
      <c r="M435" s="66">
        <v>2</v>
      </c>
      <c r="N435" s="17">
        <v>31</v>
      </c>
      <c r="O435" s="17">
        <v>2</v>
      </c>
      <c r="P435" s="17">
        <v>2</v>
      </c>
      <c r="Q435" s="17">
        <v>84</v>
      </c>
      <c r="R435" s="67">
        <v>4.51880952380952</v>
      </c>
      <c r="S435" s="85">
        <v>0.101941747572816</v>
      </c>
      <c r="U435"/>
    </row>
    <row r="436" customHeight="1" spans="1:21">
      <c r="A436" s="64"/>
      <c r="B436" s="61" t="s">
        <v>175</v>
      </c>
      <c r="C436" s="64"/>
      <c r="D436" s="64"/>
      <c r="E436" s="64"/>
      <c r="F436" s="17">
        <v>1285.77</v>
      </c>
      <c r="G436" s="17">
        <v>83335</v>
      </c>
      <c r="H436" s="17">
        <v>2856</v>
      </c>
      <c r="I436" s="62">
        <v>0.0342713145737085</v>
      </c>
      <c r="J436" s="63">
        <v>0.450199579831933</v>
      </c>
      <c r="K436" s="63">
        <v>15.4289314213716</v>
      </c>
      <c r="L436" s="17">
        <v>70</v>
      </c>
      <c r="M436" s="66">
        <v>2</v>
      </c>
      <c r="N436" s="17">
        <v>40</v>
      </c>
      <c r="O436" s="17">
        <v>4</v>
      </c>
      <c r="P436" s="17">
        <v>4</v>
      </c>
      <c r="Q436" s="17">
        <v>120</v>
      </c>
      <c r="R436" s="67">
        <v>10.71475</v>
      </c>
      <c r="S436" s="85">
        <v>0.0420168067226891</v>
      </c>
      <c r="U436"/>
    </row>
    <row r="437" customHeight="1" spans="1:21">
      <c r="A437" s="61" t="s">
        <v>245</v>
      </c>
      <c r="B437" s="64"/>
      <c r="C437" s="64"/>
      <c r="D437" s="64"/>
      <c r="E437" s="64"/>
      <c r="F437" s="17">
        <v>1285.77</v>
      </c>
      <c r="G437" s="17">
        <v>83335</v>
      </c>
      <c r="H437" s="17">
        <v>2856</v>
      </c>
      <c r="I437" s="62">
        <v>0.0342713145737085</v>
      </c>
      <c r="J437" s="63">
        <v>0.450199579831933</v>
      </c>
      <c r="K437" s="63">
        <v>15.4289314213716</v>
      </c>
      <c r="L437" s="17">
        <v>70</v>
      </c>
      <c r="M437" s="66">
        <v>2</v>
      </c>
      <c r="N437" s="17">
        <v>40</v>
      </c>
      <c r="O437" s="17">
        <v>4</v>
      </c>
      <c r="P437" s="17">
        <v>4</v>
      </c>
      <c r="Q437" s="17">
        <v>120</v>
      </c>
      <c r="R437" s="67">
        <v>10.71475</v>
      </c>
      <c r="S437" s="85">
        <v>0.0420168067226891</v>
      </c>
      <c r="U437"/>
    </row>
    <row r="438" customHeight="1" spans="1:21">
      <c r="A438" s="61" t="s">
        <v>103</v>
      </c>
      <c r="B438" s="61" t="s">
        <v>171</v>
      </c>
      <c r="C438" s="61" t="s">
        <v>172</v>
      </c>
      <c r="D438" s="61" t="s">
        <v>173</v>
      </c>
      <c r="E438" s="61" t="s">
        <v>174</v>
      </c>
      <c r="F438" s="17">
        <v>666.47</v>
      </c>
      <c r="G438" s="17">
        <v>48234</v>
      </c>
      <c r="H438" s="17">
        <v>1459</v>
      </c>
      <c r="I438" s="62">
        <v>0.0302483725173114</v>
      </c>
      <c r="J438" s="63">
        <v>0.456799177518849</v>
      </c>
      <c r="K438" s="63">
        <v>13.8174316871916</v>
      </c>
      <c r="L438" s="17">
        <v>12</v>
      </c>
      <c r="M438" s="66">
        <v>1</v>
      </c>
      <c r="N438" s="17">
        <v>4</v>
      </c>
      <c r="O438" s="17">
        <v>2</v>
      </c>
      <c r="P438" s="17">
        <v>0</v>
      </c>
      <c r="Q438" s="17">
        <v>19</v>
      </c>
      <c r="R438" s="67">
        <v>35.0773684210526</v>
      </c>
      <c r="S438" s="85">
        <v>0.0130226182316655</v>
      </c>
      <c r="U438"/>
    </row>
    <row r="439" customHeight="1" spans="1:21">
      <c r="A439" s="64"/>
      <c r="B439" s="64"/>
      <c r="C439" s="64"/>
      <c r="D439" s="61" t="s">
        <v>196</v>
      </c>
      <c r="E439" s="61" t="s">
        <v>186</v>
      </c>
      <c r="F439" s="17">
        <v>118.02</v>
      </c>
      <c r="G439" s="17">
        <v>8196</v>
      </c>
      <c r="H439" s="17">
        <v>265</v>
      </c>
      <c r="I439" s="62">
        <v>0.0323328452903856</v>
      </c>
      <c r="J439" s="63">
        <v>0.445358490566038</v>
      </c>
      <c r="K439" s="63">
        <v>14.3997071742313</v>
      </c>
      <c r="L439" s="17">
        <v>3</v>
      </c>
      <c r="M439" s="66">
        <v>0</v>
      </c>
      <c r="N439" s="17">
        <v>1</v>
      </c>
      <c r="O439" s="17">
        <v>1</v>
      </c>
      <c r="P439" s="17">
        <v>0</v>
      </c>
      <c r="Q439" s="17">
        <v>5</v>
      </c>
      <c r="R439" s="67">
        <v>23.604</v>
      </c>
      <c r="S439" s="85">
        <v>0.0188679245283019</v>
      </c>
      <c r="U439"/>
    </row>
    <row r="440" customHeight="1" spans="1:21">
      <c r="A440" s="64"/>
      <c r="B440" s="64"/>
      <c r="C440" s="61" t="s">
        <v>184</v>
      </c>
      <c r="D440" s="61" t="s">
        <v>197</v>
      </c>
      <c r="E440" s="61" t="s">
        <v>174</v>
      </c>
      <c r="F440" s="17">
        <v>50.2</v>
      </c>
      <c r="G440" s="17">
        <v>1770</v>
      </c>
      <c r="H440" s="17">
        <v>116</v>
      </c>
      <c r="I440" s="62">
        <v>0.0655367231638418</v>
      </c>
      <c r="J440" s="63">
        <v>0.432758620689655</v>
      </c>
      <c r="K440" s="63">
        <v>28.361581920904</v>
      </c>
      <c r="L440" s="17">
        <v>3</v>
      </c>
      <c r="M440" s="66">
        <v>0</v>
      </c>
      <c r="N440" s="17">
        <v>3</v>
      </c>
      <c r="O440" s="17">
        <v>0</v>
      </c>
      <c r="P440" s="17">
        <v>0</v>
      </c>
      <c r="Q440" s="17">
        <v>6</v>
      </c>
      <c r="R440" s="67">
        <v>8.36666666666667</v>
      </c>
      <c r="S440" s="85">
        <v>0.0517241379310345</v>
      </c>
      <c r="U440"/>
    </row>
    <row r="441" customHeight="1" spans="1:21">
      <c r="A441" s="64"/>
      <c r="B441" s="64"/>
      <c r="C441" s="64"/>
      <c r="D441" s="61" t="s">
        <v>185</v>
      </c>
      <c r="E441" s="61" t="s">
        <v>186</v>
      </c>
      <c r="F441" s="17">
        <v>373.76</v>
      </c>
      <c r="G441" s="17">
        <v>14555</v>
      </c>
      <c r="H441" s="17">
        <v>868</v>
      </c>
      <c r="I441" s="62">
        <v>0.0596358639642734</v>
      </c>
      <c r="J441" s="63">
        <v>0.430599078341014</v>
      </c>
      <c r="K441" s="63">
        <v>25.6791480590862</v>
      </c>
      <c r="L441" s="17">
        <v>63</v>
      </c>
      <c r="M441" s="66">
        <v>0</v>
      </c>
      <c r="N441" s="17">
        <v>39</v>
      </c>
      <c r="O441" s="17">
        <v>1</v>
      </c>
      <c r="P441" s="17">
        <v>1</v>
      </c>
      <c r="Q441" s="17">
        <v>104</v>
      </c>
      <c r="R441" s="67">
        <v>3.59384615384615</v>
      </c>
      <c r="S441" s="85">
        <v>0.119815668202765</v>
      </c>
      <c r="U441"/>
    </row>
    <row r="442" customHeight="1" spans="1:21">
      <c r="A442" s="64"/>
      <c r="B442" s="61" t="s">
        <v>175</v>
      </c>
      <c r="C442" s="64"/>
      <c r="D442" s="64"/>
      <c r="E442" s="64"/>
      <c r="F442" s="17">
        <v>1208.45</v>
      </c>
      <c r="G442" s="17">
        <v>72755</v>
      </c>
      <c r="H442" s="17">
        <v>2708</v>
      </c>
      <c r="I442" s="62">
        <v>0.0372208095663528</v>
      </c>
      <c r="J442" s="63">
        <v>0.446251846381093</v>
      </c>
      <c r="K442" s="63">
        <v>16.609854992784</v>
      </c>
      <c r="L442" s="17">
        <v>81</v>
      </c>
      <c r="M442" s="66">
        <v>1</v>
      </c>
      <c r="N442" s="17">
        <v>47</v>
      </c>
      <c r="O442" s="17">
        <v>4</v>
      </c>
      <c r="P442" s="17">
        <v>1</v>
      </c>
      <c r="Q442" s="17">
        <v>134</v>
      </c>
      <c r="R442" s="67">
        <v>9.01828358208955</v>
      </c>
      <c r="S442" s="85">
        <v>0.0494830132939439</v>
      </c>
      <c r="U442"/>
    </row>
    <row r="443" customHeight="1" spans="1:21">
      <c r="A443" s="61" t="s">
        <v>246</v>
      </c>
      <c r="B443" s="64"/>
      <c r="C443" s="64"/>
      <c r="D443" s="64"/>
      <c r="E443" s="64"/>
      <c r="F443" s="17">
        <v>1208.45</v>
      </c>
      <c r="G443" s="17">
        <v>72755</v>
      </c>
      <c r="H443" s="17">
        <v>2708</v>
      </c>
      <c r="I443" s="62">
        <v>0.0372208095663528</v>
      </c>
      <c r="J443" s="63">
        <v>0.446251846381093</v>
      </c>
      <c r="K443" s="63">
        <v>16.609854992784</v>
      </c>
      <c r="L443" s="17">
        <v>81</v>
      </c>
      <c r="M443" s="66">
        <v>1</v>
      </c>
      <c r="N443" s="17">
        <v>47</v>
      </c>
      <c r="O443" s="17">
        <v>4</v>
      </c>
      <c r="P443" s="17">
        <v>1</v>
      </c>
      <c r="Q443" s="17">
        <v>134</v>
      </c>
      <c r="R443" s="67">
        <v>9.01828358208955</v>
      </c>
      <c r="S443" s="85">
        <v>0.0494830132939439</v>
      </c>
      <c r="U443"/>
    </row>
    <row r="444" customHeight="1" spans="1:21">
      <c r="A444" s="61" t="s">
        <v>102</v>
      </c>
      <c r="B444" s="61" t="s">
        <v>171</v>
      </c>
      <c r="C444" s="61" t="s">
        <v>172</v>
      </c>
      <c r="D444" s="61" t="s">
        <v>173</v>
      </c>
      <c r="E444" s="61" t="s">
        <v>174</v>
      </c>
      <c r="F444" s="17">
        <v>613.73</v>
      </c>
      <c r="G444" s="17">
        <v>47133</v>
      </c>
      <c r="H444" s="17">
        <v>1351</v>
      </c>
      <c r="I444" s="62">
        <v>0.0286635690492861</v>
      </c>
      <c r="J444" s="63">
        <v>0.454278312361214</v>
      </c>
      <c r="K444" s="63">
        <v>13.0212377739588</v>
      </c>
      <c r="L444" s="17">
        <v>12</v>
      </c>
      <c r="M444" s="66">
        <v>0</v>
      </c>
      <c r="N444" s="17">
        <v>6</v>
      </c>
      <c r="O444" s="17">
        <v>1</v>
      </c>
      <c r="P444" s="17">
        <v>1</v>
      </c>
      <c r="Q444" s="17">
        <v>20</v>
      </c>
      <c r="R444" s="67">
        <v>30.6865</v>
      </c>
      <c r="S444" s="85">
        <v>0.0148038490007402</v>
      </c>
      <c r="U444"/>
    </row>
    <row r="445" customHeight="1" spans="1:21">
      <c r="A445" s="64"/>
      <c r="B445" s="64"/>
      <c r="C445" s="64"/>
      <c r="D445" s="61" t="s">
        <v>196</v>
      </c>
      <c r="E445" s="61" t="s">
        <v>186</v>
      </c>
      <c r="F445" s="17">
        <v>99.71</v>
      </c>
      <c r="G445" s="17">
        <v>7467</v>
      </c>
      <c r="H445" s="17">
        <v>226</v>
      </c>
      <c r="I445" s="62">
        <v>0.0302665059595554</v>
      </c>
      <c r="J445" s="63">
        <v>0.441194690265487</v>
      </c>
      <c r="K445" s="63">
        <v>13.3534217222445</v>
      </c>
      <c r="L445" s="17">
        <v>1</v>
      </c>
      <c r="M445" s="66">
        <v>0</v>
      </c>
      <c r="N445" s="17">
        <v>0</v>
      </c>
      <c r="O445" s="17">
        <v>0</v>
      </c>
      <c r="P445" s="17">
        <v>0</v>
      </c>
      <c r="Q445" s="17">
        <v>1</v>
      </c>
      <c r="R445" s="67">
        <v>99.71</v>
      </c>
      <c r="S445" s="85">
        <v>0.00442477876106195</v>
      </c>
      <c r="U445"/>
    </row>
    <row r="446" customHeight="1" spans="1:21">
      <c r="A446" s="64"/>
      <c r="B446" s="64"/>
      <c r="C446" s="61" t="s">
        <v>184</v>
      </c>
      <c r="D446" s="61" t="s">
        <v>197</v>
      </c>
      <c r="E446" s="61" t="s">
        <v>174</v>
      </c>
      <c r="F446" s="17">
        <v>51.4</v>
      </c>
      <c r="G446" s="17">
        <v>1890</v>
      </c>
      <c r="H446" s="17">
        <v>111</v>
      </c>
      <c r="I446" s="62">
        <v>0.0587301587301587</v>
      </c>
      <c r="J446" s="63">
        <v>0.463063063063063</v>
      </c>
      <c r="K446" s="63">
        <v>27.1957671957672</v>
      </c>
      <c r="L446" s="17">
        <v>7</v>
      </c>
      <c r="M446" s="66">
        <v>0</v>
      </c>
      <c r="N446" s="17">
        <v>5</v>
      </c>
      <c r="O446" s="17">
        <v>0</v>
      </c>
      <c r="P446" s="17">
        <v>0</v>
      </c>
      <c r="Q446" s="17">
        <v>12</v>
      </c>
      <c r="R446" s="67">
        <v>4.28333333333333</v>
      </c>
      <c r="S446" s="85">
        <v>0.108108108108108</v>
      </c>
      <c r="U446"/>
    </row>
    <row r="447" customHeight="1" spans="1:21">
      <c r="A447" s="64"/>
      <c r="B447" s="64"/>
      <c r="C447" s="64"/>
      <c r="D447" s="61" t="s">
        <v>185</v>
      </c>
      <c r="E447" s="61" t="s">
        <v>186</v>
      </c>
      <c r="F447" s="17">
        <v>296.81</v>
      </c>
      <c r="G447" s="17">
        <v>9930</v>
      </c>
      <c r="H447" s="17">
        <v>628</v>
      </c>
      <c r="I447" s="62">
        <v>0.0632426988922457</v>
      </c>
      <c r="J447" s="63">
        <v>0.472627388535032</v>
      </c>
      <c r="K447" s="63">
        <v>29.8902316213494</v>
      </c>
      <c r="L447" s="17">
        <v>35</v>
      </c>
      <c r="M447" s="66">
        <v>0</v>
      </c>
      <c r="N447" s="17">
        <v>35</v>
      </c>
      <c r="O447" s="17">
        <v>1</v>
      </c>
      <c r="P447" s="17">
        <v>0</v>
      </c>
      <c r="Q447" s="17">
        <v>71</v>
      </c>
      <c r="R447" s="67">
        <v>4.18042253521127</v>
      </c>
      <c r="S447" s="85">
        <v>0.113057324840764</v>
      </c>
      <c r="U447"/>
    </row>
    <row r="448" customHeight="1" spans="1:21">
      <c r="A448" s="64"/>
      <c r="B448" s="61" t="s">
        <v>175</v>
      </c>
      <c r="C448" s="64"/>
      <c r="D448" s="64"/>
      <c r="E448" s="64"/>
      <c r="F448" s="17">
        <v>1061.65</v>
      </c>
      <c r="G448" s="17">
        <v>66420</v>
      </c>
      <c r="H448" s="17">
        <v>2316</v>
      </c>
      <c r="I448" s="62">
        <v>0.0348690153568202</v>
      </c>
      <c r="J448" s="63">
        <v>0.458398100172712</v>
      </c>
      <c r="K448" s="63">
        <v>15.9838903944595</v>
      </c>
      <c r="L448" s="17">
        <v>55</v>
      </c>
      <c r="M448" s="66">
        <v>0</v>
      </c>
      <c r="N448" s="17">
        <v>46</v>
      </c>
      <c r="O448" s="17">
        <v>2</v>
      </c>
      <c r="P448" s="17">
        <v>1</v>
      </c>
      <c r="Q448" s="17">
        <v>104</v>
      </c>
      <c r="R448" s="67">
        <v>10.2081730769231</v>
      </c>
      <c r="S448" s="85">
        <v>0.0449050086355786</v>
      </c>
      <c r="U448"/>
    </row>
    <row r="449" customHeight="1" spans="1:21">
      <c r="A449" s="61" t="s">
        <v>247</v>
      </c>
      <c r="B449" s="64"/>
      <c r="C449" s="64"/>
      <c r="D449" s="64"/>
      <c r="E449" s="64"/>
      <c r="F449" s="17">
        <v>1061.65</v>
      </c>
      <c r="G449" s="17">
        <v>66420</v>
      </c>
      <c r="H449" s="17">
        <v>2316</v>
      </c>
      <c r="I449" s="62">
        <v>0.0348690153568202</v>
      </c>
      <c r="J449" s="63">
        <v>0.458398100172712</v>
      </c>
      <c r="K449" s="63">
        <v>15.9838903944595</v>
      </c>
      <c r="L449" s="17">
        <v>55</v>
      </c>
      <c r="M449" s="66">
        <v>0</v>
      </c>
      <c r="N449" s="17">
        <v>46</v>
      </c>
      <c r="O449" s="17">
        <v>2</v>
      </c>
      <c r="P449" s="17">
        <v>1</v>
      </c>
      <c r="Q449" s="17">
        <v>104</v>
      </c>
      <c r="R449" s="67">
        <v>10.2081730769231</v>
      </c>
      <c r="S449" s="85">
        <v>0.0449050086355786</v>
      </c>
      <c r="U449"/>
    </row>
    <row r="450" customHeight="1" spans="1:21">
      <c r="A450" s="61" t="s">
        <v>101</v>
      </c>
      <c r="B450" s="61" t="s">
        <v>171</v>
      </c>
      <c r="C450" s="61" t="s">
        <v>172</v>
      </c>
      <c r="D450" s="61" t="s">
        <v>173</v>
      </c>
      <c r="E450" s="61" t="s">
        <v>174</v>
      </c>
      <c r="F450" s="17">
        <v>519.13</v>
      </c>
      <c r="G450" s="17">
        <v>36126</v>
      </c>
      <c r="H450" s="17">
        <v>1114</v>
      </c>
      <c r="I450" s="62">
        <v>0.0308365166362177</v>
      </c>
      <c r="J450" s="63">
        <v>0.466005385996409</v>
      </c>
      <c r="K450" s="63">
        <v>14.3699828378453</v>
      </c>
      <c r="L450" s="17">
        <v>7</v>
      </c>
      <c r="M450" s="66">
        <v>0</v>
      </c>
      <c r="N450" s="17">
        <v>3</v>
      </c>
      <c r="O450" s="17">
        <v>2</v>
      </c>
      <c r="P450" s="17">
        <v>0</v>
      </c>
      <c r="Q450" s="17">
        <v>12</v>
      </c>
      <c r="R450" s="67">
        <v>43.2608333333333</v>
      </c>
      <c r="S450" s="85">
        <v>0.0107719928186715</v>
      </c>
      <c r="U450"/>
    </row>
    <row r="451" customHeight="1" spans="1:21">
      <c r="A451" s="64"/>
      <c r="B451" s="64"/>
      <c r="C451" s="64"/>
      <c r="D451" s="61" t="s">
        <v>196</v>
      </c>
      <c r="E451" s="61" t="s">
        <v>186</v>
      </c>
      <c r="F451" s="17">
        <v>73.31</v>
      </c>
      <c r="G451" s="17">
        <v>4946</v>
      </c>
      <c r="H451" s="17">
        <v>169</v>
      </c>
      <c r="I451" s="62">
        <v>0.0341690254751314</v>
      </c>
      <c r="J451" s="63">
        <v>0.433786982248521</v>
      </c>
      <c r="K451" s="63">
        <v>14.8220784472301</v>
      </c>
      <c r="L451" s="17">
        <v>1</v>
      </c>
      <c r="M451" s="66">
        <v>0</v>
      </c>
      <c r="N451" s="17">
        <v>1</v>
      </c>
      <c r="O451" s="17">
        <v>0</v>
      </c>
      <c r="P451" s="17">
        <v>0</v>
      </c>
      <c r="Q451" s="17">
        <v>2</v>
      </c>
      <c r="R451" s="67">
        <v>36.655</v>
      </c>
      <c r="S451" s="85">
        <v>0.0118343195266272</v>
      </c>
      <c r="U451"/>
    </row>
    <row r="452" customHeight="1" spans="1:21">
      <c r="A452" s="64"/>
      <c r="B452" s="64"/>
      <c r="C452" s="61" t="s">
        <v>184</v>
      </c>
      <c r="D452" s="61" t="s">
        <v>197</v>
      </c>
      <c r="E452" s="61" t="s">
        <v>174</v>
      </c>
      <c r="F452" s="17">
        <v>45.67</v>
      </c>
      <c r="G452" s="17">
        <v>2078</v>
      </c>
      <c r="H452" s="17">
        <v>106</v>
      </c>
      <c r="I452" s="62">
        <v>0.0510105871029836</v>
      </c>
      <c r="J452" s="63">
        <v>0.430849056603774</v>
      </c>
      <c r="K452" s="63">
        <v>21.9778633301251</v>
      </c>
      <c r="L452" s="17">
        <v>2</v>
      </c>
      <c r="M452" s="66">
        <v>0</v>
      </c>
      <c r="N452" s="17">
        <v>3</v>
      </c>
      <c r="O452" s="17">
        <v>0</v>
      </c>
      <c r="P452" s="17">
        <v>0</v>
      </c>
      <c r="Q452" s="17">
        <v>5</v>
      </c>
      <c r="R452" s="67">
        <v>9.134</v>
      </c>
      <c r="S452" s="85">
        <v>0.0471698113207547</v>
      </c>
      <c r="U452"/>
    </row>
    <row r="453" customHeight="1" spans="1:21">
      <c r="A453" s="64"/>
      <c r="B453" s="64"/>
      <c r="C453" s="64"/>
      <c r="D453" s="61" t="s">
        <v>185</v>
      </c>
      <c r="E453" s="61" t="s">
        <v>186</v>
      </c>
      <c r="F453" s="17">
        <v>244.22</v>
      </c>
      <c r="G453" s="17">
        <v>9260</v>
      </c>
      <c r="H453" s="17">
        <v>494</v>
      </c>
      <c r="I453" s="62">
        <v>0.0533477321814255</v>
      </c>
      <c r="J453" s="63">
        <v>0.494372469635628</v>
      </c>
      <c r="K453" s="63">
        <v>26.3736501079914</v>
      </c>
      <c r="L453" s="17">
        <v>30</v>
      </c>
      <c r="M453" s="66">
        <v>0</v>
      </c>
      <c r="N453" s="17">
        <v>29</v>
      </c>
      <c r="O453" s="17">
        <v>0</v>
      </c>
      <c r="P453" s="17">
        <v>0</v>
      </c>
      <c r="Q453" s="17">
        <v>59</v>
      </c>
      <c r="R453" s="67">
        <v>4.13932203389831</v>
      </c>
      <c r="S453" s="85">
        <v>0.119433198380567</v>
      </c>
      <c r="U453"/>
    </row>
    <row r="454" customHeight="1" spans="1:21">
      <c r="A454" s="64"/>
      <c r="B454" s="61" t="s">
        <v>175</v>
      </c>
      <c r="C454" s="64"/>
      <c r="D454" s="64"/>
      <c r="E454" s="64"/>
      <c r="F454" s="17">
        <v>882.33</v>
      </c>
      <c r="G454" s="17">
        <v>52410</v>
      </c>
      <c r="H454" s="17">
        <v>1883</v>
      </c>
      <c r="I454" s="62">
        <v>0.035928257966037</v>
      </c>
      <c r="J454" s="63">
        <v>0.468576739245884</v>
      </c>
      <c r="K454" s="63">
        <v>16.8351459645106</v>
      </c>
      <c r="L454" s="17">
        <v>40</v>
      </c>
      <c r="M454" s="66">
        <v>0</v>
      </c>
      <c r="N454" s="17">
        <v>36</v>
      </c>
      <c r="O454" s="17">
        <v>2</v>
      </c>
      <c r="P454" s="17">
        <v>0</v>
      </c>
      <c r="Q454" s="17">
        <v>78</v>
      </c>
      <c r="R454" s="67">
        <v>11.3119230769231</v>
      </c>
      <c r="S454" s="85">
        <v>0.0414232607541158</v>
      </c>
      <c r="U454"/>
    </row>
    <row r="455" customHeight="1" spans="1:21">
      <c r="A455" s="61" t="s">
        <v>248</v>
      </c>
      <c r="B455" s="64"/>
      <c r="C455" s="64"/>
      <c r="D455" s="64"/>
      <c r="E455" s="64"/>
      <c r="F455" s="17">
        <v>882.33</v>
      </c>
      <c r="G455" s="17">
        <v>52410</v>
      </c>
      <c r="H455" s="17">
        <v>1883</v>
      </c>
      <c r="I455" s="62">
        <v>0.035928257966037</v>
      </c>
      <c r="J455" s="63">
        <v>0.468576739245884</v>
      </c>
      <c r="K455" s="63">
        <v>16.8351459645106</v>
      </c>
      <c r="L455" s="17">
        <v>40</v>
      </c>
      <c r="M455" s="66">
        <v>0</v>
      </c>
      <c r="N455" s="17">
        <v>36</v>
      </c>
      <c r="O455" s="17">
        <v>2</v>
      </c>
      <c r="P455" s="17">
        <v>0</v>
      </c>
      <c r="Q455" s="17">
        <v>78</v>
      </c>
      <c r="R455" s="67">
        <v>11.3119230769231</v>
      </c>
      <c r="S455" s="85">
        <v>0.0414232607541158</v>
      </c>
      <c r="U455"/>
    </row>
    <row r="456" customHeight="1" spans="1:21">
      <c r="A456" s="61" t="s">
        <v>100</v>
      </c>
      <c r="B456" s="61" t="s">
        <v>171</v>
      </c>
      <c r="C456" s="61" t="s">
        <v>172</v>
      </c>
      <c r="D456" s="61" t="s">
        <v>173</v>
      </c>
      <c r="E456" s="61" t="s">
        <v>174</v>
      </c>
      <c r="F456" s="17">
        <v>482.7</v>
      </c>
      <c r="G456" s="17">
        <v>33664</v>
      </c>
      <c r="H456" s="17">
        <v>1017</v>
      </c>
      <c r="I456" s="62">
        <v>0.0302103136882129</v>
      </c>
      <c r="J456" s="63">
        <v>0.474631268436578</v>
      </c>
      <c r="K456" s="63">
        <v>14.3387595057034</v>
      </c>
      <c r="L456" s="17">
        <v>7</v>
      </c>
      <c r="M456" s="66">
        <v>0</v>
      </c>
      <c r="N456" s="17">
        <v>0</v>
      </c>
      <c r="O456" s="17">
        <v>1</v>
      </c>
      <c r="P456" s="17">
        <v>1</v>
      </c>
      <c r="Q456" s="17">
        <v>9</v>
      </c>
      <c r="R456" s="67">
        <v>53.6333333333333</v>
      </c>
      <c r="S456" s="85">
        <v>0.00884955752212389</v>
      </c>
      <c r="U456"/>
    </row>
    <row r="457" customHeight="1" spans="1:21">
      <c r="A457" s="64"/>
      <c r="B457" s="64"/>
      <c r="C457" s="64"/>
      <c r="D457" s="61" t="s">
        <v>196</v>
      </c>
      <c r="E457" s="61" t="s">
        <v>186</v>
      </c>
      <c r="F457" s="17">
        <v>58.05</v>
      </c>
      <c r="G457" s="17">
        <v>4352</v>
      </c>
      <c r="H457" s="17">
        <v>142</v>
      </c>
      <c r="I457" s="62">
        <v>0.0326286764705882</v>
      </c>
      <c r="J457" s="63">
        <v>0.408802816901408</v>
      </c>
      <c r="K457" s="63">
        <v>13.3386948529412</v>
      </c>
      <c r="L457" s="17">
        <v>4</v>
      </c>
      <c r="M457" s="66">
        <v>0</v>
      </c>
      <c r="N457" s="17">
        <v>0</v>
      </c>
      <c r="O457" s="17">
        <v>1</v>
      </c>
      <c r="P457" s="17">
        <v>0</v>
      </c>
      <c r="Q457" s="17">
        <v>5</v>
      </c>
      <c r="R457" s="67">
        <v>11.61</v>
      </c>
      <c r="S457" s="85">
        <v>0.0352112676056338</v>
      </c>
      <c r="U457"/>
    </row>
    <row r="458" customHeight="1" spans="1:21">
      <c r="A458" s="64"/>
      <c r="B458" s="64"/>
      <c r="C458" s="61" t="s">
        <v>184</v>
      </c>
      <c r="D458" s="61" t="s">
        <v>197</v>
      </c>
      <c r="E458" s="61" t="s">
        <v>174</v>
      </c>
      <c r="F458" s="17">
        <v>37.48</v>
      </c>
      <c r="G458" s="17">
        <v>1508</v>
      </c>
      <c r="H458" s="17">
        <v>76</v>
      </c>
      <c r="I458" s="62">
        <v>0.0503978779840849</v>
      </c>
      <c r="J458" s="63">
        <v>0.493157894736842</v>
      </c>
      <c r="K458" s="63">
        <v>24.8541114058355</v>
      </c>
      <c r="L458" s="17">
        <v>1</v>
      </c>
      <c r="M458" s="66">
        <v>0</v>
      </c>
      <c r="N458" s="17">
        <v>1</v>
      </c>
      <c r="O458" s="17">
        <v>0</v>
      </c>
      <c r="P458" s="17">
        <v>0</v>
      </c>
      <c r="Q458" s="17">
        <v>2</v>
      </c>
      <c r="R458" s="67">
        <v>18.74</v>
      </c>
      <c r="S458" s="85">
        <v>0.0263157894736842</v>
      </c>
      <c r="U458"/>
    </row>
    <row r="459" customHeight="1" spans="1:21">
      <c r="A459" s="64"/>
      <c r="B459" s="64"/>
      <c r="C459" s="64"/>
      <c r="D459" s="61" t="s">
        <v>185</v>
      </c>
      <c r="E459" s="61" t="s">
        <v>186</v>
      </c>
      <c r="F459" s="17">
        <v>121.78</v>
      </c>
      <c r="G459" s="17">
        <v>3746</v>
      </c>
      <c r="H459" s="17">
        <v>230</v>
      </c>
      <c r="I459" s="62">
        <v>0.0613988254137747</v>
      </c>
      <c r="J459" s="63">
        <v>0.529478260869565</v>
      </c>
      <c r="K459" s="63">
        <v>32.5093432995195</v>
      </c>
      <c r="L459" s="17">
        <v>29</v>
      </c>
      <c r="M459" s="66">
        <v>0</v>
      </c>
      <c r="N459" s="17">
        <v>9</v>
      </c>
      <c r="O459" s="17">
        <v>0</v>
      </c>
      <c r="P459" s="17">
        <v>0</v>
      </c>
      <c r="Q459" s="17">
        <v>38</v>
      </c>
      <c r="R459" s="67">
        <v>3.20473684210526</v>
      </c>
      <c r="S459" s="85">
        <v>0.165217391304348</v>
      </c>
      <c r="U459"/>
    </row>
    <row r="460" customHeight="1" spans="1:21">
      <c r="A460" s="64"/>
      <c r="B460" s="61" t="s">
        <v>175</v>
      </c>
      <c r="C460" s="64"/>
      <c r="D460" s="64"/>
      <c r="E460" s="64"/>
      <c r="F460" s="17">
        <v>700.01</v>
      </c>
      <c r="G460" s="17">
        <v>43270</v>
      </c>
      <c r="H460" s="17">
        <v>1465</v>
      </c>
      <c r="I460" s="62">
        <v>0.0338571758724289</v>
      </c>
      <c r="J460" s="63">
        <v>0.47782252559727</v>
      </c>
      <c r="K460" s="63">
        <v>16.1777212849549</v>
      </c>
      <c r="L460" s="17">
        <v>41</v>
      </c>
      <c r="M460" s="66">
        <v>0</v>
      </c>
      <c r="N460" s="17">
        <v>10</v>
      </c>
      <c r="O460" s="17">
        <v>2</v>
      </c>
      <c r="P460" s="17">
        <v>1</v>
      </c>
      <c r="Q460" s="17">
        <v>54</v>
      </c>
      <c r="R460" s="67">
        <v>12.9631481481481</v>
      </c>
      <c r="S460" s="85">
        <v>0.0368600682593857</v>
      </c>
      <c r="U460"/>
    </row>
    <row r="461" customHeight="1" spans="1:21">
      <c r="A461" s="61" t="s">
        <v>249</v>
      </c>
      <c r="B461" s="64"/>
      <c r="C461" s="64"/>
      <c r="D461" s="64"/>
      <c r="E461" s="64"/>
      <c r="F461" s="17">
        <v>700.01</v>
      </c>
      <c r="G461" s="17">
        <v>43270</v>
      </c>
      <c r="H461" s="17">
        <v>1465</v>
      </c>
      <c r="I461" s="62">
        <v>0.0338571758724289</v>
      </c>
      <c r="J461" s="63">
        <v>0.47782252559727</v>
      </c>
      <c r="K461" s="63">
        <v>16.1777212849549</v>
      </c>
      <c r="L461" s="17">
        <v>41</v>
      </c>
      <c r="M461" s="66">
        <v>0</v>
      </c>
      <c r="N461" s="17">
        <v>10</v>
      </c>
      <c r="O461" s="17">
        <v>2</v>
      </c>
      <c r="P461" s="17">
        <v>1</v>
      </c>
      <c r="Q461" s="17">
        <v>54</v>
      </c>
      <c r="R461" s="67">
        <v>12.9631481481481</v>
      </c>
      <c r="S461" s="85">
        <v>0.0368600682593857</v>
      </c>
      <c r="U461"/>
    </row>
    <row r="462" customHeight="1" spans="1:21">
      <c r="A462" s="61" t="s">
        <v>99</v>
      </c>
      <c r="B462" s="61" t="s">
        <v>171</v>
      </c>
      <c r="C462" s="61" t="s">
        <v>172</v>
      </c>
      <c r="D462" s="61" t="s">
        <v>173</v>
      </c>
      <c r="E462" s="61" t="s">
        <v>174</v>
      </c>
      <c r="F462" s="17">
        <v>532.98</v>
      </c>
      <c r="G462" s="17">
        <v>35625</v>
      </c>
      <c r="H462" s="17">
        <v>1115</v>
      </c>
      <c r="I462" s="62">
        <v>0.0312982456140351</v>
      </c>
      <c r="J462" s="63">
        <v>0.478008968609866</v>
      </c>
      <c r="K462" s="63">
        <v>14.9608421052632</v>
      </c>
      <c r="L462" s="17">
        <v>9</v>
      </c>
      <c r="M462" s="66">
        <v>0</v>
      </c>
      <c r="N462" s="17">
        <v>8</v>
      </c>
      <c r="O462" s="17">
        <v>0</v>
      </c>
      <c r="P462" s="17">
        <v>2</v>
      </c>
      <c r="Q462" s="17">
        <v>19</v>
      </c>
      <c r="R462" s="67">
        <v>28.0515789473684</v>
      </c>
      <c r="S462" s="85">
        <v>0.0170403587443946</v>
      </c>
      <c r="U462"/>
    </row>
    <row r="463" customHeight="1" spans="1:21">
      <c r="A463" s="64"/>
      <c r="B463" s="64"/>
      <c r="C463" s="64"/>
      <c r="D463" s="61" t="s">
        <v>196</v>
      </c>
      <c r="E463" s="61" t="s">
        <v>186</v>
      </c>
      <c r="F463" s="17">
        <v>63.72</v>
      </c>
      <c r="G463" s="17">
        <v>5465</v>
      </c>
      <c r="H463" s="17">
        <v>149</v>
      </c>
      <c r="I463" s="62">
        <v>0.0272644098810613</v>
      </c>
      <c r="J463" s="63">
        <v>0.427651006711409</v>
      </c>
      <c r="K463" s="63">
        <v>11.6596523330284</v>
      </c>
      <c r="L463" s="17">
        <v>2</v>
      </c>
      <c r="M463" s="66">
        <v>0</v>
      </c>
      <c r="N463" s="17">
        <v>2</v>
      </c>
      <c r="O463" s="17">
        <v>1</v>
      </c>
      <c r="P463" s="17">
        <v>0</v>
      </c>
      <c r="Q463" s="17">
        <v>5</v>
      </c>
      <c r="R463" s="67">
        <v>12.744</v>
      </c>
      <c r="S463" s="85">
        <v>0.0335570469798658</v>
      </c>
      <c r="U463"/>
    </row>
    <row r="464" customHeight="1" spans="1:21">
      <c r="A464" s="64"/>
      <c r="B464" s="64"/>
      <c r="C464" s="61" t="s">
        <v>184</v>
      </c>
      <c r="D464" s="61" t="s">
        <v>197</v>
      </c>
      <c r="E464" s="61" t="s">
        <v>174</v>
      </c>
      <c r="F464" s="17">
        <v>28.11</v>
      </c>
      <c r="G464" s="17">
        <v>1353</v>
      </c>
      <c r="H464" s="17">
        <v>56</v>
      </c>
      <c r="I464" s="62">
        <v>0.041389504804139</v>
      </c>
      <c r="J464" s="63">
        <v>0.501964285714286</v>
      </c>
      <c r="K464" s="63">
        <v>20.7760532150776</v>
      </c>
      <c r="L464" s="17">
        <v>1</v>
      </c>
      <c r="M464" s="66">
        <v>0</v>
      </c>
      <c r="N464" s="17">
        <v>0</v>
      </c>
      <c r="O464" s="17">
        <v>0</v>
      </c>
      <c r="P464" s="17">
        <v>0</v>
      </c>
      <c r="Q464" s="17">
        <v>1</v>
      </c>
      <c r="R464" s="67">
        <v>28.11</v>
      </c>
      <c r="S464" s="85">
        <v>0.0178571428571429</v>
      </c>
      <c r="U464"/>
    </row>
    <row r="465" customHeight="1" spans="1:21">
      <c r="A465" s="64"/>
      <c r="B465" s="64"/>
      <c r="C465" s="64"/>
      <c r="D465" s="61" t="s">
        <v>185</v>
      </c>
      <c r="E465" s="61" t="s">
        <v>186</v>
      </c>
      <c r="F465" s="17">
        <v>117.87</v>
      </c>
      <c r="G465" s="17">
        <v>4222</v>
      </c>
      <c r="H465" s="17">
        <v>232</v>
      </c>
      <c r="I465" s="62">
        <v>0.0549502605400284</v>
      </c>
      <c r="J465" s="63">
        <v>0.508060344827586</v>
      </c>
      <c r="K465" s="63">
        <v>27.9180483183325</v>
      </c>
      <c r="L465" s="17">
        <v>14</v>
      </c>
      <c r="M465" s="66">
        <v>0</v>
      </c>
      <c r="N465" s="17">
        <v>12</v>
      </c>
      <c r="O465" s="17">
        <v>0</v>
      </c>
      <c r="P465" s="17">
        <v>1</v>
      </c>
      <c r="Q465" s="17">
        <v>27</v>
      </c>
      <c r="R465" s="67">
        <v>4.36555555555556</v>
      </c>
      <c r="S465" s="85">
        <v>0.116379310344828</v>
      </c>
      <c r="U465"/>
    </row>
    <row r="466" customHeight="1" spans="1:21">
      <c r="A466" s="64"/>
      <c r="B466" s="61" t="s">
        <v>175</v>
      </c>
      <c r="C466" s="64"/>
      <c r="D466" s="64"/>
      <c r="E466" s="64"/>
      <c r="F466" s="17">
        <v>742.68</v>
      </c>
      <c r="G466" s="17">
        <v>46665</v>
      </c>
      <c r="H466" s="17">
        <v>1552</v>
      </c>
      <c r="I466" s="62">
        <v>0.0332583306546662</v>
      </c>
      <c r="J466" s="63">
        <v>0.478530927835052</v>
      </c>
      <c r="K466" s="63">
        <v>15.9151398264224</v>
      </c>
      <c r="L466" s="17">
        <v>26</v>
      </c>
      <c r="M466" s="66">
        <v>0</v>
      </c>
      <c r="N466" s="17">
        <v>22</v>
      </c>
      <c r="O466" s="17">
        <v>1</v>
      </c>
      <c r="P466" s="17">
        <v>3</v>
      </c>
      <c r="Q466" s="17">
        <v>52</v>
      </c>
      <c r="R466" s="67">
        <v>14.2823076923077</v>
      </c>
      <c r="S466" s="85">
        <v>0.0335051546391753</v>
      </c>
      <c r="U466"/>
    </row>
    <row r="467" customHeight="1" spans="1:21">
      <c r="A467" s="61" t="s">
        <v>250</v>
      </c>
      <c r="B467" s="64"/>
      <c r="C467" s="64"/>
      <c r="D467" s="64"/>
      <c r="E467" s="64"/>
      <c r="F467" s="17">
        <v>742.68</v>
      </c>
      <c r="G467" s="17">
        <v>46665</v>
      </c>
      <c r="H467" s="17">
        <v>1552</v>
      </c>
      <c r="I467" s="62">
        <v>0.0332583306546662</v>
      </c>
      <c r="J467" s="63">
        <v>0.478530927835052</v>
      </c>
      <c r="K467" s="63">
        <v>15.9151398264224</v>
      </c>
      <c r="L467" s="17">
        <v>26</v>
      </c>
      <c r="M467" s="66">
        <v>0</v>
      </c>
      <c r="N467" s="17">
        <v>22</v>
      </c>
      <c r="O467" s="17">
        <v>1</v>
      </c>
      <c r="P467" s="17">
        <v>3</v>
      </c>
      <c r="Q467" s="17">
        <v>52</v>
      </c>
      <c r="R467" s="67">
        <v>14.2823076923077</v>
      </c>
      <c r="S467" s="85">
        <v>0.0335051546391753</v>
      </c>
      <c r="U467"/>
    </row>
    <row r="468" customHeight="1" spans="1:21">
      <c r="A468" s="61" t="s">
        <v>98</v>
      </c>
      <c r="B468" s="61" t="s">
        <v>171</v>
      </c>
      <c r="C468" s="61" t="s">
        <v>172</v>
      </c>
      <c r="D468" s="61" t="s">
        <v>173</v>
      </c>
      <c r="E468" s="61" t="s">
        <v>174</v>
      </c>
      <c r="F468" s="17">
        <v>541.47</v>
      </c>
      <c r="G468" s="17">
        <v>40353</v>
      </c>
      <c r="H468" s="17">
        <v>1164</v>
      </c>
      <c r="I468" s="62">
        <v>0.0288454390008178</v>
      </c>
      <c r="J468" s="63">
        <v>0.465180412371134</v>
      </c>
      <c r="K468" s="63">
        <v>13.4183332094268</v>
      </c>
      <c r="L468" s="17">
        <v>4</v>
      </c>
      <c r="M468" s="66">
        <v>2</v>
      </c>
      <c r="N468" s="17">
        <v>2</v>
      </c>
      <c r="O468" s="17">
        <v>1</v>
      </c>
      <c r="P468" s="17">
        <v>0</v>
      </c>
      <c r="Q468" s="17">
        <v>9</v>
      </c>
      <c r="R468" s="67">
        <v>60.1633333333333</v>
      </c>
      <c r="S468" s="85">
        <v>0.0077319587628866</v>
      </c>
      <c r="U468"/>
    </row>
    <row r="469" customHeight="1" spans="1:21">
      <c r="A469" s="64"/>
      <c r="B469" s="64"/>
      <c r="C469" s="64"/>
      <c r="D469" s="61" t="s">
        <v>196</v>
      </c>
      <c r="E469" s="61" t="s">
        <v>186</v>
      </c>
      <c r="F469" s="17">
        <v>93.13</v>
      </c>
      <c r="G469" s="17">
        <v>7536</v>
      </c>
      <c r="H469" s="17">
        <v>217</v>
      </c>
      <c r="I469" s="62">
        <v>0.0287951167728238</v>
      </c>
      <c r="J469" s="63">
        <v>0.429170506912442</v>
      </c>
      <c r="K469" s="63">
        <v>12.3580148619958</v>
      </c>
      <c r="L469" s="17">
        <v>3</v>
      </c>
      <c r="M469" s="66">
        <v>0</v>
      </c>
      <c r="N469" s="17">
        <v>1</v>
      </c>
      <c r="O469" s="17">
        <v>0</v>
      </c>
      <c r="P469" s="17">
        <v>0</v>
      </c>
      <c r="Q469" s="17">
        <v>4</v>
      </c>
      <c r="R469" s="67">
        <v>23.2825</v>
      </c>
      <c r="S469" s="85">
        <v>0.0184331797235023</v>
      </c>
      <c r="U469"/>
    </row>
    <row r="470" customHeight="1" spans="1:21">
      <c r="A470" s="64"/>
      <c r="B470" s="64"/>
      <c r="C470" s="61" t="s">
        <v>184</v>
      </c>
      <c r="D470" s="61" t="s">
        <v>197</v>
      </c>
      <c r="E470" s="61" t="s">
        <v>174</v>
      </c>
      <c r="F470" s="17">
        <v>27.62</v>
      </c>
      <c r="G470" s="17">
        <v>1174</v>
      </c>
      <c r="H470" s="17">
        <v>66</v>
      </c>
      <c r="I470" s="62">
        <v>0.0562180579216354</v>
      </c>
      <c r="J470" s="63">
        <v>0.418484848484849</v>
      </c>
      <c r="K470" s="63">
        <v>23.526405451448</v>
      </c>
      <c r="L470" s="17">
        <v>4</v>
      </c>
      <c r="M470" s="66">
        <v>0</v>
      </c>
      <c r="N470" s="17">
        <v>2</v>
      </c>
      <c r="O470" s="17">
        <v>0</v>
      </c>
      <c r="P470" s="17">
        <v>0</v>
      </c>
      <c r="Q470" s="17">
        <v>6</v>
      </c>
      <c r="R470" s="67">
        <v>4.60333333333333</v>
      </c>
      <c r="S470" s="85">
        <v>0.0909090909090909</v>
      </c>
      <c r="U470"/>
    </row>
    <row r="471" customHeight="1" spans="1:21">
      <c r="A471" s="64"/>
      <c r="B471" s="64"/>
      <c r="C471" s="64"/>
      <c r="D471" s="61" t="s">
        <v>185</v>
      </c>
      <c r="E471" s="61" t="s">
        <v>186</v>
      </c>
      <c r="F471" s="17">
        <v>91.6</v>
      </c>
      <c r="G471" s="17">
        <v>3199</v>
      </c>
      <c r="H471" s="17">
        <v>179</v>
      </c>
      <c r="I471" s="62">
        <v>0.0559549859331041</v>
      </c>
      <c r="J471" s="63">
        <v>0.511731843575419</v>
      </c>
      <c r="K471" s="63">
        <v>28.633948108784</v>
      </c>
      <c r="L471" s="17">
        <v>14</v>
      </c>
      <c r="M471" s="66">
        <v>0</v>
      </c>
      <c r="N471" s="17">
        <v>6</v>
      </c>
      <c r="O471" s="17">
        <v>0</v>
      </c>
      <c r="P471" s="17">
        <v>0</v>
      </c>
      <c r="Q471" s="17">
        <v>20</v>
      </c>
      <c r="R471" s="67">
        <v>4.58</v>
      </c>
      <c r="S471" s="85">
        <v>0.111731843575419</v>
      </c>
      <c r="U471"/>
    </row>
    <row r="472" customHeight="1" spans="1:21">
      <c r="A472" s="64"/>
      <c r="B472" s="61" t="s">
        <v>175</v>
      </c>
      <c r="C472" s="64"/>
      <c r="D472" s="64"/>
      <c r="E472" s="64"/>
      <c r="F472" s="17">
        <v>753.82</v>
      </c>
      <c r="G472" s="17">
        <v>52262</v>
      </c>
      <c r="H472" s="17">
        <v>1626</v>
      </c>
      <c r="I472" s="62">
        <v>0.0311124717768168</v>
      </c>
      <c r="J472" s="63">
        <v>0.46360393603936</v>
      </c>
      <c r="K472" s="63">
        <v>14.4238643756458</v>
      </c>
      <c r="L472" s="17">
        <v>25</v>
      </c>
      <c r="M472" s="66">
        <v>2</v>
      </c>
      <c r="N472" s="17">
        <v>11</v>
      </c>
      <c r="O472" s="17">
        <v>1</v>
      </c>
      <c r="P472" s="17">
        <v>0</v>
      </c>
      <c r="Q472" s="17">
        <v>39</v>
      </c>
      <c r="R472" s="67">
        <v>19.328717948718</v>
      </c>
      <c r="S472" s="85">
        <v>0.0239852398523985</v>
      </c>
      <c r="U472"/>
    </row>
    <row r="473" customHeight="1" spans="1:21">
      <c r="A473" s="61" t="s">
        <v>251</v>
      </c>
      <c r="B473" s="64"/>
      <c r="C473" s="64"/>
      <c r="D473" s="64"/>
      <c r="E473" s="64"/>
      <c r="F473" s="17">
        <v>753.82</v>
      </c>
      <c r="G473" s="17">
        <v>52262</v>
      </c>
      <c r="H473" s="17">
        <v>1626</v>
      </c>
      <c r="I473" s="62">
        <v>0.0311124717768168</v>
      </c>
      <c r="J473" s="63">
        <v>0.46360393603936</v>
      </c>
      <c r="K473" s="63">
        <v>14.4238643756458</v>
      </c>
      <c r="L473" s="17">
        <v>25</v>
      </c>
      <c r="M473" s="66">
        <v>2</v>
      </c>
      <c r="N473" s="17">
        <v>11</v>
      </c>
      <c r="O473" s="17">
        <v>1</v>
      </c>
      <c r="P473" s="17">
        <v>0</v>
      </c>
      <c r="Q473" s="17">
        <v>39</v>
      </c>
      <c r="R473" s="67">
        <v>19.328717948718</v>
      </c>
      <c r="S473" s="85">
        <v>0.0239852398523985</v>
      </c>
      <c r="U473"/>
    </row>
    <row r="474" customHeight="1" spans="1:21">
      <c r="A474" s="61" t="s">
        <v>97</v>
      </c>
      <c r="B474" s="61" t="s">
        <v>171</v>
      </c>
      <c r="C474" s="61" t="s">
        <v>172</v>
      </c>
      <c r="D474" s="61" t="s">
        <v>173</v>
      </c>
      <c r="E474" s="61" t="s">
        <v>174</v>
      </c>
      <c r="F474" s="17">
        <v>590.01</v>
      </c>
      <c r="G474" s="17">
        <v>43681</v>
      </c>
      <c r="H474" s="17">
        <v>1258</v>
      </c>
      <c r="I474" s="62">
        <v>0.0287997069664156</v>
      </c>
      <c r="J474" s="63">
        <v>0.469006359300477</v>
      </c>
      <c r="K474" s="63">
        <v>13.5072457132392</v>
      </c>
      <c r="L474" s="17">
        <v>5</v>
      </c>
      <c r="M474" s="66">
        <v>1</v>
      </c>
      <c r="N474" s="17">
        <v>3</v>
      </c>
      <c r="O474" s="17">
        <v>1</v>
      </c>
      <c r="P474" s="17">
        <v>1</v>
      </c>
      <c r="Q474" s="17">
        <v>11</v>
      </c>
      <c r="R474" s="67">
        <v>53.6372727272727</v>
      </c>
      <c r="S474" s="85">
        <v>0.00874403815580286</v>
      </c>
      <c r="U474"/>
    </row>
    <row r="475" customHeight="1" spans="1:21">
      <c r="A475" s="64"/>
      <c r="B475" s="64"/>
      <c r="C475" s="64"/>
      <c r="D475" s="61" t="s">
        <v>196</v>
      </c>
      <c r="E475" s="61" t="s">
        <v>186</v>
      </c>
      <c r="F475" s="17">
        <v>107.95</v>
      </c>
      <c r="G475" s="17">
        <v>8605</v>
      </c>
      <c r="H475" s="17">
        <v>251</v>
      </c>
      <c r="I475" s="62">
        <v>0.0291690877396862</v>
      </c>
      <c r="J475" s="63">
        <v>0.4300796812749</v>
      </c>
      <c r="K475" s="63">
        <v>12.5450319581639</v>
      </c>
      <c r="L475" s="17">
        <v>0</v>
      </c>
      <c r="M475" s="66">
        <v>0</v>
      </c>
      <c r="N475" s="17">
        <v>2</v>
      </c>
      <c r="O475" s="17">
        <v>0</v>
      </c>
      <c r="P475" s="17">
        <v>0</v>
      </c>
      <c r="Q475" s="17">
        <v>2</v>
      </c>
      <c r="R475" s="67">
        <v>53.975</v>
      </c>
      <c r="S475" s="85">
        <v>0.00796812749003984</v>
      </c>
      <c r="U475"/>
    </row>
    <row r="476" customHeight="1" spans="1:21">
      <c r="A476" s="64"/>
      <c r="B476" s="64"/>
      <c r="C476" s="61" t="s">
        <v>184</v>
      </c>
      <c r="D476" s="61" t="s">
        <v>197</v>
      </c>
      <c r="E476" s="61" t="s">
        <v>174</v>
      </c>
      <c r="F476" s="17">
        <v>36.58</v>
      </c>
      <c r="G476" s="17">
        <v>1336</v>
      </c>
      <c r="H476" s="17">
        <v>73</v>
      </c>
      <c r="I476" s="62">
        <v>0.0546407185628743</v>
      </c>
      <c r="J476" s="63">
        <v>0.501095890410959</v>
      </c>
      <c r="K476" s="63">
        <v>27.3802395209581</v>
      </c>
      <c r="L476" s="17">
        <v>2</v>
      </c>
      <c r="M476" s="66">
        <v>0</v>
      </c>
      <c r="N476" s="17">
        <v>1</v>
      </c>
      <c r="O476" s="17">
        <v>0</v>
      </c>
      <c r="P476" s="17">
        <v>0</v>
      </c>
      <c r="Q476" s="17">
        <v>3</v>
      </c>
      <c r="R476" s="67">
        <v>12.1933333333333</v>
      </c>
      <c r="S476" s="85">
        <v>0.0410958904109589</v>
      </c>
      <c r="U476"/>
    </row>
    <row r="477" customHeight="1" spans="1:21">
      <c r="A477" s="64"/>
      <c r="B477" s="64"/>
      <c r="C477" s="64"/>
      <c r="D477" s="61" t="s">
        <v>185</v>
      </c>
      <c r="E477" s="61" t="s">
        <v>186</v>
      </c>
      <c r="F477" s="17">
        <v>44.73</v>
      </c>
      <c r="G477" s="17">
        <v>1440</v>
      </c>
      <c r="H477" s="17">
        <v>95</v>
      </c>
      <c r="I477" s="62">
        <v>0.0659722222222222</v>
      </c>
      <c r="J477" s="63">
        <v>0.470842105263158</v>
      </c>
      <c r="K477" s="63">
        <v>31.0625</v>
      </c>
      <c r="L477" s="17">
        <v>2</v>
      </c>
      <c r="M477" s="66">
        <v>0</v>
      </c>
      <c r="N477" s="17">
        <v>4</v>
      </c>
      <c r="O477" s="17">
        <v>0</v>
      </c>
      <c r="P477" s="17">
        <v>0</v>
      </c>
      <c r="Q477" s="17">
        <v>6</v>
      </c>
      <c r="R477" s="67">
        <v>7.455</v>
      </c>
      <c r="S477" s="85">
        <v>0.0631578947368421</v>
      </c>
      <c r="U477"/>
    </row>
    <row r="478" customHeight="1" spans="1:21">
      <c r="A478" s="64"/>
      <c r="B478" s="61" t="s">
        <v>175</v>
      </c>
      <c r="C478" s="64"/>
      <c r="D478" s="64"/>
      <c r="E478" s="64"/>
      <c r="F478" s="17">
        <v>779.27</v>
      </c>
      <c r="G478" s="17">
        <v>55062</v>
      </c>
      <c r="H478" s="17">
        <v>1677</v>
      </c>
      <c r="I478" s="62">
        <v>0.0304565762231666</v>
      </c>
      <c r="J478" s="63">
        <v>0.464680977936792</v>
      </c>
      <c r="K478" s="63">
        <v>14.1525916239875</v>
      </c>
      <c r="L478" s="17">
        <v>9</v>
      </c>
      <c r="M478" s="66">
        <v>1</v>
      </c>
      <c r="N478" s="17">
        <v>10</v>
      </c>
      <c r="O478" s="17">
        <v>1</v>
      </c>
      <c r="P478" s="17">
        <v>1</v>
      </c>
      <c r="Q478" s="17">
        <v>22</v>
      </c>
      <c r="R478" s="67">
        <v>35.4213636363636</v>
      </c>
      <c r="S478" s="85">
        <v>0.013118664281455</v>
      </c>
      <c r="U478"/>
    </row>
    <row r="479" customHeight="1" spans="1:21">
      <c r="A479" s="61" t="s">
        <v>252</v>
      </c>
      <c r="B479" s="64"/>
      <c r="C479" s="64"/>
      <c r="D479" s="64"/>
      <c r="E479" s="64"/>
      <c r="F479" s="17">
        <v>779.27</v>
      </c>
      <c r="G479" s="17">
        <v>55062</v>
      </c>
      <c r="H479" s="17">
        <v>1677</v>
      </c>
      <c r="I479" s="62">
        <v>0.0304565762231666</v>
      </c>
      <c r="J479" s="63">
        <v>0.464680977936792</v>
      </c>
      <c r="K479" s="63">
        <v>14.1525916239875</v>
      </c>
      <c r="L479" s="17">
        <v>9</v>
      </c>
      <c r="M479" s="66">
        <v>1</v>
      </c>
      <c r="N479" s="17">
        <v>10</v>
      </c>
      <c r="O479" s="17">
        <v>1</v>
      </c>
      <c r="P479" s="17">
        <v>1</v>
      </c>
      <c r="Q479" s="17">
        <v>22</v>
      </c>
      <c r="R479" s="67">
        <v>35.4213636363636</v>
      </c>
      <c r="S479" s="85">
        <v>0.013118664281455</v>
      </c>
      <c r="U479"/>
    </row>
    <row r="480" customHeight="1" spans="1:21">
      <c r="A480" s="61" t="s">
        <v>96</v>
      </c>
      <c r="B480" s="61" t="s">
        <v>171</v>
      </c>
      <c r="C480" s="61" t="s">
        <v>172</v>
      </c>
      <c r="D480" s="61" t="s">
        <v>173</v>
      </c>
      <c r="E480" s="61" t="s">
        <v>174</v>
      </c>
      <c r="F480" s="17">
        <v>677.44</v>
      </c>
      <c r="G480" s="17">
        <v>50068</v>
      </c>
      <c r="H480" s="17">
        <v>1487</v>
      </c>
      <c r="I480" s="62">
        <v>0.0296996085323959</v>
      </c>
      <c r="J480" s="63">
        <v>0.455574983187626</v>
      </c>
      <c r="K480" s="63">
        <v>13.5303986578254</v>
      </c>
      <c r="L480" s="17">
        <v>17</v>
      </c>
      <c r="M480" s="66">
        <v>0</v>
      </c>
      <c r="N480" s="17">
        <v>3</v>
      </c>
      <c r="O480" s="17">
        <v>0</v>
      </c>
      <c r="P480" s="17">
        <v>0</v>
      </c>
      <c r="Q480" s="17">
        <v>20</v>
      </c>
      <c r="R480" s="67">
        <v>33.872</v>
      </c>
      <c r="S480" s="85">
        <v>0.0134498991257566</v>
      </c>
      <c r="U480"/>
    </row>
    <row r="481" customHeight="1" spans="1:21">
      <c r="A481" s="64"/>
      <c r="B481" s="64"/>
      <c r="C481" s="64"/>
      <c r="D481" s="61" t="s">
        <v>196</v>
      </c>
      <c r="E481" s="61" t="s">
        <v>186</v>
      </c>
      <c r="F481" s="17">
        <v>122.19</v>
      </c>
      <c r="G481" s="17">
        <v>9615</v>
      </c>
      <c r="H481" s="17">
        <v>289</v>
      </c>
      <c r="I481" s="62">
        <v>0.0300572022880915</v>
      </c>
      <c r="J481" s="63">
        <v>0.42280276816609</v>
      </c>
      <c r="K481" s="63">
        <v>12.7082683307332</v>
      </c>
      <c r="L481" s="17">
        <v>1</v>
      </c>
      <c r="M481" s="66">
        <v>0</v>
      </c>
      <c r="N481" s="17">
        <v>2</v>
      </c>
      <c r="O481" s="17">
        <v>0</v>
      </c>
      <c r="P481" s="17">
        <v>0</v>
      </c>
      <c r="Q481" s="17">
        <v>3</v>
      </c>
      <c r="R481" s="67">
        <v>40.73</v>
      </c>
      <c r="S481" s="85">
        <v>0.0103806228373702</v>
      </c>
      <c r="U481"/>
    </row>
    <row r="482" customHeight="1" spans="1:21">
      <c r="A482" s="64"/>
      <c r="B482" s="64"/>
      <c r="C482" s="61" t="s">
        <v>184</v>
      </c>
      <c r="D482" s="61" t="s">
        <v>197</v>
      </c>
      <c r="E482" s="61" t="s">
        <v>174</v>
      </c>
      <c r="F482" s="17">
        <v>46.33</v>
      </c>
      <c r="G482" s="17">
        <v>1877</v>
      </c>
      <c r="H482" s="17">
        <v>101</v>
      </c>
      <c r="I482" s="62">
        <v>0.0538092701118807</v>
      </c>
      <c r="J482" s="63">
        <v>0.458712871287129</v>
      </c>
      <c r="K482" s="63">
        <v>24.6830047948855</v>
      </c>
      <c r="L482" s="17">
        <v>1</v>
      </c>
      <c r="M482" s="66">
        <v>0</v>
      </c>
      <c r="N482" s="17">
        <v>3</v>
      </c>
      <c r="O482" s="17">
        <v>0</v>
      </c>
      <c r="P482" s="17">
        <v>0</v>
      </c>
      <c r="Q482" s="17">
        <v>4</v>
      </c>
      <c r="R482" s="67">
        <v>11.5825</v>
      </c>
      <c r="S482" s="85">
        <v>0.0396039603960396</v>
      </c>
      <c r="U482"/>
    </row>
    <row r="483" customHeight="1" spans="1:21">
      <c r="A483" s="64"/>
      <c r="B483" s="64"/>
      <c r="C483" s="64"/>
      <c r="D483" s="61" t="s">
        <v>185</v>
      </c>
      <c r="E483" s="61" t="s">
        <v>186</v>
      </c>
      <c r="F483" s="17">
        <v>42.22</v>
      </c>
      <c r="G483" s="17">
        <v>2127</v>
      </c>
      <c r="H483" s="17">
        <v>94</v>
      </c>
      <c r="I483" s="62">
        <v>0.0441937000470146</v>
      </c>
      <c r="J483" s="63">
        <v>0.449148936170213</v>
      </c>
      <c r="K483" s="63">
        <v>19.8495533615421</v>
      </c>
      <c r="L483" s="17">
        <v>3</v>
      </c>
      <c r="M483" s="66">
        <v>0</v>
      </c>
      <c r="N483" s="17">
        <v>1</v>
      </c>
      <c r="O483" s="17">
        <v>0</v>
      </c>
      <c r="P483" s="17">
        <v>0</v>
      </c>
      <c r="Q483" s="17">
        <v>4</v>
      </c>
      <c r="R483" s="67">
        <v>10.555</v>
      </c>
      <c r="S483" s="85">
        <v>0.0425531914893617</v>
      </c>
      <c r="U483"/>
    </row>
    <row r="484" customHeight="1" spans="1:21">
      <c r="A484" s="64"/>
      <c r="B484" s="61" t="s">
        <v>175</v>
      </c>
      <c r="C484" s="64"/>
      <c r="D484" s="64"/>
      <c r="E484" s="64"/>
      <c r="F484" s="17">
        <v>888.18</v>
      </c>
      <c r="G484" s="17">
        <v>63687</v>
      </c>
      <c r="H484" s="17">
        <v>1971</v>
      </c>
      <c r="I484" s="62">
        <v>0.0309482311931791</v>
      </c>
      <c r="J484" s="63">
        <v>0.45062404870624</v>
      </c>
      <c r="K484" s="63">
        <v>13.9460172405671</v>
      </c>
      <c r="L484" s="17">
        <v>22</v>
      </c>
      <c r="M484" s="66">
        <v>0</v>
      </c>
      <c r="N484" s="17">
        <v>9</v>
      </c>
      <c r="O484" s="17">
        <v>0</v>
      </c>
      <c r="P484" s="17">
        <v>0</v>
      </c>
      <c r="Q484" s="17">
        <v>31</v>
      </c>
      <c r="R484" s="67">
        <v>28.6509677419355</v>
      </c>
      <c r="S484" s="85">
        <v>0.0157280568239472</v>
      </c>
      <c r="U484"/>
    </row>
    <row r="485" customHeight="1" spans="1:21">
      <c r="A485" s="61" t="s">
        <v>253</v>
      </c>
      <c r="B485" s="64"/>
      <c r="C485" s="64"/>
      <c r="D485" s="64"/>
      <c r="E485" s="64"/>
      <c r="F485" s="17">
        <v>888.18</v>
      </c>
      <c r="G485" s="17">
        <v>63687</v>
      </c>
      <c r="H485" s="17">
        <v>1971</v>
      </c>
      <c r="I485" s="62">
        <v>0.0309482311931791</v>
      </c>
      <c r="J485" s="63">
        <v>0.45062404870624</v>
      </c>
      <c r="K485" s="63">
        <v>13.9460172405671</v>
      </c>
      <c r="L485" s="17">
        <v>22</v>
      </c>
      <c r="M485" s="66">
        <v>0</v>
      </c>
      <c r="N485" s="17">
        <v>9</v>
      </c>
      <c r="O485" s="17">
        <v>0</v>
      </c>
      <c r="P485" s="17">
        <v>0</v>
      </c>
      <c r="Q485" s="17">
        <v>31</v>
      </c>
      <c r="R485" s="67">
        <v>28.6509677419355</v>
      </c>
      <c r="S485" s="85">
        <v>0.0157280568239472</v>
      </c>
      <c r="U485"/>
    </row>
    <row r="486" customHeight="1" spans="1:21">
      <c r="A486" s="61" t="s">
        <v>95</v>
      </c>
      <c r="B486" s="61" t="s">
        <v>171</v>
      </c>
      <c r="C486" s="61" t="s">
        <v>172</v>
      </c>
      <c r="D486" s="61" t="s">
        <v>173</v>
      </c>
      <c r="E486" s="61" t="s">
        <v>174</v>
      </c>
      <c r="F486" s="17">
        <v>769.43</v>
      </c>
      <c r="G486" s="17">
        <v>61308</v>
      </c>
      <c r="H486" s="17">
        <v>1719</v>
      </c>
      <c r="I486" s="62">
        <v>0.0280387551379918</v>
      </c>
      <c r="J486" s="63">
        <v>0.44760325770797</v>
      </c>
      <c r="K486" s="63">
        <v>12.5502381418412</v>
      </c>
      <c r="L486" s="17">
        <v>18</v>
      </c>
      <c r="M486" s="66">
        <v>0</v>
      </c>
      <c r="N486" s="17">
        <v>8</v>
      </c>
      <c r="O486" s="17">
        <v>1</v>
      </c>
      <c r="P486" s="17">
        <v>0</v>
      </c>
      <c r="Q486" s="17">
        <v>27</v>
      </c>
      <c r="R486" s="67">
        <v>28.4974074074074</v>
      </c>
      <c r="S486" s="85">
        <v>0.0157068062827225</v>
      </c>
      <c r="U486"/>
    </row>
    <row r="487" customHeight="1" spans="1:21">
      <c r="A487" s="64"/>
      <c r="B487" s="64"/>
      <c r="C487" s="64"/>
      <c r="D487" s="61" t="s">
        <v>196</v>
      </c>
      <c r="E487" s="61" t="s">
        <v>186</v>
      </c>
      <c r="F487" s="17">
        <v>149</v>
      </c>
      <c r="G487" s="17">
        <v>11735</v>
      </c>
      <c r="H487" s="17">
        <v>344</v>
      </c>
      <c r="I487" s="62">
        <v>0.0293140178951853</v>
      </c>
      <c r="J487" s="63">
        <v>0.433139534883721</v>
      </c>
      <c r="K487" s="63">
        <v>12.6970600766937</v>
      </c>
      <c r="L487" s="17">
        <v>6</v>
      </c>
      <c r="M487" s="66">
        <v>0</v>
      </c>
      <c r="N487" s="17">
        <v>2</v>
      </c>
      <c r="O487" s="17">
        <v>1</v>
      </c>
      <c r="P487" s="17">
        <v>0</v>
      </c>
      <c r="Q487" s="17">
        <v>9</v>
      </c>
      <c r="R487" s="67">
        <v>16.5555555555556</v>
      </c>
      <c r="S487" s="85">
        <v>0.0261627906976744</v>
      </c>
      <c r="U487"/>
    </row>
    <row r="488" customHeight="1" spans="1:21">
      <c r="A488" s="64"/>
      <c r="B488" s="64"/>
      <c r="C488" s="61" t="s">
        <v>184</v>
      </c>
      <c r="D488" s="61" t="s">
        <v>197</v>
      </c>
      <c r="E488" s="61" t="s">
        <v>174</v>
      </c>
      <c r="F488" s="17">
        <v>56.54</v>
      </c>
      <c r="G488" s="17">
        <v>2675</v>
      </c>
      <c r="H488" s="17">
        <v>153</v>
      </c>
      <c r="I488" s="62">
        <v>0.057196261682243</v>
      </c>
      <c r="J488" s="63">
        <v>0.369542483660131</v>
      </c>
      <c r="K488" s="63">
        <v>21.1364485981308</v>
      </c>
      <c r="L488" s="17">
        <v>2</v>
      </c>
      <c r="M488" s="66">
        <v>0</v>
      </c>
      <c r="N488" s="17">
        <v>3</v>
      </c>
      <c r="O488" s="17">
        <v>0</v>
      </c>
      <c r="P488" s="17">
        <v>0</v>
      </c>
      <c r="Q488" s="17">
        <v>5</v>
      </c>
      <c r="R488" s="67">
        <v>11.308</v>
      </c>
      <c r="S488" s="85">
        <v>0.0326797385620915</v>
      </c>
      <c r="U488"/>
    </row>
    <row r="489" customHeight="1" spans="1:21">
      <c r="A489" s="64"/>
      <c r="B489" s="64"/>
      <c r="C489" s="64"/>
      <c r="D489" s="61" t="s">
        <v>185</v>
      </c>
      <c r="E489" s="61" t="s">
        <v>186</v>
      </c>
      <c r="F489" s="17">
        <v>52.54</v>
      </c>
      <c r="G489" s="17">
        <v>2798</v>
      </c>
      <c r="H489" s="17">
        <v>132</v>
      </c>
      <c r="I489" s="62">
        <v>0.0471765546819157</v>
      </c>
      <c r="J489" s="63">
        <v>0.398030303030303</v>
      </c>
      <c r="K489" s="63">
        <v>18.7776983559686</v>
      </c>
      <c r="L489" s="17">
        <v>6</v>
      </c>
      <c r="M489" s="66">
        <v>0</v>
      </c>
      <c r="N489" s="17">
        <v>1</v>
      </c>
      <c r="O489" s="17">
        <v>0</v>
      </c>
      <c r="P489" s="17">
        <v>0</v>
      </c>
      <c r="Q489" s="17">
        <v>7</v>
      </c>
      <c r="R489" s="67">
        <v>7.50571428571429</v>
      </c>
      <c r="S489" s="85">
        <v>0.053030303030303</v>
      </c>
      <c r="U489"/>
    </row>
    <row r="490" customHeight="1" spans="1:21">
      <c r="A490" s="64"/>
      <c r="B490" s="61" t="s">
        <v>175</v>
      </c>
      <c r="C490" s="64"/>
      <c r="D490" s="64"/>
      <c r="E490" s="64"/>
      <c r="F490" s="17">
        <v>1027.51</v>
      </c>
      <c r="G490" s="17">
        <v>78516</v>
      </c>
      <c r="H490" s="17">
        <v>2348</v>
      </c>
      <c r="I490" s="62">
        <v>0.029904732793316</v>
      </c>
      <c r="J490" s="63">
        <v>0.437610732538331</v>
      </c>
      <c r="K490" s="63">
        <v>13.0866320240461</v>
      </c>
      <c r="L490" s="17">
        <v>32</v>
      </c>
      <c r="M490" s="66">
        <v>0</v>
      </c>
      <c r="N490" s="17">
        <v>14</v>
      </c>
      <c r="O490" s="17">
        <v>2</v>
      </c>
      <c r="P490" s="17">
        <v>0</v>
      </c>
      <c r="Q490" s="17">
        <v>48</v>
      </c>
      <c r="R490" s="67">
        <v>21.4064583333333</v>
      </c>
      <c r="S490" s="85">
        <v>0.020442930153322</v>
      </c>
      <c r="U490"/>
    </row>
    <row r="491" customHeight="1" spans="1:21">
      <c r="A491" s="61" t="s">
        <v>254</v>
      </c>
      <c r="B491" s="64"/>
      <c r="C491" s="64"/>
      <c r="D491" s="64"/>
      <c r="E491" s="64"/>
      <c r="F491" s="17">
        <v>1027.51</v>
      </c>
      <c r="G491" s="17">
        <v>78516</v>
      </c>
      <c r="H491" s="17">
        <v>2348</v>
      </c>
      <c r="I491" s="62">
        <v>0.029904732793316</v>
      </c>
      <c r="J491" s="63">
        <v>0.437610732538331</v>
      </c>
      <c r="K491" s="63">
        <v>13.0866320240461</v>
      </c>
      <c r="L491" s="17">
        <v>32</v>
      </c>
      <c r="M491" s="66">
        <v>0</v>
      </c>
      <c r="N491" s="17">
        <v>14</v>
      </c>
      <c r="O491" s="17">
        <v>2</v>
      </c>
      <c r="P491" s="17">
        <v>0</v>
      </c>
      <c r="Q491" s="17">
        <v>48</v>
      </c>
      <c r="R491" s="67">
        <v>21.4064583333333</v>
      </c>
      <c r="S491" s="85">
        <v>0.020442930153322</v>
      </c>
      <c r="U491"/>
    </row>
    <row r="492" customHeight="1" spans="1:21">
      <c r="A492" s="61" t="s">
        <v>94</v>
      </c>
      <c r="B492" s="61" t="s">
        <v>171</v>
      </c>
      <c r="C492" s="61" t="s">
        <v>172</v>
      </c>
      <c r="D492" s="61" t="s">
        <v>173</v>
      </c>
      <c r="E492" s="61" t="s">
        <v>174</v>
      </c>
      <c r="F492" s="17">
        <v>659.55</v>
      </c>
      <c r="G492" s="17">
        <v>44984</v>
      </c>
      <c r="H492" s="17">
        <v>1457</v>
      </c>
      <c r="I492" s="62">
        <v>0.0323892939711898</v>
      </c>
      <c r="J492" s="63">
        <v>0.45267673301304</v>
      </c>
      <c r="K492" s="63">
        <v>14.6618797794771</v>
      </c>
      <c r="L492" s="17">
        <v>5</v>
      </c>
      <c r="M492" s="66">
        <v>1</v>
      </c>
      <c r="N492" s="17">
        <v>8</v>
      </c>
      <c r="O492" s="17">
        <v>0</v>
      </c>
      <c r="P492" s="17">
        <v>1</v>
      </c>
      <c r="Q492" s="17">
        <v>15</v>
      </c>
      <c r="R492" s="67">
        <v>43.97</v>
      </c>
      <c r="S492" s="85">
        <v>0.0102951269732327</v>
      </c>
      <c r="U492"/>
    </row>
    <row r="493" customHeight="1" spans="1:21">
      <c r="A493" s="64"/>
      <c r="B493" s="64"/>
      <c r="C493" s="64"/>
      <c r="D493" s="61" t="s">
        <v>196</v>
      </c>
      <c r="E493" s="61" t="s">
        <v>186</v>
      </c>
      <c r="F493" s="17">
        <v>118.84</v>
      </c>
      <c r="G493" s="17">
        <v>9228</v>
      </c>
      <c r="H493" s="17">
        <v>271</v>
      </c>
      <c r="I493" s="62">
        <v>0.0293671434763762</v>
      </c>
      <c r="J493" s="63">
        <v>0.438523985239852</v>
      </c>
      <c r="K493" s="63">
        <v>12.878196792371</v>
      </c>
      <c r="L493" s="17">
        <v>2</v>
      </c>
      <c r="M493" s="66">
        <v>0</v>
      </c>
      <c r="N493" s="17">
        <v>3</v>
      </c>
      <c r="O493" s="17">
        <v>0</v>
      </c>
      <c r="P493" s="17">
        <v>0</v>
      </c>
      <c r="Q493" s="17">
        <v>5</v>
      </c>
      <c r="R493" s="67">
        <v>23.768</v>
      </c>
      <c r="S493" s="85">
        <v>0.018450184501845</v>
      </c>
      <c r="U493"/>
    </row>
    <row r="494" customHeight="1" spans="1:21">
      <c r="A494" s="64"/>
      <c r="B494" s="64"/>
      <c r="C494" s="61" t="s">
        <v>184</v>
      </c>
      <c r="D494" s="61" t="s">
        <v>197</v>
      </c>
      <c r="E494" s="61" t="s">
        <v>174</v>
      </c>
      <c r="F494" s="17">
        <v>62.97</v>
      </c>
      <c r="G494" s="17">
        <v>3538</v>
      </c>
      <c r="H494" s="17">
        <v>181</v>
      </c>
      <c r="I494" s="62">
        <v>0.0511588468061051</v>
      </c>
      <c r="J494" s="63">
        <v>0.347900552486188</v>
      </c>
      <c r="K494" s="63">
        <v>17.7981910684002</v>
      </c>
      <c r="L494" s="17">
        <v>3</v>
      </c>
      <c r="M494" s="66">
        <v>0</v>
      </c>
      <c r="N494" s="17">
        <v>3</v>
      </c>
      <c r="O494" s="17">
        <v>0</v>
      </c>
      <c r="P494" s="17">
        <v>1</v>
      </c>
      <c r="Q494" s="17">
        <v>7</v>
      </c>
      <c r="R494" s="67">
        <v>8.99571428571429</v>
      </c>
      <c r="S494" s="85">
        <v>0.0386740331491713</v>
      </c>
      <c r="U494"/>
    </row>
    <row r="495" customHeight="1" spans="1:21">
      <c r="A495" s="64"/>
      <c r="B495" s="64"/>
      <c r="C495" s="64"/>
      <c r="D495" s="61" t="s">
        <v>185</v>
      </c>
      <c r="E495" s="61" t="s">
        <v>186</v>
      </c>
      <c r="F495" s="17">
        <v>55.33</v>
      </c>
      <c r="G495" s="17">
        <v>2618</v>
      </c>
      <c r="H495" s="17">
        <v>140</v>
      </c>
      <c r="I495" s="62">
        <v>0.053475935828877</v>
      </c>
      <c r="J495" s="63">
        <v>0.395214285714286</v>
      </c>
      <c r="K495" s="63">
        <v>21.1344537815126</v>
      </c>
      <c r="L495" s="17">
        <v>5</v>
      </c>
      <c r="M495" s="66">
        <v>1</v>
      </c>
      <c r="N495" s="17">
        <v>6</v>
      </c>
      <c r="O495" s="17">
        <v>0</v>
      </c>
      <c r="P495" s="17">
        <v>0</v>
      </c>
      <c r="Q495" s="17">
        <v>12</v>
      </c>
      <c r="R495" s="67">
        <v>4.61083333333333</v>
      </c>
      <c r="S495" s="85">
        <v>0.0857142857142857</v>
      </c>
      <c r="U495"/>
    </row>
    <row r="496" customHeight="1" spans="1:21">
      <c r="A496" s="64"/>
      <c r="B496" s="61" t="s">
        <v>175</v>
      </c>
      <c r="C496" s="64"/>
      <c r="D496" s="64"/>
      <c r="E496" s="64"/>
      <c r="F496" s="17">
        <v>896.69</v>
      </c>
      <c r="G496" s="17">
        <v>60368</v>
      </c>
      <c r="H496" s="17">
        <v>2049</v>
      </c>
      <c r="I496" s="62">
        <v>0.0339418234826398</v>
      </c>
      <c r="J496" s="63">
        <v>0.437623230844314</v>
      </c>
      <c r="K496" s="63">
        <v>14.8537304532203</v>
      </c>
      <c r="L496" s="17">
        <v>15</v>
      </c>
      <c r="M496" s="66">
        <v>2</v>
      </c>
      <c r="N496" s="17">
        <v>20</v>
      </c>
      <c r="O496" s="17">
        <v>0</v>
      </c>
      <c r="P496" s="17">
        <v>2</v>
      </c>
      <c r="Q496" s="17">
        <v>39</v>
      </c>
      <c r="R496" s="67">
        <v>22.9920512820513</v>
      </c>
      <c r="S496" s="85">
        <v>0.0190336749633968</v>
      </c>
      <c r="U496"/>
    </row>
    <row r="497" customHeight="1" spans="1:21">
      <c r="A497" s="61" t="s">
        <v>255</v>
      </c>
      <c r="B497" s="64"/>
      <c r="C497" s="64"/>
      <c r="D497" s="64"/>
      <c r="E497" s="64"/>
      <c r="F497" s="17">
        <v>896.69</v>
      </c>
      <c r="G497" s="17">
        <v>60368</v>
      </c>
      <c r="H497" s="17">
        <v>2049</v>
      </c>
      <c r="I497" s="62">
        <v>0.0339418234826398</v>
      </c>
      <c r="J497" s="63">
        <v>0.437623230844314</v>
      </c>
      <c r="K497" s="63">
        <v>14.8537304532203</v>
      </c>
      <c r="L497" s="17">
        <v>15</v>
      </c>
      <c r="M497" s="66">
        <v>2</v>
      </c>
      <c r="N497" s="17">
        <v>20</v>
      </c>
      <c r="O497" s="17">
        <v>0</v>
      </c>
      <c r="P497" s="17">
        <v>2</v>
      </c>
      <c r="Q497" s="17">
        <v>39</v>
      </c>
      <c r="R497" s="67">
        <v>22.9920512820513</v>
      </c>
      <c r="S497" s="85">
        <v>0.0190336749633968</v>
      </c>
      <c r="U497"/>
    </row>
    <row r="498" customHeight="1" spans="1:21">
      <c r="A498" s="61" t="s">
        <v>93</v>
      </c>
      <c r="B498" s="61" t="s">
        <v>171</v>
      </c>
      <c r="C498" s="61" t="s">
        <v>172</v>
      </c>
      <c r="D498" s="61" t="s">
        <v>173</v>
      </c>
      <c r="E498" s="61" t="s">
        <v>174</v>
      </c>
      <c r="F498" s="17">
        <v>531.95</v>
      </c>
      <c r="G498" s="17">
        <v>36525</v>
      </c>
      <c r="H498" s="17">
        <v>1109</v>
      </c>
      <c r="I498" s="62">
        <v>0.030362765229295</v>
      </c>
      <c r="J498" s="63">
        <v>0.479666366095582</v>
      </c>
      <c r="K498" s="63">
        <v>14.5639972621492</v>
      </c>
      <c r="L498" s="17">
        <v>9</v>
      </c>
      <c r="M498" s="66">
        <v>0</v>
      </c>
      <c r="N498" s="17">
        <v>2</v>
      </c>
      <c r="O498" s="17">
        <v>1</v>
      </c>
      <c r="P498" s="17">
        <v>0</v>
      </c>
      <c r="Q498" s="17">
        <v>12</v>
      </c>
      <c r="R498" s="67">
        <v>44.3291666666667</v>
      </c>
      <c r="S498" s="85">
        <v>0.0108205590622182</v>
      </c>
      <c r="U498"/>
    </row>
    <row r="499" customHeight="1" spans="1:21">
      <c r="A499" s="64"/>
      <c r="B499" s="64"/>
      <c r="C499" s="64"/>
      <c r="D499" s="61" t="s">
        <v>196</v>
      </c>
      <c r="E499" s="61" t="s">
        <v>186</v>
      </c>
      <c r="F499" s="17">
        <v>92.64</v>
      </c>
      <c r="G499" s="17">
        <v>6683</v>
      </c>
      <c r="H499" s="17">
        <v>216</v>
      </c>
      <c r="I499" s="62">
        <v>0.0323208140056861</v>
      </c>
      <c r="J499" s="63">
        <v>0.428888888888889</v>
      </c>
      <c r="K499" s="63">
        <v>13.8620380068831</v>
      </c>
      <c r="L499" s="17">
        <v>2</v>
      </c>
      <c r="M499" s="66">
        <v>0</v>
      </c>
      <c r="N499" s="17">
        <v>3</v>
      </c>
      <c r="O499" s="17">
        <v>0</v>
      </c>
      <c r="P499" s="17">
        <v>0</v>
      </c>
      <c r="Q499" s="17">
        <v>5</v>
      </c>
      <c r="R499" s="67">
        <v>18.528</v>
      </c>
      <c r="S499" s="85">
        <v>0.0231481481481481</v>
      </c>
      <c r="U499"/>
    </row>
    <row r="500" customHeight="1" spans="1:21">
      <c r="A500" s="64"/>
      <c r="B500" s="64"/>
      <c r="C500" s="61" t="s">
        <v>184</v>
      </c>
      <c r="D500" s="61" t="s">
        <v>197</v>
      </c>
      <c r="E500" s="61" t="s">
        <v>174</v>
      </c>
      <c r="F500" s="17">
        <v>53.76</v>
      </c>
      <c r="G500" s="17">
        <v>2595</v>
      </c>
      <c r="H500" s="17">
        <v>133</v>
      </c>
      <c r="I500" s="62">
        <v>0.051252408477842</v>
      </c>
      <c r="J500" s="63">
        <v>0.404210526315789</v>
      </c>
      <c r="K500" s="63">
        <v>20.7167630057803</v>
      </c>
      <c r="L500" s="17">
        <v>6</v>
      </c>
      <c r="M500" s="66">
        <v>0</v>
      </c>
      <c r="N500" s="17">
        <v>2</v>
      </c>
      <c r="O500" s="17">
        <v>0</v>
      </c>
      <c r="P500" s="17">
        <v>0</v>
      </c>
      <c r="Q500" s="17">
        <v>8</v>
      </c>
      <c r="R500" s="67">
        <v>6.72</v>
      </c>
      <c r="S500" s="85">
        <v>0.0601503759398496</v>
      </c>
      <c r="U500"/>
    </row>
    <row r="501" customHeight="1" spans="1:21">
      <c r="A501" s="64"/>
      <c r="B501" s="64"/>
      <c r="C501" s="64"/>
      <c r="D501" s="61" t="s">
        <v>185</v>
      </c>
      <c r="E501" s="61" t="s">
        <v>186</v>
      </c>
      <c r="F501" s="17">
        <v>50.2</v>
      </c>
      <c r="G501" s="17">
        <v>2226</v>
      </c>
      <c r="H501" s="17">
        <v>124</v>
      </c>
      <c r="I501" s="62">
        <v>0.0557053009883199</v>
      </c>
      <c r="J501" s="63">
        <v>0.404838709677419</v>
      </c>
      <c r="K501" s="63">
        <v>22.5516621743037</v>
      </c>
      <c r="L501" s="17">
        <v>6</v>
      </c>
      <c r="M501" s="66">
        <v>0</v>
      </c>
      <c r="N501" s="17">
        <v>2</v>
      </c>
      <c r="O501" s="17">
        <v>0</v>
      </c>
      <c r="P501" s="17">
        <v>0</v>
      </c>
      <c r="Q501" s="17">
        <v>8</v>
      </c>
      <c r="R501" s="67">
        <v>6.275</v>
      </c>
      <c r="S501" s="85">
        <v>0.0645161290322581</v>
      </c>
      <c r="U501"/>
    </row>
    <row r="502" customHeight="1" spans="1:21">
      <c r="A502" s="64"/>
      <c r="B502" s="61" t="s">
        <v>175</v>
      </c>
      <c r="C502" s="64"/>
      <c r="D502" s="64"/>
      <c r="E502" s="64"/>
      <c r="F502" s="17">
        <v>728.55</v>
      </c>
      <c r="G502" s="17">
        <v>48029</v>
      </c>
      <c r="H502" s="17">
        <v>1582</v>
      </c>
      <c r="I502" s="62">
        <v>0.0329384330300443</v>
      </c>
      <c r="J502" s="63">
        <v>0.460524652338812</v>
      </c>
      <c r="K502" s="63">
        <v>15.1689604197464</v>
      </c>
      <c r="L502" s="17">
        <v>23</v>
      </c>
      <c r="M502" s="66">
        <v>0</v>
      </c>
      <c r="N502" s="17">
        <v>9</v>
      </c>
      <c r="O502" s="17">
        <v>1</v>
      </c>
      <c r="P502" s="17">
        <v>0</v>
      </c>
      <c r="Q502" s="17">
        <v>33</v>
      </c>
      <c r="R502" s="67">
        <v>22.0772727272727</v>
      </c>
      <c r="S502" s="85">
        <v>0.0208596713021492</v>
      </c>
      <c r="U502"/>
    </row>
    <row r="503" customHeight="1" spans="1:21">
      <c r="A503" s="61" t="s">
        <v>256</v>
      </c>
      <c r="B503" s="64"/>
      <c r="C503" s="64"/>
      <c r="D503" s="64"/>
      <c r="E503" s="64"/>
      <c r="F503" s="17">
        <v>728.55</v>
      </c>
      <c r="G503" s="17">
        <v>48029</v>
      </c>
      <c r="H503" s="17">
        <v>1582</v>
      </c>
      <c r="I503" s="62">
        <v>0.0329384330300443</v>
      </c>
      <c r="J503" s="63">
        <v>0.460524652338812</v>
      </c>
      <c r="K503" s="63">
        <v>15.1689604197464</v>
      </c>
      <c r="L503" s="17">
        <v>23</v>
      </c>
      <c r="M503" s="66">
        <v>0</v>
      </c>
      <c r="N503" s="17">
        <v>9</v>
      </c>
      <c r="O503" s="17">
        <v>1</v>
      </c>
      <c r="P503" s="17">
        <v>0</v>
      </c>
      <c r="Q503" s="17">
        <v>33</v>
      </c>
      <c r="R503" s="67">
        <v>22.0772727272727</v>
      </c>
      <c r="S503" s="85">
        <v>0.0208596713021492</v>
      </c>
      <c r="U503"/>
    </row>
    <row r="504" customHeight="1" spans="1:21">
      <c r="A504" s="61" t="s">
        <v>92</v>
      </c>
      <c r="B504" s="61" t="s">
        <v>171</v>
      </c>
      <c r="C504" s="61" t="s">
        <v>172</v>
      </c>
      <c r="D504" s="61" t="s">
        <v>173</v>
      </c>
      <c r="E504" s="61" t="s">
        <v>174</v>
      </c>
      <c r="F504" s="17">
        <v>604.99</v>
      </c>
      <c r="G504" s="17">
        <v>42457</v>
      </c>
      <c r="H504" s="17">
        <v>1287</v>
      </c>
      <c r="I504" s="62">
        <v>0.0303130225875592</v>
      </c>
      <c r="J504" s="63">
        <v>0.4700777000777</v>
      </c>
      <c r="K504" s="63">
        <v>14.2494759403632</v>
      </c>
      <c r="L504" s="17">
        <v>16</v>
      </c>
      <c r="M504" s="66">
        <v>0</v>
      </c>
      <c r="N504" s="17">
        <v>8</v>
      </c>
      <c r="O504" s="17">
        <v>1</v>
      </c>
      <c r="P504" s="17">
        <v>2</v>
      </c>
      <c r="Q504" s="17">
        <v>27</v>
      </c>
      <c r="R504" s="67">
        <v>22.407037037037</v>
      </c>
      <c r="S504" s="85">
        <v>0.020979020979021</v>
      </c>
      <c r="U504"/>
    </row>
    <row r="505" customHeight="1" spans="1:21">
      <c r="A505" s="64"/>
      <c r="B505" s="64"/>
      <c r="C505" s="64"/>
      <c r="D505" s="61" t="s">
        <v>196</v>
      </c>
      <c r="E505" s="61" t="s">
        <v>186</v>
      </c>
      <c r="F505" s="17">
        <v>105.3</v>
      </c>
      <c r="G505" s="17">
        <v>7244</v>
      </c>
      <c r="H505" s="17">
        <v>244</v>
      </c>
      <c r="I505" s="62">
        <v>0.033683048039757</v>
      </c>
      <c r="J505" s="63">
        <v>0.43155737704918</v>
      </c>
      <c r="K505" s="63">
        <v>14.5361678630591</v>
      </c>
      <c r="L505" s="17">
        <v>2</v>
      </c>
      <c r="M505" s="66">
        <v>0</v>
      </c>
      <c r="N505" s="17">
        <v>1</v>
      </c>
      <c r="O505" s="17">
        <v>0</v>
      </c>
      <c r="P505" s="17">
        <v>0</v>
      </c>
      <c r="Q505" s="17">
        <v>3</v>
      </c>
      <c r="R505" s="67">
        <v>35.1</v>
      </c>
      <c r="S505" s="85">
        <v>0.0122950819672131</v>
      </c>
      <c r="U505"/>
    </row>
    <row r="506" customHeight="1" spans="1:21">
      <c r="A506" s="64"/>
      <c r="B506" s="64"/>
      <c r="C506" s="61" t="s">
        <v>184</v>
      </c>
      <c r="D506" s="61" t="s">
        <v>197</v>
      </c>
      <c r="E506" s="61" t="s">
        <v>174</v>
      </c>
      <c r="F506" s="17">
        <v>52.75</v>
      </c>
      <c r="G506" s="17">
        <v>1990</v>
      </c>
      <c r="H506" s="17">
        <v>125</v>
      </c>
      <c r="I506" s="62">
        <v>0.0628140703517588</v>
      </c>
      <c r="J506" s="63">
        <v>0.422</v>
      </c>
      <c r="K506" s="63">
        <v>26.5075376884422</v>
      </c>
      <c r="L506" s="17">
        <v>2</v>
      </c>
      <c r="M506" s="66">
        <v>1</v>
      </c>
      <c r="N506" s="17">
        <v>3</v>
      </c>
      <c r="O506" s="17">
        <v>0</v>
      </c>
      <c r="P506" s="17">
        <v>0</v>
      </c>
      <c r="Q506" s="17">
        <v>6</v>
      </c>
      <c r="R506" s="67">
        <v>8.79166666666667</v>
      </c>
      <c r="S506" s="85">
        <v>0.048</v>
      </c>
      <c r="U506"/>
    </row>
    <row r="507" customHeight="1" spans="1:21">
      <c r="A507" s="64"/>
      <c r="B507" s="64"/>
      <c r="C507" s="64"/>
      <c r="D507" s="61" t="s">
        <v>185</v>
      </c>
      <c r="E507" s="61" t="s">
        <v>186</v>
      </c>
      <c r="F507" s="17">
        <v>48</v>
      </c>
      <c r="G507" s="17">
        <v>2013</v>
      </c>
      <c r="H507" s="17">
        <v>108</v>
      </c>
      <c r="I507" s="62">
        <v>0.0536512667660209</v>
      </c>
      <c r="J507" s="63">
        <v>0.444444444444444</v>
      </c>
      <c r="K507" s="63">
        <v>23.8450074515648</v>
      </c>
      <c r="L507" s="17">
        <v>8</v>
      </c>
      <c r="M507" s="66">
        <v>0</v>
      </c>
      <c r="N507" s="17">
        <v>2</v>
      </c>
      <c r="O507" s="17">
        <v>0</v>
      </c>
      <c r="P507" s="17">
        <v>0</v>
      </c>
      <c r="Q507" s="17">
        <v>10</v>
      </c>
      <c r="R507" s="67">
        <v>4.8</v>
      </c>
      <c r="S507" s="85">
        <v>0.0925925925925926</v>
      </c>
      <c r="U507"/>
    </row>
    <row r="508" customHeight="1" spans="1:21">
      <c r="A508" s="64"/>
      <c r="B508" s="61" t="s">
        <v>175</v>
      </c>
      <c r="C508" s="64"/>
      <c r="D508" s="64"/>
      <c r="E508" s="64"/>
      <c r="F508" s="17">
        <v>811.04</v>
      </c>
      <c r="G508" s="17">
        <v>53704</v>
      </c>
      <c r="H508" s="17">
        <v>1764</v>
      </c>
      <c r="I508" s="62">
        <v>0.0328467153284672</v>
      </c>
      <c r="J508" s="63">
        <v>0.459773242630386</v>
      </c>
      <c r="K508" s="63">
        <v>15.1020408163265</v>
      </c>
      <c r="L508" s="17">
        <v>28</v>
      </c>
      <c r="M508" s="66">
        <v>1</v>
      </c>
      <c r="N508" s="17">
        <v>14</v>
      </c>
      <c r="O508" s="17">
        <v>1</v>
      </c>
      <c r="P508" s="17">
        <v>2</v>
      </c>
      <c r="Q508" s="17">
        <v>46</v>
      </c>
      <c r="R508" s="67">
        <v>17.6313043478261</v>
      </c>
      <c r="S508" s="85">
        <v>0.0260770975056689</v>
      </c>
      <c r="U508"/>
    </row>
    <row r="509" customHeight="1" spans="1:21">
      <c r="A509" s="61" t="s">
        <v>257</v>
      </c>
      <c r="B509" s="64"/>
      <c r="C509" s="64"/>
      <c r="D509" s="64"/>
      <c r="E509" s="64"/>
      <c r="F509" s="17">
        <v>811.04</v>
      </c>
      <c r="G509" s="17">
        <v>53704</v>
      </c>
      <c r="H509" s="17">
        <v>1764</v>
      </c>
      <c r="I509" s="62">
        <v>0.0328467153284672</v>
      </c>
      <c r="J509" s="63">
        <v>0.459773242630386</v>
      </c>
      <c r="K509" s="63">
        <v>15.1020408163265</v>
      </c>
      <c r="L509" s="17">
        <v>28</v>
      </c>
      <c r="M509" s="66">
        <v>1</v>
      </c>
      <c r="N509" s="17">
        <v>14</v>
      </c>
      <c r="O509" s="17">
        <v>1</v>
      </c>
      <c r="P509" s="17">
        <v>2</v>
      </c>
      <c r="Q509" s="17">
        <v>46</v>
      </c>
      <c r="R509" s="67">
        <v>17.6313043478261</v>
      </c>
      <c r="S509" s="85">
        <v>0.0260770975056689</v>
      </c>
      <c r="U509"/>
    </row>
    <row r="510" customHeight="1" spans="1:21">
      <c r="A510" s="61" t="s">
        <v>91</v>
      </c>
      <c r="B510" s="61" t="s">
        <v>171</v>
      </c>
      <c r="C510" s="61" t="s">
        <v>172</v>
      </c>
      <c r="D510" s="61" t="s">
        <v>173</v>
      </c>
      <c r="E510" s="61" t="s">
        <v>174</v>
      </c>
      <c r="F510" s="17">
        <v>685.8</v>
      </c>
      <c r="G510" s="17">
        <v>51476</v>
      </c>
      <c r="H510" s="17">
        <v>1506</v>
      </c>
      <c r="I510" s="62">
        <v>0.0292563524749398</v>
      </c>
      <c r="J510" s="63">
        <v>0.455378486055777</v>
      </c>
      <c r="K510" s="63">
        <v>13.3227134975523</v>
      </c>
      <c r="L510" s="17">
        <v>8</v>
      </c>
      <c r="M510" s="66">
        <v>1</v>
      </c>
      <c r="N510" s="17">
        <v>2</v>
      </c>
      <c r="O510" s="17">
        <v>1</v>
      </c>
      <c r="P510" s="17">
        <v>3</v>
      </c>
      <c r="Q510" s="17">
        <v>15</v>
      </c>
      <c r="R510" s="67">
        <v>45.72</v>
      </c>
      <c r="S510" s="85">
        <v>0.0099601593625498</v>
      </c>
      <c r="U510"/>
    </row>
    <row r="511" customHeight="1" spans="1:21">
      <c r="A511" s="64"/>
      <c r="B511" s="64"/>
      <c r="C511" s="64"/>
      <c r="D511" s="61" t="s">
        <v>196</v>
      </c>
      <c r="E511" s="61" t="s">
        <v>186</v>
      </c>
      <c r="F511" s="17">
        <v>123.56</v>
      </c>
      <c r="G511" s="17">
        <v>10390</v>
      </c>
      <c r="H511" s="17">
        <v>290</v>
      </c>
      <c r="I511" s="62">
        <v>0.0279114533205005</v>
      </c>
      <c r="J511" s="63">
        <v>0.426068965517241</v>
      </c>
      <c r="K511" s="63">
        <v>11.8922040423484</v>
      </c>
      <c r="L511" s="17">
        <v>2</v>
      </c>
      <c r="M511" s="66">
        <v>0</v>
      </c>
      <c r="N511" s="17">
        <v>2</v>
      </c>
      <c r="O511" s="17">
        <v>0</v>
      </c>
      <c r="P511" s="17">
        <v>0</v>
      </c>
      <c r="Q511" s="17">
        <v>4</v>
      </c>
      <c r="R511" s="67">
        <v>30.89</v>
      </c>
      <c r="S511" s="85">
        <v>0.0137931034482759</v>
      </c>
      <c r="U511"/>
    </row>
    <row r="512" customHeight="1" spans="1:21">
      <c r="A512" s="64"/>
      <c r="B512" s="64"/>
      <c r="C512" s="61" t="s">
        <v>184</v>
      </c>
      <c r="D512" s="61" t="s">
        <v>197</v>
      </c>
      <c r="E512" s="61" t="s">
        <v>174</v>
      </c>
      <c r="F512" s="17">
        <v>56.81</v>
      </c>
      <c r="G512" s="17">
        <v>2823</v>
      </c>
      <c r="H512" s="17">
        <v>139</v>
      </c>
      <c r="I512" s="62">
        <v>0.0492383988664541</v>
      </c>
      <c r="J512" s="63">
        <v>0.408705035971223</v>
      </c>
      <c r="K512" s="63">
        <v>20.1239815798796</v>
      </c>
      <c r="L512" s="17">
        <v>4</v>
      </c>
      <c r="M512" s="66">
        <v>0</v>
      </c>
      <c r="N512" s="17">
        <v>3</v>
      </c>
      <c r="O512" s="17">
        <v>0</v>
      </c>
      <c r="P512" s="17">
        <v>0</v>
      </c>
      <c r="Q512" s="17">
        <v>7</v>
      </c>
      <c r="R512" s="67">
        <v>8.11571428571429</v>
      </c>
      <c r="S512" s="85">
        <v>0.0503597122302158</v>
      </c>
      <c r="U512"/>
    </row>
    <row r="513" customHeight="1" spans="1:21">
      <c r="A513" s="64"/>
      <c r="B513" s="64"/>
      <c r="C513" s="64"/>
      <c r="D513" s="61" t="s">
        <v>185</v>
      </c>
      <c r="E513" s="61" t="s">
        <v>186</v>
      </c>
      <c r="F513" s="17">
        <v>56.69</v>
      </c>
      <c r="G513" s="17">
        <v>2463</v>
      </c>
      <c r="H513" s="17">
        <v>133</v>
      </c>
      <c r="I513" s="62">
        <v>0.0539991879821356</v>
      </c>
      <c r="J513" s="63">
        <v>0.426240601503759</v>
      </c>
      <c r="K513" s="63">
        <v>23.0166463662201</v>
      </c>
      <c r="L513" s="17">
        <v>6</v>
      </c>
      <c r="M513" s="66">
        <v>0</v>
      </c>
      <c r="N513" s="17">
        <v>3</v>
      </c>
      <c r="O513" s="17">
        <v>0</v>
      </c>
      <c r="P513" s="17">
        <v>0</v>
      </c>
      <c r="Q513" s="17">
        <v>9</v>
      </c>
      <c r="R513" s="67">
        <v>6.29888888888889</v>
      </c>
      <c r="S513" s="85">
        <v>0.0676691729323308</v>
      </c>
      <c r="U513"/>
    </row>
    <row r="514" customHeight="1" spans="1:21">
      <c r="A514" s="64"/>
      <c r="B514" s="61" t="s">
        <v>175</v>
      </c>
      <c r="C514" s="64"/>
      <c r="D514" s="64"/>
      <c r="E514" s="64"/>
      <c r="F514" s="17">
        <v>922.86</v>
      </c>
      <c r="G514" s="17">
        <v>67152</v>
      </c>
      <c r="H514" s="17">
        <v>2068</v>
      </c>
      <c r="I514" s="62">
        <v>0.0307958065284727</v>
      </c>
      <c r="J514" s="63">
        <v>0.446257253384913</v>
      </c>
      <c r="K514" s="63">
        <v>13.7428520371694</v>
      </c>
      <c r="L514" s="17">
        <v>20</v>
      </c>
      <c r="M514" s="66">
        <v>1</v>
      </c>
      <c r="N514" s="17">
        <v>10</v>
      </c>
      <c r="O514" s="17">
        <v>1</v>
      </c>
      <c r="P514" s="17">
        <v>3</v>
      </c>
      <c r="Q514" s="17">
        <v>35</v>
      </c>
      <c r="R514" s="67">
        <v>26.3674285714286</v>
      </c>
      <c r="S514" s="85">
        <v>0.0169245647969052</v>
      </c>
      <c r="U514"/>
    </row>
    <row r="515" customHeight="1" spans="1:21">
      <c r="A515" s="61" t="s">
        <v>258</v>
      </c>
      <c r="B515" s="64"/>
      <c r="C515" s="64"/>
      <c r="D515" s="64"/>
      <c r="E515" s="64"/>
      <c r="F515" s="17">
        <v>922.86</v>
      </c>
      <c r="G515" s="17">
        <v>67152</v>
      </c>
      <c r="H515" s="17">
        <v>2068</v>
      </c>
      <c r="I515" s="62">
        <v>0.0307958065284727</v>
      </c>
      <c r="J515" s="63">
        <v>0.446257253384913</v>
      </c>
      <c r="K515" s="63">
        <v>13.7428520371694</v>
      </c>
      <c r="L515" s="17">
        <v>20</v>
      </c>
      <c r="M515" s="66">
        <v>1</v>
      </c>
      <c r="N515" s="17">
        <v>10</v>
      </c>
      <c r="O515" s="17">
        <v>1</v>
      </c>
      <c r="P515" s="17">
        <v>3</v>
      </c>
      <c r="Q515" s="17">
        <v>35</v>
      </c>
      <c r="R515" s="67">
        <v>26.3674285714286</v>
      </c>
      <c r="S515" s="85">
        <v>0.0169245647969052</v>
      </c>
      <c r="U515"/>
    </row>
    <row r="516" customHeight="1" spans="1:21">
      <c r="A516" s="61" t="s">
        <v>90</v>
      </c>
      <c r="B516" s="61" t="s">
        <v>171</v>
      </c>
      <c r="C516" s="61" t="s">
        <v>172</v>
      </c>
      <c r="D516" s="61" t="s">
        <v>173</v>
      </c>
      <c r="E516" s="61" t="s">
        <v>174</v>
      </c>
      <c r="F516" s="17">
        <v>647.92</v>
      </c>
      <c r="G516" s="17">
        <v>50214</v>
      </c>
      <c r="H516" s="17">
        <v>1404</v>
      </c>
      <c r="I516" s="62">
        <v>0.0279603297885052</v>
      </c>
      <c r="J516" s="63">
        <v>0.461481481481481</v>
      </c>
      <c r="K516" s="63">
        <v>12.9031744135102</v>
      </c>
      <c r="L516" s="17">
        <v>16</v>
      </c>
      <c r="M516" s="66">
        <v>0</v>
      </c>
      <c r="N516" s="17">
        <v>2</v>
      </c>
      <c r="O516" s="17">
        <v>0</v>
      </c>
      <c r="P516" s="17">
        <v>1</v>
      </c>
      <c r="Q516" s="17">
        <v>19</v>
      </c>
      <c r="R516" s="67">
        <v>34.1010526315789</v>
      </c>
      <c r="S516" s="85">
        <v>0.0135327635327635</v>
      </c>
      <c r="U516"/>
    </row>
    <row r="517" customHeight="1" spans="1:21">
      <c r="A517" s="64"/>
      <c r="B517" s="64"/>
      <c r="C517" s="64"/>
      <c r="D517" s="61" t="s">
        <v>196</v>
      </c>
      <c r="E517" s="61" t="s">
        <v>186</v>
      </c>
      <c r="F517" s="17">
        <v>99.53</v>
      </c>
      <c r="G517" s="17">
        <v>7925</v>
      </c>
      <c r="H517" s="17">
        <v>239</v>
      </c>
      <c r="I517" s="62">
        <v>0.0301577287066246</v>
      </c>
      <c r="J517" s="63">
        <v>0.416443514644352</v>
      </c>
      <c r="K517" s="63">
        <v>12.5589905362776</v>
      </c>
      <c r="L517" s="17">
        <v>1</v>
      </c>
      <c r="M517" s="66">
        <v>0</v>
      </c>
      <c r="N517" s="17">
        <v>1</v>
      </c>
      <c r="O517" s="17">
        <v>0</v>
      </c>
      <c r="P517" s="17">
        <v>0</v>
      </c>
      <c r="Q517" s="17">
        <v>2</v>
      </c>
      <c r="R517" s="67">
        <v>49.765</v>
      </c>
      <c r="S517" s="85">
        <v>0.00836820083682008</v>
      </c>
      <c r="U517"/>
    </row>
    <row r="518" customHeight="1" spans="1:21">
      <c r="A518" s="64"/>
      <c r="B518" s="64"/>
      <c r="C518" s="61" t="s">
        <v>184</v>
      </c>
      <c r="D518" s="61" t="s">
        <v>197</v>
      </c>
      <c r="E518" s="61" t="s">
        <v>174</v>
      </c>
      <c r="F518" s="17">
        <v>88.3</v>
      </c>
      <c r="G518" s="17">
        <v>4923</v>
      </c>
      <c r="H518" s="17">
        <v>253</v>
      </c>
      <c r="I518" s="62">
        <v>0.0513914279910624</v>
      </c>
      <c r="J518" s="63">
        <v>0.34901185770751</v>
      </c>
      <c r="K518" s="63">
        <v>17.9362177534024</v>
      </c>
      <c r="L518" s="17">
        <v>11</v>
      </c>
      <c r="M518" s="66">
        <v>0</v>
      </c>
      <c r="N518" s="17">
        <v>5</v>
      </c>
      <c r="O518" s="17">
        <v>0</v>
      </c>
      <c r="P518" s="17">
        <v>0</v>
      </c>
      <c r="Q518" s="17">
        <v>16</v>
      </c>
      <c r="R518" s="67">
        <v>5.51875</v>
      </c>
      <c r="S518" s="85">
        <v>0.0632411067193676</v>
      </c>
      <c r="U518"/>
    </row>
    <row r="519" customHeight="1" spans="1:21">
      <c r="A519" s="64"/>
      <c r="B519" s="64"/>
      <c r="C519" s="64"/>
      <c r="D519" s="61" t="s">
        <v>185</v>
      </c>
      <c r="E519" s="61" t="s">
        <v>186</v>
      </c>
      <c r="F519" s="17">
        <v>61.82</v>
      </c>
      <c r="G519" s="17">
        <v>3447</v>
      </c>
      <c r="H519" s="17">
        <v>173</v>
      </c>
      <c r="I519" s="62">
        <v>0.0501885697708152</v>
      </c>
      <c r="J519" s="63">
        <v>0.357341040462428</v>
      </c>
      <c r="K519" s="63">
        <v>17.9344357412243</v>
      </c>
      <c r="L519" s="17">
        <v>12</v>
      </c>
      <c r="M519" s="66">
        <v>0</v>
      </c>
      <c r="N519" s="17">
        <v>2</v>
      </c>
      <c r="O519" s="17">
        <v>0</v>
      </c>
      <c r="P519" s="17">
        <v>0</v>
      </c>
      <c r="Q519" s="17">
        <v>14</v>
      </c>
      <c r="R519" s="67">
        <v>4.41571428571429</v>
      </c>
      <c r="S519" s="85">
        <v>0.0809248554913295</v>
      </c>
      <c r="U519"/>
    </row>
    <row r="520" customHeight="1" spans="1:21">
      <c r="A520" s="64"/>
      <c r="B520" s="61" t="s">
        <v>175</v>
      </c>
      <c r="C520" s="64"/>
      <c r="D520" s="64"/>
      <c r="E520" s="64"/>
      <c r="F520" s="17">
        <v>897.57</v>
      </c>
      <c r="G520" s="17">
        <v>66509</v>
      </c>
      <c r="H520" s="17">
        <v>2069</v>
      </c>
      <c r="I520" s="62">
        <v>0.0311085717722414</v>
      </c>
      <c r="J520" s="63">
        <v>0.433818269695505</v>
      </c>
      <c r="K520" s="63">
        <v>13.4954667789322</v>
      </c>
      <c r="L520" s="17">
        <v>40</v>
      </c>
      <c r="M520" s="66">
        <v>0</v>
      </c>
      <c r="N520" s="17">
        <v>10</v>
      </c>
      <c r="O520" s="17">
        <v>0</v>
      </c>
      <c r="P520" s="17">
        <v>1</v>
      </c>
      <c r="Q520" s="17">
        <v>51</v>
      </c>
      <c r="R520" s="67">
        <v>17.5994117647059</v>
      </c>
      <c r="S520" s="85">
        <v>0.0246495891735138</v>
      </c>
      <c r="U520"/>
    </row>
    <row r="521" customHeight="1" spans="1:21">
      <c r="A521" s="61" t="s">
        <v>259</v>
      </c>
      <c r="B521" s="64"/>
      <c r="C521" s="64"/>
      <c r="D521" s="64"/>
      <c r="E521" s="64"/>
      <c r="F521" s="17">
        <v>897.57</v>
      </c>
      <c r="G521" s="17">
        <v>66509</v>
      </c>
      <c r="H521" s="17">
        <v>2069</v>
      </c>
      <c r="I521" s="62">
        <v>0.0311085717722414</v>
      </c>
      <c r="J521" s="63">
        <v>0.433818269695505</v>
      </c>
      <c r="K521" s="63">
        <v>13.4954667789322</v>
      </c>
      <c r="L521" s="17">
        <v>40</v>
      </c>
      <c r="M521" s="66">
        <v>0</v>
      </c>
      <c r="N521" s="17">
        <v>10</v>
      </c>
      <c r="O521" s="17">
        <v>0</v>
      </c>
      <c r="P521" s="17">
        <v>1</v>
      </c>
      <c r="Q521" s="17">
        <v>51</v>
      </c>
      <c r="R521" s="67">
        <v>17.5994117647059</v>
      </c>
      <c r="S521" s="85">
        <v>0.0246495891735138</v>
      </c>
      <c r="U521"/>
    </row>
    <row r="522" customHeight="1" spans="1:21">
      <c r="A522" s="61" t="s">
        <v>89</v>
      </c>
      <c r="B522" s="61" t="s">
        <v>171</v>
      </c>
      <c r="C522" s="61" t="s">
        <v>172</v>
      </c>
      <c r="D522" s="61" t="s">
        <v>173</v>
      </c>
      <c r="E522" s="61" t="s">
        <v>174</v>
      </c>
      <c r="F522" s="17">
        <v>684.23</v>
      </c>
      <c r="G522" s="17">
        <v>48745</v>
      </c>
      <c r="H522" s="17">
        <v>1462</v>
      </c>
      <c r="I522" s="62">
        <v>0.0299928197763873</v>
      </c>
      <c r="J522" s="63">
        <v>0.468009575923393</v>
      </c>
      <c r="K522" s="63">
        <v>14.0369268642938</v>
      </c>
      <c r="L522" s="17">
        <v>13</v>
      </c>
      <c r="M522" s="66">
        <v>1</v>
      </c>
      <c r="N522" s="17">
        <v>5</v>
      </c>
      <c r="O522" s="17">
        <v>2</v>
      </c>
      <c r="P522" s="17">
        <v>0</v>
      </c>
      <c r="Q522" s="17">
        <v>21</v>
      </c>
      <c r="R522" s="67">
        <v>32.582380952381</v>
      </c>
      <c r="S522" s="85">
        <v>0.0143638850889193</v>
      </c>
      <c r="U522"/>
    </row>
    <row r="523" customHeight="1" spans="1:21">
      <c r="A523" s="64"/>
      <c r="B523" s="64"/>
      <c r="C523" s="64"/>
      <c r="D523" s="61" t="s">
        <v>196</v>
      </c>
      <c r="E523" s="61" t="s">
        <v>186</v>
      </c>
      <c r="F523" s="17">
        <v>94.02</v>
      </c>
      <c r="G523" s="17">
        <v>7393</v>
      </c>
      <c r="H523" s="17">
        <v>229</v>
      </c>
      <c r="I523" s="62">
        <v>0.0309752468551332</v>
      </c>
      <c r="J523" s="63">
        <v>0.41056768558952</v>
      </c>
      <c r="K523" s="63">
        <v>12.7174354118761</v>
      </c>
      <c r="L523" s="17">
        <v>0</v>
      </c>
      <c r="M523" s="66">
        <v>0</v>
      </c>
      <c r="N523" s="17">
        <v>2</v>
      </c>
      <c r="O523" s="17">
        <v>0</v>
      </c>
      <c r="P523" s="17">
        <v>0</v>
      </c>
      <c r="Q523" s="17">
        <v>2</v>
      </c>
      <c r="R523" s="67">
        <v>47.01</v>
      </c>
      <c r="S523" s="85">
        <v>0.00873362445414847</v>
      </c>
      <c r="U523"/>
    </row>
    <row r="524" customHeight="1" spans="1:21">
      <c r="A524" s="64"/>
      <c r="B524" s="64"/>
      <c r="C524" s="61" t="s">
        <v>184</v>
      </c>
      <c r="D524" s="61" t="s">
        <v>197</v>
      </c>
      <c r="E524" s="61" t="s">
        <v>174</v>
      </c>
      <c r="F524" s="17">
        <v>89.75</v>
      </c>
      <c r="G524" s="17">
        <v>5234</v>
      </c>
      <c r="H524" s="17">
        <v>253</v>
      </c>
      <c r="I524" s="62">
        <v>0.0483377913641574</v>
      </c>
      <c r="J524" s="63">
        <v>0.354743083003953</v>
      </c>
      <c r="K524" s="63">
        <v>17.147497134123</v>
      </c>
      <c r="L524" s="17">
        <v>6</v>
      </c>
      <c r="M524" s="66">
        <v>0</v>
      </c>
      <c r="N524" s="17">
        <v>11</v>
      </c>
      <c r="O524" s="17">
        <v>0</v>
      </c>
      <c r="P524" s="17">
        <v>0</v>
      </c>
      <c r="Q524" s="17">
        <v>17</v>
      </c>
      <c r="R524" s="67">
        <v>5.27941176470588</v>
      </c>
      <c r="S524" s="85">
        <v>0.0671936758893281</v>
      </c>
      <c r="U524"/>
    </row>
    <row r="525" customHeight="1" spans="1:21">
      <c r="A525" s="64"/>
      <c r="B525" s="64"/>
      <c r="C525" s="64"/>
      <c r="D525" s="61" t="s">
        <v>185</v>
      </c>
      <c r="E525" s="61" t="s">
        <v>186</v>
      </c>
      <c r="F525" s="17">
        <v>57.76</v>
      </c>
      <c r="G525" s="17">
        <v>2918</v>
      </c>
      <c r="H525" s="17">
        <v>141</v>
      </c>
      <c r="I525" s="62">
        <v>0.0483207676490747</v>
      </c>
      <c r="J525" s="63">
        <v>0.409645390070922</v>
      </c>
      <c r="K525" s="63">
        <v>19.7943797121316</v>
      </c>
      <c r="L525" s="17">
        <v>4</v>
      </c>
      <c r="M525" s="66">
        <v>0</v>
      </c>
      <c r="N525" s="17">
        <v>8</v>
      </c>
      <c r="O525" s="17">
        <v>0</v>
      </c>
      <c r="P525" s="17">
        <v>1</v>
      </c>
      <c r="Q525" s="17">
        <v>13</v>
      </c>
      <c r="R525" s="67">
        <v>4.44307692307692</v>
      </c>
      <c r="S525" s="85">
        <v>0.0921985815602837</v>
      </c>
      <c r="U525"/>
    </row>
    <row r="526" customHeight="1" spans="1:21">
      <c r="A526" s="64"/>
      <c r="B526" s="61" t="s">
        <v>175</v>
      </c>
      <c r="C526" s="64"/>
      <c r="D526" s="64"/>
      <c r="E526" s="64"/>
      <c r="F526" s="17">
        <v>925.76</v>
      </c>
      <c r="G526" s="17">
        <v>64290</v>
      </c>
      <c r="H526" s="17">
        <v>2085</v>
      </c>
      <c r="I526" s="62">
        <v>0.0324311712552497</v>
      </c>
      <c r="J526" s="63">
        <v>0.444009592326139</v>
      </c>
      <c r="K526" s="63">
        <v>14.3997511277026</v>
      </c>
      <c r="L526" s="17">
        <v>23</v>
      </c>
      <c r="M526" s="66">
        <v>1</v>
      </c>
      <c r="N526" s="17">
        <v>26</v>
      </c>
      <c r="O526" s="17">
        <v>2</v>
      </c>
      <c r="P526" s="17">
        <v>1</v>
      </c>
      <c r="Q526" s="17">
        <v>53</v>
      </c>
      <c r="R526" s="67">
        <v>17.4671698113208</v>
      </c>
      <c r="S526" s="85">
        <v>0.0254196642685851</v>
      </c>
      <c r="U526"/>
    </row>
    <row r="527" customHeight="1" spans="1:21">
      <c r="A527" s="61" t="s">
        <v>260</v>
      </c>
      <c r="B527" s="64"/>
      <c r="C527" s="64"/>
      <c r="D527" s="64"/>
      <c r="E527" s="64"/>
      <c r="F527" s="17">
        <v>925.76</v>
      </c>
      <c r="G527" s="17">
        <v>64290</v>
      </c>
      <c r="H527" s="17">
        <v>2085</v>
      </c>
      <c r="I527" s="62">
        <v>0.0324311712552497</v>
      </c>
      <c r="J527" s="63">
        <v>0.444009592326139</v>
      </c>
      <c r="K527" s="63">
        <v>14.3997511277026</v>
      </c>
      <c r="L527" s="17">
        <v>23</v>
      </c>
      <c r="M527" s="66">
        <v>1</v>
      </c>
      <c r="N527" s="17">
        <v>26</v>
      </c>
      <c r="O527" s="17">
        <v>2</v>
      </c>
      <c r="P527" s="17">
        <v>1</v>
      </c>
      <c r="Q527" s="17">
        <v>53</v>
      </c>
      <c r="R527" s="67">
        <v>17.4671698113208</v>
      </c>
      <c r="S527" s="85">
        <v>0.0254196642685851</v>
      </c>
      <c r="U527"/>
    </row>
    <row r="528" customHeight="1" spans="1:21">
      <c r="A528" s="61" t="s">
        <v>88</v>
      </c>
      <c r="B528" s="61" t="s">
        <v>171</v>
      </c>
      <c r="C528" s="61" t="s">
        <v>172</v>
      </c>
      <c r="D528" s="61" t="s">
        <v>173</v>
      </c>
      <c r="E528" s="61" t="s">
        <v>174</v>
      </c>
      <c r="F528" s="17">
        <v>825.74</v>
      </c>
      <c r="G528" s="17">
        <v>51447</v>
      </c>
      <c r="H528" s="17">
        <v>1779</v>
      </c>
      <c r="I528" s="62">
        <v>0.0345792757595195</v>
      </c>
      <c r="J528" s="63">
        <v>0.46415964024733</v>
      </c>
      <c r="K528" s="63">
        <v>16.0503041965518</v>
      </c>
      <c r="L528" s="17">
        <v>12</v>
      </c>
      <c r="M528" s="66">
        <v>1</v>
      </c>
      <c r="N528" s="17">
        <v>9</v>
      </c>
      <c r="O528" s="17">
        <v>3</v>
      </c>
      <c r="P528" s="17">
        <v>0</v>
      </c>
      <c r="Q528" s="17">
        <v>25</v>
      </c>
      <c r="R528" s="67">
        <v>33.0296</v>
      </c>
      <c r="S528" s="85">
        <v>0.014052838673412</v>
      </c>
      <c r="U528"/>
    </row>
    <row r="529" customHeight="1" spans="1:21">
      <c r="A529" s="64"/>
      <c r="B529" s="64"/>
      <c r="C529" s="64"/>
      <c r="D529" s="61" t="s">
        <v>196</v>
      </c>
      <c r="E529" s="61" t="s">
        <v>186</v>
      </c>
      <c r="F529" s="17">
        <v>125.82</v>
      </c>
      <c r="G529" s="17">
        <v>9096</v>
      </c>
      <c r="H529" s="17">
        <v>303</v>
      </c>
      <c r="I529" s="62">
        <v>0.033311345646438</v>
      </c>
      <c r="J529" s="63">
        <v>0.415247524752475</v>
      </c>
      <c r="K529" s="63">
        <v>13.8324538258575</v>
      </c>
      <c r="L529" s="17">
        <v>1</v>
      </c>
      <c r="M529" s="66">
        <v>0</v>
      </c>
      <c r="N529" s="17">
        <v>3</v>
      </c>
      <c r="O529" s="17">
        <v>0</v>
      </c>
      <c r="P529" s="17">
        <v>1</v>
      </c>
      <c r="Q529" s="17">
        <v>5</v>
      </c>
      <c r="R529" s="67">
        <v>25.164</v>
      </c>
      <c r="S529" s="85">
        <v>0.0165016501650165</v>
      </c>
      <c r="U529"/>
    </row>
    <row r="530" customHeight="1" spans="1:21">
      <c r="A530" s="64"/>
      <c r="B530" s="64"/>
      <c r="C530" s="61" t="s">
        <v>184</v>
      </c>
      <c r="D530" s="61" t="s">
        <v>197</v>
      </c>
      <c r="E530" s="61" t="s">
        <v>174</v>
      </c>
      <c r="F530" s="17">
        <v>91.85</v>
      </c>
      <c r="G530" s="17">
        <v>4345</v>
      </c>
      <c r="H530" s="17">
        <v>245</v>
      </c>
      <c r="I530" s="62">
        <v>0.0563866513233602</v>
      </c>
      <c r="J530" s="63">
        <v>0.374897959183673</v>
      </c>
      <c r="K530" s="63">
        <v>21.1392405063291</v>
      </c>
      <c r="L530" s="17">
        <v>11</v>
      </c>
      <c r="M530" s="66">
        <v>0</v>
      </c>
      <c r="N530" s="17">
        <v>6</v>
      </c>
      <c r="O530" s="17">
        <v>0</v>
      </c>
      <c r="P530" s="17">
        <v>0</v>
      </c>
      <c r="Q530" s="17">
        <v>17</v>
      </c>
      <c r="R530" s="67">
        <v>5.40294117647059</v>
      </c>
      <c r="S530" s="85">
        <v>0.0693877551020408</v>
      </c>
      <c r="U530"/>
    </row>
    <row r="531" customHeight="1" spans="1:21">
      <c r="A531" s="64"/>
      <c r="B531" s="64"/>
      <c r="C531" s="64"/>
      <c r="D531" s="61" t="s">
        <v>185</v>
      </c>
      <c r="E531" s="61" t="s">
        <v>186</v>
      </c>
      <c r="F531" s="17">
        <v>68.62</v>
      </c>
      <c r="G531" s="17">
        <v>2604</v>
      </c>
      <c r="H531" s="17">
        <v>165</v>
      </c>
      <c r="I531" s="62">
        <v>0.0633640552995392</v>
      </c>
      <c r="J531" s="63">
        <v>0.415878787878788</v>
      </c>
      <c r="K531" s="63">
        <v>26.3517665130568</v>
      </c>
      <c r="L531" s="17">
        <v>7</v>
      </c>
      <c r="M531" s="66">
        <v>0</v>
      </c>
      <c r="N531" s="17">
        <v>5</v>
      </c>
      <c r="O531" s="17">
        <v>0</v>
      </c>
      <c r="P531" s="17">
        <v>0</v>
      </c>
      <c r="Q531" s="17">
        <v>12</v>
      </c>
      <c r="R531" s="67">
        <v>5.71833333333333</v>
      </c>
      <c r="S531" s="85">
        <v>0.0727272727272727</v>
      </c>
      <c r="U531"/>
    </row>
    <row r="532" customHeight="1" spans="1:21">
      <c r="A532" s="64"/>
      <c r="B532" s="61" t="s">
        <v>175</v>
      </c>
      <c r="C532" s="64"/>
      <c r="D532" s="64"/>
      <c r="E532" s="64"/>
      <c r="F532" s="17">
        <v>1112.03</v>
      </c>
      <c r="G532" s="17">
        <v>67492</v>
      </c>
      <c r="H532" s="17">
        <v>2492</v>
      </c>
      <c r="I532" s="62">
        <v>0.0369228945652818</v>
      </c>
      <c r="J532" s="63">
        <v>0.446239967897271</v>
      </c>
      <c r="K532" s="63">
        <v>16.4764712854857</v>
      </c>
      <c r="L532" s="17">
        <v>31</v>
      </c>
      <c r="M532" s="66">
        <v>1</v>
      </c>
      <c r="N532" s="17">
        <v>23</v>
      </c>
      <c r="O532" s="17">
        <v>3</v>
      </c>
      <c r="P532" s="17">
        <v>1</v>
      </c>
      <c r="Q532" s="17">
        <v>59</v>
      </c>
      <c r="R532" s="67">
        <v>18.8479661016949</v>
      </c>
      <c r="S532" s="85">
        <v>0.0236757624398074</v>
      </c>
      <c r="U532"/>
    </row>
    <row r="533" customHeight="1" spans="1:21">
      <c r="A533" s="61" t="s">
        <v>261</v>
      </c>
      <c r="B533" s="64"/>
      <c r="C533" s="64"/>
      <c r="D533" s="64"/>
      <c r="E533" s="64"/>
      <c r="F533" s="17">
        <v>1112.03</v>
      </c>
      <c r="G533" s="17">
        <v>67492</v>
      </c>
      <c r="H533" s="17">
        <v>2492</v>
      </c>
      <c r="I533" s="62">
        <v>0.0369228945652818</v>
      </c>
      <c r="J533" s="63">
        <v>0.446239967897271</v>
      </c>
      <c r="K533" s="63">
        <v>16.4764712854857</v>
      </c>
      <c r="L533" s="17">
        <v>31</v>
      </c>
      <c r="M533" s="66">
        <v>1</v>
      </c>
      <c r="N533" s="17">
        <v>23</v>
      </c>
      <c r="O533" s="17">
        <v>3</v>
      </c>
      <c r="P533" s="17">
        <v>1</v>
      </c>
      <c r="Q533" s="17">
        <v>59</v>
      </c>
      <c r="R533" s="67">
        <v>18.8479661016949</v>
      </c>
      <c r="S533" s="85">
        <v>0.0236757624398074</v>
      </c>
      <c r="U533"/>
    </row>
    <row r="534" customHeight="1" spans="1:21">
      <c r="A534" s="61" t="s">
        <v>87</v>
      </c>
      <c r="B534" s="61" t="s">
        <v>171</v>
      </c>
      <c r="C534" s="61" t="s">
        <v>172</v>
      </c>
      <c r="D534" s="61" t="s">
        <v>173</v>
      </c>
      <c r="E534" s="61" t="s">
        <v>174</v>
      </c>
      <c r="F534" s="17">
        <v>533.83</v>
      </c>
      <c r="G534" s="17">
        <v>33715</v>
      </c>
      <c r="H534" s="17">
        <v>1094</v>
      </c>
      <c r="I534" s="62">
        <v>0.0324484650748925</v>
      </c>
      <c r="J534" s="63">
        <v>0.487961608775137</v>
      </c>
      <c r="K534" s="63">
        <v>15.8336052202284</v>
      </c>
      <c r="L534" s="17">
        <v>10</v>
      </c>
      <c r="M534" s="66">
        <v>0</v>
      </c>
      <c r="N534" s="17">
        <v>4</v>
      </c>
      <c r="O534" s="17">
        <v>0</v>
      </c>
      <c r="P534" s="17">
        <v>0</v>
      </c>
      <c r="Q534" s="17">
        <v>14</v>
      </c>
      <c r="R534" s="67">
        <v>38.1307142857143</v>
      </c>
      <c r="S534" s="85">
        <v>0.0127970749542962</v>
      </c>
      <c r="U534"/>
    </row>
    <row r="535" customHeight="1" spans="1:21">
      <c r="A535" s="64"/>
      <c r="B535" s="64"/>
      <c r="C535" s="64"/>
      <c r="D535" s="61" t="s">
        <v>196</v>
      </c>
      <c r="E535" s="61" t="s">
        <v>186</v>
      </c>
      <c r="F535" s="17">
        <v>73.28</v>
      </c>
      <c r="G535" s="17">
        <v>4489</v>
      </c>
      <c r="H535" s="17">
        <v>177</v>
      </c>
      <c r="I535" s="62">
        <v>0.0394297170862107</v>
      </c>
      <c r="J535" s="63">
        <v>0.414011299435028</v>
      </c>
      <c r="K535" s="63">
        <v>16.3243484072176</v>
      </c>
      <c r="L535" s="17">
        <v>0</v>
      </c>
      <c r="M535" s="66">
        <v>0</v>
      </c>
      <c r="N535" s="17">
        <v>1</v>
      </c>
      <c r="O535" s="17">
        <v>0</v>
      </c>
      <c r="P535" s="17">
        <v>0</v>
      </c>
      <c r="Q535" s="17">
        <v>1</v>
      </c>
      <c r="R535" s="67">
        <v>73.28</v>
      </c>
      <c r="S535" s="85">
        <v>0.00564971751412429</v>
      </c>
      <c r="U535"/>
    </row>
    <row r="536" customHeight="1" spans="1:21">
      <c r="A536" s="64"/>
      <c r="B536" s="64"/>
      <c r="C536" s="61" t="s">
        <v>184</v>
      </c>
      <c r="D536" s="61" t="s">
        <v>197</v>
      </c>
      <c r="E536" s="61" t="s">
        <v>174</v>
      </c>
      <c r="F536" s="17">
        <v>74.02</v>
      </c>
      <c r="G536" s="17">
        <v>3027</v>
      </c>
      <c r="H536" s="17">
        <v>169</v>
      </c>
      <c r="I536" s="62">
        <v>0.0558308556326396</v>
      </c>
      <c r="J536" s="63">
        <v>0.437988165680473</v>
      </c>
      <c r="K536" s="63">
        <v>24.4532540469111</v>
      </c>
      <c r="L536" s="17">
        <v>4</v>
      </c>
      <c r="M536" s="66">
        <v>0</v>
      </c>
      <c r="N536" s="17">
        <v>4</v>
      </c>
      <c r="O536" s="17">
        <v>0</v>
      </c>
      <c r="P536" s="17">
        <v>0</v>
      </c>
      <c r="Q536" s="17">
        <v>8</v>
      </c>
      <c r="R536" s="67">
        <v>9.2525</v>
      </c>
      <c r="S536" s="85">
        <v>0.0473372781065089</v>
      </c>
      <c r="U536"/>
    </row>
    <row r="537" customHeight="1" spans="1:21">
      <c r="A537" s="64"/>
      <c r="B537" s="64"/>
      <c r="C537" s="64"/>
      <c r="D537" s="61" t="s">
        <v>185</v>
      </c>
      <c r="E537" s="61" t="s">
        <v>186</v>
      </c>
      <c r="F537" s="17">
        <v>46.82</v>
      </c>
      <c r="G537" s="17">
        <v>2430</v>
      </c>
      <c r="H537" s="17">
        <v>103</v>
      </c>
      <c r="I537" s="62">
        <v>0.0423868312757202</v>
      </c>
      <c r="J537" s="63">
        <v>0.454563106796117</v>
      </c>
      <c r="K537" s="63">
        <v>19.2674897119342</v>
      </c>
      <c r="L537" s="17">
        <v>7</v>
      </c>
      <c r="M537" s="66">
        <v>0</v>
      </c>
      <c r="N537" s="17">
        <v>6</v>
      </c>
      <c r="O537" s="17">
        <v>2</v>
      </c>
      <c r="P537" s="17">
        <v>0</v>
      </c>
      <c r="Q537" s="17">
        <v>15</v>
      </c>
      <c r="R537" s="67">
        <v>3.12133333333333</v>
      </c>
      <c r="S537" s="85">
        <v>0.145631067961165</v>
      </c>
      <c r="U537"/>
    </row>
    <row r="538" customHeight="1" spans="1:21">
      <c r="A538" s="64"/>
      <c r="B538" s="61" t="s">
        <v>175</v>
      </c>
      <c r="C538" s="64"/>
      <c r="D538" s="64"/>
      <c r="E538" s="64"/>
      <c r="F538" s="17">
        <v>727.95</v>
      </c>
      <c r="G538" s="17">
        <v>43661</v>
      </c>
      <c r="H538" s="17">
        <v>1543</v>
      </c>
      <c r="I538" s="62">
        <v>0.0353404640296832</v>
      </c>
      <c r="J538" s="63">
        <v>0.471775761503565</v>
      </c>
      <c r="K538" s="63">
        <v>16.6727743294931</v>
      </c>
      <c r="L538" s="17">
        <v>21</v>
      </c>
      <c r="M538" s="66">
        <v>0</v>
      </c>
      <c r="N538" s="17">
        <v>15</v>
      </c>
      <c r="O538" s="17">
        <v>2</v>
      </c>
      <c r="P538" s="17">
        <v>0</v>
      </c>
      <c r="Q538" s="17">
        <v>38</v>
      </c>
      <c r="R538" s="67">
        <v>19.1565789473684</v>
      </c>
      <c r="S538" s="85">
        <v>0.0246273493195075</v>
      </c>
      <c r="U538"/>
    </row>
    <row r="539" customHeight="1" spans="1:21">
      <c r="A539" s="61" t="s">
        <v>262</v>
      </c>
      <c r="B539" s="64"/>
      <c r="C539" s="64"/>
      <c r="D539" s="64"/>
      <c r="E539" s="64"/>
      <c r="F539" s="17">
        <v>727.95</v>
      </c>
      <c r="G539" s="17">
        <v>43661</v>
      </c>
      <c r="H539" s="17">
        <v>1543</v>
      </c>
      <c r="I539" s="62">
        <v>0.0353404640296832</v>
      </c>
      <c r="J539" s="63">
        <v>0.471775761503565</v>
      </c>
      <c r="K539" s="63">
        <v>16.6727743294931</v>
      </c>
      <c r="L539" s="17">
        <v>21</v>
      </c>
      <c r="M539" s="66">
        <v>0</v>
      </c>
      <c r="N539" s="17">
        <v>15</v>
      </c>
      <c r="O539" s="17">
        <v>2</v>
      </c>
      <c r="P539" s="17">
        <v>0</v>
      </c>
      <c r="Q539" s="17">
        <v>38</v>
      </c>
      <c r="R539" s="67">
        <v>19.1565789473684</v>
      </c>
      <c r="S539" s="85">
        <v>0.0246273493195075</v>
      </c>
      <c r="U539"/>
    </row>
    <row r="540" customHeight="1" spans="1:21">
      <c r="A540" s="61" t="s">
        <v>86</v>
      </c>
      <c r="B540" s="61" t="s">
        <v>171</v>
      </c>
      <c r="C540" s="61" t="s">
        <v>172</v>
      </c>
      <c r="D540" s="61" t="s">
        <v>173</v>
      </c>
      <c r="E540" s="61" t="s">
        <v>174</v>
      </c>
      <c r="F540" s="17">
        <v>780.81</v>
      </c>
      <c r="G540" s="17">
        <v>41957</v>
      </c>
      <c r="H540" s="17">
        <v>1300</v>
      </c>
      <c r="I540" s="62">
        <v>0.0309841027718855</v>
      </c>
      <c r="J540" s="63">
        <v>0.600623076923077</v>
      </c>
      <c r="K540" s="63">
        <v>18.6097671425507</v>
      </c>
      <c r="L540" s="17">
        <v>13</v>
      </c>
      <c r="M540" s="66">
        <v>0</v>
      </c>
      <c r="N540" s="17">
        <v>10</v>
      </c>
      <c r="O540" s="17">
        <v>0</v>
      </c>
      <c r="P540" s="17">
        <v>0</v>
      </c>
      <c r="Q540" s="17">
        <v>23</v>
      </c>
      <c r="R540" s="67">
        <v>33.9482608695652</v>
      </c>
      <c r="S540" s="85">
        <v>0.0176923076923077</v>
      </c>
      <c r="U540"/>
    </row>
    <row r="541" customHeight="1" spans="1:21">
      <c r="A541" s="64"/>
      <c r="B541" s="64"/>
      <c r="C541" s="64"/>
      <c r="D541" s="61" t="s">
        <v>196</v>
      </c>
      <c r="E541" s="61" t="s">
        <v>186</v>
      </c>
      <c r="F541" s="17">
        <v>48.68</v>
      </c>
      <c r="G541" s="17">
        <v>3633</v>
      </c>
      <c r="H541" s="17">
        <v>120</v>
      </c>
      <c r="I541" s="62">
        <v>0.0330305532617671</v>
      </c>
      <c r="J541" s="63">
        <v>0.405666666666667</v>
      </c>
      <c r="K541" s="63">
        <v>13.3993944398569</v>
      </c>
      <c r="L541" s="17">
        <v>-1</v>
      </c>
      <c r="M541" s="66">
        <v>0</v>
      </c>
      <c r="N541" s="17">
        <v>0</v>
      </c>
      <c r="O541" s="17">
        <v>0</v>
      </c>
      <c r="P541" s="17">
        <v>0</v>
      </c>
      <c r="Q541" s="17">
        <v>-1</v>
      </c>
      <c r="R541" s="67">
        <v>-48.68</v>
      </c>
      <c r="S541" s="85">
        <v>-0.00833333333333333</v>
      </c>
      <c r="U541"/>
    </row>
    <row r="542" customHeight="1" spans="1:21">
      <c r="A542" s="64"/>
      <c r="B542" s="64"/>
      <c r="C542" s="61" t="s">
        <v>184</v>
      </c>
      <c r="D542" s="61" t="s">
        <v>197</v>
      </c>
      <c r="E542" s="61" t="s">
        <v>174</v>
      </c>
      <c r="F542" s="17">
        <v>224.68</v>
      </c>
      <c r="G542" s="17">
        <v>8236</v>
      </c>
      <c r="H542" s="17">
        <v>483</v>
      </c>
      <c r="I542" s="62">
        <v>0.0586449732880039</v>
      </c>
      <c r="J542" s="63">
        <v>0.465175983436853</v>
      </c>
      <c r="K542" s="63">
        <v>27.2802331228752</v>
      </c>
      <c r="L542" s="17">
        <v>17</v>
      </c>
      <c r="M542" s="66">
        <v>0</v>
      </c>
      <c r="N542" s="17">
        <v>12</v>
      </c>
      <c r="O542" s="17">
        <v>0</v>
      </c>
      <c r="P542" s="17">
        <v>0</v>
      </c>
      <c r="Q542" s="17">
        <v>29</v>
      </c>
      <c r="R542" s="67">
        <v>7.74758620689655</v>
      </c>
      <c r="S542" s="85">
        <v>0.0600414078674948</v>
      </c>
      <c r="U542"/>
    </row>
    <row r="543" customHeight="1" spans="1:21">
      <c r="A543" s="64"/>
      <c r="B543" s="64"/>
      <c r="C543" s="64"/>
      <c r="D543" s="61" t="s">
        <v>185</v>
      </c>
      <c r="E543" s="61" t="s">
        <v>186</v>
      </c>
      <c r="F543" s="17">
        <v>119.64</v>
      </c>
      <c r="G543" s="17">
        <v>4291</v>
      </c>
      <c r="H543" s="17">
        <v>229</v>
      </c>
      <c r="I543" s="62">
        <v>0.0533675134001398</v>
      </c>
      <c r="J543" s="63">
        <v>0.522445414847162</v>
      </c>
      <c r="K543" s="63">
        <v>27.8816126776975</v>
      </c>
      <c r="L543" s="17">
        <v>9</v>
      </c>
      <c r="M543" s="66">
        <v>3</v>
      </c>
      <c r="N543" s="17">
        <v>8</v>
      </c>
      <c r="O543" s="17">
        <v>0</v>
      </c>
      <c r="P543" s="17">
        <v>0</v>
      </c>
      <c r="Q543" s="17">
        <v>20</v>
      </c>
      <c r="R543" s="67">
        <v>5.982</v>
      </c>
      <c r="S543" s="85">
        <v>0.0873362445414847</v>
      </c>
      <c r="U543"/>
    </row>
    <row r="544" customHeight="1" spans="1:21">
      <c r="A544" s="64"/>
      <c r="B544" s="61" t="s">
        <v>175</v>
      </c>
      <c r="C544" s="64"/>
      <c r="D544" s="64"/>
      <c r="E544" s="64"/>
      <c r="F544" s="17">
        <v>1173.81</v>
      </c>
      <c r="G544" s="17">
        <v>58117</v>
      </c>
      <c r="H544" s="17">
        <v>2132</v>
      </c>
      <c r="I544" s="62">
        <v>0.0366846189583082</v>
      </c>
      <c r="J544" s="63">
        <v>0.550567542213884</v>
      </c>
      <c r="K544" s="63">
        <v>20.1973604969286</v>
      </c>
      <c r="L544" s="17">
        <v>38</v>
      </c>
      <c r="M544" s="66">
        <v>3</v>
      </c>
      <c r="N544" s="17">
        <v>30</v>
      </c>
      <c r="O544" s="17">
        <v>0</v>
      </c>
      <c r="P544" s="17">
        <v>0</v>
      </c>
      <c r="Q544" s="17">
        <v>71</v>
      </c>
      <c r="R544" s="67">
        <v>16.5325352112676</v>
      </c>
      <c r="S544" s="85">
        <v>0.0333020637898687</v>
      </c>
      <c r="U544"/>
    </row>
    <row r="545" customHeight="1" spans="1:21">
      <c r="A545" s="61" t="s">
        <v>263</v>
      </c>
      <c r="B545" s="64"/>
      <c r="C545" s="64"/>
      <c r="D545" s="64"/>
      <c r="E545" s="64"/>
      <c r="F545" s="17">
        <v>1173.81</v>
      </c>
      <c r="G545" s="17">
        <v>58117</v>
      </c>
      <c r="H545" s="17">
        <v>2132</v>
      </c>
      <c r="I545" s="62">
        <v>0.0366846189583082</v>
      </c>
      <c r="J545" s="63">
        <v>0.550567542213884</v>
      </c>
      <c r="K545" s="63">
        <v>20.1973604969286</v>
      </c>
      <c r="L545" s="17">
        <v>38</v>
      </c>
      <c r="M545" s="66">
        <v>3</v>
      </c>
      <c r="N545" s="17">
        <v>30</v>
      </c>
      <c r="O545" s="17">
        <v>0</v>
      </c>
      <c r="P545" s="17">
        <v>0</v>
      </c>
      <c r="Q545" s="17">
        <v>71</v>
      </c>
      <c r="R545" s="67">
        <v>16.5325352112676</v>
      </c>
      <c r="S545" s="85">
        <v>0.0333020637898687</v>
      </c>
      <c r="U545"/>
    </row>
    <row r="546" customHeight="1" spans="1:21">
      <c r="A546" s="61" t="s">
        <v>85</v>
      </c>
      <c r="B546" s="61" t="s">
        <v>171</v>
      </c>
      <c r="C546" s="61" t="s">
        <v>172</v>
      </c>
      <c r="D546" s="61" t="s">
        <v>173</v>
      </c>
      <c r="E546" s="61" t="s">
        <v>174</v>
      </c>
      <c r="F546" s="17">
        <v>883.79</v>
      </c>
      <c r="G546" s="17">
        <v>49076</v>
      </c>
      <c r="H546" s="17">
        <v>1525</v>
      </c>
      <c r="I546" s="62">
        <v>0.0310742521802918</v>
      </c>
      <c r="J546" s="63">
        <v>0.579534426229508</v>
      </c>
      <c r="K546" s="63">
        <v>18.0085989078165</v>
      </c>
      <c r="L546" s="17">
        <v>19</v>
      </c>
      <c r="M546" s="66">
        <v>0</v>
      </c>
      <c r="N546" s="17">
        <v>8</v>
      </c>
      <c r="O546" s="17">
        <v>0</v>
      </c>
      <c r="P546" s="17">
        <v>1</v>
      </c>
      <c r="Q546" s="17">
        <v>28</v>
      </c>
      <c r="R546" s="67">
        <v>31.5639285714286</v>
      </c>
      <c r="S546" s="85">
        <v>0.0183606557377049</v>
      </c>
      <c r="U546"/>
    </row>
    <row r="547" customHeight="1" spans="1:21">
      <c r="A547" s="64"/>
      <c r="B547" s="64"/>
      <c r="C547" s="64"/>
      <c r="D547" s="61" t="s">
        <v>196</v>
      </c>
      <c r="E547" s="61" t="s">
        <v>186</v>
      </c>
      <c r="F547" s="17">
        <v>77.47</v>
      </c>
      <c r="G547" s="17">
        <v>4350</v>
      </c>
      <c r="H547" s="17">
        <v>179</v>
      </c>
      <c r="I547" s="62">
        <v>0.0411494252873563</v>
      </c>
      <c r="J547" s="63">
        <v>0.432793296089386</v>
      </c>
      <c r="K547" s="63">
        <v>17.8091954022989</v>
      </c>
      <c r="L547" s="17">
        <v>2</v>
      </c>
      <c r="M547" s="66">
        <v>0</v>
      </c>
      <c r="N547" s="17">
        <v>1</v>
      </c>
      <c r="O547" s="17">
        <v>0</v>
      </c>
      <c r="P547" s="17">
        <v>0</v>
      </c>
      <c r="Q547" s="17">
        <v>3</v>
      </c>
      <c r="R547" s="67">
        <v>25.8233333333333</v>
      </c>
      <c r="S547" s="85">
        <v>0.0167597765363129</v>
      </c>
      <c r="U547"/>
    </row>
    <row r="548" customHeight="1" spans="1:21">
      <c r="A548" s="64"/>
      <c r="B548" s="64"/>
      <c r="C548" s="61" t="s">
        <v>184</v>
      </c>
      <c r="D548" s="61" t="s">
        <v>197</v>
      </c>
      <c r="E548" s="61" t="s">
        <v>174</v>
      </c>
      <c r="F548" s="17">
        <v>503.62</v>
      </c>
      <c r="G548" s="17">
        <v>22905</v>
      </c>
      <c r="H548" s="17">
        <v>1165</v>
      </c>
      <c r="I548" s="62">
        <v>0.0508622571490941</v>
      </c>
      <c r="J548" s="63">
        <v>0.432291845493562</v>
      </c>
      <c r="K548" s="63">
        <v>21.98733900895</v>
      </c>
      <c r="L548" s="17">
        <v>23</v>
      </c>
      <c r="M548" s="66">
        <v>0</v>
      </c>
      <c r="N548" s="17">
        <v>26</v>
      </c>
      <c r="O548" s="17">
        <v>0</v>
      </c>
      <c r="P548" s="17">
        <v>0</v>
      </c>
      <c r="Q548" s="17">
        <v>49</v>
      </c>
      <c r="R548" s="67">
        <v>10.2779591836735</v>
      </c>
      <c r="S548" s="85">
        <v>0.0420600858369099</v>
      </c>
      <c r="U548"/>
    </row>
    <row r="549" customHeight="1" spans="1:21">
      <c r="A549" s="64"/>
      <c r="B549" s="64"/>
      <c r="C549" s="64"/>
      <c r="D549" s="61" t="s">
        <v>185</v>
      </c>
      <c r="E549" s="61" t="s">
        <v>186</v>
      </c>
      <c r="F549" s="17">
        <v>161.46</v>
      </c>
      <c r="G549" s="17">
        <v>6514</v>
      </c>
      <c r="H549" s="17">
        <v>309</v>
      </c>
      <c r="I549" s="62">
        <v>0.0474362910653976</v>
      </c>
      <c r="J549" s="63">
        <v>0.52252427184466</v>
      </c>
      <c r="K549" s="63">
        <v>24.7866134479582</v>
      </c>
      <c r="L549" s="17">
        <v>12</v>
      </c>
      <c r="M549" s="66">
        <v>3</v>
      </c>
      <c r="N549" s="17">
        <v>13</v>
      </c>
      <c r="O549" s="17">
        <v>0</v>
      </c>
      <c r="P549" s="17">
        <v>1</v>
      </c>
      <c r="Q549" s="17">
        <v>29</v>
      </c>
      <c r="R549" s="67">
        <v>5.56758620689655</v>
      </c>
      <c r="S549" s="85">
        <v>0.0938511326860841</v>
      </c>
      <c r="U549"/>
    </row>
    <row r="550" customHeight="1" spans="1:21">
      <c r="A550" s="64"/>
      <c r="B550" s="61" t="s">
        <v>175</v>
      </c>
      <c r="C550" s="64"/>
      <c r="D550" s="64"/>
      <c r="E550" s="64"/>
      <c r="F550" s="17">
        <v>1626.34</v>
      </c>
      <c r="G550" s="17">
        <v>82845</v>
      </c>
      <c r="H550" s="17">
        <v>3178</v>
      </c>
      <c r="I550" s="62">
        <v>0.0383607942543304</v>
      </c>
      <c r="J550" s="63">
        <v>0.511749528005035</v>
      </c>
      <c r="K550" s="63">
        <v>19.6311183535518</v>
      </c>
      <c r="L550" s="17">
        <v>56</v>
      </c>
      <c r="M550" s="66">
        <v>3</v>
      </c>
      <c r="N550" s="17">
        <v>48</v>
      </c>
      <c r="O550" s="17">
        <v>0</v>
      </c>
      <c r="P550" s="17">
        <v>2</v>
      </c>
      <c r="Q550" s="17">
        <v>109</v>
      </c>
      <c r="R550" s="67">
        <v>14.9205504587156</v>
      </c>
      <c r="S550" s="85">
        <v>0.0342983008181246</v>
      </c>
      <c r="U550"/>
    </row>
    <row r="551" customHeight="1" spans="1:21">
      <c r="A551" s="61" t="s">
        <v>264</v>
      </c>
      <c r="B551" s="64"/>
      <c r="C551" s="64"/>
      <c r="D551" s="64"/>
      <c r="E551" s="64"/>
      <c r="F551" s="17">
        <v>1626.34</v>
      </c>
      <c r="G551" s="17">
        <v>82845</v>
      </c>
      <c r="H551" s="17">
        <v>3178</v>
      </c>
      <c r="I551" s="62">
        <v>0.0383607942543304</v>
      </c>
      <c r="J551" s="63">
        <v>0.511749528005035</v>
      </c>
      <c r="K551" s="63">
        <v>19.6311183535518</v>
      </c>
      <c r="L551" s="17">
        <v>56</v>
      </c>
      <c r="M551" s="66">
        <v>3</v>
      </c>
      <c r="N551" s="17">
        <v>48</v>
      </c>
      <c r="O551" s="17">
        <v>0</v>
      </c>
      <c r="P551" s="17">
        <v>2</v>
      </c>
      <c r="Q551" s="17">
        <v>109</v>
      </c>
      <c r="R551" s="67">
        <v>14.9205504587156</v>
      </c>
      <c r="S551" s="85">
        <v>0.0342983008181246</v>
      </c>
      <c r="U551"/>
    </row>
    <row r="552" customHeight="1" spans="1:21">
      <c r="A552" s="61" t="s">
        <v>84</v>
      </c>
      <c r="B552" s="61" t="s">
        <v>171</v>
      </c>
      <c r="C552" s="61" t="s">
        <v>172</v>
      </c>
      <c r="D552" s="61" t="s">
        <v>173</v>
      </c>
      <c r="E552" s="61" t="s">
        <v>174</v>
      </c>
      <c r="F552" s="17">
        <v>877.6</v>
      </c>
      <c r="G552" s="17">
        <v>47236</v>
      </c>
      <c r="H552" s="17">
        <v>1490</v>
      </c>
      <c r="I552" s="62">
        <v>0.031543737827081</v>
      </c>
      <c r="J552" s="63">
        <v>0.588993288590604</v>
      </c>
      <c r="K552" s="63">
        <v>18.5790498772123</v>
      </c>
      <c r="L552" s="17">
        <v>21</v>
      </c>
      <c r="M552" s="66">
        <v>1</v>
      </c>
      <c r="N552" s="17">
        <v>2</v>
      </c>
      <c r="O552" s="17">
        <v>2</v>
      </c>
      <c r="P552" s="17">
        <v>0</v>
      </c>
      <c r="Q552" s="17">
        <v>26</v>
      </c>
      <c r="R552" s="67">
        <v>33.7538461538462</v>
      </c>
      <c r="S552" s="85">
        <v>0.0174496644295302</v>
      </c>
      <c r="U552"/>
    </row>
    <row r="553" customHeight="1" spans="1:21">
      <c r="A553" s="64"/>
      <c r="B553" s="64"/>
      <c r="C553" s="64"/>
      <c r="D553" s="61" t="s">
        <v>196</v>
      </c>
      <c r="E553" s="61" t="s">
        <v>186</v>
      </c>
      <c r="F553" s="17">
        <v>79.5</v>
      </c>
      <c r="G553" s="17">
        <v>4937</v>
      </c>
      <c r="H553" s="17">
        <v>184</v>
      </c>
      <c r="I553" s="62">
        <v>0.0372695969212072</v>
      </c>
      <c r="J553" s="63">
        <v>0.432065217391304</v>
      </c>
      <c r="K553" s="63">
        <v>16.1028964958477</v>
      </c>
      <c r="L553" s="17">
        <v>0</v>
      </c>
      <c r="M553" s="66">
        <v>0</v>
      </c>
      <c r="N553" s="17">
        <v>0</v>
      </c>
      <c r="O553" s="17">
        <v>0</v>
      </c>
      <c r="P553" s="17">
        <v>0</v>
      </c>
      <c r="Q553" s="17">
        <v>0</v>
      </c>
      <c r="R553" s="67" t="e">
        <v>#DIV/0!</v>
      </c>
      <c r="S553" s="85">
        <v>0</v>
      </c>
      <c r="U553"/>
    </row>
    <row r="554" customHeight="1" spans="1:21">
      <c r="A554" s="64"/>
      <c r="B554" s="64"/>
      <c r="C554" s="61" t="s">
        <v>184</v>
      </c>
      <c r="D554" s="61" t="s">
        <v>197</v>
      </c>
      <c r="E554" s="61" t="s">
        <v>174</v>
      </c>
      <c r="F554" s="17">
        <v>502.23</v>
      </c>
      <c r="G554" s="17">
        <v>24281</v>
      </c>
      <c r="H554" s="17">
        <v>1307</v>
      </c>
      <c r="I554" s="62">
        <v>0.0538280960421729</v>
      </c>
      <c r="J554" s="63">
        <v>0.384261667941852</v>
      </c>
      <c r="K554" s="63">
        <v>20.6840739672995</v>
      </c>
      <c r="L554" s="17">
        <v>23</v>
      </c>
      <c r="M554" s="66">
        <v>0</v>
      </c>
      <c r="N554" s="17">
        <v>20</v>
      </c>
      <c r="O554" s="17">
        <v>0</v>
      </c>
      <c r="P554" s="17">
        <v>0</v>
      </c>
      <c r="Q554" s="17">
        <v>43</v>
      </c>
      <c r="R554" s="67">
        <v>11.6797674418605</v>
      </c>
      <c r="S554" s="85">
        <v>0.0328997704667177</v>
      </c>
      <c r="U554"/>
    </row>
    <row r="555" customHeight="1" spans="1:21">
      <c r="A555" s="64"/>
      <c r="B555" s="64"/>
      <c r="C555" s="64"/>
      <c r="D555" s="61" t="s">
        <v>185</v>
      </c>
      <c r="E555" s="61" t="s">
        <v>186</v>
      </c>
      <c r="F555" s="17">
        <v>52.29</v>
      </c>
      <c r="G555" s="17">
        <v>2089</v>
      </c>
      <c r="H555" s="17">
        <v>121</v>
      </c>
      <c r="I555" s="62">
        <v>0.057922450933461</v>
      </c>
      <c r="J555" s="63">
        <v>0.432148760330579</v>
      </c>
      <c r="K555" s="63">
        <v>25.0311153662039</v>
      </c>
      <c r="L555" s="17">
        <v>15</v>
      </c>
      <c r="M555" s="66">
        <v>1</v>
      </c>
      <c r="N555" s="17">
        <v>4</v>
      </c>
      <c r="O555" s="17">
        <v>1</v>
      </c>
      <c r="P555" s="17">
        <v>0</v>
      </c>
      <c r="Q555" s="17">
        <v>21</v>
      </c>
      <c r="R555" s="67">
        <v>2.49</v>
      </c>
      <c r="S555" s="85">
        <v>0.173553719008264</v>
      </c>
      <c r="U555"/>
    </row>
    <row r="556" customHeight="1" spans="1:21">
      <c r="A556" s="64"/>
      <c r="B556" s="61" t="s">
        <v>175</v>
      </c>
      <c r="C556" s="64"/>
      <c r="D556" s="64"/>
      <c r="E556" s="64"/>
      <c r="F556" s="17">
        <v>1511.62</v>
      </c>
      <c r="G556" s="17">
        <v>78543</v>
      </c>
      <c r="H556" s="17">
        <v>3102</v>
      </c>
      <c r="I556" s="62">
        <v>0.0394942897521103</v>
      </c>
      <c r="J556" s="63">
        <v>0.487304964539007</v>
      </c>
      <c r="K556" s="63">
        <v>19.2457634671454</v>
      </c>
      <c r="L556" s="17">
        <v>59</v>
      </c>
      <c r="M556" s="66">
        <v>2</v>
      </c>
      <c r="N556" s="17">
        <v>26</v>
      </c>
      <c r="O556" s="17">
        <v>3</v>
      </c>
      <c r="P556" s="17">
        <v>0</v>
      </c>
      <c r="Q556" s="17">
        <v>90</v>
      </c>
      <c r="R556" s="67">
        <v>16.7957777777778</v>
      </c>
      <c r="S556" s="85">
        <v>0.0290135396518375</v>
      </c>
      <c r="U556"/>
    </row>
    <row r="557" customHeight="1" spans="1:21">
      <c r="A557" s="61" t="s">
        <v>265</v>
      </c>
      <c r="B557" s="64"/>
      <c r="C557" s="64"/>
      <c r="D557" s="64"/>
      <c r="E557" s="64"/>
      <c r="F557" s="17">
        <v>1511.62</v>
      </c>
      <c r="G557" s="17">
        <v>78543</v>
      </c>
      <c r="H557" s="17">
        <v>3102</v>
      </c>
      <c r="I557" s="62">
        <v>0.0394942897521103</v>
      </c>
      <c r="J557" s="63">
        <v>0.487304964539007</v>
      </c>
      <c r="K557" s="63">
        <v>19.2457634671454</v>
      </c>
      <c r="L557" s="17">
        <v>59</v>
      </c>
      <c r="M557" s="66">
        <v>2</v>
      </c>
      <c r="N557" s="17">
        <v>26</v>
      </c>
      <c r="O557" s="17">
        <v>3</v>
      </c>
      <c r="P557" s="17">
        <v>0</v>
      </c>
      <c r="Q557" s="17">
        <v>90</v>
      </c>
      <c r="R557" s="67">
        <v>16.7957777777778</v>
      </c>
      <c r="S557" s="85">
        <v>0.0290135396518375</v>
      </c>
      <c r="U557"/>
    </row>
    <row r="558" customHeight="1" spans="1:21">
      <c r="A558" s="61" t="s">
        <v>83</v>
      </c>
      <c r="B558" s="61" t="s">
        <v>171</v>
      </c>
      <c r="C558" s="61" t="s">
        <v>172</v>
      </c>
      <c r="D558" s="61" t="s">
        <v>173</v>
      </c>
      <c r="E558" s="61" t="s">
        <v>174</v>
      </c>
      <c r="F558" s="17">
        <v>868.8</v>
      </c>
      <c r="G558" s="17">
        <v>49841</v>
      </c>
      <c r="H558" s="17">
        <v>1453</v>
      </c>
      <c r="I558" s="62">
        <v>0.0291527056038202</v>
      </c>
      <c r="J558" s="63">
        <v>0.597935306262904</v>
      </c>
      <c r="K558" s="63">
        <v>17.4314319536125</v>
      </c>
      <c r="L558" s="17">
        <v>23</v>
      </c>
      <c r="M558" s="66">
        <v>1</v>
      </c>
      <c r="N558" s="17">
        <v>9</v>
      </c>
      <c r="O558" s="17">
        <v>0</v>
      </c>
      <c r="P558" s="17">
        <v>2</v>
      </c>
      <c r="Q558" s="17">
        <v>35</v>
      </c>
      <c r="R558" s="67">
        <v>24.8228571428571</v>
      </c>
      <c r="S558" s="85">
        <v>0.0240880935994494</v>
      </c>
      <c r="U558"/>
    </row>
    <row r="559" customHeight="1" spans="1:21">
      <c r="A559" s="64"/>
      <c r="B559" s="64"/>
      <c r="C559" s="64"/>
      <c r="D559" s="61" t="s">
        <v>196</v>
      </c>
      <c r="E559" s="61" t="s">
        <v>186</v>
      </c>
      <c r="F559" s="17">
        <v>66.81</v>
      </c>
      <c r="G559" s="17">
        <v>4866</v>
      </c>
      <c r="H559" s="17">
        <v>151</v>
      </c>
      <c r="I559" s="62">
        <v>0.0310316481709823</v>
      </c>
      <c r="J559" s="63">
        <v>0.442450331125828</v>
      </c>
      <c r="K559" s="63">
        <v>13.7299630086313</v>
      </c>
      <c r="L559" s="17">
        <v>5</v>
      </c>
      <c r="M559" s="66">
        <v>0</v>
      </c>
      <c r="N559" s="17">
        <v>1</v>
      </c>
      <c r="O559" s="17">
        <v>0</v>
      </c>
      <c r="P559" s="17">
        <v>0</v>
      </c>
      <c r="Q559" s="17">
        <v>6</v>
      </c>
      <c r="R559" s="67">
        <v>11.135</v>
      </c>
      <c r="S559" s="85">
        <v>0.0397350993377483</v>
      </c>
      <c r="U559"/>
    </row>
    <row r="560" customHeight="1" spans="1:21">
      <c r="A560" s="64"/>
      <c r="B560" s="64"/>
      <c r="C560" s="61" t="s">
        <v>184</v>
      </c>
      <c r="D560" s="61" t="s">
        <v>197</v>
      </c>
      <c r="E560" s="61" t="s">
        <v>174</v>
      </c>
      <c r="F560" s="17">
        <v>499.13</v>
      </c>
      <c r="G560" s="17">
        <v>25158</v>
      </c>
      <c r="H560" s="17">
        <v>1422</v>
      </c>
      <c r="I560" s="62">
        <v>0.0565227760553303</v>
      </c>
      <c r="J560" s="63">
        <v>0.351005625879044</v>
      </c>
      <c r="K560" s="63">
        <v>19.8398123857222</v>
      </c>
      <c r="L560" s="17">
        <v>20</v>
      </c>
      <c r="M560" s="66">
        <v>0</v>
      </c>
      <c r="N560" s="17">
        <v>17</v>
      </c>
      <c r="O560" s="17">
        <v>1</v>
      </c>
      <c r="P560" s="17">
        <v>0</v>
      </c>
      <c r="Q560" s="17">
        <v>38</v>
      </c>
      <c r="R560" s="67">
        <v>13.135</v>
      </c>
      <c r="S560" s="85">
        <v>0.0267229254571027</v>
      </c>
      <c r="U560"/>
    </row>
    <row r="561" customHeight="1" spans="1:21">
      <c r="A561" s="64"/>
      <c r="B561" s="64"/>
      <c r="C561" s="64"/>
      <c r="D561" s="61" t="s">
        <v>185</v>
      </c>
      <c r="E561" s="61" t="s">
        <v>186</v>
      </c>
      <c r="F561" s="17">
        <v>41.3</v>
      </c>
      <c r="G561" s="17">
        <v>2677</v>
      </c>
      <c r="H561" s="17">
        <v>97</v>
      </c>
      <c r="I561" s="62">
        <v>0.0362345909600299</v>
      </c>
      <c r="J561" s="63">
        <v>0.425773195876289</v>
      </c>
      <c r="K561" s="63">
        <v>15.427717594322</v>
      </c>
      <c r="L561" s="17">
        <v>1</v>
      </c>
      <c r="M561" s="66">
        <v>0</v>
      </c>
      <c r="N561" s="17">
        <v>4</v>
      </c>
      <c r="O561" s="17">
        <v>1</v>
      </c>
      <c r="P561" s="17">
        <v>0</v>
      </c>
      <c r="Q561" s="17">
        <v>6</v>
      </c>
      <c r="R561" s="67">
        <v>6.88333333333333</v>
      </c>
      <c r="S561" s="85">
        <v>0.0618556701030928</v>
      </c>
      <c r="U561"/>
    </row>
    <row r="562" customHeight="1" spans="1:21">
      <c r="A562" s="64"/>
      <c r="B562" s="61" t="s">
        <v>175</v>
      </c>
      <c r="C562" s="64"/>
      <c r="D562" s="64"/>
      <c r="E562" s="64"/>
      <c r="F562" s="17">
        <v>1476.04</v>
      </c>
      <c r="G562" s="17">
        <v>82542</v>
      </c>
      <c r="H562" s="17">
        <v>3123</v>
      </c>
      <c r="I562" s="62">
        <v>0.0378352838554918</v>
      </c>
      <c r="J562" s="63">
        <v>0.472635286583413</v>
      </c>
      <c r="K562" s="63">
        <v>17.8822902280051</v>
      </c>
      <c r="L562" s="17">
        <v>49</v>
      </c>
      <c r="M562" s="66">
        <v>1</v>
      </c>
      <c r="N562" s="17">
        <v>31</v>
      </c>
      <c r="O562" s="17">
        <v>2</v>
      </c>
      <c r="P562" s="17">
        <v>2</v>
      </c>
      <c r="Q562" s="17">
        <v>85</v>
      </c>
      <c r="R562" s="67">
        <v>17.3651764705882</v>
      </c>
      <c r="S562" s="85">
        <v>0.0272174191482549</v>
      </c>
      <c r="U562"/>
    </row>
    <row r="563" customHeight="1" spans="1:21">
      <c r="A563" s="61" t="s">
        <v>266</v>
      </c>
      <c r="B563" s="64"/>
      <c r="C563" s="64"/>
      <c r="D563" s="64"/>
      <c r="E563" s="64"/>
      <c r="F563" s="17">
        <v>1476.04</v>
      </c>
      <c r="G563" s="17">
        <v>82542</v>
      </c>
      <c r="H563" s="17">
        <v>3123</v>
      </c>
      <c r="I563" s="62">
        <v>0.0378352838554918</v>
      </c>
      <c r="J563" s="63">
        <v>0.472635286583413</v>
      </c>
      <c r="K563" s="63">
        <v>17.8822902280051</v>
      </c>
      <c r="L563" s="17">
        <v>49</v>
      </c>
      <c r="M563" s="66">
        <v>1</v>
      </c>
      <c r="N563" s="17">
        <v>31</v>
      </c>
      <c r="O563" s="17">
        <v>2</v>
      </c>
      <c r="P563" s="17">
        <v>2</v>
      </c>
      <c r="Q563" s="17">
        <v>85</v>
      </c>
      <c r="R563" s="67">
        <v>17.3651764705882</v>
      </c>
      <c r="S563" s="85">
        <v>0.0272174191482549</v>
      </c>
      <c r="U563"/>
    </row>
    <row r="564" customHeight="1" spans="1:21">
      <c r="A564" s="61" t="s">
        <v>82</v>
      </c>
      <c r="B564" s="61" t="s">
        <v>171</v>
      </c>
      <c r="C564" s="61" t="s">
        <v>172</v>
      </c>
      <c r="D564" s="61" t="s">
        <v>173</v>
      </c>
      <c r="E564" s="61" t="s">
        <v>174</v>
      </c>
      <c r="F564" s="17">
        <v>915.9</v>
      </c>
      <c r="G564" s="17">
        <v>51708</v>
      </c>
      <c r="H564" s="17">
        <v>1586</v>
      </c>
      <c r="I564" s="62">
        <v>0.0306722364044248</v>
      </c>
      <c r="J564" s="63">
        <v>0.577490542244641</v>
      </c>
      <c r="K564" s="63">
        <v>17.7129264330471</v>
      </c>
      <c r="L564" s="17">
        <v>13</v>
      </c>
      <c r="M564" s="66">
        <v>0</v>
      </c>
      <c r="N564" s="17">
        <v>11</v>
      </c>
      <c r="O564" s="17">
        <v>1</v>
      </c>
      <c r="P564" s="17">
        <v>0</v>
      </c>
      <c r="Q564" s="17">
        <v>25</v>
      </c>
      <c r="R564" s="67">
        <v>36.636</v>
      </c>
      <c r="S564" s="85">
        <v>0.0157629255989912</v>
      </c>
      <c r="U564"/>
    </row>
    <row r="565" customHeight="1" spans="1:21">
      <c r="A565" s="64"/>
      <c r="B565" s="64"/>
      <c r="C565" s="64"/>
      <c r="D565" s="61" t="s">
        <v>196</v>
      </c>
      <c r="E565" s="61" t="s">
        <v>186</v>
      </c>
      <c r="F565" s="17">
        <v>71.89</v>
      </c>
      <c r="G565" s="17">
        <v>4853</v>
      </c>
      <c r="H565" s="17">
        <v>169</v>
      </c>
      <c r="I565" s="62">
        <v>0.0348238203173295</v>
      </c>
      <c r="J565" s="63">
        <v>0.425384615384615</v>
      </c>
      <c r="K565" s="63">
        <v>14.8135174119102</v>
      </c>
      <c r="L565" s="17">
        <v>1</v>
      </c>
      <c r="M565" s="66">
        <v>0</v>
      </c>
      <c r="N565" s="17">
        <v>0</v>
      </c>
      <c r="O565" s="17">
        <v>0</v>
      </c>
      <c r="P565" s="17">
        <v>0</v>
      </c>
      <c r="Q565" s="17">
        <v>1</v>
      </c>
      <c r="R565" s="67">
        <v>71.89</v>
      </c>
      <c r="S565" s="85">
        <v>0.00591715976331361</v>
      </c>
      <c r="U565"/>
    </row>
    <row r="566" customHeight="1" spans="1:21">
      <c r="A566" s="64"/>
      <c r="B566" s="64"/>
      <c r="C566" s="61" t="s">
        <v>184</v>
      </c>
      <c r="D566" s="61" t="s">
        <v>197</v>
      </c>
      <c r="E566" s="61" t="s">
        <v>174</v>
      </c>
      <c r="F566" s="17">
        <v>501.88</v>
      </c>
      <c r="G566" s="17">
        <v>26996</v>
      </c>
      <c r="H566" s="17">
        <v>1604</v>
      </c>
      <c r="I566" s="62">
        <v>0.0594162098088606</v>
      </c>
      <c r="J566" s="63">
        <v>0.312892768079801</v>
      </c>
      <c r="K566" s="63">
        <v>18.5909023559046</v>
      </c>
      <c r="L566" s="17">
        <v>14</v>
      </c>
      <c r="M566" s="66">
        <v>0</v>
      </c>
      <c r="N566" s="17">
        <v>23</v>
      </c>
      <c r="O566" s="17">
        <v>0</v>
      </c>
      <c r="P566" s="17">
        <v>3</v>
      </c>
      <c r="Q566" s="17">
        <v>40</v>
      </c>
      <c r="R566" s="67">
        <v>12.547</v>
      </c>
      <c r="S566" s="85">
        <v>0.0249376558603491</v>
      </c>
      <c r="U566"/>
    </row>
    <row r="567" customHeight="1" spans="1:21">
      <c r="A567" s="64"/>
      <c r="B567" s="64"/>
      <c r="C567" s="64"/>
      <c r="D567" s="61" t="s">
        <v>185</v>
      </c>
      <c r="E567" s="61" t="s">
        <v>186</v>
      </c>
      <c r="F567" s="17">
        <v>49.87</v>
      </c>
      <c r="G567" s="17">
        <v>3252</v>
      </c>
      <c r="H567" s="17">
        <v>100</v>
      </c>
      <c r="I567" s="62">
        <v>0.030750307503075</v>
      </c>
      <c r="J567" s="63">
        <v>0.4987</v>
      </c>
      <c r="K567" s="63">
        <v>15.3351783517835</v>
      </c>
      <c r="L567" s="17">
        <v>4</v>
      </c>
      <c r="M567" s="66">
        <v>0</v>
      </c>
      <c r="N567" s="17">
        <v>3</v>
      </c>
      <c r="O567" s="17">
        <v>0</v>
      </c>
      <c r="P567" s="17">
        <v>0</v>
      </c>
      <c r="Q567" s="17">
        <v>7</v>
      </c>
      <c r="R567" s="67">
        <v>7.12428571428571</v>
      </c>
      <c r="S567" s="85">
        <v>0.07</v>
      </c>
      <c r="U567"/>
    </row>
    <row r="568" customHeight="1" spans="1:21">
      <c r="A568" s="64"/>
      <c r="B568" s="61" t="s">
        <v>175</v>
      </c>
      <c r="C568" s="64"/>
      <c r="D568" s="64"/>
      <c r="E568" s="64"/>
      <c r="F568" s="17">
        <v>1539.54</v>
      </c>
      <c r="G568" s="17">
        <v>86809</v>
      </c>
      <c r="H568" s="17">
        <v>3459</v>
      </c>
      <c r="I568" s="62">
        <v>0.0398460989067954</v>
      </c>
      <c r="J568" s="63">
        <v>0.445082393755421</v>
      </c>
      <c r="K568" s="63">
        <v>17.7347970832517</v>
      </c>
      <c r="L568" s="17">
        <v>32</v>
      </c>
      <c r="M568" s="66">
        <v>0</v>
      </c>
      <c r="N568" s="17">
        <v>37</v>
      </c>
      <c r="O568" s="17">
        <v>1</v>
      </c>
      <c r="P568" s="17">
        <v>3</v>
      </c>
      <c r="Q568" s="17">
        <v>73</v>
      </c>
      <c r="R568" s="67">
        <v>21.0895890410959</v>
      </c>
      <c r="S568" s="85">
        <v>0.0211043654235328</v>
      </c>
      <c r="U568"/>
    </row>
    <row r="569" customHeight="1" spans="1:21">
      <c r="A569" s="61" t="s">
        <v>267</v>
      </c>
      <c r="B569" s="64"/>
      <c r="C569" s="64"/>
      <c r="D569" s="64"/>
      <c r="E569" s="64"/>
      <c r="F569" s="17">
        <v>1539.54</v>
      </c>
      <c r="G569" s="17">
        <v>86809</v>
      </c>
      <c r="H569" s="17">
        <v>3459</v>
      </c>
      <c r="I569" s="62">
        <v>0.0398460989067954</v>
      </c>
      <c r="J569" s="63">
        <v>0.445082393755421</v>
      </c>
      <c r="K569" s="63">
        <v>17.7347970832517</v>
      </c>
      <c r="L569" s="17">
        <v>32</v>
      </c>
      <c r="M569" s="66">
        <v>0</v>
      </c>
      <c r="N569" s="17">
        <v>37</v>
      </c>
      <c r="O569" s="17">
        <v>1</v>
      </c>
      <c r="P569" s="17">
        <v>3</v>
      </c>
      <c r="Q569" s="17">
        <v>73</v>
      </c>
      <c r="R569" s="67">
        <v>21.0895890410959</v>
      </c>
      <c r="S569" s="85">
        <v>0.0211043654235328</v>
      </c>
      <c r="U569"/>
    </row>
    <row r="570" customHeight="1" spans="1:21">
      <c r="A570" s="61" t="s">
        <v>81</v>
      </c>
      <c r="B570" s="61" t="s">
        <v>171</v>
      </c>
      <c r="C570" s="61" t="s">
        <v>172</v>
      </c>
      <c r="D570" s="61" t="s">
        <v>173</v>
      </c>
      <c r="E570" s="61" t="s">
        <v>174</v>
      </c>
      <c r="F570" s="17">
        <v>789.27</v>
      </c>
      <c r="G570" s="17">
        <v>45602</v>
      </c>
      <c r="H570" s="17">
        <v>1311</v>
      </c>
      <c r="I570" s="62">
        <v>0.0287487390903908</v>
      </c>
      <c r="J570" s="63">
        <v>0.602036613272311</v>
      </c>
      <c r="K570" s="63">
        <v>17.3077935178282</v>
      </c>
      <c r="L570" s="17">
        <v>17</v>
      </c>
      <c r="M570" s="66">
        <v>0</v>
      </c>
      <c r="N570" s="17">
        <v>7</v>
      </c>
      <c r="O570" s="17">
        <v>0</v>
      </c>
      <c r="P570" s="17">
        <v>1</v>
      </c>
      <c r="Q570" s="17">
        <v>25</v>
      </c>
      <c r="R570" s="67">
        <v>31.5708</v>
      </c>
      <c r="S570" s="85">
        <v>0.01906941266209</v>
      </c>
      <c r="U570"/>
    </row>
    <row r="571" customHeight="1" spans="1:21">
      <c r="A571" s="64"/>
      <c r="B571" s="64"/>
      <c r="C571" s="64"/>
      <c r="D571" s="61" t="s">
        <v>196</v>
      </c>
      <c r="E571" s="61" t="s">
        <v>186</v>
      </c>
      <c r="F571" s="17">
        <v>65.07</v>
      </c>
      <c r="G571" s="17">
        <v>4607</v>
      </c>
      <c r="H571" s="17">
        <v>152</v>
      </c>
      <c r="I571" s="62">
        <v>0.0329932711091817</v>
      </c>
      <c r="J571" s="63">
        <v>0.428092105263158</v>
      </c>
      <c r="K571" s="63">
        <v>14.1241588886477</v>
      </c>
      <c r="L571" s="17">
        <v>2</v>
      </c>
      <c r="M571" s="66">
        <v>0</v>
      </c>
      <c r="N571" s="17">
        <v>1</v>
      </c>
      <c r="O571" s="17">
        <v>0</v>
      </c>
      <c r="P571" s="17">
        <v>0</v>
      </c>
      <c r="Q571" s="17">
        <v>3</v>
      </c>
      <c r="R571" s="67">
        <v>21.69</v>
      </c>
      <c r="S571" s="85">
        <v>0.0197368421052632</v>
      </c>
      <c r="U571"/>
    </row>
    <row r="572" customHeight="1" spans="1:21">
      <c r="A572" s="64"/>
      <c r="B572" s="64"/>
      <c r="C572" s="61" t="s">
        <v>184</v>
      </c>
      <c r="D572" s="61" t="s">
        <v>197</v>
      </c>
      <c r="E572" s="61" t="s">
        <v>174</v>
      </c>
      <c r="F572" s="17">
        <v>504.61</v>
      </c>
      <c r="G572" s="17">
        <v>31313</v>
      </c>
      <c r="H572" s="17">
        <v>1948</v>
      </c>
      <c r="I572" s="62">
        <v>0.0622105834637371</v>
      </c>
      <c r="J572" s="63">
        <v>0.259040041067762</v>
      </c>
      <c r="K572" s="63">
        <v>16.1150320952959</v>
      </c>
      <c r="L572" s="17">
        <v>21</v>
      </c>
      <c r="M572" s="66">
        <v>1</v>
      </c>
      <c r="N572" s="17">
        <v>28</v>
      </c>
      <c r="O572" s="17">
        <v>1</v>
      </c>
      <c r="P572" s="17">
        <v>0</v>
      </c>
      <c r="Q572" s="17">
        <v>51</v>
      </c>
      <c r="R572" s="67">
        <v>9.8943137254902</v>
      </c>
      <c r="S572" s="85">
        <v>0.0261806981519507</v>
      </c>
      <c r="U572"/>
    </row>
    <row r="573" customHeight="1" spans="1:21">
      <c r="A573" s="64"/>
      <c r="B573" s="64"/>
      <c r="C573" s="64"/>
      <c r="D573" s="61" t="s">
        <v>185</v>
      </c>
      <c r="E573" s="61" t="s">
        <v>186</v>
      </c>
      <c r="F573" s="17">
        <v>52.07</v>
      </c>
      <c r="G573" s="17">
        <v>2905</v>
      </c>
      <c r="H573" s="17">
        <v>115</v>
      </c>
      <c r="I573" s="62">
        <v>0.0395869191049914</v>
      </c>
      <c r="J573" s="63">
        <v>0.452782608695652</v>
      </c>
      <c r="K573" s="63">
        <v>17.9242685025818</v>
      </c>
      <c r="L573" s="17">
        <v>9</v>
      </c>
      <c r="M573" s="66">
        <v>0</v>
      </c>
      <c r="N573" s="17">
        <v>7</v>
      </c>
      <c r="O573" s="17">
        <v>1</v>
      </c>
      <c r="P573" s="17">
        <v>0</v>
      </c>
      <c r="Q573" s="17">
        <v>17</v>
      </c>
      <c r="R573" s="67">
        <v>3.06294117647059</v>
      </c>
      <c r="S573" s="85">
        <v>0.147826086956522</v>
      </c>
      <c r="U573"/>
    </row>
    <row r="574" customHeight="1" spans="1:21">
      <c r="A574" s="64"/>
      <c r="B574" s="61" t="s">
        <v>175</v>
      </c>
      <c r="C574" s="64"/>
      <c r="D574" s="64"/>
      <c r="E574" s="64"/>
      <c r="F574" s="17">
        <v>1411.02</v>
      </c>
      <c r="G574" s="17">
        <v>84427</v>
      </c>
      <c r="H574" s="17">
        <v>3526</v>
      </c>
      <c r="I574" s="62">
        <v>0.0417638906984732</v>
      </c>
      <c r="J574" s="63">
        <v>0.400175836642087</v>
      </c>
      <c r="K574" s="63">
        <v>16.7128999016902</v>
      </c>
      <c r="L574" s="17">
        <v>49</v>
      </c>
      <c r="M574" s="66">
        <v>1</v>
      </c>
      <c r="N574" s="17">
        <v>43</v>
      </c>
      <c r="O574" s="17">
        <v>2</v>
      </c>
      <c r="P574" s="17">
        <v>1</v>
      </c>
      <c r="Q574" s="17">
        <v>96</v>
      </c>
      <c r="R574" s="67">
        <v>14.698125</v>
      </c>
      <c r="S574" s="85">
        <v>0.0272263187748157</v>
      </c>
      <c r="U574"/>
    </row>
    <row r="575" customHeight="1" spans="1:21">
      <c r="A575" s="61" t="s">
        <v>268</v>
      </c>
      <c r="B575" s="64"/>
      <c r="C575" s="64"/>
      <c r="D575" s="64"/>
      <c r="E575" s="64"/>
      <c r="F575" s="17">
        <v>1411.02</v>
      </c>
      <c r="G575" s="17">
        <v>84427</v>
      </c>
      <c r="H575" s="17">
        <v>3526</v>
      </c>
      <c r="I575" s="62">
        <v>0.0417638906984732</v>
      </c>
      <c r="J575" s="63">
        <v>0.400175836642087</v>
      </c>
      <c r="K575" s="63">
        <v>16.7128999016902</v>
      </c>
      <c r="L575" s="17">
        <v>49</v>
      </c>
      <c r="M575" s="66">
        <v>1</v>
      </c>
      <c r="N575" s="17">
        <v>43</v>
      </c>
      <c r="O575" s="17">
        <v>2</v>
      </c>
      <c r="P575" s="17">
        <v>1</v>
      </c>
      <c r="Q575" s="17">
        <v>96</v>
      </c>
      <c r="R575" s="67">
        <v>14.698125</v>
      </c>
      <c r="S575" s="85">
        <v>0.0272263187748157</v>
      </c>
      <c r="U575"/>
    </row>
    <row r="576" customHeight="1" spans="1:21">
      <c r="A576" s="61" t="s">
        <v>80</v>
      </c>
      <c r="B576" s="61" t="s">
        <v>171</v>
      </c>
      <c r="C576" s="61" t="s">
        <v>172</v>
      </c>
      <c r="D576" s="61" t="s">
        <v>173</v>
      </c>
      <c r="E576" s="61" t="s">
        <v>174</v>
      </c>
      <c r="F576" s="17">
        <v>568.13</v>
      </c>
      <c r="G576" s="17">
        <v>31679</v>
      </c>
      <c r="H576" s="17">
        <v>843</v>
      </c>
      <c r="I576" s="62">
        <v>0.0266106884687017</v>
      </c>
      <c r="J576" s="63">
        <v>0.673938315539739</v>
      </c>
      <c r="K576" s="63">
        <v>17.9339625619496</v>
      </c>
      <c r="L576" s="17">
        <v>11</v>
      </c>
      <c r="M576" s="66">
        <v>0</v>
      </c>
      <c r="N576" s="17">
        <v>2</v>
      </c>
      <c r="O576" s="17">
        <v>1</v>
      </c>
      <c r="P576" s="17">
        <v>1</v>
      </c>
      <c r="Q576" s="17">
        <v>15</v>
      </c>
      <c r="R576" s="67">
        <v>37.8753333333333</v>
      </c>
      <c r="S576" s="85">
        <v>0.0177935943060498</v>
      </c>
      <c r="U576"/>
    </row>
    <row r="577" customHeight="1" spans="1:21">
      <c r="A577" s="64"/>
      <c r="B577" s="64"/>
      <c r="C577" s="64"/>
      <c r="D577" s="61" t="s">
        <v>196</v>
      </c>
      <c r="E577" s="61" t="s">
        <v>186</v>
      </c>
      <c r="F577" s="17">
        <v>40.18</v>
      </c>
      <c r="G577" s="17">
        <v>2601</v>
      </c>
      <c r="H577" s="17">
        <v>94</v>
      </c>
      <c r="I577" s="62">
        <v>0.0361399461745483</v>
      </c>
      <c r="J577" s="63">
        <v>0.427446808510638</v>
      </c>
      <c r="K577" s="63">
        <v>15.4479046520569</v>
      </c>
      <c r="L577" s="17">
        <v>0</v>
      </c>
      <c r="M577" s="66">
        <v>0</v>
      </c>
      <c r="N577" s="17">
        <v>1</v>
      </c>
      <c r="O577" s="17">
        <v>0</v>
      </c>
      <c r="P577" s="17">
        <v>0</v>
      </c>
      <c r="Q577" s="17">
        <v>1</v>
      </c>
      <c r="R577" s="67">
        <v>40.18</v>
      </c>
      <c r="S577" s="85">
        <v>0.0106382978723404</v>
      </c>
      <c r="U577"/>
    </row>
    <row r="578" customHeight="1" spans="1:21">
      <c r="A578" s="64"/>
      <c r="B578" s="64"/>
      <c r="C578" s="61" t="s">
        <v>184</v>
      </c>
      <c r="D578" s="61" t="s">
        <v>197</v>
      </c>
      <c r="E578" s="61" t="s">
        <v>174</v>
      </c>
      <c r="F578" s="17">
        <v>502.85</v>
      </c>
      <c r="G578" s="17">
        <v>27054</v>
      </c>
      <c r="H578" s="17">
        <v>1590</v>
      </c>
      <c r="I578" s="62">
        <v>0.0587713461964959</v>
      </c>
      <c r="J578" s="63">
        <v>0.31625786163522</v>
      </c>
      <c r="K578" s="63">
        <v>18.586900273527</v>
      </c>
      <c r="L578" s="17">
        <v>29</v>
      </c>
      <c r="M578" s="66">
        <v>0</v>
      </c>
      <c r="N578" s="17">
        <v>22</v>
      </c>
      <c r="O578" s="17">
        <v>1</v>
      </c>
      <c r="P578" s="17">
        <v>3</v>
      </c>
      <c r="Q578" s="17">
        <v>55</v>
      </c>
      <c r="R578" s="67">
        <v>9.14272727272727</v>
      </c>
      <c r="S578" s="85">
        <v>0.0345911949685535</v>
      </c>
      <c r="U578"/>
    </row>
    <row r="579" customHeight="1" spans="1:21">
      <c r="A579" s="64"/>
      <c r="B579" s="64"/>
      <c r="C579" s="64"/>
      <c r="D579" s="61" t="s">
        <v>185</v>
      </c>
      <c r="E579" s="61" t="s">
        <v>186</v>
      </c>
      <c r="F579" s="17">
        <v>48.96</v>
      </c>
      <c r="G579" s="17">
        <v>3202</v>
      </c>
      <c r="H579" s="17">
        <v>102</v>
      </c>
      <c r="I579" s="62">
        <v>0.0318550905683948</v>
      </c>
      <c r="J579" s="63">
        <v>0.48</v>
      </c>
      <c r="K579" s="63">
        <v>15.2904434728295</v>
      </c>
      <c r="L579" s="17">
        <v>3</v>
      </c>
      <c r="M579" s="66">
        <v>0</v>
      </c>
      <c r="N579" s="17">
        <v>5</v>
      </c>
      <c r="O579" s="17">
        <v>0</v>
      </c>
      <c r="P579" s="17">
        <v>0</v>
      </c>
      <c r="Q579" s="17">
        <v>8</v>
      </c>
      <c r="R579" s="67">
        <v>6.12</v>
      </c>
      <c r="S579" s="85">
        <v>0.0784313725490196</v>
      </c>
      <c r="U579"/>
    </row>
    <row r="580" customHeight="1" spans="1:21">
      <c r="A580" s="64"/>
      <c r="B580" s="61" t="s">
        <v>175</v>
      </c>
      <c r="C580" s="64"/>
      <c r="D580" s="64"/>
      <c r="E580" s="64"/>
      <c r="F580" s="17">
        <v>1160.12</v>
      </c>
      <c r="G580" s="17">
        <v>64536</v>
      </c>
      <c r="H580" s="17">
        <v>2629</v>
      </c>
      <c r="I580" s="62">
        <v>0.0407369530184703</v>
      </c>
      <c r="J580" s="63">
        <v>0.441278052491442</v>
      </c>
      <c r="K580" s="63">
        <v>17.9763232924259</v>
      </c>
      <c r="L580" s="17">
        <v>43</v>
      </c>
      <c r="M580" s="66">
        <v>0</v>
      </c>
      <c r="N580" s="17">
        <v>30</v>
      </c>
      <c r="O580" s="17">
        <v>2</v>
      </c>
      <c r="P580" s="17">
        <v>4</v>
      </c>
      <c r="Q580" s="17">
        <v>79</v>
      </c>
      <c r="R580" s="67">
        <v>14.6850632911392</v>
      </c>
      <c r="S580" s="85">
        <v>0.0300494484594903</v>
      </c>
      <c r="U580"/>
    </row>
    <row r="581" customHeight="1" spans="1:21">
      <c r="A581" s="61" t="s">
        <v>269</v>
      </c>
      <c r="B581" s="64"/>
      <c r="C581" s="64"/>
      <c r="D581" s="64"/>
      <c r="E581" s="64"/>
      <c r="F581" s="17">
        <v>1160.12</v>
      </c>
      <c r="G581" s="17">
        <v>64536</v>
      </c>
      <c r="H581" s="17">
        <v>2629</v>
      </c>
      <c r="I581" s="62">
        <v>0.0407369530184703</v>
      </c>
      <c r="J581" s="63">
        <v>0.441278052491442</v>
      </c>
      <c r="K581" s="63">
        <v>17.9763232924259</v>
      </c>
      <c r="L581" s="17">
        <v>43</v>
      </c>
      <c r="M581" s="66">
        <v>0</v>
      </c>
      <c r="N581" s="17">
        <v>30</v>
      </c>
      <c r="O581" s="17">
        <v>2</v>
      </c>
      <c r="P581" s="17">
        <v>4</v>
      </c>
      <c r="Q581" s="17">
        <v>79</v>
      </c>
      <c r="R581" s="67">
        <v>14.6850632911392</v>
      </c>
      <c r="S581" s="85">
        <v>0.0300494484594903</v>
      </c>
      <c r="U581"/>
    </row>
    <row r="582" customHeight="1" spans="1:21">
      <c r="A582" s="61" t="s">
        <v>79</v>
      </c>
      <c r="B582" s="61" t="s">
        <v>171</v>
      </c>
      <c r="C582" s="61" t="s">
        <v>172</v>
      </c>
      <c r="D582" s="61" t="s">
        <v>173</v>
      </c>
      <c r="E582" s="61" t="s">
        <v>174</v>
      </c>
      <c r="F582" s="17">
        <v>612.47</v>
      </c>
      <c r="G582" s="17">
        <v>34055</v>
      </c>
      <c r="H582" s="17">
        <v>907</v>
      </c>
      <c r="I582" s="62">
        <v>0.0266333871678168</v>
      </c>
      <c r="J582" s="63">
        <v>0.675270121278942</v>
      </c>
      <c r="K582" s="63">
        <v>17.9847305828806</v>
      </c>
      <c r="L582" s="17">
        <v>9</v>
      </c>
      <c r="M582" s="66">
        <v>1</v>
      </c>
      <c r="N582" s="17">
        <v>6</v>
      </c>
      <c r="O582" s="17">
        <v>0</v>
      </c>
      <c r="P582" s="17">
        <v>3</v>
      </c>
      <c r="Q582" s="17">
        <v>19</v>
      </c>
      <c r="R582" s="67">
        <v>32.2352631578947</v>
      </c>
      <c r="S582" s="85">
        <v>0.0209481808158765</v>
      </c>
      <c r="U582"/>
    </row>
    <row r="583" customHeight="1" spans="1:21">
      <c r="A583" s="64"/>
      <c r="B583" s="64"/>
      <c r="C583" s="64"/>
      <c r="D583" s="61" t="s">
        <v>196</v>
      </c>
      <c r="E583" s="61" t="s">
        <v>186</v>
      </c>
      <c r="F583" s="17">
        <v>53.57</v>
      </c>
      <c r="G583" s="17">
        <v>3097</v>
      </c>
      <c r="H583" s="17">
        <v>126</v>
      </c>
      <c r="I583" s="62">
        <v>0.0406845334194382</v>
      </c>
      <c r="J583" s="63">
        <v>0.42515873015873</v>
      </c>
      <c r="K583" s="63">
        <v>17.2973845657088</v>
      </c>
      <c r="L583" s="17">
        <v>0</v>
      </c>
      <c r="M583" s="66">
        <v>0</v>
      </c>
      <c r="N583" s="17">
        <v>1</v>
      </c>
      <c r="O583" s="17">
        <v>0</v>
      </c>
      <c r="P583" s="17">
        <v>0</v>
      </c>
      <c r="Q583" s="17">
        <v>1</v>
      </c>
      <c r="R583" s="67">
        <v>53.57</v>
      </c>
      <c r="S583" s="85">
        <v>0.00793650793650794</v>
      </c>
      <c r="U583"/>
    </row>
    <row r="584" customHeight="1" spans="1:21">
      <c r="A584" s="64"/>
      <c r="B584" s="64"/>
      <c r="C584" s="61" t="s">
        <v>184</v>
      </c>
      <c r="D584" s="61" t="s">
        <v>197</v>
      </c>
      <c r="E584" s="61" t="s">
        <v>174</v>
      </c>
      <c r="F584" s="17">
        <v>503.51</v>
      </c>
      <c r="G584" s="17">
        <v>23818</v>
      </c>
      <c r="H584" s="17">
        <v>1486</v>
      </c>
      <c r="I584" s="62">
        <v>0.0623897892350323</v>
      </c>
      <c r="J584" s="63">
        <v>0.338835800807537</v>
      </c>
      <c r="K584" s="63">
        <v>21.1398941976656</v>
      </c>
      <c r="L584" s="17">
        <v>21</v>
      </c>
      <c r="M584" s="66">
        <v>1</v>
      </c>
      <c r="N584" s="17">
        <v>27</v>
      </c>
      <c r="O584" s="17">
        <v>1</v>
      </c>
      <c r="P584" s="17">
        <v>0</v>
      </c>
      <c r="Q584" s="17">
        <v>50</v>
      </c>
      <c r="R584" s="67">
        <v>10.0702</v>
      </c>
      <c r="S584" s="85">
        <v>0.0336473755047106</v>
      </c>
      <c r="U584"/>
    </row>
    <row r="585" customHeight="1" spans="1:21">
      <c r="A585" s="64"/>
      <c r="B585" s="64"/>
      <c r="C585" s="64"/>
      <c r="D585" s="61" t="s">
        <v>185</v>
      </c>
      <c r="E585" s="61" t="s">
        <v>186</v>
      </c>
      <c r="F585" s="17">
        <v>67.71</v>
      </c>
      <c r="G585" s="17">
        <v>4821</v>
      </c>
      <c r="H585" s="17">
        <v>147</v>
      </c>
      <c r="I585" s="62">
        <v>0.030491599253267</v>
      </c>
      <c r="J585" s="63">
        <v>0.460612244897959</v>
      </c>
      <c r="K585" s="63">
        <v>14.0448039825762</v>
      </c>
      <c r="L585" s="17">
        <v>4</v>
      </c>
      <c r="M585" s="66">
        <v>1</v>
      </c>
      <c r="N585" s="17">
        <v>8</v>
      </c>
      <c r="O585" s="17">
        <v>0</v>
      </c>
      <c r="P585" s="17">
        <v>0</v>
      </c>
      <c r="Q585" s="17">
        <v>13</v>
      </c>
      <c r="R585" s="67">
        <v>5.20846153846154</v>
      </c>
      <c r="S585" s="85">
        <v>0.0884353741496599</v>
      </c>
      <c r="U585"/>
    </row>
    <row r="586" customHeight="1" spans="1:21">
      <c r="A586" s="64"/>
      <c r="B586" s="61" t="s">
        <v>175</v>
      </c>
      <c r="C586" s="64"/>
      <c r="D586" s="64"/>
      <c r="E586" s="64"/>
      <c r="F586" s="17">
        <v>1237.26</v>
      </c>
      <c r="G586" s="17">
        <v>65791</v>
      </c>
      <c r="H586" s="17">
        <v>2666</v>
      </c>
      <c r="I586" s="62">
        <v>0.0405222598835707</v>
      </c>
      <c r="J586" s="63">
        <v>0.464088522130533</v>
      </c>
      <c r="K586" s="63">
        <v>18.8059157027557</v>
      </c>
      <c r="L586" s="17">
        <v>34</v>
      </c>
      <c r="M586" s="66">
        <v>3</v>
      </c>
      <c r="N586" s="17">
        <v>42</v>
      </c>
      <c r="O586" s="17">
        <v>1</v>
      </c>
      <c r="P586" s="17">
        <v>3</v>
      </c>
      <c r="Q586" s="17">
        <v>83</v>
      </c>
      <c r="R586" s="67">
        <v>14.9067469879518</v>
      </c>
      <c r="S586" s="85">
        <v>0.031132783195799</v>
      </c>
      <c r="U586"/>
    </row>
    <row r="587" customHeight="1" spans="1:21">
      <c r="A587" s="61" t="s">
        <v>270</v>
      </c>
      <c r="B587" s="64"/>
      <c r="C587" s="64"/>
      <c r="D587" s="64"/>
      <c r="E587" s="64"/>
      <c r="F587" s="17">
        <v>1237.26</v>
      </c>
      <c r="G587" s="17">
        <v>65791</v>
      </c>
      <c r="H587" s="17">
        <v>2666</v>
      </c>
      <c r="I587" s="62">
        <v>0.0405222598835707</v>
      </c>
      <c r="J587" s="63">
        <v>0.464088522130533</v>
      </c>
      <c r="K587" s="63">
        <v>18.8059157027557</v>
      </c>
      <c r="L587" s="17">
        <v>34</v>
      </c>
      <c r="M587" s="66">
        <v>3</v>
      </c>
      <c r="N587" s="17">
        <v>42</v>
      </c>
      <c r="O587" s="17">
        <v>1</v>
      </c>
      <c r="P587" s="17">
        <v>3</v>
      </c>
      <c r="Q587" s="17">
        <v>83</v>
      </c>
      <c r="R587" s="67">
        <v>14.9067469879518</v>
      </c>
      <c r="S587" s="85">
        <v>0.031132783195799</v>
      </c>
      <c r="U587"/>
    </row>
    <row r="588" customHeight="1" spans="1:21">
      <c r="A588" s="61" t="s">
        <v>78</v>
      </c>
      <c r="B588" s="61" t="s">
        <v>171</v>
      </c>
      <c r="C588" s="61" t="s">
        <v>172</v>
      </c>
      <c r="D588" s="61" t="s">
        <v>173</v>
      </c>
      <c r="E588" s="61" t="s">
        <v>174</v>
      </c>
      <c r="F588" s="17">
        <v>721.55</v>
      </c>
      <c r="G588" s="17">
        <v>38093</v>
      </c>
      <c r="H588" s="17">
        <v>1113</v>
      </c>
      <c r="I588" s="62">
        <v>0.0292179665555351</v>
      </c>
      <c r="J588" s="63">
        <v>0.648292902066487</v>
      </c>
      <c r="K588" s="63">
        <v>18.9418003307694</v>
      </c>
      <c r="L588" s="17">
        <v>8</v>
      </c>
      <c r="M588" s="66">
        <v>1</v>
      </c>
      <c r="N588" s="17">
        <v>6</v>
      </c>
      <c r="O588" s="17">
        <v>0</v>
      </c>
      <c r="P588" s="17">
        <v>2</v>
      </c>
      <c r="Q588" s="17">
        <v>17</v>
      </c>
      <c r="R588" s="67">
        <v>42.4441176470588</v>
      </c>
      <c r="S588" s="85">
        <v>0.0152740341419587</v>
      </c>
      <c r="U588"/>
    </row>
    <row r="589" customHeight="1" spans="1:21">
      <c r="A589" s="64"/>
      <c r="B589" s="64"/>
      <c r="C589" s="64"/>
      <c r="D589" s="61" t="s">
        <v>196</v>
      </c>
      <c r="E589" s="61" t="s">
        <v>186</v>
      </c>
      <c r="F589" s="17">
        <v>49.89</v>
      </c>
      <c r="G589" s="17">
        <v>3437</v>
      </c>
      <c r="H589" s="17">
        <v>118</v>
      </c>
      <c r="I589" s="62">
        <v>0.0343322665114926</v>
      </c>
      <c r="J589" s="63">
        <v>0.422796610169492</v>
      </c>
      <c r="K589" s="63">
        <v>14.5155659004946</v>
      </c>
      <c r="L589" s="17">
        <v>1</v>
      </c>
      <c r="M589" s="66">
        <v>0</v>
      </c>
      <c r="N589" s="17">
        <v>1</v>
      </c>
      <c r="O589" s="17">
        <v>0</v>
      </c>
      <c r="P589" s="17">
        <v>0</v>
      </c>
      <c r="Q589" s="17">
        <v>2</v>
      </c>
      <c r="R589" s="67">
        <v>24.945</v>
      </c>
      <c r="S589" s="85">
        <v>0.0169491525423729</v>
      </c>
      <c r="U589"/>
    </row>
    <row r="590" customHeight="1" spans="1:21">
      <c r="A590" s="64"/>
      <c r="B590" s="64"/>
      <c r="C590" s="61" t="s">
        <v>184</v>
      </c>
      <c r="D590" s="61" t="s">
        <v>197</v>
      </c>
      <c r="E590" s="61" t="s">
        <v>174</v>
      </c>
      <c r="F590" s="17">
        <v>502.65</v>
      </c>
      <c r="G590" s="17">
        <v>24731</v>
      </c>
      <c r="H590" s="17">
        <v>1818</v>
      </c>
      <c r="I590" s="62">
        <v>0.0735109781246209</v>
      </c>
      <c r="J590" s="63">
        <v>0.276485148514851</v>
      </c>
      <c r="K590" s="63">
        <v>20.3246937042578</v>
      </c>
      <c r="L590" s="17">
        <v>19</v>
      </c>
      <c r="M590" s="66">
        <v>0</v>
      </c>
      <c r="N590" s="17">
        <v>24</v>
      </c>
      <c r="O590" s="17">
        <v>0</v>
      </c>
      <c r="P590" s="17">
        <v>0</v>
      </c>
      <c r="Q590" s="17">
        <v>43</v>
      </c>
      <c r="R590" s="67">
        <v>11.6895348837209</v>
      </c>
      <c r="S590" s="85">
        <v>0.0236523652365237</v>
      </c>
      <c r="U590"/>
    </row>
    <row r="591" customHeight="1" spans="1:21">
      <c r="A591" s="64"/>
      <c r="B591" s="64"/>
      <c r="C591" s="64"/>
      <c r="D591" s="61" t="s">
        <v>185</v>
      </c>
      <c r="E591" s="61" t="s">
        <v>186</v>
      </c>
      <c r="F591" s="17">
        <v>109.01</v>
      </c>
      <c r="G591" s="17">
        <v>11125</v>
      </c>
      <c r="H591" s="17">
        <v>321</v>
      </c>
      <c r="I591" s="62">
        <v>0.0288539325842697</v>
      </c>
      <c r="J591" s="63">
        <v>0.339595015576324</v>
      </c>
      <c r="K591" s="63">
        <v>9.79865168539326</v>
      </c>
      <c r="L591" s="17">
        <v>16</v>
      </c>
      <c r="M591" s="66">
        <v>0</v>
      </c>
      <c r="N591" s="17">
        <v>8</v>
      </c>
      <c r="O591" s="17">
        <v>0</v>
      </c>
      <c r="P591" s="17">
        <v>1</v>
      </c>
      <c r="Q591" s="17">
        <v>25</v>
      </c>
      <c r="R591" s="67">
        <v>4.3604</v>
      </c>
      <c r="S591" s="85">
        <v>0.0778816199376947</v>
      </c>
      <c r="U591"/>
    </row>
    <row r="592" customHeight="1" spans="1:21">
      <c r="A592" s="64"/>
      <c r="B592" s="61" t="s">
        <v>175</v>
      </c>
      <c r="C592" s="64"/>
      <c r="D592" s="64"/>
      <c r="E592" s="64"/>
      <c r="F592" s="17">
        <v>1383.1</v>
      </c>
      <c r="G592" s="17">
        <v>77386</v>
      </c>
      <c r="H592" s="17">
        <v>3370</v>
      </c>
      <c r="I592" s="62">
        <v>0.0435479285658905</v>
      </c>
      <c r="J592" s="63">
        <v>0.410415430267062</v>
      </c>
      <c r="K592" s="63">
        <v>17.8727418396092</v>
      </c>
      <c r="L592" s="17">
        <v>44</v>
      </c>
      <c r="M592" s="66">
        <v>1</v>
      </c>
      <c r="N592" s="17">
        <v>39</v>
      </c>
      <c r="O592" s="17">
        <v>0</v>
      </c>
      <c r="P592" s="17">
        <v>3</v>
      </c>
      <c r="Q592" s="17">
        <v>87</v>
      </c>
      <c r="R592" s="67">
        <v>15.8977011494253</v>
      </c>
      <c r="S592" s="85">
        <v>0.0258160237388724</v>
      </c>
      <c r="U592"/>
    </row>
    <row r="593" customHeight="1" spans="1:21">
      <c r="A593" s="61" t="s">
        <v>271</v>
      </c>
      <c r="B593" s="64"/>
      <c r="C593" s="64"/>
      <c r="D593" s="64"/>
      <c r="E593" s="64"/>
      <c r="F593" s="17">
        <v>1383.1</v>
      </c>
      <c r="G593" s="17">
        <v>77386</v>
      </c>
      <c r="H593" s="17">
        <v>3370</v>
      </c>
      <c r="I593" s="62">
        <v>0.0435479285658905</v>
      </c>
      <c r="J593" s="63">
        <v>0.410415430267062</v>
      </c>
      <c r="K593" s="63">
        <v>17.8727418396092</v>
      </c>
      <c r="L593" s="17">
        <v>44</v>
      </c>
      <c r="M593" s="66">
        <v>1</v>
      </c>
      <c r="N593" s="17">
        <v>39</v>
      </c>
      <c r="O593" s="17">
        <v>0</v>
      </c>
      <c r="P593" s="17">
        <v>3</v>
      </c>
      <c r="Q593" s="17">
        <v>87</v>
      </c>
      <c r="R593" s="67">
        <v>15.8977011494253</v>
      </c>
      <c r="S593" s="85">
        <v>0.0258160237388724</v>
      </c>
      <c r="U593"/>
    </row>
    <row r="594" customHeight="1" spans="1:21">
      <c r="A594" s="61" t="s">
        <v>77</v>
      </c>
      <c r="B594" s="61" t="s">
        <v>171</v>
      </c>
      <c r="C594" s="61" t="s">
        <v>172</v>
      </c>
      <c r="D594" s="61" t="s">
        <v>173</v>
      </c>
      <c r="E594" s="61" t="s">
        <v>174</v>
      </c>
      <c r="F594" s="17">
        <v>659.38</v>
      </c>
      <c r="G594" s="17">
        <v>36370</v>
      </c>
      <c r="H594" s="17">
        <v>1001</v>
      </c>
      <c r="I594" s="62">
        <v>0.0275226835303822</v>
      </c>
      <c r="J594" s="63">
        <v>0.658721278721279</v>
      </c>
      <c r="K594" s="63">
        <v>18.1297772889744</v>
      </c>
      <c r="L594" s="17">
        <v>15</v>
      </c>
      <c r="M594" s="66">
        <v>0</v>
      </c>
      <c r="N594" s="17">
        <v>11</v>
      </c>
      <c r="O594" s="17">
        <v>4</v>
      </c>
      <c r="P594" s="17">
        <v>3</v>
      </c>
      <c r="Q594" s="17">
        <v>33</v>
      </c>
      <c r="R594" s="67">
        <v>19.9812121212121</v>
      </c>
      <c r="S594" s="85">
        <v>0.032967032967033</v>
      </c>
      <c r="U594"/>
    </row>
    <row r="595" customHeight="1" spans="1:21">
      <c r="A595" s="64"/>
      <c r="B595" s="64"/>
      <c r="C595" s="64"/>
      <c r="D595" s="61" t="s">
        <v>196</v>
      </c>
      <c r="E595" s="61" t="s">
        <v>186</v>
      </c>
      <c r="F595" s="17">
        <v>40.11</v>
      </c>
      <c r="G595" s="17">
        <v>3043</v>
      </c>
      <c r="H595" s="17">
        <v>94</v>
      </c>
      <c r="I595" s="62">
        <v>0.03089056851791</v>
      </c>
      <c r="J595" s="63">
        <v>0.426702127659574</v>
      </c>
      <c r="K595" s="63">
        <v>13.181071311206</v>
      </c>
      <c r="L595" s="17">
        <v>1</v>
      </c>
      <c r="M595" s="66">
        <v>0</v>
      </c>
      <c r="N595" s="17">
        <v>0</v>
      </c>
      <c r="O595" s="17">
        <v>0</v>
      </c>
      <c r="P595" s="17">
        <v>0</v>
      </c>
      <c r="Q595" s="17">
        <v>1</v>
      </c>
      <c r="R595" s="67">
        <v>40.11</v>
      </c>
      <c r="S595" s="85">
        <v>0.0106382978723404</v>
      </c>
      <c r="U595"/>
    </row>
    <row r="596" customHeight="1" spans="1:21">
      <c r="A596" s="64"/>
      <c r="B596" s="64"/>
      <c r="C596" s="61" t="s">
        <v>184</v>
      </c>
      <c r="D596" s="61" t="s">
        <v>197</v>
      </c>
      <c r="E596" s="61" t="s">
        <v>174</v>
      </c>
      <c r="F596" s="17">
        <v>503.67</v>
      </c>
      <c r="G596" s="17">
        <v>39992</v>
      </c>
      <c r="H596" s="17">
        <v>2416</v>
      </c>
      <c r="I596" s="62">
        <v>0.0604120824164833</v>
      </c>
      <c r="J596" s="63">
        <v>0.208472682119205</v>
      </c>
      <c r="K596" s="63">
        <v>12.5942688537708</v>
      </c>
      <c r="L596" s="17">
        <v>24</v>
      </c>
      <c r="M596" s="66">
        <v>0</v>
      </c>
      <c r="N596" s="17">
        <v>24</v>
      </c>
      <c r="O596" s="17">
        <v>1</v>
      </c>
      <c r="P596" s="17">
        <v>3</v>
      </c>
      <c r="Q596" s="17">
        <v>52</v>
      </c>
      <c r="R596" s="67">
        <v>9.68596153846154</v>
      </c>
      <c r="S596" s="85">
        <v>0.021523178807947</v>
      </c>
      <c r="U596"/>
    </row>
    <row r="597" customHeight="1" spans="1:21">
      <c r="A597" s="64"/>
      <c r="B597" s="64"/>
      <c r="C597" s="64"/>
      <c r="D597" s="61" t="s">
        <v>185</v>
      </c>
      <c r="E597" s="61" t="s">
        <v>186</v>
      </c>
      <c r="F597" s="17">
        <v>72.31</v>
      </c>
      <c r="G597" s="17">
        <v>7492</v>
      </c>
      <c r="H597" s="17">
        <v>209</v>
      </c>
      <c r="I597" s="62">
        <v>0.0278964228510411</v>
      </c>
      <c r="J597" s="63">
        <v>0.345980861244019</v>
      </c>
      <c r="K597" s="63">
        <v>9.65162840363054</v>
      </c>
      <c r="L597" s="17">
        <v>7</v>
      </c>
      <c r="M597" s="66">
        <v>0</v>
      </c>
      <c r="N597" s="17">
        <v>10</v>
      </c>
      <c r="O597" s="17">
        <v>2</v>
      </c>
      <c r="P597" s="17">
        <v>0</v>
      </c>
      <c r="Q597" s="17">
        <v>19</v>
      </c>
      <c r="R597" s="67">
        <v>3.80578947368421</v>
      </c>
      <c r="S597" s="85">
        <v>0.0909090909090909</v>
      </c>
      <c r="U597"/>
    </row>
    <row r="598" customHeight="1" spans="1:21">
      <c r="A598" s="64"/>
      <c r="B598" s="61" t="s">
        <v>175</v>
      </c>
      <c r="C598" s="64"/>
      <c r="D598" s="64"/>
      <c r="E598" s="64"/>
      <c r="F598" s="17">
        <v>1275.47</v>
      </c>
      <c r="G598" s="17">
        <v>86897</v>
      </c>
      <c r="H598" s="17">
        <v>3720</v>
      </c>
      <c r="I598" s="62">
        <v>0.0428093029678815</v>
      </c>
      <c r="J598" s="63">
        <v>0.342868279569892</v>
      </c>
      <c r="K598" s="63">
        <v>14.6779520581838</v>
      </c>
      <c r="L598" s="17">
        <v>47</v>
      </c>
      <c r="M598" s="66">
        <v>0</v>
      </c>
      <c r="N598" s="17">
        <v>45</v>
      </c>
      <c r="O598" s="17">
        <v>7</v>
      </c>
      <c r="P598" s="17">
        <v>6</v>
      </c>
      <c r="Q598" s="17">
        <v>105</v>
      </c>
      <c r="R598" s="67">
        <v>12.1473333333333</v>
      </c>
      <c r="S598" s="85">
        <v>0.0282258064516129</v>
      </c>
      <c r="U598"/>
    </row>
    <row r="599" customHeight="1" spans="1:21">
      <c r="A599" s="61" t="s">
        <v>272</v>
      </c>
      <c r="B599" s="64"/>
      <c r="C599" s="64"/>
      <c r="D599" s="64"/>
      <c r="E599" s="64"/>
      <c r="F599" s="17">
        <v>1275.47</v>
      </c>
      <c r="G599" s="17">
        <v>86897</v>
      </c>
      <c r="H599" s="17">
        <v>3720</v>
      </c>
      <c r="I599" s="62">
        <v>0.0428093029678815</v>
      </c>
      <c r="J599" s="63">
        <v>0.342868279569892</v>
      </c>
      <c r="K599" s="63">
        <v>14.6779520581838</v>
      </c>
      <c r="L599" s="17">
        <v>47</v>
      </c>
      <c r="M599" s="66">
        <v>0</v>
      </c>
      <c r="N599" s="17">
        <v>45</v>
      </c>
      <c r="O599" s="17">
        <v>7</v>
      </c>
      <c r="P599" s="17">
        <v>6</v>
      </c>
      <c r="Q599" s="17">
        <v>105</v>
      </c>
      <c r="R599" s="67">
        <v>12.1473333333333</v>
      </c>
      <c r="S599" s="85">
        <v>0.0282258064516129</v>
      </c>
      <c r="U599"/>
    </row>
    <row r="600" customHeight="1" spans="1:21">
      <c r="A600" s="61" t="s">
        <v>76</v>
      </c>
      <c r="B600" s="61" t="s">
        <v>171</v>
      </c>
      <c r="C600" s="61" t="s">
        <v>172</v>
      </c>
      <c r="D600" s="61" t="s">
        <v>173</v>
      </c>
      <c r="E600" s="61" t="s">
        <v>174</v>
      </c>
      <c r="F600" s="17">
        <v>780.48</v>
      </c>
      <c r="G600" s="17">
        <v>44897</v>
      </c>
      <c r="H600" s="17">
        <v>1249</v>
      </c>
      <c r="I600" s="62">
        <v>0.0278192306835646</v>
      </c>
      <c r="J600" s="63">
        <v>0.624883907125701</v>
      </c>
      <c r="K600" s="63">
        <v>17.383789562777</v>
      </c>
      <c r="L600" s="17">
        <v>11</v>
      </c>
      <c r="M600" s="66">
        <v>2</v>
      </c>
      <c r="N600" s="17">
        <v>2</v>
      </c>
      <c r="O600" s="17">
        <v>0</v>
      </c>
      <c r="P600" s="17">
        <v>4</v>
      </c>
      <c r="Q600" s="17">
        <v>19</v>
      </c>
      <c r="R600" s="67">
        <v>41.0778947368421</v>
      </c>
      <c r="S600" s="85">
        <v>0.0152121697357886</v>
      </c>
      <c r="U600"/>
    </row>
    <row r="601" customHeight="1" spans="1:21">
      <c r="A601" s="64"/>
      <c r="B601" s="64"/>
      <c r="C601" s="64"/>
      <c r="D601" s="61" t="s">
        <v>196</v>
      </c>
      <c r="E601" s="61" t="s">
        <v>186</v>
      </c>
      <c r="F601" s="17">
        <v>66.68</v>
      </c>
      <c r="G601" s="17">
        <v>4704</v>
      </c>
      <c r="H601" s="17">
        <v>153</v>
      </c>
      <c r="I601" s="62">
        <v>0.0325255102040816</v>
      </c>
      <c r="J601" s="63">
        <v>0.435816993464052</v>
      </c>
      <c r="K601" s="63">
        <v>14.1751700680272</v>
      </c>
      <c r="L601" s="17">
        <v>0</v>
      </c>
      <c r="M601" s="66">
        <v>0</v>
      </c>
      <c r="N601" s="17">
        <v>0</v>
      </c>
      <c r="O601" s="17">
        <v>0</v>
      </c>
      <c r="P601" s="17">
        <v>0</v>
      </c>
      <c r="Q601" s="17">
        <v>0</v>
      </c>
      <c r="R601" s="67" t="e">
        <v>#DIV/0!</v>
      </c>
      <c r="S601" s="85">
        <v>0</v>
      </c>
      <c r="U601"/>
    </row>
    <row r="602" customHeight="1" spans="1:21">
      <c r="A602" s="64"/>
      <c r="B602" s="64"/>
      <c r="C602" s="61" t="s">
        <v>184</v>
      </c>
      <c r="D602" s="61" t="s">
        <v>197</v>
      </c>
      <c r="E602" s="61" t="s">
        <v>174</v>
      </c>
      <c r="F602" s="17">
        <v>499.98</v>
      </c>
      <c r="G602" s="17">
        <v>30767</v>
      </c>
      <c r="H602" s="17">
        <v>1945</v>
      </c>
      <c r="I602" s="62">
        <v>0.0632170832385348</v>
      </c>
      <c r="J602" s="63">
        <v>0.25705912596401</v>
      </c>
      <c r="K602" s="63">
        <v>16.2505281632918</v>
      </c>
      <c r="L602" s="17">
        <v>35</v>
      </c>
      <c r="M602" s="66">
        <v>0</v>
      </c>
      <c r="N602" s="17">
        <v>27</v>
      </c>
      <c r="O602" s="17">
        <v>0</v>
      </c>
      <c r="P602" s="17">
        <v>0</v>
      </c>
      <c r="Q602" s="17">
        <v>62</v>
      </c>
      <c r="R602" s="67">
        <v>8.0641935483871</v>
      </c>
      <c r="S602" s="85">
        <v>0.0318766066838046</v>
      </c>
      <c r="U602"/>
    </row>
    <row r="603" customHeight="1" spans="1:21">
      <c r="A603" s="64"/>
      <c r="B603" s="61" t="s">
        <v>175</v>
      </c>
      <c r="C603" s="64"/>
      <c r="D603" s="64"/>
      <c r="E603" s="64"/>
      <c r="F603" s="17">
        <v>1347.14</v>
      </c>
      <c r="G603" s="17">
        <v>80368</v>
      </c>
      <c r="H603" s="17">
        <v>3347</v>
      </c>
      <c r="I603" s="62">
        <v>0.0416459287278519</v>
      </c>
      <c r="J603" s="63">
        <v>0.402491783686884</v>
      </c>
      <c r="K603" s="63">
        <v>16.7621441369699</v>
      </c>
      <c r="L603" s="17">
        <v>46</v>
      </c>
      <c r="M603" s="66">
        <v>2</v>
      </c>
      <c r="N603" s="17">
        <v>29</v>
      </c>
      <c r="O603" s="17">
        <v>0</v>
      </c>
      <c r="P603" s="17">
        <v>4</v>
      </c>
      <c r="Q603" s="17">
        <v>81</v>
      </c>
      <c r="R603" s="67">
        <v>16.6313580246914</v>
      </c>
      <c r="S603" s="85">
        <v>0.0242007768150583</v>
      </c>
      <c r="U603"/>
    </row>
    <row r="604" customHeight="1" spans="1:21">
      <c r="A604" s="61" t="s">
        <v>273</v>
      </c>
      <c r="B604" s="64"/>
      <c r="C604" s="64"/>
      <c r="D604" s="64"/>
      <c r="E604" s="64"/>
      <c r="F604" s="17">
        <v>1347.14</v>
      </c>
      <c r="G604" s="17">
        <v>80368</v>
      </c>
      <c r="H604" s="17">
        <v>3347</v>
      </c>
      <c r="I604" s="62">
        <v>0.0416459287278519</v>
      </c>
      <c r="J604" s="63">
        <v>0.402491783686884</v>
      </c>
      <c r="K604" s="63">
        <v>16.7621441369699</v>
      </c>
      <c r="L604" s="17">
        <v>46</v>
      </c>
      <c r="M604" s="66">
        <v>2</v>
      </c>
      <c r="N604" s="17">
        <v>29</v>
      </c>
      <c r="O604" s="17">
        <v>0</v>
      </c>
      <c r="P604" s="17">
        <v>4</v>
      </c>
      <c r="Q604" s="17">
        <v>81</v>
      </c>
      <c r="R604" s="67">
        <v>16.6313580246914</v>
      </c>
      <c r="S604" s="85">
        <v>0.0242007768150583</v>
      </c>
      <c r="U604"/>
    </row>
    <row r="605" customHeight="1" spans="1:21">
      <c r="A605" s="61" t="s">
        <v>75</v>
      </c>
      <c r="B605" s="61" t="s">
        <v>171</v>
      </c>
      <c r="C605" s="61" t="s">
        <v>172</v>
      </c>
      <c r="D605" s="61" t="s">
        <v>173</v>
      </c>
      <c r="E605" s="61" t="s">
        <v>174</v>
      </c>
      <c r="F605" s="17">
        <v>828.01</v>
      </c>
      <c r="G605" s="17">
        <v>51946</v>
      </c>
      <c r="H605" s="17">
        <v>1380</v>
      </c>
      <c r="I605" s="62">
        <v>0.0265660493589497</v>
      </c>
      <c r="J605" s="63">
        <v>0.600007246376812</v>
      </c>
      <c r="K605" s="63">
        <v>15.9398221229739</v>
      </c>
      <c r="L605" s="17">
        <v>11</v>
      </c>
      <c r="M605" s="66">
        <v>0</v>
      </c>
      <c r="N605" s="17">
        <v>7</v>
      </c>
      <c r="O605" s="17">
        <v>0</v>
      </c>
      <c r="P605" s="17">
        <v>2</v>
      </c>
      <c r="Q605" s="17">
        <v>20</v>
      </c>
      <c r="R605" s="67">
        <v>41.4005</v>
      </c>
      <c r="S605" s="85">
        <v>0.0144927536231884</v>
      </c>
      <c r="U605"/>
    </row>
    <row r="606" customHeight="1" spans="1:21">
      <c r="A606" s="64"/>
      <c r="B606" s="64"/>
      <c r="C606" s="64"/>
      <c r="D606" s="61" t="s">
        <v>196</v>
      </c>
      <c r="E606" s="61" t="s">
        <v>186</v>
      </c>
      <c r="F606" s="17">
        <v>72.63</v>
      </c>
      <c r="G606" s="17">
        <v>5646</v>
      </c>
      <c r="H606" s="17">
        <v>164</v>
      </c>
      <c r="I606" s="62">
        <v>0.0290471130003542</v>
      </c>
      <c r="J606" s="63">
        <v>0.442865853658537</v>
      </c>
      <c r="K606" s="63">
        <v>12.8639744952179</v>
      </c>
      <c r="L606" s="17">
        <v>0</v>
      </c>
      <c r="M606" s="66">
        <v>0</v>
      </c>
      <c r="N606" s="17">
        <v>0</v>
      </c>
      <c r="O606" s="17">
        <v>0</v>
      </c>
      <c r="P606" s="17">
        <v>0</v>
      </c>
      <c r="Q606" s="17">
        <v>0</v>
      </c>
      <c r="R606" s="67" t="e">
        <v>#DIV/0!</v>
      </c>
      <c r="S606" s="85">
        <v>0</v>
      </c>
      <c r="U606"/>
    </row>
    <row r="607" customHeight="1" spans="1:21">
      <c r="A607" s="64"/>
      <c r="B607" s="64"/>
      <c r="C607" s="61" t="s">
        <v>184</v>
      </c>
      <c r="D607" s="61" t="s">
        <v>197</v>
      </c>
      <c r="E607" s="61" t="s">
        <v>174</v>
      </c>
      <c r="F607" s="17">
        <v>503.9</v>
      </c>
      <c r="G607" s="17">
        <v>28984</v>
      </c>
      <c r="H607" s="17">
        <v>1879</v>
      </c>
      <c r="I607" s="62">
        <v>0.0648288711012973</v>
      </c>
      <c r="J607" s="63">
        <v>0.268174560936668</v>
      </c>
      <c r="K607" s="63">
        <v>17.3854540436103</v>
      </c>
      <c r="L607" s="17">
        <v>35</v>
      </c>
      <c r="M607" s="66">
        <v>0</v>
      </c>
      <c r="N607" s="17">
        <v>26</v>
      </c>
      <c r="O607" s="17">
        <v>1</v>
      </c>
      <c r="P607" s="17">
        <v>2</v>
      </c>
      <c r="Q607" s="17">
        <v>64</v>
      </c>
      <c r="R607" s="67">
        <v>7.8734375</v>
      </c>
      <c r="S607" s="85">
        <v>0.0340606705694518</v>
      </c>
      <c r="U607"/>
    </row>
    <row r="608" customHeight="1" spans="1:21">
      <c r="A608" s="64"/>
      <c r="B608" s="61" t="s">
        <v>175</v>
      </c>
      <c r="C608" s="64"/>
      <c r="D608" s="64"/>
      <c r="E608" s="64"/>
      <c r="F608" s="17">
        <v>1404.54</v>
      </c>
      <c r="G608" s="17">
        <v>86576</v>
      </c>
      <c r="H608" s="17">
        <v>3423</v>
      </c>
      <c r="I608" s="62">
        <v>0.0395375161707633</v>
      </c>
      <c r="J608" s="63">
        <v>0.410324276950044</v>
      </c>
      <c r="K608" s="63">
        <v>16.2232027351691</v>
      </c>
      <c r="L608" s="17">
        <v>46</v>
      </c>
      <c r="M608" s="66">
        <v>0</v>
      </c>
      <c r="N608" s="17">
        <v>33</v>
      </c>
      <c r="O608" s="17">
        <v>1</v>
      </c>
      <c r="P608" s="17">
        <v>4</v>
      </c>
      <c r="Q608" s="17">
        <v>84</v>
      </c>
      <c r="R608" s="67">
        <v>16.7207142857143</v>
      </c>
      <c r="S608" s="85">
        <v>0.0245398773006135</v>
      </c>
      <c r="U608"/>
    </row>
    <row r="609" customHeight="1" spans="1:21">
      <c r="A609" s="61" t="s">
        <v>274</v>
      </c>
      <c r="B609" s="64"/>
      <c r="C609" s="64"/>
      <c r="D609" s="64"/>
      <c r="E609" s="64"/>
      <c r="F609" s="17">
        <v>1404.54</v>
      </c>
      <c r="G609" s="17">
        <v>86576</v>
      </c>
      <c r="H609" s="17">
        <v>3423</v>
      </c>
      <c r="I609" s="62">
        <v>0.0395375161707633</v>
      </c>
      <c r="J609" s="63">
        <v>0.410324276950044</v>
      </c>
      <c r="K609" s="63">
        <v>16.2232027351691</v>
      </c>
      <c r="L609" s="17">
        <v>46</v>
      </c>
      <c r="M609" s="66">
        <v>0</v>
      </c>
      <c r="N609" s="17">
        <v>33</v>
      </c>
      <c r="O609" s="17">
        <v>1</v>
      </c>
      <c r="P609" s="17">
        <v>4</v>
      </c>
      <c r="Q609" s="17">
        <v>84</v>
      </c>
      <c r="R609" s="67">
        <v>16.7207142857143</v>
      </c>
      <c r="S609" s="85">
        <v>0.0245398773006135</v>
      </c>
      <c r="U609"/>
    </row>
    <row r="610" customHeight="1" spans="1:21">
      <c r="A610" s="61" t="s">
        <v>74</v>
      </c>
      <c r="B610" s="61" t="s">
        <v>171</v>
      </c>
      <c r="C610" s="61" t="s">
        <v>172</v>
      </c>
      <c r="D610" s="61" t="s">
        <v>173</v>
      </c>
      <c r="E610" s="61" t="s">
        <v>174</v>
      </c>
      <c r="F610" s="17">
        <v>942.14</v>
      </c>
      <c r="G610" s="17">
        <v>58601</v>
      </c>
      <c r="H610" s="17">
        <v>1611</v>
      </c>
      <c r="I610" s="62">
        <v>0.0274909984471255</v>
      </c>
      <c r="J610" s="63">
        <v>0.584816883923029</v>
      </c>
      <c r="K610" s="63">
        <v>16.0772000477808</v>
      </c>
      <c r="L610" s="17">
        <v>11</v>
      </c>
      <c r="M610" s="66">
        <v>0</v>
      </c>
      <c r="N610" s="17">
        <v>9</v>
      </c>
      <c r="O610" s="17">
        <v>0</v>
      </c>
      <c r="P610" s="17">
        <v>0</v>
      </c>
      <c r="Q610" s="17">
        <v>20</v>
      </c>
      <c r="R610" s="67">
        <v>47.107</v>
      </c>
      <c r="S610" s="85">
        <v>0.0124146492861577</v>
      </c>
      <c r="U610"/>
    </row>
    <row r="611" customHeight="1" spans="1:21">
      <c r="A611" s="64"/>
      <c r="B611" s="64"/>
      <c r="C611" s="64"/>
      <c r="D611" s="61" t="s">
        <v>196</v>
      </c>
      <c r="E611" s="61" t="s">
        <v>186</v>
      </c>
      <c r="F611" s="17">
        <v>76.01</v>
      </c>
      <c r="G611" s="17">
        <v>6293</v>
      </c>
      <c r="H611" s="17">
        <v>176</v>
      </c>
      <c r="I611" s="62">
        <v>0.0279675830287621</v>
      </c>
      <c r="J611" s="63">
        <v>0.431875</v>
      </c>
      <c r="K611" s="63">
        <v>12.0784999205466</v>
      </c>
      <c r="L611" s="17">
        <v>2</v>
      </c>
      <c r="M611" s="66">
        <v>0</v>
      </c>
      <c r="N611" s="17">
        <v>3</v>
      </c>
      <c r="O611" s="17">
        <v>0</v>
      </c>
      <c r="P611" s="17">
        <v>0</v>
      </c>
      <c r="Q611" s="17">
        <v>5</v>
      </c>
      <c r="R611" s="67">
        <v>15.202</v>
      </c>
      <c r="S611" s="85">
        <v>0.0284090909090909</v>
      </c>
      <c r="U611"/>
    </row>
    <row r="612" customHeight="1" spans="1:21">
      <c r="A612" s="64"/>
      <c r="B612" s="64"/>
      <c r="C612" s="61" t="s">
        <v>184</v>
      </c>
      <c r="D612" s="61" t="s">
        <v>197</v>
      </c>
      <c r="E612" s="61" t="s">
        <v>174</v>
      </c>
      <c r="F612" s="17">
        <v>441.24</v>
      </c>
      <c r="G612" s="17">
        <v>21668</v>
      </c>
      <c r="H612" s="17">
        <v>994</v>
      </c>
      <c r="I612" s="62">
        <v>0.0458741000553812</v>
      </c>
      <c r="J612" s="63">
        <v>0.443903420523139</v>
      </c>
      <c r="K612" s="63">
        <v>20.3636699280044</v>
      </c>
      <c r="L612" s="17">
        <v>17</v>
      </c>
      <c r="M612" s="66">
        <v>3</v>
      </c>
      <c r="N612" s="17">
        <v>26</v>
      </c>
      <c r="O612" s="17">
        <v>1</v>
      </c>
      <c r="P612" s="17">
        <v>3</v>
      </c>
      <c r="Q612" s="17">
        <v>50</v>
      </c>
      <c r="R612" s="67">
        <v>8.8248</v>
      </c>
      <c r="S612" s="85">
        <v>0.0503018108651912</v>
      </c>
      <c r="U612"/>
    </row>
    <row r="613" customHeight="1" spans="1:21">
      <c r="A613" s="64"/>
      <c r="B613" s="61" t="s">
        <v>175</v>
      </c>
      <c r="C613" s="64"/>
      <c r="D613" s="64"/>
      <c r="E613" s="64"/>
      <c r="F613" s="17">
        <v>1459.39</v>
      </c>
      <c r="G613" s="17">
        <v>86562</v>
      </c>
      <c r="H613" s="17">
        <v>2781</v>
      </c>
      <c r="I613" s="62">
        <v>0.0321272613849033</v>
      </c>
      <c r="J613" s="63">
        <v>0.524771664868752</v>
      </c>
      <c r="K613" s="63">
        <v>16.8594764446293</v>
      </c>
      <c r="L613" s="17">
        <v>30</v>
      </c>
      <c r="M613" s="66">
        <v>3</v>
      </c>
      <c r="N613" s="17">
        <v>38</v>
      </c>
      <c r="O613" s="17">
        <v>1</v>
      </c>
      <c r="P613" s="17">
        <v>3</v>
      </c>
      <c r="Q613" s="17">
        <v>75</v>
      </c>
      <c r="R613" s="67">
        <v>19.4585333333333</v>
      </c>
      <c r="S613" s="85">
        <v>0.0269687162891046</v>
      </c>
      <c r="U613"/>
    </row>
    <row r="614" customHeight="1" spans="1:21">
      <c r="A614" s="61" t="s">
        <v>275</v>
      </c>
      <c r="B614" s="64"/>
      <c r="C614" s="64"/>
      <c r="D614" s="64"/>
      <c r="E614" s="64"/>
      <c r="F614" s="17">
        <v>1459.39</v>
      </c>
      <c r="G614" s="17">
        <v>86562</v>
      </c>
      <c r="H614" s="17">
        <v>2781</v>
      </c>
      <c r="I614" s="62">
        <v>0.0321272613849033</v>
      </c>
      <c r="J614" s="63">
        <v>0.524771664868752</v>
      </c>
      <c r="K614" s="63">
        <v>16.8594764446293</v>
      </c>
      <c r="L614" s="17">
        <v>30</v>
      </c>
      <c r="M614" s="66">
        <v>3</v>
      </c>
      <c r="N614" s="17">
        <v>38</v>
      </c>
      <c r="O614" s="17">
        <v>1</v>
      </c>
      <c r="P614" s="17">
        <v>3</v>
      </c>
      <c r="Q614" s="17">
        <v>75</v>
      </c>
      <c r="R614" s="67">
        <v>19.4585333333333</v>
      </c>
      <c r="S614" s="85">
        <v>0.0269687162891046</v>
      </c>
      <c r="U614"/>
    </row>
    <row r="615" customHeight="1" spans="1:21">
      <c r="A615" s="61" t="s">
        <v>73</v>
      </c>
      <c r="B615" s="61" t="s">
        <v>171</v>
      </c>
      <c r="C615" s="61" t="s">
        <v>172</v>
      </c>
      <c r="D615" s="61" t="s">
        <v>173</v>
      </c>
      <c r="E615" s="61" t="s">
        <v>174</v>
      </c>
      <c r="F615" s="17">
        <v>860.7</v>
      </c>
      <c r="G615" s="17">
        <v>53482</v>
      </c>
      <c r="H615" s="17">
        <v>1461</v>
      </c>
      <c r="I615" s="62">
        <v>0.0273176021839123</v>
      </c>
      <c r="J615" s="63">
        <v>0.58911704312115</v>
      </c>
      <c r="K615" s="63">
        <v>16.0932650237463</v>
      </c>
      <c r="L615" s="17">
        <v>21</v>
      </c>
      <c r="M615" s="66">
        <v>1</v>
      </c>
      <c r="N615" s="17">
        <v>6</v>
      </c>
      <c r="O615" s="17">
        <v>0</v>
      </c>
      <c r="P615" s="17">
        <v>0</v>
      </c>
      <c r="Q615" s="17">
        <v>28</v>
      </c>
      <c r="R615" s="67">
        <v>30.7392857142857</v>
      </c>
      <c r="S615" s="85">
        <v>0.0191649555099247</v>
      </c>
      <c r="U615"/>
    </row>
    <row r="616" customHeight="1" spans="1:21">
      <c r="A616" s="64"/>
      <c r="B616" s="64"/>
      <c r="C616" s="64"/>
      <c r="D616" s="61" t="s">
        <v>196</v>
      </c>
      <c r="E616" s="61" t="s">
        <v>186</v>
      </c>
      <c r="F616" s="17">
        <v>70.72</v>
      </c>
      <c r="G616" s="17">
        <v>5033</v>
      </c>
      <c r="H616" s="17">
        <v>158</v>
      </c>
      <c r="I616" s="62">
        <v>0.0313928074706934</v>
      </c>
      <c r="J616" s="63">
        <v>0.447594936708861</v>
      </c>
      <c r="K616" s="63">
        <v>14.0512616729585</v>
      </c>
      <c r="L616" s="17">
        <v>-1</v>
      </c>
      <c r="M616" s="66">
        <v>0</v>
      </c>
      <c r="N616" s="17">
        <v>0</v>
      </c>
      <c r="O616" s="17">
        <v>0</v>
      </c>
      <c r="P616" s="17">
        <v>0</v>
      </c>
      <c r="Q616" s="17">
        <v>-1</v>
      </c>
      <c r="R616" s="67">
        <v>-70.72</v>
      </c>
      <c r="S616" s="85">
        <v>-0.00632911392405063</v>
      </c>
      <c r="U616"/>
    </row>
    <row r="617" customHeight="1" spans="1:21">
      <c r="A617" s="64"/>
      <c r="B617" s="61" t="s">
        <v>175</v>
      </c>
      <c r="C617" s="64"/>
      <c r="D617" s="64"/>
      <c r="E617" s="64"/>
      <c r="F617" s="17">
        <v>931.42</v>
      </c>
      <c r="G617" s="17">
        <v>58515</v>
      </c>
      <c r="H617" s="17">
        <v>1619</v>
      </c>
      <c r="I617" s="62">
        <v>0.0276681192856533</v>
      </c>
      <c r="J617" s="63">
        <v>0.575305744286597</v>
      </c>
      <c r="K617" s="63">
        <v>15.9176279586431</v>
      </c>
      <c r="L617" s="17">
        <v>20</v>
      </c>
      <c r="M617" s="66">
        <v>1</v>
      </c>
      <c r="N617" s="17">
        <v>6</v>
      </c>
      <c r="O617" s="17">
        <v>0</v>
      </c>
      <c r="P617" s="17">
        <v>0</v>
      </c>
      <c r="Q617" s="17">
        <v>27</v>
      </c>
      <c r="R617" s="67">
        <v>34.497037037037</v>
      </c>
      <c r="S617" s="85">
        <v>0.0166769610870908</v>
      </c>
      <c r="U617"/>
    </row>
    <row r="618" customHeight="1" spans="1:21">
      <c r="A618" s="61" t="s">
        <v>276</v>
      </c>
      <c r="B618" s="64"/>
      <c r="C618" s="64"/>
      <c r="D618" s="64"/>
      <c r="E618" s="64"/>
      <c r="F618" s="17">
        <v>931.42</v>
      </c>
      <c r="G618" s="17">
        <v>58515</v>
      </c>
      <c r="H618" s="17">
        <v>1619</v>
      </c>
      <c r="I618" s="62">
        <v>0.0276681192856533</v>
      </c>
      <c r="J618" s="63">
        <v>0.575305744286597</v>
      </c>
      <c r="K618" s="63">
        <v>15.9176279586431</v>
      </c>
      <c r="L618" s="17">
        <v>20</v>
      </c>
      <c r="M618" s="66">
        <v>1</v>
      </c>
      <c r="N618" s="17">
        <v>6</v>
      </c>
      <c r="O618" s="17">
        <v>0</v>
      </c>
      <c r="P618" s="17">
        <v>0</v>
      </c>
      <c r="Q618" s="17">
        <v>27</v>
      </c>
      <c r="R618" s="67">
        <v>34.497037037037</v>
      </c>
      <c r="S618" s="85">
        <v>0.0166769610870908</v>
      </c>
      <c r="U618"/>
    </row>
    <row r="619" customHeight="1" spans="1:21">
      <c r="A619" s="61" t="s">
        <v>72</v>
      </c>
      <c r="B619" s="61" t="s">
        <v>171</v>
      </c>
      <c r="C619" s="61" t="s">
        <v>172</v>
      </c>
      <c r="D619" s="61" t="s">
        <v>173</v>
      </c>
      <c r="E619" s="61" t="s">
        <v>174</v>
      </c>
      <c r="F619" s="17">
        <v>802.02</v>
      </c>
      <c r="G619" s="17">
        <v>48049</v>
      </c>
      <c r="H619" s="17">
        <v>1340</v>
      </c>
      <c r="I619" s="62">
        <v>0.0278881974650877</v>
      </c>
      <c r="J619" s="63">
        <v>0.598522388059702</v>
      </c>
      <c r="K619" s="63">
        <v>16.6917105454848</v>
      </c>
      <c r="L619" s="17">
        <v>13</v>
      </c>
      <c r="M619" s="66">
        <v>2</v>
      </c>
      <c r="N619" s="17">
        <v>2</v>
      </c>
      <c r="O619" s="17">
        <v>2</v>
      </c>
      <c r="P619" s="17">
        <v>0</v>
      </c>
      <c r="Q619" s="17">
        <v>19</v>
      </c>
      <c r="R619" s="67">
        <v>42.2115789473684</v>
      </c>
      <c r="S619" s="85">
        <v>0.0141791044776119</v>
      </c>
      <c r="U619"/>
    </row>
    <row r="620" customHeight="1" spans="1:21">
      <c r="A620" s="64"/>
      <c r="B620" s="64"/>
      <c r="C620" s="64"/>
      <c r="D620" s="61" t="s">
        <v>196</v>
      </c>
      <c r="E620" s="61" t="s">
        <v>186</v>
      </c>
      <c r="F620" s="17">
        <v>72.54</v>
      </c>
      <c r="G620" s="17">
        <v>5209</v>
      </c>
      <c r="H620" s="17">
        <v>157</v>
      </c>
      <c r="I620" s="62">
        <v>0.0301401420618161</v>
      </c>
      <c r="J620" s="63">
        <v>0.46203821656051</v>
      </c>
      <c r="K620" s="63">
        <v>13.9258974851219</v>
      </c>
      <c r="L620" s="17">
        <v>2</v>
      </c>
      <c r="M620" s="66">
        <v>0</v>
      </c>
      <c r="N620" s="17">
        <v>2</v>
      </c>
      <c r="O620" s="17">
        <v>0</v>
      </c>
      <c r="P620" s="17">
        <v>0</v>
      </c>
      <c r="Q620" s="17">
        <v>4</v>
      </c>
      <c r="R620" s="67">
        <v>18.135</v>
      </c>
      <c r="S620" s="85">
        <v>0.0254777070063694</v>
      </c>
      <c r="U620"/>
    </row>
    <row r="621" customHeight="1" spans="1:21">
      <c r="A621" s="64"/>
      <c r="B621" s="61" t="s">
        <v>175</v>
      </c>
      <c r="C621" s="64"/>
      <c r="D621" s="64"/>
      <c r="E621" s="64"/>
      <c r="F621" s="17">
        <v>874.56</v>
      </c>
      <c r="G621" s="17">
        <v>53258</v>
      </c>
      <c r="H621" s="17">
        <v>1497</v>
      </c>
      <c r="I621" s="62">
        <v>0.0281084531901311</v>
      </c>
      <c r="J621" s="63">
        <v>0.584208416833667</v>
      </c>
      <c r="K621" s="63">
        <v>16.4211949378497</v>
      </c>
      <c r="L621" s="17">
        <v>15</v>
      </c>
      <c r="M621" s="66">
        <v>2</v>
      </c>
      <c r="N621" s="17">
        <v>4</v>
      </c>
      <c r="O621" s="17">
        <v>2</v>
      </c>
      <c r="P621" s="17">
        <v>0</v>
      </c>
      <c r="Q621" s="17">
        <v>23</v>
      </c>
      <c r="R621" s="67">
        <v>38.024347826087</v>
      </c>
      <c r="S621" s="85">
        <v>0.0153640614562458</v>
      </c>
      <c r="U621"/>
    </row>
    <row r="622" customHeight="1" spans="1:21">
      <c r="A622" s="61" t="s">
        <v>277</v>
      </c>
      <c r="B622" s="64"/>
      <c r="C622" s="64"/>
      <c r="D622" s="64"/>
      <c r="E622" s="64"/>
      <c r="F622" s="17">
        <v>874.56</v>
      </c>
      <c r="G622" s="17">
        <v>53258</v>
      </c>
      <c r="H622" s="17">
        <v>1497</v>
      </c>
      <c r="I622" s="62">
        <v>0.0281084531901311</v>
      </c>
      <c r="J622" s="63">
        <v>0.584208416833667</v>
      </c>
      <c r="K622" s="63">
        <v>16.4211949378497</v>
      </c>
      <c r="L622" s="17">
        <v>15</v>
      </c>
      <c r="M622" s="66">
        <v>2</v>
      </c>
      <c r="N622" s="17">
        <v>4</v>
      </c>
      <c r="O622" s="17">
        <v>2</v>
      </c>
      <c r="P622" s="17">
        <v>0</v>
      </c>
      <c r="Q622" s="17">
        <v>23</v>
      </c>
      <c r="R622" s="67">
        <v>38.024347826087</v>
      </c>
      <c r="S622" s="85">
        <v>0.0153640614562458</v>
      </c>
      <c r="U622"/>
    </row>
    <row r="623" customHeight="1" spans="1:21">
      <c r="A623" s="61" t="s">
        <v>71</v>
      </c>
      <c r="B623" s="61" t="s">
        <v>171</v>
      </c>
      <c r="C623" s="61" t="s">
        <v>172</v>
      </c>
      <c r="D623" s="61" t="s">
        <v>173</v>
      </c>
      <c r="E623" s="61" t="s">
        <v>174</v>
      </c>
      <c r="F623" s="17">
        <v>833.99</v>
      </c>
      <c r="G623" s="17">
        <v>49967</v>
      </c>
      <c r="H623" s="17">
        <v>1382</v>
      </c>
      <c r="I623" s="62">
        <v>0.0276582544479356</v>
      </c>
      <c r="J623" s="63">
        <v>0.603465991316932</v>
      </c>
      <c r="K623" s="63">
        <v>16.6908159385194</v>
      </c>
      <c r="L623" s="17">
        <v>18</v>
      </c>
      <c r="M623" s="66">
        <v>0</v>
      </c>
      <c r="N623" s="17">
        <v>6</v>
      </c>
      <c r="O623" s="17">
        <v>1</v>
      </c>
      <c r="P623" s="17">
        <v>2</v>
      </c>
      <c r="Q623" s="17">
        <v>27</v>
      </c>
      <c r="R623" s="67">
        <v>30.8885185185185</v>
      </c>
      <c r="S623" s="85">
        <v>0.0195369030390738</v>
      </c>
      <c r="U623"/>
    </row>
    <row r="624" customHeight="1" spans="1:21">
      <c r="A624" s="64"/>
      <c r="B624" s="64"/>
      <c r="C624" s="64"/>
      <c r="D624" s="61" t="s">
        <v>196</v>
      </c>
      <c r="E624" s="61" t="s">
        <v>186</v>
      </c>
      <c r="F624" s="17">
        <v>69.89</v>
      </c>
      <c r="G624" s="17">
        <v>4922</v>
      </c>
      <c r="H624" s="17">
        <v>156</v>
      </c>
      <c r="I624" s="62">
        <v>0.0316944331572532</v>
      </c>
      <c r="J624" s="63">
        <v>0.448012820512821</v>
      </c>
      <c r="K624" s="63">
        <v>14.199512393336</v>
      </c>
      <c r="L624" s="17">
        <v>0</v>
      </c>
      <c r="M624" s="66">
        <v>0</v>
      </c>
      <c r="N624" s="17">
        <v>1</v>
      </c>
      <c r="O624" s="17">
        <v>0</v>
      </c>
      <c r="P624" s="17">
        <v>0</v>
      </c>
      <c r="Q624" s="17">
        <v>1</v>
      </c>
      <c r="R624" s="67">
        <v>69.89</v>
      </c>
      <c r="S624" s="85">
        <v>0.00641025641025641</v>
      </c>
      <c r="U624"/>
    </row>
    <row r="625" customHeight="1" spans="1:21">
      <c r="A625" s="64"/>
      <c r="B625" s="61" t="s">
        <v>175</v>
      </c>
      <c r="C625" s="64"/>
      <c r="D625" s="64"/>
      <c r="E625" s="64"/>
      <c r="F625" s="17">
        <v>903.88</v>
      </c>
      <c r="G625" s="17">
        <v>54889</v>
      </c>
      <c r="H625" s="17">
        <v>1538</v>
      </c>
      <c r="I625" s="62">
        <v>0.0280201861939551</v>
      </c>
      <c r="J625" s="63">
        <v>0.587698309492848</v>
      </c>
      <c r="K625" s="63">
        <v>16.4674160578622</v>
      </c>
      <c r="L625" s="17">
        <v>18</v>
      </c>
      <c r="M625" s="66">
        <v>0</v>
      </c>
      <c r="N625" s="17">
        <v>7</v>
      </c>
      <c r="O625" s="17">
        <v>1</v>
      </c>
      <c r="P625" s="17">
        <v>2</v>
      </c>
      <c r="Q625" s="17">
        <v>28</v>
      </c>
      <c r="R625" s="67">
        <v>32.2814285714286</v>
      </c>
      <c r="S625" s="85">
        <v>0.0182054616384915</v>
      </c>
      <c r="U625"/>
    </row>
    <row r="626" customHeight="1" spans="1:21">
      <c r="A626" s="61" t="s">
        <v>278</v>
      </c>
      <c r="B626" s="64"/>
      <c r="C626" s="64"/>
      <c r="D626" s="64"/>
      <c r="E626" s="64"/>
      <c r="F626" s="17">
        <v>903.88</v>
      </c>
      <c r="G626" s="17">
        <v>54889</v>
      </c>
      <c r="H626" s="17">
        <v>1538</v>
      </c>
      <c r="I626" s="62">
        <v>0.0280201861939551</v>
      </c>
      <c r="J626" s="63">
        <v>0.587698309492848</v>
      </c>
      <c r="K626" s="63">
        <v>16.4674160578622</v>
      </c>
      <c r="L626" s="17">
        <v>18</v>
      </c>
      <c r="M626" s="66">
        <v>0</v>
      </c>
      <c r="N626" s="17">
        <v>7</v>
      </c>
      <c r="O626" s="17">
        <v>1</v>
      </c>
      <c r="P626" s="17">
        <v>2</v>
      </c>
      <c r="Q626" s="17">
        <v>28</v>
      </c>
      <c r="R626" s="67">
        <v>32.2814285714286</v>
      </c>
      <c r="S626" s="85">
        <v>0.0182054616384915</v>
      </c>
      <c r="U626"/>
    </row>
    <row r="627" customHeight="1" spans="1:21">
      <c r="A627" s="61" t="s">
        <v>70</v>
      </c>
      <c r="B627" s="61" t="s">
        <v>171</v>
      </c>
      <c r="C627" s="61" t="s">
        <v>172</v>
      </c>
      <c r="D627" s="61" t="s">
        <v>173</v>
      </c>
      <c r="E627" s="61" t="s">
        <v>174</v>
      </c>
      <c r="F627" s="17">
        <v>939.21</v>
      </c>
      <c r="G627" s="17">
        <v>58819</v>
      </c>
      <c r="H627" s="17">
        <v>1593</v>
      </c>
      <c r="I627" s="62">
        <v>0.0270830853975756</v>
      </c>
      <c r="J627" s="63">
        <v>0.589585687382298</v>
      </c>
      <c r="K627" s="63">
        <v>15.9677995205631</v>
      </c>
      <c r="L627" s="17">
        <v>13</v>
      </c>
      <c r="M627" s="66">
        <v>0</v>
      </c>
      <c r="N627" s="17">
        <v>9</v>
      </c>
      <c r="O627" s="17">
        <v>0</v>
      </c>
      <c r="P627" s="17">
        <v>0</v>
      </c>
      <c r="Q627" s="17">
        <v>22</v>
      </c>
      <c r="R627" s="67">
        <v>42.6913636363636</v>
      </c>
      <c r="S627" s="85">
        <v>0.0138104205900816</v>
      </c>
      <c r="U627"/>
    </row>
    <row r="628" customHeight="1" spans="1:21">
      <c r="A628" s="64"/>
      <c r="B628" s="64"/>
      <c r="C628" s="64"/>
      <c r="D628" s="61" t="s">
        <v>196</v>
      </c>
      <c r="E628" s="61" t="s">
        <v>186</v>
      </c>
      <c r="F628" s="17">
        <v>69.24</v>
      </c>
      <c r="G628" s="17">
        <v>4917</v>
      </c>
      <c r="H628" s="17">
        <v>157</v>
      </c>
      <c r="I628" s="62">
        <v>0.031930038641448</v>
      </c>
      <c r="J628" s="63">
        <v>0.441019108280255</v>
      </c>
      <c r="K628" s="63">
        <v>14.0817571690055</v>
      </c>
      <c r="L628" s="17">
        <v>0</v>
      </c>
      <c r="M628" s="66">
        <v>0</v>
      </c>
      <c r="N628" s="17">
        <v>3</v>
      </c>
      <c r="O628" s="17">
        <v>0</v>
      </c>
      <c r="P628" s="17">
        <v>0</v>
      </c>
      <c r="Q628" s="17">
        <v>3</v>
      </c>
      <c r="R628" s="67">
        <v>23.08</v>
      </c>
      <c r="S628" s="85">
        <v>0.0191082802547771</v>
      </c>
      <c r="U628"/>
    </row>
    <row r="629" customHeight="1" spans="1:21">
      <c r="A629" s="64"/>
      <c r="B629" s="61" t="s">
        <v>175</v>
      </c>
      <c r="C629" s="64"/>
      <c r="D629" s="64"/>
      <c r="E629" s="64"/>
      <c r="F629" s="17">
        <v>1008.45</v>
      </c>
      <c r="G629" s="17">
        <v>63736</v>
      </c>
      <c r="H629" s="17">
        <v>1750</v>
      </c>
      <c r="I629" s="62">
        <v>0.0274570101669386</v>
      </c>
      <c r="J629" s="63">
        <v>0.576257142857143</v>
      </c>
      <c r="K629" s="63">
        <v>15.8222982301996</v>
      </c>
      <c r="L629" s="17">
        <v>13</v>
      </c>
      <c r="M629" s="66">
        <v>0</v>
      </c>
      <c r="N629" s="17">
        <v>12</v>
      </c>
      <c r="O629" s="17">
        <v>0</v>
      </c>
      <c r="P629" s="17">
        <v>0</v>
      </c>
      <c r="Q629" s="17">
        <v>25</v>
      </c>
      <c r="R629" s="67">
        <v>40.338</v>
      </c>
      <c r="S629" s="85">
        <v>0.0142857142857143</v>
      </c>
      <c r="U629"/>
    </row>
    <row r="630" customHeight="1" spans="1:21">
      <c r="A630" s="61" t="s">
        <v>279</v>
      </c>
      <c r="B630" s="64"/>
      <c r="C630" s="64"/>
      <c r="D630" s="64"/>
      <c r="E630" s="64"/>
      <c r="F630" s="17">
        <v>1008.45</v>
      </c>
      <c r="G630" s="17">
        <v>63736</v>
      </c>
      <c r="H630" s="17">
        <v>1750</v>
      </c>
      <c r="I630" s="62">
        <v>0.0274570101669386</v>
      </c>
      <c r="J630" s="63">
        <v>0.576257142857143</v>
      </c>
      <c r="K630" s="63">
        <v>15.8222982301996</v>
      </c>
      <c r="L630" s="17">
        <v>13</v>
      </c>
      <c r="M630" s="66">
        <v>0</v>
      </c>
      <c r="N630" s="17">
        <v>12</v>
      </c>
      <c r="O630" s="17">
        <v>0</v>
      </c>
      <c r="P630" s="17">
        <v>0</v>
      </c>
      <c r="Q630" s="17">
        <v>25</v>
      </c>
      <c r="R630" s="67">
        <v>40.338</v>
      </c>
      <c r="S630" s="85">
        <v>0.0142857142857143</v>
      </c>
      <c r="U630"/>
    </row>
    <row r="631" customHeight="1" spans="1:21">
      <c r="A631" s="61" t="s">
        <v>69</v>
      </c>
      <c r="B631" s="61" t="s">
        <v>171</v>
      </c>
      <c r="C631" s="61" t="s">
        <v>172</v>
      </c>
      <c r="D631" s="61" t="s">
        <v>173</v>
      </c>
      <c r="E631" s="61" t="s">
        <v>174</v>
      </c>
      <c r="F631" s="17">
        <v>905.67</v>
      </c>
      <c r="G631" s="17">
        <v>56473</v>
      </c>
      <c r="H631" s="17">
        <v>1523</v>
      </c>
      <c r="I631" s="62">
        <v>0.0269686398810051</v>
      </c>
      <c r="J631" s="63">
        <v>0.594661851608667</v>
      </c>
      <c r="K631" s="63">
        <v>16.0372213270058</v>
      </c>
      <c r="L631" s="17">
        <v>13</v>
      </c>
      <c r="M631" s="66">
        <v>1</v>
      </c>
      <c r="N631" s="17">
        <v>15</v>
      </c>
      <c r="O631" s="17">
        <v>1</v>
      </c>
      <c r="P631" s="17">
        <v>0</v>
      </c>
      <c r="Q631" s="17">
        <v>30</v>
      </c>
      <c r="R631" s="67">
        <v>30.189</v>
      </c>
      <c r="S631" s="85">
        <v>0.0196979645436638</v>
      </c>
      <c r="U631"/>
    </row>
    <row r="632" customHeight="1" spans="1:21">
      <c r="A632" s="64"/>
      <c r="B632" s="64"/>
      <c r="C632" s="64"/>
      <c r="D632" s="61" t="s">
        <v>196</v>
      </c>
      <c r="E632" s="61" t="s">
        <v>186</v>
      </c>
      <c r="F632" s="17">
        <v>80.18</v>
      </c>
      <c r="G632" s="17">
        <v>6166</v>
      </c>
      <c r="H632" s="17">
        <v>182</v>
      </c>
      <c r="I632" s="62">
        <v>0.0295167045085955</v>
      </c>
      <c r="J632" s="63">
        <v>0.440549450549451</v>
      </c>
      <c r="K632" s="63">
        <v>13.0035679532922</v>
      </c>
      <c r="L632" s="17">
        <v>1</v>
      </c>
      <c r="M632" s="66">
        <v>0</v>
      </c>
      <c r="N632" s="17">
        <v>1</v>
      </c>
      <c r="O632" s="17">
        <v>1</v>
      </c>
      <c r="P632" s="17">
        <v>0</v>
      </c>
      <c r="Q632" s="17">
        <v>3</v>
      </c>
      <c r="R632" s="67">
        <v>26.7266666666667</v>
      </c>
      <c r="S632" s="85">
        <v>0.0164835164835165</v>
      </c>
      <c r="U632"/>
    </row>
    <row r="633" customHeight="1" spans="1:21">
      <c r="A633" s="64"/>
      <c r="B633" s="61" t="s">
        <v>175</v>
      </c>
      <c r="C633" s="64"/>
      <c r="D633" s="64"/>
      <c r="E633" s="64"/>
      <c r="F633" s="17">
        <v>985.85</v>
      </c>
      <c r="G633" s="17">
        <v>62639</v>
      </c>
      <c r="H633" s="17">
        <v>1705</v>
      </c>
      <c r="I633" s="62">
        <v>0.0272194639122591</v>
      </c>
      <c r="J633" s="63">
        <v>0.578211143695015</v>
      </c>
      <c r="K633" s="63">
        <v>15.7385973594725</v>
      </c>
      <c r="L633" s="17">
        <v>14</v>
      </c>
      <c r="M633" s="66">
        <v>1</v>
      </c>
      <c r="N633" s="17">
        <v>16</v>
      </c>
      <c r="O633" s="17">
        <v>2</v>
      </c>
      <c r="P633" s="17">
        <v>0</v>
      </c>
      <c r="Q633" s="17">
        <v>33</v>
      </c>
      <c r="R633" s="67">
        <v>29.8742424242424</v>
      </c>
      <c r="S633" s="85">
        <v>0.0193548387096774</v>
      </c>
      <c r="U633"/>
    </row>
    <row r="634" customHeight="1" spans="1:21">
      <c r="A634" s="61" t="s">
        <v>280</v>
      </c>
      <c r="B634" s="64"/>
      <c r="C634" s="64"/>
      <c r="D634" s="64"/>
      <c r="E634" s="64"/>
      <c r="F634" s="17">
        <v>985.85</v>
      </c>
      <c r="G634" s="17">
        <v>62639</v>
      </c>
      <c r="H634" s="17">
        <v>1705</v>
      </c>
      <c r="I634" s="62">
        <v>0.0272194639122591</v>
      </c>
      <c r="J634" s="63">
        <v>0.578211143695015</v>
      </c>
      <c r="K634" s="63">
        <v>15.7385973594725</v>
      </c>
      <c r="L634" s="17">
        <v>14</v>
      </c>
      <c r="M634" s="66">
        <v>1</v>
      </c>
      <c r="N634" s="17">
        <v>16</v>
      </c>
      <c r="O634" s="17">
        <v>2</v>
      </c>
      <c r="P634" s="17">
        <v>0</v>
      </c>
      <c r="Q634" s="17">
        <v>33</v>
      </c>
      <c r="R634" s="67">
        <v>29.8742424242424</v>
      </c>
      <c r="S634" s="85">
        <v>0.0193548387096774</v>
      </c>
      <c r="U634"/>
    </row>
    <row r="635" customHeight="1" spans="1:21">
      <c r="A635" s="61" t="s">
        <v>68</v>
      </c>
      <c r="B635" s="61" t="s">
        <v>171</v>
      </c>
      <c r="C635" s="61" t="s">
        <v>172</v>
      </c>
      <c r="D635" s="61" t="s">
        <v>173</v>
      </c>
      <c r="E635" s="61" t="s">
        <v>174</v>
      </c>
      <c r="F635" s="17">
        <v>1045.31</v>
      </c>
      <c r="G635" s="17">
        <v>66361</v>
      </c>
      <c r="H635" s="17">
        <v>1844</v>
      </c>
      <c r="I635" s="62">
        <v>0.0277874052530854</v>
      </c>
      <c r="J635" s="63">
        <v>0.566870932754881</v>
      </c>
      <c r="K635" s="63">
        <v>15.7518723346544</v>
      </c>
      <c r="L635" s="17">
        <v>18</v>
      </c>
      <c r="M635" s="66">
        <v>2</v>
      </c>
      <c r="N635" s="17">
        <v>10</v>
      </c>
      <c r="O635" s="17">
        <v>3</v>
      </c>
      <c r="P635" s="17">
        <v>5</v>
      </c>
      <c r="Q635" s="17">
        <v>38</v>
      </c>
      <c r="R635" s="67">
        <v>27.5081578947368</v>
      </c>
      <c r="S635" s="85">
        <v>0.0206073752711497</v>
      </c>
      <c r="U635"/>
    </row>
    <row r="636" customHeight="1" spans="1:21">
      <c r="A636" s="64"/>
      <c r="B636" s="64"/>
      <c r="C636" s="64"/>
      <c r="D636" s="61" t="s">
        <v>196</v>
      </c>
      <c r="E636" s="61" t="s">
        <v>186</v>
      </c>
      <c r="F636" s="17">
        <v>81.18</v>
      </c>
      <c r="G636" s="17">
        <v>7009</v>
      </c>
      <c r="H636" s="17">
        <v>191</v>
      </c>
      <c r="I636" s="62">
        <v>0.0272506777000999</v>
      </c>
      <c r="J636" s="63">
        <v>0.425026178010471</v>
      </c>
      <c r="K636" s="63">
        <v>11.5822513910686</v>
      </c>
      <c r="L636" s="17">
        <v>1</v>
      </c>
      <c r="M636" s="66">
        <v>0</v>
      </c>
      <c r="N636" s="17">
        <v>1</v>
      </c>
      <c r="O636" s="17">
        <v>0</v>
      </c>
      <c r="P636" s="17">
        <v>4</v>
      </c>
      <c r="Q636" s="17">
        <v>6</v>
      </c>
      <c r="R636" s="67">
        <v>13.53</v>
      </c>
      <c r="S636" s="85">
        <v>0.031413612565445</v>
      </c>
      <c r="U636"/>
    </row>
    <row r="637" customHeight="1" spans="1:21">
      <c r="A637" s="64"/>
      <c r="B637" s="61" t="s">
        <v>175</v>
      </c>
      <c r="C637" s="64"/>
      <c r="D637" s="64"/>
      <c r="E637" s="64"/>
      <c r="F637" s="17">
        <v>1126.49</v>
      </c>
      <c r="G637" s="17">
        <v>73370</v>
      </c>
      <c r="H637" s="17">
        <v>2035</v>
      </c>
      <c r="I637" s="62">
        <v>0.027736131934033</v>
      </c>
      <c r="J637" s="63">
        <v>0.55355773955774</v>
      </c>
      <c r="K637" s="63">
        <v>15.3535504974785</v>
      </c>
      <c r="L637" s="17">
        <v>19</v>
      </c>
      <c r="M637" s="66">
        <v>2</v>
      </c>
      <c r="N637" s="17">
        <v>11</v>
      </c>
      <c r="O637" s="17">
        <v>3</v>
      </c>
      <c r="P637" s="17">
        <v>9</v>
      </c>
      <c r="Q637" s="17">
        <v>44</v>
      </c>
      <c r="R637" s="67">
        <v>25.6020454545455</v>
      </c>
      <c r="S637" s="85">
        <v>0.0216216216216216</v>
      </c>
      <c r="U637"/>
    </row>
    <row r="638" customHeight="1" spans="1:21">
      <c r="A638" s="61" t="s">
        <v>281</v>
      </c>
      <c r="B638" s="64"/>
      <c r="C638" s="64"/>
      <c r="D638" s="64"/>
      <c r="E638" s="64"/>
      <c r="F638" s="17">
        <v>1126.49</v>
      </c>
      <c r="G638" s="17">
        <v>73370</v>
      </c>
      <c r="H638" s="17">
        <v>2035</v>
      </c>
      <c r="I638" s="62">
        <v>0.027736131934033</v>
      </c>
      <c r="J638" s="63">
        <v>0.55355773955774</v>
      </c>
      <c r="K638" s="63">
        <v>15.3535504974785</v>
      </c>
      <c r="L638" s="17">
        <v>19</v>
      </c>
      <c r="M638" s="66">
        <v>2</v>
      </c>
      <c r="N638" s="17">
        <v>11</v>
      </c>
      <c r="O638" s="17">
        <v>3</v>
      </c>
      <c r="P638" s="17">
        <v>9</v>
      </c>
      <c r="Q638" s="17">
        <v>44</v>
      </c>
      <c r="R638" s="67">
        <v>25.6020454545455</v>
      </c>
      <c r="S638" s="85">
        <v>0.0216216216216216</v>
      </c>
      <c r="U638"/>
    </row>
    <row r="639" customHeight="1" spans="1:21">
      <c r="A639" s="61" t="s">
        <v>67</v>
      </c>
      <c r="B639" s="61" t="s">
        <v>171</v>
      </c>
      <c r="C639" s="61" t="s">
        <v>172</v>
      </c>
      <c r="D639" s="61" t="s">
        <v>173</v>
      </c>
      <c r="E639" s="61" t="s">
        <v>174</v>
      </c>
      <c r="F639" s="17">
        <v>1099.7</v>
      </c>
      <c r="G639" s="17">
        <v>67336</v>
      </c>
      <c r="H639" s="17">
        <v>1950</v>
      </c>
      <c r="I639" s="62">
        <v>0.028959249138648</v>
      </c>
      <c r="J639" s="63">
        <v>0.563948717948718</v>
      </c>
      <c r="K639" s="63">
        <v>16.331531424498</v>
      </c>
      <c r="L639" s="17">
        <v>19</v>
      </c>
      <c r="M639" s="66">
        <v>1</v>
      </c>
      <c r="N639" s="17">
        <v>15</v>
      </c>
      <c r="O639" s="17">
        <v>3</v>
      </c>
      <c r="P639" s="17">
        <v>2</v>
      </c>
      <c r="Q639" s="17">
        <v>40</v>
      </c>
      <c r="R639" s="67">
        <v>27.4925</v>
      </c>
      <c r="S639" s="85">
        <v>0.0205128205128205</v>
      </c>
      <c r="U639"/>
    </row>
    <row r="640" customHeight="1" spans="1:21">
      <c r="A640" s="64"/>
      <c r="B640" s="64"/>
      <c r="C640" s="64"/>
      <c r="D640" s="61" t="s">
        <v>196</v>
      </c>
      <c r="E640" s="61" t="s">
        <v>186</v>
      </c>
      <c r="F640" s="17">
        <v>105.76</v>
      </c>
      <c r="G640" s="17">
        <v>7724</v>
      </c>
      <c r="H640" s="17">
        <v>248</v>
      </c>
      <c r="I640" s="62">
        <v>0.032107716209218</v>
      </c>
      <c r="J640" s="63">
        <v>0.426451612903226</v>
      </c>
      <c r="K640" s="63">
        <v>13.6923873640601</v>
      </c>
      <c r="L640" s="17">
        <v>2</v>
      </c>
      <c r="M640" s="66">
        <v>0</v>
      </c>
      <c r="N640" s="17">
        <v>1</v>
      </c>
      <c r="O640" s="17">
        <v>0</v>
      </c>
      <c r="P640" s="17">
        <v>0</v>
      </c>
      <c r="Q640" s="17">
        <v>3</v>
      </c>
      <c r="R640" s="67">
        <v>35.2533333333333</v>
      </c>
      <c r="S640" s="85">
        <v>0.0120967741935484</v>
      </c>
      <c r="U640"/>
    </row>
    <row r="641" customHeight="1" spans="1:21">
      <c r="A641" s="64"/>
      <c r="B641" s="61" t="s">
        <v>175</v>
      </c>
      <c r="C641" s="64"/>
      <c r="D641" s="64"/>
      <c r="E641" s="64"/>
      <c r="F641" s="17">
        <v>1205.46</v>
      </c>
      <c r="G641" s="17">
        <v>75060</v>
      </c>
      <c r="H641" s="17">
        <v>2198</v>
      </c>
      <c r="I641" s="62">
        <v>0.029283240074607</v>
      </c>
      <c r="J641" s="63">
        <v>0.548434940855323</v>
      </c>
      <c r="K641" s="63">
        <v>16.0599520383693</v>
      </c>
      <c r="L641" s="17">
        <v>21</v>
      </c>
      <c r="M641" s="66">
        <v>1</v>
      </c>
      <c r="N641" s="17">
        <v>16</v>
      </c>
      <c r="O641" s="17">
        <v>3</v>
      </c>
      <c r="P641" s="17">
        <v>2</v>
      </c>
      <c r="Q641" s="17">
        <v>43</v>
      </c>
      <c r="R641" s="67">
        <v>28.0339534883721</v>
      </c>
      <c r="S641" s="85">
        <v>0.0195632393084622</v>
      </c>
      <c r="U641"/>
    </row>
    <row r="642" customHeight="1" spans="1:21">
      <c r="A642" s="61" t="s">
        <v>282</v>
      </c>
      <c r="B642" s="64"/>
      <c r="C642" s="64"/>
      <c r="D642" s="64"/>
      <c r="E642" s="64"/>
      <c r="F642" s="17">
        <v>1205.46</v>
      </c>
      <c r="G642" s="17">
        <v>75060</v>
      </c>
      <c r="H642" s="17">
        <v>2198</v>
      </c>
      <c r="I642" s="62">
        <v>0.029283240074607</v>
      </c>
      <c r="J642" s="63">
        <v>0.548434940855323</v>
      </c>
      <c r="K642" s="63">
        <v>16.0599520383693</v>
      </c>
      <c r="L642" s="17">
        <v>21</v>
      </c>
      <c r="M642" s="66">
        <v>1</v>
      </c>
      <c r="N642" s="17">
        <v>16</v>
      </c>
      <c r="O642" s="17">
        <v>3</v>
      </c>
      <c r="P642" s="17">
        <v>2</v>
      </c>
      <c r="Q642" s="17">
        <v>43</v>
      </c>
      <c r="R642" s="67">
        <v>28.0339534883721</v>
      </c>
      <c r="S642" s="85">
        <v>0.0195632393084622</v>
      </c>
      <c r="U642"/>
    </row>
    <row r="643" customHeight="1" spans="1:21">
      <c r="A643" s="61" t="s">
        <v>66</v>
      </c>
      <c r="B643" s="61" t="s">
        <v>171</v>
      </c>
      <c r="C643" s="61" t="s">
        <v>172</v>
      </c>
      <c r="D643" s="61" t="s">
        <v>173</v>
      </c>
      <c r="E643" s="61" t="s">
        <v>174</v>
      </c>
      <c r="F643" s="17">
        <v>1012.52</v>
      </c>
      <c r="G643" s="17">
        <v>64229</v>
      </c>
      <c r="H643" s="17">
        <v>1755</v>
      </c>
      <c r="I643" s="62">
        <v>0.0273241059334569</v>
      </c>
      <c r="J643" s="63">
        <v>0.576934472934473</v>
      </c>
      <c r="K643" s="63">
        <v>15.7642186551246</v>
      </c>
      <c r="L643" s="17">
        <v>21</v>
      </c>
      <c r="M643" s="66">
        <v>1</v>
      </c>
      <c r="N643" s="17">
        <v>10</v>
      </c>
      <c r="O643" s="17">
        <v>3</v>
      </c>
      <c r="P643" s="17">
        <v>1</v>
      </c>
      <c r="Q643" s="17">
        <v>36</v>
      </c>
      <c r="R643" s="67">
        <v>28.1255555555556</v>
      </c>
      <c r="S643" s="85">
        <v>0.0205128205128205</v>
      </c>
      <c r="U643"/>
    </row>
    <row r="644" customHeight="1" spans="1:21">
      <c r="A644" s="64"/>
      <c r="B644" s="64"/>
      <c r="C644" s="64"/>
      <c r="D644" s="61" t="s">
        <v>196</v>
      </c>
      <c r="E644" s="61" t="s">
        <v>186</v>
      </c>
      <c r="F644" s="17">
        <v>82.32</v>
      </c>
      <c r="G644" s="17">
        <v>6778</v>
      </c>
      <c r="H644" s="17">
        <v>194</v>
      </c>
      <c r="I644" s="62">
        <v>0.0286220123930363</v>
      </c>
      <c r="J644" s="63">
        <v>0.424329896907216</v>
      </c>
      <c r="K644" s="63">
        <v>12.1451755680142</v>
      </c>
      <c r="L644" s="17">
        <v>4</v>
      </c>
      <c r="M644" s="66">
        <v>0</v>
      </c>
      <c r="N644" s="17">
        <v>3</v>
      </c>
      <c r="O644" s="17">
        <v>0</v>
      </c>
      <c r="P644" s="17">
        <v>0</v>
      </c>
      <c r="Q644" s="17">
        <v>7</v>
      </c>
      <c r="R644" s="67">
        <v>11.76</v>
      </c>
      <c r="S644" s="85">
        <v>0.0360824742268041</v>
      </c>
      <c r="U644"/>
    </row>
    <row r="645" customHeight="1" spans="1:21">
      <c r="A645" s="64"/>
      <c r="B645" s="61" t="s">
        <v>175</v>
      </c>
      <c r="C645" s="64"/>
      <c r="D645" s="64"/>
      <c r="E645" s="64"/>
      <c r="F645" s="17">
        <v>1094.84</v>
      </c>
      <c r="G645" s="17">
        <v>71007</v>
      </c>
      <c r="H645" s="17">
        <v>1949</v>
      </c>
      <c r="I645" s="62">
        <v>0.0274479980846959</v>
      </c>
      <c r="J645" s="63">
        <v>0.561744484350949</v>
      </c>
      <c r="K645" s="63">
        <v>15.4187615305533</v>
      </c>
      <c r="L645" s="17">
        <v>25</v>
      </c>
      <c r="M645" s="66">
        <v>1</v>
      </c>
      <c r="N645" s="17">
        <v>13</v>
      </c>
      <c r="O645" s="17">
        <v>3</v>
      </c>
      <c r="P645" s="17">
        <v>1</v>
      </c>
      <c r="Q645" s="17">
        <v>43</v>
      </c>
      <c r="R645" s="67">
        <v>25.4613953488372</v>
      </c>
      <c r="S645" s="85">
        <v>0.0220625962031811</v>
      </c>
      <c r="U645"/>
    </row>
    <row r="646" customHeight="1" spans="1:21">
      <c r="A646" s="61" t="s">
        <v>283</v>
      </c>
      <c r="B646" s="64"/>
      <c r="C646" s="64"/>
      <c r="D646" s="64"/>
      <c r="E646" s="64"/>
      <c r="F646" s="17">
        <v>1094.84</v>
      </c>
      <c r="G646" s="17">
        <v>71007</v>
      </c>
      <c r="H646" s="17">
        <v>1949</v>
      </c>
      <c r="I646" s="62">
        <v>0.0274479980846959</v>
      </c>
      <c r="J646" s="63">
        <v>0.561744484350949</v>
      </c>
      <c r="K646" s="63">
        <v>15.4187615305533</v>
      </c>
      <c r="L646" s="17">
        <v>25</v>
      </c>
      <c r="M646" s="66">
        <v>1</v>
      </c>
      <c r="N646" s="17">
        <v>13</v>
      </c>
      <c r="O646" s="17">
        <v>3</v>
      </c>
      <c r="P646" s="17">
        <v>1</v>
      </c>
      <c r="Q646" s="17">
        <v>43</v>
      </c>
      <c r="R646" s="67">
        <v>25.4613953488372</v>
      </c>
      <c r="S646" s="85">
        <v>0.0220625962031811</v>
      </c>
      <c r="U646"/>
    </row>
    <row r="647" customHeight="1" spans="1:21">
      <c r="A647" s="61" t="s">
        <v>65</v>
      </c>
      <c r="B647" s="61" t="s">
        <v>171</v>
      </c>
      <c r="C647" s="61" t="s">
        <v>172</v>
      </c>
      <c r="D647" s="61" t="s">
        <v>173</v>
      </c>
      <c r="E647" s="61" t="s">
        <v>174</v>
      </c>
      <c r="F647" s="17">
        <v>1026.1</v>
      </c>
      <c r="G647" s="17">
        <v>65251</v>
      </c>
      <c r="H647" s="17">
        <v>1808</v>
      </c>
      <c r="I647" s="62">
        <v>0.0277083876109178</v>
      </c>
      <c r="J647" s="63">
        <v>0.567533185840708</v>
      </c>
      <c r="K647" s="63">
        <v>15.7254294953334</v>
      </c>
      <c r="L647" s="17">
        <v>22</v>
      </c>
      <c r="M647" s="66">
        <v>1</v>
      </c>
      <c r="N647" s="17">
        <v>8</v>
      </c>
      <c r="O647" s="17">
        <v>1</v>
      </c>
      <c r="P647" s="17">
        <v>0</v>
      </c>
      <c r="Q647" s="17">
        <v>32</v>
      </c>
      <c r="R647" s="67">
        <v>32.065625</v>
      </c>
      <c r="S647" s="85">
        <v>0.0176991150442478</v>
      </c>
      <c r="U647"/>
    </row>
    <row r="648" customHeight="1" spans="1:21">
      <c r="A648" s="64"/>
      <c r="B648" s="64"/>
      <c r="C648" s="64"/>
      <c r="D648" s="61" t="s">
        <v>196</v>
      </c>
      <c r="E648" s="61" t="s">
        <v>186</v>
      </c>
      <c r="F648" s="17">
        <v>102.51</v>
      </c>
      <c r="G648" s="17">
        <v>7394</v>
      </c>
      <c r="H648" s="17">
        <v>232</v>
      </c>
      <c r="I648" s="62">
        <v>0.0313767919935083</v>
      </c>
      <c r="J648" s="63">
        <v>0.441853448275862</v>
      </c>
      <c r="K648" s="63">
        <v>13.8639437381661</v>
      </c>
      <c r="L648" s="17">
        <v>4</v>
      </c>
      <c r="M648" s="66">
        <v>0</v>
      </c>
      <c r="N648" s="17">
        <v>0</v>
      </c>
      <c r="O648" s="17">
        <v>0</v>
      </c>
      <c r="P648" s="17">
        <v>0</v>
      </c>
      <c r="Q648" s="17">
        <v>4</v>
      </c>
      <c r="R648" s="67">
        <v>25.6275</v>
      </c>
      <c r="S648" s="85">
        <v>0.0172413793103448</v>
      </c>
      <c r="U648"/>
    </row>
    <row r="649" customHeight="1" spans="1:21">
      <c r="A649" s="64"/>
      <c r="B649" s="64"/>
      <c r="C649" s="61" t="s">
        <v>184</v>
      </c>
      <c r="D649" s="61" t="s">
        <v>196</v>
      </c>
      <c r="E649" s="61" t="s">
        <v>186</v>
      </c>
      <c r="F649" s="17">
        <v>116.33</v>
      </c>
      <c r="G649" s="17">
        <v>5517</v>
      </c>
      <c r="H649" s="17">
        <v>165</v>
      </c>
      <c r="I649" s="62">
        <v>0.0299075584556824</v>
      </c>
      <c r="J649" s="63">
        <v>0.705030303030303</v>
      </c>
      <c r="K649" s="63">
        <v>21.0857350009063</v>
      </c>
      <c r="L649" s="17">
        <v>12</v>
      </c>
      <c r="M649" s="66">
        <v>0</v>
      </c>
      <c r="N649" s="17">
        <v>12</v>
      </c>
      <c r="O649" s="17">
        <v>0</v>
      </c>
      <c r="P649" s="17">
        <v>0</v>
      </c>
      <c r="Q649" s="17">
        <v>24</v>
      </c>
      <c r="R649" s="67">
        <v>4.84708333333333</v>
      </c>
      <c r="S649" s="85">
        <v>0.145454545454545</v>
      </c>
      <c r="U649"/>
    </row>
    <row r="650" customHeight="1" spans="1:21">
      <c r="A650" s="64"/>
      <c r="B650" s="64"/>
      <c r="C650" s="64"/>
      <c r="D650" s="61" t="s">
        <v>284</v>
      </c>
      <c r="E650" s="61" t="s">
        <v>186</v>
      </c>
      <c r="F650" s="17">
        <v>382.6</v>
      </c>
      <c r="G650" s="17">
        <v>23983</v>
      </c>
      <c r="H650" s="17">
        <v>645</v>
      </c>
      <c r="I650" s="62">
        <v>0.0268940499520494</v>
      </c>
      <c r="J650" s="63">
        <v>0.593178294573644</v>
      </c>
      <c r="K650" s="63">
        <v>15.952966684735</v>
      </c>
      <c r="L650" s="17">
        <v>27</v>
      </c>
      <c r="M650" s="66">
        <v>1</v>
      </c>
      <c r="N650" s="17">
        <v>37</v>
      </c>
      <c r="O650" s="17">
        <v>3</v>
      </c>
      <c r="P650" s="17">
        <v>0</v>
      </c>
      <c r="Q650" s="17">
        <v>68</v>
      </c>
      <c r="R650" s="67">
        <v>5.62647058823529</v>
      </c>
      <c r="S650" s="85">
        <v>0.105426356589147</v>
      </c>
      <c r="U650"/>
    </row>
    <row r="651" customHeight="1" spans="1:21">
      <c r="A651" s="64"/>
      <c r="B651" s="64"/>
      <c r="C651" s="64"/>
      <c r="D651" s="61" t="s">
        <v>285</v>
      </c>
      <c r="E651" s="61" t="s">
        <v>174</v>
      </c>
      <c r="F651" s="17">
        <v>108.17</v>
      </c>
      <c r="G651" s="17">
        <v>7301</v>
      </c>
      <c r="H651" s="17">
        <v>362</v>
      </c>
      <c r="I651" s="62">
        <v>0.0495822490069853</v>
      </c>
      <c r="J651" s="63">
        <v>0.298812154696133</v>
      </c>
      <c r="K651" s="63">
        <v>14.8157786604575</v>
      </c>
      <c r="L651" s="17">
        <v>12</v>
      </c>
      <c r="M651" s="66">
        <v>2</v>
      </c>
      <c r="N651" s="17">
        <v>25</v>
      </c>
      <c r="O651" s="17">
        <v>5</v>
      </c>
      <c r="P651" s="17">
        <v>0</v>
      </c>
      <c r="Q651" s="17">
        <v>44</v>
      </c>
      <c r="R651" s="67">
        <v>2.45840909090909</v>
      </c>
      <c r="S651" s="85">
        <v>0.121546961325967</v>
      </c>
      <c r="U651"/>
    </row>
    <row r="652" customHeight="1" spans="1:21">
      <c r="A652" s="64"/>
      <c r="B652" s="61" t="s">
        <v>175</v>
      </c>
      <c r="C652" s="64"/>
      <c r="D652" s="64"/>
      <c r="E652" s="64"/>
      <c r="F652" s="17">
        <v>1735.71</v>
      </c>
      <c r="G652" s="17">
        <v>109446</v>
      </c>
      <c r="H652" s="17">
        <v>3212</v>
      </c>
      <c r="I652" s="62">
        <v>0.029347806224074</v>
      </c>
      <c r="J652" s="63">
        <v>0.540382938978829</v>
      </c>
      <c r="K652" s="63">
        <v>15.8590537799463</v>
      </c>
      <c r="L652" s="17">
        <v>77</v>
      </c>
      <c r="M652" s="66">
        <v>4</v>
      </c>
      <c r="N652" s="17">
        <v>82</v>
      </c>
      <c r="O652" s="17">
        <v>9</v>
      </c>
      <c r="P652" s="17">
        <v>0</v>
      </c>
      <c r="Q652" s="17">
        <v>172</v>
      </c>
      <c r="R652" s="67">
        <v>10.0913372093023</v>
      </c>
      <c r="S652" s="85">
        <v>0.0535491905354919</v>
      </c>
      <c r="U652"/>
    </row>
    <row r="653" customHeight="1" spans="1:21">
      <c r="A653" s="61" t="s">
        <v>286</v>
      </c>
      <c r="B653" s="64"/>
      <c r="C653" s="64"/>
      <c r="D653" s="64"/>
      <c r="E653" s="64"/>
      <c r="F653" s="17">
        <v>1735.71</v>
      </c>
      <c r="G653" s="17">
        <v>109446</v>
      </c>
      <c r="H653" s="17">
        <v>3212</v>
      </c>
      <c r="I653" s="62">
        <v>0.029347806224074</v>
      </c>
      <c r="J653" s="63">
        <v>0.540382938978829</v>
      </c>
      <c r="K653" s="63">
        <v>15.8590537799463</v>
      </c>
      <c r="L653" s="17">
        <v>77</v>
      </c>
      <c r="M653" s="66">
        <v>4</v>
      </c>
      <c r="N653" s="17">
        <v>82</v>
      </c>
      <c r="O653" s="17">
        <v>9</v>
      </c>
      <c r="P653" s="17">
        <v>0</v>
      </c>
      <c r="Q653" s="17">
        <v>172</v>
      </c>
      <c r="R653" s="67">
        <v>10.0913372093023</v>
      </c>
      <c r="S653" s="85">
        <v>0.0535491905354919</v>
      </c>
      <c r="U653"/>
    </row>
    <row r="654" customHeight="1" spans="1:21">
      <c r="A654" s="61" t="s">
        <v>64</v>
      </c>
      <c r="B654" s="61" t="s">
        <v>171</v>
      </c>
      <c r="C654" s="61" t="s">
        <v>172</v>
      </c>
      <c r="D654" s="61" t="s">
        <v>173</v>
      </c>
      <c r="E654" s="61" t="s">
        <v>174</v>
      </c>
      <c r="F654" s="17">
        <v>1040</v>
      </c>
      <c r="G654" s="17">
        <v>65539</v>
      </c>
      <c r="H654" s="17">
        <v>1795</v>
      </c>
      <c r="I654" s="62">
        <v>0.0273882726315629</v>
      </c>
      <c r="J654" s="63">
        <v>0.579387186629527</v>
      </c>
      <c r="K654" s="63">
        <v>15.8684142266437</v>
      </c>
      <c r="L654" s="17">
        <v>16</v>
      </c>
      <c r="M654" s="66">
        <v>0</v>
      </c>
      <c r="N654" s="17">
        <v>10</v>
      </c>
      <c r="O654" s="17">
        <v>3</v>
      </c>
      <c r="P654" s="17">
        <v>0</v>
      </c>
      <c r="Q654" s="17">
        <v>29</v>
      </c>
      <c r="R654" s="67">
        <v>35.8620689655172</v>
      </c>
      <c r="S654" s="85">
        <v>0.0161559888579387</v>
      </c>
      <c r="U654"/>
    </row>
    <row r="655" customHeight="1" spans="1:21">
      <c r="A655" s="64"/>
      <c r="B655" s="64"/>
      <c r="C655" s="64"/>
      <c r="D655" s="61" t="s">
        <v>196</v>
      </c>
      <c r="E655" s="61" t="s">
        <v>186</v>
      </c>
      <c r="F655" s="17">
        <v>117.12</v>
      </c>
      <c r="G655" s="17">
        <v>8835</v>
      </c>
      <c r="H655" s="17">
        <v>269</v>
      </c>
      <c r="I655" s="62">
        <v>0.0304470854555744</v>
      </c>
      <c r="J655" s="63">
        <v>0.435390334572491</v>
      </c>
      <c r="K655" s="63">
        <v>13.2563667232598</v>
      </c>
      <c r="L655" s="17">
        <v>4</v>
      </c>
      <c r="M655" s="66">
        <v>0</v>
      </c>
      <c r="N655" s="17">
        <v>1</v>
      </c>
      <c r="O655" s="17">
        <v>0</v>
      </c>
      <c r="P655" s="17">
        <v>0</v>
      </c>
      <c r="Q655" s="17">
        <v>5</v>
      </c>
      <c r="R655" s="67">
        <v>23.424</v>
      </c>
      <c r="S655" s="85">
        <v>0.0185873605947955</v>
      </c>
      <c r="U655"/>
    </row>
    <row r="656" customHeight="1" spans="1:21">
      <c r="A656" s="64"/>
      <c r="B656" s="64"/>
      <c r="C656" s="61" t="s">
        <v>184</v>
      </c>
      <c r="D656" s="61" t="s">
        <v>196</v>
      </c>
      <c r="E656" s="61" t="s">
        <v>186</v>
      </c>
      <c r="F656" s="17">
        <v>170.12</v>
      </c>
      <c r="G656" s="17">
        <v>9582</v>
      </c>
      <c r="H656" s="17">
        <v>261</v>
      </c>
      <c r="I656" s="62">
        <v>0.0272385723231058</v>
      </c>
      <c r="J656" s="63">
        <v>0.651800766283525</v>
      </c>
      <c r="K656" s="63">
        <v>17.7541223126696</v>
      </c>
      <c r="L656" s="17">
        <v>20</v>
      </c>
      <c r="M656" s="66">
        <v>0</v>
      </c>
      <c r="N656" s="17">
        <v>22</v>
      </c>
      <c r="O656" s="17">
        <v>0</v>
      </c>
      <c r="P656" s="17">
        <v>4</v>
      </c>
      <c r="Q656" s="17">
        <v>46</v>
      </c>
      <c r="R656" s="67">
        <v>3.69826086956522</v>
      </c>
      <c r="S656" s="85">
        <v>0.176245210727969</v>
      </c>
      <c r="U656"/>
    </row>
    <row r="657" customHeight="1" spans="1:21">
      <c r="A657" s="64"/>
      <c r="B657" s="64"/>
      <c r="C657" s="64"/>
      <c r="D657" s="61" t="s">
        <v>284</v>
      </c>
      <c r="E657" s="61" t="s">
        <v>186</v>
      </c>
      <c r="F657" s="17">
        <v>474.2</v>
      </c>
      <c r="G657" s="17">
        <v>26890</v>
      </c>
      <c r="H657" s="17">
        <v>794</v>
      </c>
      <c r="I657" s="62">
        <v>0.0295277054667163</v>
      </c>
      <c r="J657" s="63">
        <v>0.597229219143577</v>
      </c>
      <c r="K657" s="63">
        <v>17.6348084789885</v>
      </c>
      <c r="L657" s="17">
        <v>40</v>
      </c>
      <c r="M657" s="66">
        <v>0</v>
      </c>
      <c r="N657" s="17">
        <v>46</v>
      </c>
      <c r="O657" s="17">
        <v>3</v>
      </c>
      <c r="P657" s="17">
        <v>2</v>
      </c>
      <c r="Q657" s="17">
        <v>91</v>
      </c>
      <c r="R657" s="67">
        <v>5.21098901098901</v>
      </c>
      <c r="S657" s="85">
        <v>0.114609571788413</v>
      </c>
      <c r="U657"/>
    </row>
    <row r="658" customHeight="1" spans="1:21">
      <c r="A658" s="64"/>
      <c r="B658" s="64"/>
      <c r="C658" s="64"/>
      <c r="D658" s="61" t="s">
        <v>285</v>
      </c>
      <c r="E658" s="61" t="s">
        <v>174</v>
      </c>
      <c r="F658" s="17">
        <v>211.6</v>
      </c>
      <c r="G658" s="17">
        <v>13798</v>
      </c>
      <c r="H658" s="17">
        <v>729</v>
      </c>
      <c r="I658" s="62">
        <v>0.0528337440208726</v>
      </c>
      <c r="J658" s="63">
        <v>0.290260631001372</v>
      </c>
      <c r="K658" s="63">
        <v>15.3355558776634</v>
      </c>
      <c r="L658" s="17">
        <v>22</v>
      </c>
      <c r="M658" s="66">
        <v>0</v>
      </c>
      <c r="N658" s="17">
        <v>36</v>
      </c>
      <c r="O658" s="17">
        <v>2</v>
      </c>
      <c r="P658" s="17">
        <v>0</v>
      </c>
      <c r="Q658" s="17">
        <v>60</v>
      </c>
      <c r="R658" s="67">
        <v>3.52666666666667</v>
      </c>
      <c r="S658" s="85">
        <v>0.0823045267489712</v>
      </c>
      <c r="U658"/>
    </row>
    <row r="659" customHeight="1" spans="1:21">
      <c r="A659" s="64"/>
      <c r="B659" s="61" t="s">
        <v>175</v>
      </c>
      <c r="C659" s="64"/>
      <c r="D659" s="64"/>
      <c r="E659" s="64"/>
      <c r="F659" s="17">
        <v>2013.04</v>
      </c>
      <c r="G659" s="17">
        <v>124644</v>
      </c>
      <c r="H659" s="17">
        <v>3848</v>
      </c>
      <c r="I659" s="62">
        <v>0.0308719232373801</v>
      </c>
      <c r="J659" s="63">
        <v>0.523139293139293</v>
      </c>
      <c r="K659" s="63">
        <v>16.1503161002535</v>
      </c>
      <c r="L659" s="17">
        <v>102</v>
      </c>
      <c r="M659" s="66">
        <v>0</v>
      </c>
      <c r="N659" s="17">
        <v>115</v>
      </c>
      <c r="O659" s="17">
        <v>8</v>
      </c>
      <c r="P659" s="17">
        <v>6</v>
      </c>
      <c r="Q659" s="17">
        <v>231</v>
      </c>
      <c r="R659" s="67">
        <v>8.71445887445887</v>
      </c>
      <c r="S659" s="85">
        <v>0.060031185031185</v>
      </c>
      <c r="U659"/>
    </row>
    <row r="660" customHeight="1" spans="1:21">
      <c r="A660" s="61" t="s">
        <v>287</v>
      </c>
      <c r="B660" s="64"/>
      <c r="C660" s="64"/>
      <c r="D660" s="64"/>
      <c r="E660" s="64"/>
      <c r="F660" s="17">
        <v>2013.04</v>
      </c>
      <c r="G660" s="17">
        <v>124644</v>
      </c>
      <c r="H660" s="17">
        <v>3848</v>
      </c>
      <c r="I660" s="62">
        <v>0.0308719232373801</v>
      </c>
      <c r="J660" s="63">
        <v>0.523139293139293</v>
      </c>
      <c r="K660" s="63">
        <v>16.1503161002535</v>
      </c>
      <c r="L660" s="17">
        <v>102</v>
      </c>
      <c r="M660" s="66">
        <v>0</v>
      </c>
      <c r="N660" s="17">
        <v>115</v>
      </c>
      <c r="O660" s="17">
        <v>8</v>
      </c>
      <c r="P660" s="17">
        <v>6</v>
      </c>
      <c r="Q660" s="17">
        <v>231</v>
      </c>
      <c r="R660" s="67">
        <v>8.71445887445887</v>
      </c>
      <c r="S660" s="85">
        <v>0.060031185031185</v>
      </c>
      <c r="U660"/>
    </row>
    <row r="661" customHeight="1" spans="1:21">
      <c r="A661" s="61" t="s">
        <v>63</v>
      </c>
      <c r="B661" s="61" t="s">
        <v>171</v>
      </c>
      <c r="C661" s="61" t="s">
        <v>172</v>
      </c>
      <c r="D661" s="61" t="s">
        <v>173</v>
      </c>
      <c r="E661" s="61" t="s">
        <v>174</v>
      </c>
      <c r="F661" s="17">
        <v>1077.76</v>
      </c>
      <c r="G661" s="17">
        <v>71937</v>
      </c>
      <c r="H661" s="17">
        <v>1917</v>
      </c>
      <c r="I661" s="62">
        <v>0.0266483172776179</v>
      </c>
      <c r="J661" s="63">
        <v>0.562211789254043</v>
      </c>
      <c r="K661" s="63">
        <v>14.981998137259</v>
      </c>
      <c r="L661" s="17">
        <v>21</v>
      </c>
      <c r="M661" s="66">
        <v>1</v>
      </c>
      <c r="N661" s="17">
        <v>5</v>
      </c>
      <c r="O661" s="17">
        <v>1</v>
      </c>
      <c r="P661" s="17">
        <v>1</v>
      </c>
      <c r="Q661" s="17">
        <v>29</v>
      </c>
      <c r="R661" s="67">
        <v>37.1641379310345</v>
      </c>
      <c r="S661" s="85">
        <v>0.0151278038601982</v>
      </c>
      <c r="U661"/>
    </row>
    <row r="662" customHeight="1" spans="1:21">
      <c r="A662" s="64"/>
      <c r="B662" s="64"/>
      <c r="C662" s="64"/>
      <c r="D662" s="61" t="s">
        <v>196</v>
      </c>
      <c r="E662" s="61" t="s">
        <v>186</v>
      </c>
      <c r="F662" s="17">
        <v>144.96</v>
      </c>
      <c r="G662" s="17">
        <v>11065</v>
      </c>
      <c r="H662" s="17">
        <v>333</v>
      </c>
      <c r="I662" s="62">
        <v>0.0300948938093086</v>
      </c>
      <c r="J662" s="63">
        <v>0.435315315315315</v>
      </c>
      <c r="K662" s="63">
        <v>13.1007681879801</v>
      </c>
      <c r="L662" s="17">
        <v>5</v>
      </c>
      <c r="M662" s="66">
        <v>0</v>
      </c>
      <c r="N662" s="17">
        <v>2</v>
      </c>
      <c r="O662" s="17">
        <v>1</v>
      </c>
      <c r="P662" s="17">
        <v>1</v>
      </c>
      <c r="Q662" s="17">
        <v>9</v>
      </c>
      <c r="R662" s="67">
        <v>16.1066666666667</v>
      </c>
      <c r="S662" s="85">
        <v>0.027027027027027</v>
      </c>
      <c r="U662"/>
    </row>
    <row r="663" customHeight="1" spans="1:21">
      <c r="A663" s="64"/>
      <c r="B663" s="64"/>
      <c r="C663" s="61" t="s">
        <v>184</v>
      </c>
      <c r="D663" s="61" t="s">
        <v>196</v>
      </c>
      <c r="E663" s="61" t="s">
        <v>186</v>
      </c>
      <c r="F663" s="17">
        <v>200.85</v>
      </c>
      <c r="G663" s="17">
        <v>11918</v>
      </c>
      <c r="H663" s="17">
        <v>337</v>
      </c>
      <c r="I663" s="62">
        <v>0.0282765564692062</v>
      </c>
      <c r="J663" s="63">
        <v>0.595994065281899</v>
      </c>
      <c r="K663" s="63">
        <v>16.8526598422554</v>
      </c>
      <c r="L663" s="17">
        <v>18</v>
      </c>
      <c r="M663" s="66">
        <v>0</v>
      </c>
      <c r="N663" s="17">
        <v>19</v>
      </c>
      <c r="O663" s="17">
        <v>0</v>
      </c>
      <c r="P663" s="17">
        <v>0</v>
      </c>
      <c r="Q663" s="17">
        <v>37</v>
      </c>
      <c r="R663" s="67">
        <v>5.42837837837838</v>
      </c>
      <c r="S663" s="85">
        <v>0.109792284866469</v>
      </c>
      <c r="U663"/>
    </row>
    <row r="664" customHeight="1" spans="1:21">
      <c r="A664" s="64"/>
      <c r="B664" s="64"/>
      <c r="C664" s="64"/>
      <c r="D664" s="61" t="s">
        <v>284</v>
      </c>
      <c r="E664" s="61" t="s">
        <v>186</v>
      </c>
      <c r="F664" s="17">
        <v>329.67</v>
      </c>
      <c r="G664" s="17">
        <v>19306</v>
      </c>
      <c r="H664" s="17">
        <v>547</v>
      </c>
      <c r="I664" s="62">
        <v>0.0283331606754377</v>
      </c>
      <c r="J664" s="63">
        <v>0.602687385740402</v>
      </c>
      <c r="K664" s="63">
        <v>17.0760385372423</v>
      </c>
      <c r="L664" s="17">
        <v>39</v>
      </c>
      <c r="M664" s="66">
        <v>1</v>
      </c>
      <c r="N664" s="17">
        <v>44</v>
      </c>
      <c r="O664" s="17">
        <v>1</v>
      </c>
      <c r="P664" s="17">
        <v>1</v>
      </c>
      <c r="Q664" s="17">
        <v>86</v>
      </c>
      <c r="R664" s="67">
        <v>3.83337209302326</v>
      </c>
      <c r="S664" s="85">
        <v>0.157221206581353</v>
      </c>
      <c r="U664"/>
    </row>
    <row r="665" customHeight="1" spans="1:21">
      <c r="A665" s="64"/>
      <c r="B665" s="64"/>
      <c r="C665" s="64"/>
      <c r="D665" s="61" t="s">
        <v>285</v>
      </c>
      <c r="E665" s="61" t="s">
        <v>174</v>
      </c>
      <c r="F665" s="17">
        <v>262.03</v>
      </c>
      <c r="G665" s="17">
        <v>17040</v>
      </c>
      <c r="H665" s="17">
        <v>899</v>
      </c>
      <c r="I665" s="62">
        <v>0.0527582159624413</v>
      </c>
      <c r="J665" s="63">
        <v>0.29146829810901</v>
      </c>
      <c r="K665" s="63">
        <v>15.3773474178404</v>
      </c>
      <c r="L665" s="17">
        <v>33</v>
      </c>
      <c r="M665" s="66">
        <v>2</v>
      </c>
      <c r="N665" s="17">
        <v>45</v>
      </c>
      <c r="O665" s="17">
        <v>7</v>
      </c>
      <c r="P665" s="17">
        <v>0</v>
      </c>
      <c r="Q665" s="17">
        <v>87</v>
      </c>
      <c r="R665" s="67">
        <v>3.01183908045977</v>
      </c>
      <c r="S665" s="85">
        <v>0.0967741935483871</v>
      </c>
      <c r="U665"/>
    </row>
    <row r="666" customHeight="1" spans="1:21">
      <c r="A666" s="64"/>
      <c r="B666" s="61" t="s">
        <v>175</v>
      </c>
      <c r="C666" s="64"/>
      <c r="D666" s="64"/>
      <c r="E666" s="64"/>
      <c r="F666" s="17">
        <v>2015.27</v>
      </c>
      <c r="G666" s="17">
        <v>131266</v>
      </c>
      <c r="H666" s="17">
        <v>4033</v>
      </c>
      <c r="I666" s="62">
        <v>0.0307238736611156</v>
      </c>
      <c r="J666" s="63">
        <v>0.499695016117035</v>
      </c>
      <c r="K666" s="63">
        <v>15.3525665442689</v>
      </c>
      <c r="L666" s="17">
        <v>116</v>
      </c>
      <c r="M666" s="66">
        <v>4</v>
      </c>
      <c r="N666" s="17">
        <v>115</v>
      </c>
      <c r="O666" s="17">
        <v>10</v>
      </c>
      <c r="P666" s="17">
        <v>3</v>
      </c>
      <c r="Q666" s="17">
        <v>248</v>
      </c>
      <c r="R666" s="67">
        <v>8.12608870967742</v>
      </c>
      <c r="S666" s="85">
        <v>0.0614926853458964</v>
      </c>
      <c r="U666"/>
    </row>
    <row r="667" customHeight="1" spans="1:21">
      <c r="A667" s="61" t="s">
        <v>288</v>
      </c>
      <c r="B667" s="64"/>
      <c r="C667" s="64"/>
      <c r="D667" s="64"/>
      <c r="E667" s="64"/>
      <c r="F667" s="17">
        <v>2015.27</v>
      </c>
      <c r="G667" s="17">
        <v>131266</v>
      </c>
      <c r="H667" s="17">
        <v>4033</v>
      </c>
      <c r="I667" s="62">
        <v>0.0307238736611156</v>
      </c>
      <c r="J667" s="63">
        <v>0.499695016117035</v>
      </c>
      <c r="K667" s="63">
        <v>15.3525665442689</v>
      </c>
      <c r="L667" s="17">
        <v>116</v>
      </c>
      <c r="M667" s="66">
        <v>4</v>
      </c>
      <c r="N667" s="17">
        <v>115</v>
      </c>
      <c r="O667" s="17">
        <v>10</v>
      </c>
      <c r="P667" s="17">
        <v>3</v>
      </c>
      <c r="Q667" s="17">
        <v>248</v>
      </c>
      <c r="R667" s="67">
        <v>8.12608870967742</v>
      </c>
      <c r="S667" s="85">
        <v>0.0614926853458964</v>
      </c>
      <c r="U667"/>
    </row>
    <row r="668" customHeight="1" spans="1:21">
      <c r="A668" s="61" t="s">
        <v>62</v>
      </c>
      <c r="B668" s="61" t="s">
        <v>171</v>
      </c>
      <c r="C668" s="61" t="s">
        <v>172</v>
      </c>
      <c r="D668" s="61" t="s">
        <v>173</v>
      </c>
      <c r="E668" s="61" t="s">
        <v>174</v>
      </c>
      <c r="F668" s="17">
        <v>1123.18</v>
      </c>
      <c r="G668" s="17">
        <v>78857</v>
      </c>
      <c r="H668" s="17">
        <v>2055</v>
      </c>
      <c r="I668" s="62">
        <v>0.0260598298185323</v>
      </c>
      <c r="J668" s="63">
        <v>0.546559610705596</v>
      </c>
      <c r="K668" s="63">
        <v>14.2432504406711</v>
      </c>
      <c r="L668" s="17">
        <v>19</v>
      </c>
      <c r="M668" s="66">
        <v>3</v>
      </c>
      <c r="N668" s="17">
        <v>18</v>
      </c>
      <c r="O668" s="17">
        <v>0</v>
      </c>
      <c r="P668" s="17">
        <v>1</v>
      </c>
      <c r="Q668" s="17">
        <v>41</v>
      </c>
      <c r="R668" s="67">
        <v>27.3946341463415</v>
      </c>
      <c r="S668" s="85">
        <v>0.0199513381995134</v>
      </c>
      <c r="U668"/>
    </row>
    <row r="669" customHeight="1" spans="1:21">
      <c r="A669" s="64"/>
      <c r="B669" s="64"/>
      <c r="C669" s="64"/>
      <c r="D669" s="61" t="s">
        <v>196</v>
      </c>
      <c r="E669" s="61" t="s">
        <v>186</v>
      </c>
      <c r="F669" s="17">
        <v>136.97</v>
      </c>
      <c r="G669" s="17">
        <v>11721</v>
      </c>
      <c r="H669" s="17">
        <v>319</v>
      </c>
      <c r="I669" s="62">
        <v>0.0272161078406279</v>
      </c>
      <c r="J669" s="63">
        <v>0.429373040752351</v>
      </c>
      <c r="K669" s="63">
        <v>11.6858629809743</v>
      </c>
      <c r="L669" s="17">
        <v>2</v>
      </c>
      <c r="M669" s="66">
        <v>1</v>
      </c>
      <c r="N669" s="17">
        <v>0</v>
      </c>
      <c r="O669" s="17">
        <v>0</v>
      </c>
      <c r="P669" s="17">
        <v>0</v>
      </c>
      <c r="Q669" s="17">
        <v>3</v>
      </c>
      <c r="R669" s="67">
        <v>45.6566666666667</v>
      </c>
      <c r="S669" s="85">
        <v>0.00940438871473354</v>
      </c>
      <c r="U669"/>
    </row>
    <row r="670" customHeight="1" spans="1:21">
      <c r="A670" s="64"/>
      <c r="B670" s="64"/>
      <c r="C670" s="61" t="s">
        <v>184</v>
      </c>
      <c r="D670" s="61" t="s">
        <v>196</v>
      </c>
      <c r="E670" s="61" t="s">
        <v>186</v>
      </c>
      <c r="F670" s="17">
        <v>348.54</v>
      </c>
      <c r="G670" s="17">
        <v>20527</v>
      </c>
      <c r="H670" s="17">
        <v>578</v>
      </c>
      <c r="I670" s="62">
        <v>0.0281580357577824</v>
      </c>
      <c r="J670" s="63">
        <v>0.603010380622837</v>
      </c>
      <c r="K670" s="63">
        <v>16.9795878598919</v>
      </c>
      <c r="L670" s="17">
        <v>44</v>
      </c>
      <c r="M670" s="66">
        <v>0</v>
      </c>
      <c r="N670" s="17">
        <v>23</v>
      </c>
      <c r="O670" s="17">
        <v>0</v>
      </c>
      <c r="P670" s="17">
        <v>0</v>
      </c>
      <c r="Q670" s="17">
        <v>67</v>
      </c>
      <c r="R670" s="67">
        <v>5.20208955223881</v>
      </c>
      <c r="S670" s="85">
        <v>0.115916955017301</v>
      </c>
      <c r="U670"/>
    </row>
    <row r="671" customHeight="1" spans="1:21">
      <c r="A671" s="64"/>
      <c r="B671" s="64"/>
      <c r="C671" s="64"/>
      <c r="D671" s="61" t="s">
        <v>284</v>
      </c>
      <c r="E671" s="61" t="s">
        <v>186</v>
      </c>
      <c r="F671" s="17">
        <v>348.68</v>
      </c>
      <c r="G671" s="17">
        <v>23193</v>
      </c>
      <c r="H671" s="17">
        <v>594</v>
      </c>
      <c r="I671" s="62">
        <v>0.0256111757857974</v>
      </c>
      <c r="J671" s="63">
        <v>0.587003367003367</v>
      </c>
      <c r="K671" s="63">
        <v>15.0338464191782</v>
      </c>
      <c r="L671" s="17">
        <v>22</v>
      </c>
      <c r="M671" s="66">
        <v>1</v>
      </c>
      <c r="N671" s="17">
        <v>43</v>
      </c>
      <c r="O671" s="17">
        <v>0</v>
      </c>
      <c r="P671" s="17">
        <v>0</v>
      </c>
      <c r="Q671" s="17">
        <v>66</v>
      </c>
      <c r="R671" s="67">
        <v>5.2830303030303</v>
      </c>
      <c r="S671" s="85">
        <v>0.111111111111111</v>
      </c>
      <c r="U671"/>
    </row>
    <row r="672" customHeight="1" spans="1:21">
      <c r="A672" s="64"/>
      <c r="B672" s="64"/>
      <c r="C672" s="64"/>
      <c r="D672" s="61" t="s">
        <v>285</v>
      </c>
      <c r="E672" s="61" t="s">
        <v>174</v>
      </c>
      <c r="F672" s="17">
        <v>253.93</v>
      </c>
      <c r="G672" s="17">
        <v>17965</v>
      </c>
      <c r="H672" s="17">
        <v>901</v>
      </c>
      <c r="I672" s="62">
        <v>0.0501530754244364</v>
      </c>
      <c r="J672" s="63">
        <v>0.281831298557159</v>
      </c>
      <c r="K672" s="63">
        <v>14.134706373504</v>
      </c>
      <c r="L672" s="17">
        <v>32</v>
      </c>
      <c r="M672" s="66">
        <v>1</v>
      </c>
      <c r="N672" s="17">
        <v>51</v>
      </c>
      <c r="O672" s="17">
        <v>6</v>
      </c>
      <c r="P672" s="17">
        <v>0</v>
      </c>
      <c r="Q672" s="17">
        <v>90</v>
      </c>
      <c r="R672" s="67">
        <v>2.82144444444444</v>
      </c>
      <c r="S672" s="85">
        <v>0.0998890122086571</v>
      </c>
      <c r="U672"/>
    </row>
    <row r="673" customHeight="1" spans="1:21">
      <c r="A673" s="64"/>
      <c r="B673" s="61" t="s">
        <v>175</v>
      </c>
      <c r="C673" s="64"/>
      <c r="D673" s="64"/>
      <c r="E673" s="64"/>
      <c r="F673" s="17">
        <v>2211.3</v>
      </c>
      <c r="G673" s="17">
        <v>152263</v>
      </c>
      <c r="H673" s="17">
        <v>4447</v>
      </c>
      <c r="I673" s="62">
        <v>0.0292060448040561</v>
      </c>
      <c r="J673" s="63">
        <v>0.497256577467956</v>
      </c>
      <c r="K673" s="63">
        <v>14.5228978806407</v>
      </c>
      <c r="L673" s="17">
        <v>119</v>
      </c>
      <c r="M673" s="66">
        <v>6</v>
      </c>
      <c r="N673" s="17">
        <v>135</v>
      </c>
      <c r="O673" s="17">
        <v>6</v>
      </c>
      <c r="P673" s="17">
        <v>1</v>
      </c>
      <c r="Q673" s="17">
        <v>267</v>
      </c>
      <c r="R673" s="67">
        <v>8.28202247191011</v>
      </c>
      <c r="S673" s="85">
        <v>0.0600404767258826</v>
      </c>
      <c r="U673"/>
    </row>
    <row r="674" customHeight="1" spans="1:21">
      <c r="A674" s="61" t="s">
        <v>289</v>
      </c>
      <c r="B674" s="64"/>
      <c r="C674" s="64"/>
      <c r="D674" s="64"/>
      <c r="E674" s="64"/>
      <c r="F674" s="17">
        <v>2211.3</v>
      </c>
      <c r="G674" s="17">
        <v>152263</v>
      </c>
      <c r="H674" s="17">
        <v>4447</v>
      </c>
      <c r="I674" s="62">
        <v>0.0292060448040561</v>
      </c>
      <c r="J674" s="63">
        <v>0.497256577467956</v>
      </c>
      <c r="K674" s="63">
        <v>14.5228978806407</v>
      </c>
      <c r="L674" s="17">
        <v>119</v>
      </c>
      <c r="M674" s="66">
        <v>6</v>
      </c>
      <c r="N674" s="17">
        <v>135</v>
      </c>
      <c r="O674" s="17">
        <v>6</v>
      </c>
      <c r="P674" s="17">
        <v>1</v>
      </c>
      <c r="Q674" s="17">
        <v>267</v>
      </c>
      <c r="R674" s="67">
        <v>8.28202247191011</v>
      </c>
      <c r="S674" s="85">
        <v>0.0600404767258826</v>
      </c>
      <c r="U674"/>
    </row>
    <row r="675" customHeight="1" spans="1:21">
      <c r="A675" s="61" t="s">
        <v>61</v>
      </c>
      <c r="B675" s="61" t="s">
        <v>171</v>
      </c>
      <c r="C675" s="61" t="s">
        <v>172</v>
      </c>
      <c r="D675" s="61" t="s">
        <v>173</v>
      </c>
      <c r="E675" s="61" t="s">
        <v>174</v>
      </c>
      <c r="F675" s="17">
        <v>1154.06</v>
      </c>
      <c r="G675" s="17">
        <v>76241</v>
      </c>
      <c r="H675" s="17">
        <v>2099</v>
      </c>
      <c r="I675" s="62">
        <v>0.027531118427093</v>
      </c>
      <c r="J675" s="63">
        <v>0.549814197236779</v>
      </c>
      <c r="K675" s="63">
        <v>15.1369997770229</v>
      </c>
      <c r="L675" s="17">
        <v>19</v>
      </c>
      <c r="M675" s="66">
        <v>1</v>
      </c>
      <c r="N675" s="17">
        <v>9</v>
      </c>
      <c r="O675" s="17">
        <v>0</v>
      </c>
      <c r="P675" s="17">
        <v>0</v>
      </c>
      <c r="Q675" s="17">
        <v>29</v>
      </c>
      <c r="R675" s="67">
        <v>39.7951724137931</v>
      </c>
      <c r="S675" s="85">
        <v>0.0138161029061458</v>
      </c>
      <c r="U675"/>
    </row>
    <row r="676" customHeight="1" spans="1:21">
      <c r="A676" s="64"/>
      <c r="B676" s="64"/>
      <c r="C676" s="64"/>
      <c r="D676" s="61" t="s">
        <v>196</v>
      </c>
      <c r="E676" s="61" t="s">
        <v>186</v>
      </c>
      <c r="F676" s="17">
        <v>137.27</v>
      </c>
      <c r="G676" s="17">
        <v>10068</v>
      </c>
      <c r="H676" s="17">
        <v>312</v>
      </c>
      <c r="I676" s="62">
        <v>0.0309892729439809</v>
      </c>
      <c r="J676" s="63">
        <v>0.439967948717949</v>
      </c>
      <c r="K676" s="63">
        <v>13.6342868494239</v>
      </c>
      <c r="L676" s="17">
        <v>4</v>
      </c>
      <c r="M676" s="66">
        <v>0</v>
      </c>
      <c r="N676" s="17">
        <v>1</v>
      </c>
      <c r="O676" s="17">
        <v>0</v>
      </c>
      <c r="P676" s="17">
        <v>0</v>
      </c>
      <c r="Q676" s="17">
        <v>5</v>
      </c>
      <c r="R676" s="67">
        <v>27.454</v>
      </c>
      <c r="S676" s="85">
        <v>0.016025641025641</v>
      </c>
      <c r="U676"/>
    </row>
    <row r="677" customHeight="1" spans="1:21">
      <c r="A677" s="64"/>
      <c r="B677" s="64"/>
      <c r="C677" s="61" t="s">
        <v>184</v>
      </c>
      <c r="D677" s="61" t="s">
        <v>196</v>
      </c>
      <c r="E677" s="61" t="s">
        <v>186</v>
      </c>
      <c r="F677" s="17">
        <v>280.05</v>
      </c>
      <c r="G677" s="17">
        <v>16218</v>
      </c>
      <c r="H677" s="17">
        <v>465</v>
      </c>
      <c r="I677" s="62">
        <v>0.0286718460969293</v>
      </c>
      <c r="J677" s="63">
        <v>0.602258064516129</v>
      </c>
      <c r="K677" s="63">
        <v>17.267850536441</v>
      </c>
      <c r="L677" s="17">
        <v>45</v>
      </c>
      <c r="M677" s="66">
        <v>0</v>
      </c>
      <c r="N677" s="17">
        <v>27</v>
      </c>
      <c r="O677" s="17">
        <v>1</v>
      </c>
      <c r="P677" s="17">
        <v>0</v>
      </c>
      <c r="Q677" s="17">
        <v>73</v>
      </c>
      <c r="R677" s="67">
        <v>3.83630136986301</v>
      </c>
      <c r="S677" s="85">
        <v>0.156989247311828</v>
      </c>
      <c r="U677"/>
    </row>
    <row r="678" customHeight="1" spans="1:21">
      <c r="A678" s="64"/>
      <c r="B678" s="64"/>
      <c r="C678" s="64"/>
      <c r="D678" s="61" t="s">
        <v>284</v>
      </c>
      <c r="E678" s="61" t="s">
        <v>186</v>
      </c>
      <c r="F678" s="17">
        <v>101.13</v>
      </c>
      <c r="G678" s="17">
        <v>6986</v>
      </c>
      <c r="H678" s="17">
        <v>224</v>
      </c>
      <c r="I678" s="62">
        <v>0.032064128256513</v>
      </c>
      <c r="J678" s="63">
        <v>0.451473214285714</v>
      </c>
      <c r="K678" s="63">
        <v>14.4760950472373</v>
      </c>
      <c r="L678" s="17">
        <v>14</v>
      </c>
      <c r="M678" s="66">
        <v>0</v>
      </c>
      <c r="N678" s="17">
        <v>15</v>
      </c>
      <c r="O678" s="17">
        <v>0</v>
      </c>
      <c r="P678" s="17">
        <v>0</v>
      </c>
      <c r="Q678" s="17">
        <v>29</v>
      </c>
      <c r="R678" s="67">
        <v>3.48724137931034</v>
      </c>
      <c r="S678" s="85">
        <v>0.129464285714286</v>
      </c>
      <c r="U678"/>
    </row>
    <row r="679" customHeight="1" spans="1:21">
      <c r="A679" s="64"/>
      <c r="B679" s="64"/>
      <c r="C679" s="64"/>
      <c r="D679" s="61" t="s">
        <v>285</v>
      </c>
      <c r="E679" s="61" t="s">
        <v>174</v>
      </c>
      <c r="F679" s="17">
        <v>296.82</v>
      </c>
      <c r="G679" s="17">
        <v>18997</v>
      </c>
      <c r="H679" s="17">
        <v>945</v>
      </c>
      <c r="I679" s="62">
        <v>0.0497446965310312</v>
      </c>
      <c r="J679" s="63">
        <v>0.314095238095238</v>
      </c>
      <c r="K679" s="63">
        <v>15.6245723008896</v>
      </c>
      <c r="L679" s="17">
        <v>32</v>
      </c>
      <c r="M679" s="66">
        <v>1</v>
      </c>
      <c r="N679" s="17">
        <v>42</v>
      </c>
      <c r="O679" s="17">
        <v>7</v>
      </c>
      <c r="P679" s="17">
        <v>1</v>
      </c>
      <c r="Q679" s="17">
        <v>83</v>
      </c>
      <c r="R679" s="67">
        <v>3.57614457831325</v>
      </c>
      <c r="S679" s="85">
        <v>0.0878306878306878</v>
      </c>
      <c r="U679"/>
    </row>
    <row r="680" customHeight="1" spans="1:21">
      <c r="A680" s="64"/>
      <c r="B680" s="61" t="s">
        <v>175</v>
      </c>
      <c r="C680" s="64"/>
      <c r="D680" s="64"/>
      <c r="E680" s="64"/>
      <c r="F680" s="17">
        <v>1969.33</v>
      </c>
      <c r="G680" s="17">
        <v>128510</v>
      </c>
      <c r="H680" s="17">
        <v>4045</v>
      </c>
      <c r="I680" s="62">
        <v>0.0314761497159754</v>
      </c>
      <c r="J680" s="63">
        <v>0.486855377008653</v>
      </c>
      <c r="K680" s="63">
        <v>15.324332736752</v>
      </c>
      <c r="L680" s="17">
        <v>114</v>
      </c>
      <c r="M680" s="66">
        <v>2</v>
      </c>
      <c r="N680" s="17">
        <v>94</v>
      </c>
      <c r="O680" s="17">
        <v>8</v>
      </c>
      <c r="P680" s="17">
        <v>1</v>
      </c>
      <c r="Q680" s="17">
        <v>219</v>
      </c>
      <c r="R680" s="67">
        <v>8.99237442922375</v>
      </c>
      <c r="S680" s="85">
        <v>0.0541409147095179</v>
      </c>
      <c r="U680"/>
    </row>
    <row r="681" customHeight="1" spans="1:21">
      <c r="A681" s="61" t="s">
        <v>290</v>
      </c>
      <c r="B681" s="64"/>
      <c r="C681" s="64"/>
      <c r="D681" s="64"/>
      <c r="E681" s="64"/>
      <c r="F681" s="17">
        <v>1969.33</v>
      </c>
      <c r="G681" s="17">
        <v>128510</v>
      </c>
      <c r="H681" s="17">
        <v>4045</v>
      </c>
      <c r="I681" s="62">
        <v>0.0314761497159754</v>
      </c>
      <c r="J681" s="63">
        <v>0.486855377008653</v>
      </c>
      <c r="K681" s="63">
        <v>15.324332736752</v>
      </c>
      <c r="L681" s="17">
        <v>114</v>
      </c>
      <c r="M681" s="66">
        <v>2</v>
      </c>
      <c r="N681" s="17">
        <v>94</v>
      </c>
      <c r="O681" s="17">
        <v>8</v>
      </c>
      <c r="P681" s="17">
        <v>1</v>
      </c>
      <c r="Q681" s="17">
        <v>219</v>
      </c>
      <c r="R681" s="67">
        <v>8.99237442922375</v>
      </c>
      <c r="S681" s="85">
        <v>0.0541409147095179</v>
      </c>
      <c r="U681"/>
    </row>
    <row r="682" customHeight="1" spans="1:21">
      <c r="A682" s="61" t="s">
        <v>60</v>
      </c>
      <c r="B682" s="61" t="s">
        <v>171</v>
      </c>
      <c r="C682" s="61" t="s">
        <v>172</v>
      </c>
      <c r="D682" s="61" t="s">
        <v>173</v>
      </c>
      <c r="E682" s="61" t="s">
        <v>174</v>
      </c>
      <c r="F682" s="17">
        <v>1225.98</v>
      </c>
      <c r="G682" s="17">
        <v>81032</v>
      </c>
      <c r="H682" s="17">
        <v>2260</v>
      </c>
      <c r="I682" s="62">
        <v>0.0278902162108797</v>
      </c>
      <c r="J682" s="63">
        <v>0.542469026548673</v>
      </c>
      <c r="K682" s="63">
        <v>15.1295784381479</v>
      </c>
      <c r="L682" s="17">
        <v>34</v>
      </c>
      <c r="M682" s="66">
        <v>0</v>
      </c>
      <c r="N682" s="17">
        <v>6</v>
      </c>
      <c r="O682" s="17">
        <v>0</v>
      </c>
      <c r="P682" s="17">
        <v>2</v>
      </c>
      <c r="Q682" s="17">
        <v>42</v>
      </c>
      <c r="R682" s="67">
        <v>29.19</v>
      </c>
      <c r="S682" s="85">
        <v>0.0185840707964602</v>
      </c>
      <c r="U682"/>
    </row>
    <row r="683" customHeight="1" spans="1:21">
      <c r="A683" s="64"/>
      <c r="B683" s="64"/>
      <c r="C683" s="64"/>
      <c r="D683" s="61" t="s">
        <v>196</v>
      </c>
      <c r="E683" s="61" t="s">
        <v>186</v>
      </c>
      <c r="F683" s="17">
        <v>133.67</v>
      </c>
      <c r="G683" s="17">
        <v>9978</v>
      </c>
      <c r="H683" s="17">
        <v>304</v>
      </c>
      <c r="I683" s="62">
        <v>0.0304670274604129</v>
      </c>
      <c r="J683" s="63">
        <v>0.439703947368421</v>
      </c>
      <c r="K683" s="63">
        <v>13.3964722389256</v>
      </c>
      <c r="L683" s="17">
        <v>1</v>
      </c>
      <c r="M683" s="66">
        <v>0</v>
      </c>
      <c r="N683" s="17">
        <v>2</v>
      </c>
      <c r="O683" s="17">
        <v>0</v>
      </c>
      <c r="P683" s="17">
        <v>0</v>
      </c>
      <c r="Q683" s="17">
        <v>3</v>
      </c>
      <c r="R683" s="67">
        <v>44.5566666666667</v>
      </c>
      <c r="S683" s="85">
        <v>0.00986842105263158</v>
      </c>
      <c r="U683"/>
    </row>
    <row r="684" customHeight="1" spans="1:21">
      <c r="A684" s="64"/>
      <c r="B684" s="64"/>
      <c r="C684" s="61" t="s">
        <v>184</v>
      </c>
      <c r="D684" s="61" t="s">
        <v>196</v>
      </c>
      <c r="E684" s="61" t="s">
        <v>186</v>
      </c>
      <c r="F684" s="17">
        <v>399.78</v>
      </c>
      <c r="G684" s="17">
        <v>20810</v>
      </c>
      <c r="H684" s="17">
        <v>655</v>
      </c>
      <c r="I684" s="62">
        <v>0.0314752522825565</v>
      </c>
      <c r="J684" s="63">
        <v>0.610351145038168</v>
      </c>
      <c r="K684" s="63">
        <v>19.2109562710235</v>
      </c>
      <c r="L684" s="17">
        <v>50</v>
      </c>
      <c r="M684" s="66">
        <v>0</v>
      </c>
      <c r="N684" s="17">
        <v>32</v>
      </c>
      <c r="O684" s="17">
        <v>0</v>
      </c>
      <c r="P684" s="17">
        <v>3</v>
      </c>
      <c r="Q684" s="17">
        <v>85</v>
      </c>
      <c r="R684" s="67">
        <v>4.70329411764706</v>
      </c>
      <c r="S684" s="85">
        <v>0.129770992366412</v>
      </c>
      <c r="U684"/>
    </row>
    <row r="685" customHeight="1" spans="1:21">
      <c r="A685" s="64"/>
      <c r="B685" s="64"/>
      <c r="C685" s="64"/>
      <c r="D685" s="61" t="s">
        <v>284</v>
      </c>
      <c r="E685" s="61" t="s">
        <v>186</v>
      </c>
      <c r="F685" s="17">
        <v>117.96</v>
      </c>
      <c r="G685" s="17">
        <v>8616</v>
      </c>
      <c r="H685" s="17">
        <v>263</v>
      </c>
      <c r="I685" s="62">
        <v>0.0305246053853296</v>
      </c>
      <c r="J685" s="63">
        <v>0.44851711026616</v>
      </c>
      <c r="K685" s="63">
        <v>13.6908077994429</v>
      </c>
      <c r="L685" s="17">
        <v>10</v>
      </c>
      <c r="M685" s="66">
        <v>2</v>
      </c>
      <c r="N685" s="17">
        <v>11</v>
      </c>
      <c r="O685" s="17">
        <v>0</v>
      </c>
      <c r="P685" s="17">
        <v>1</v>
      </c>
      <c r="Q685" s="17">
        <v>24</v>
      </c>
      <c r="R685" s="67">
        <v>4.915</v>
      </c>
      <c r="S685" s="85">
        <v>0.091254752851711</v>
      </c>
      <c r="U685"/>
    </row>
    <row r="686" customHeight="1" spans="1:21">
      <c r="A686" s="64"/>
      <c r="B686" s="64"/>
      <c r="C686" s="64"/>
      <c r="D686" s="61" t="s">
        <v>285</v>
      </c>
      <c r="E686" s="61" t="s">
        <v>174</v>
      </c>
      <c r="F686" s="17">
        <v>302.64</v>
      </c>
      <c r="G686" s="17">
        <v>42829</v>
      </c>
      <c r="H686" s="17">
        <v>1344</v>
      </c>
      <c r="I686" s="62">
        <v>0.0313806065983329</v>
      </c>
      <c r="J686" s="63">
        <v>0.225178571428571</v>
      </c>
      <c r="K686" s="63">
        <v>7.06624016437461</v>
      </c>
      <c r="L686" s="17">
        <v>53</v>
      </c>
      <c r="M686" s="66">
        <v>0</v>
      </c>
      <c r="N686" s="17">
        <v>60</v>
      </c>
      <c r="O686" s="17">
        <v>11</v>
      </c>
      <c r="P686" s="17">
        <v>1</v>
      </c>
      <c r="Q686" s="17">
        <v>125</v>
      </c>
      <c r="R686" s="67">
        <v>2.42112</v>
      </c>
      <c r="S686" s="85">
        <v>0.0930059523809524</v>
      </c>
      <c r="U686"/>
    </row>
    <row r="687" customHeight="1" spans="1:21">
      <c r="A687" s="64"/>
      <c r="B687" s="61" t="s">
        <v>175</v>
      </c>
      <c r="C687" s="64"/>
      <c r="D687" s="64"/>
      <c r="E687" s="64"/>
      <c r="F687" s="17">
        <v>2180.03</v>
      </c>
      <c r="G687" s="17">
        <v>163265</v>
      </c>
      <c r="H687" s="17">
        <v>4826</v>
      </c>
      <c r="I687" s="62">
        <v>0.0295593054236977</v>
      </c>
      <c r="J687" s="63">
        <v>0.451726067136345</v>
      </c>
      <c r="K687" s="63">
        <v>13.352708786329</v>
      </c>
      <c r="L687" s="17">
        <v>148</v>
      </c>
      <c r="M687" s="66">
        <v>2</v>
      </c>
      <c r="N687" s="17">
        <v>111</v>
      </c>
      <c r="O687" s="17">
        <v>11</v>
      </c>
      <c r="P687" s="17">
        <v>7</v>
      </c>
      <c r="Q687" s="17">
        <v>279</v>
      </c>
      <c r="R687" s="67">
        <v>7.81372759856631</v>
      </c>
      <c r="S687" s="85">
        <v>0.0578118524658102</v>
      </c>
      <c r="U687"/>
    </row>
    <row r="688" customHeight="1" spans="1:21">
      <c r="A688" s="61" t="s">
        <v>291</v>
      </c>
      <c r="B688" s="64"/>
      <c r="C688" s="64"/>
      <c r="D688" s="64"/>
      <c r="E688" s="64"/>
      <c r="F688" s="17">
        <v>2180.03</v>
      </c>
      <c r="G688" s="17">
        <v>163265</v>
      </c>
      <c r="H688" s="17">
        <v>4826</v>
      </c>
      <c r="I688" s="62">
        <v>0.0295593054236977</v>
      </c>
      <c r="J688" s="63">
        <v>0.451726067136345</v>
      </c>
      <c r="K688" s="63">
        <v>13.352708786329</v>
      </c>
      <c r="L688" s="17">
        <v>148</v>
      </c>
      <c r="M688" s="66">
        <v>2</v>
      </c>
      <c r="N688" s="17">
        <v>111</v>
      </c>
      <c r="O688" s="17">
        <v>11</v>
      </c>
      <c r="P688" s="17">
        <v>7</v>
      </c>
      <c r="Q688" s="17">
        <v>279</v>
      </c>
      <c r="R688" s="67">
        <v>7.81372759856631</v>
      </c>
      <c r="S688" s="85">
        <v>0.0578118524658102</v>
      </c>
      <c r="U688"/>
    </row>
    <row r="689" customHeight="1" spans="1:21">
      <c r="A689" s="61" t="s">
        <v>59</v>
      </c>
      <c r="B689" s="61" t="s">
        <v>171</v>
      </c>
      <c r="C689" s="61" t="s">
        <v>172</v>
      </c>
      <c r="D689" s="61" t="s">
        <v>173</v>
      </c>
      <c r="E689" s="61" t="s">
        <v>174</v>
      </c>
      <c r="F689" s="17">
        <v>1082.32</v>
      </c>
      <c r="G689" s="17">
        <v>70227</v>
      </c>
      <c r="H689" s="17">
        <v>1924</v>
      </c>
      <c r="I689" s="62">
        <v>0.0273968701496575</v>
      </c>
      <c r="J689" s="63">
        <v>0.562536382536383</v>
      </c>
      <c r="K689" s="63">
        <v>15.4117362268074</v>
      </c>
      <c r="L689" s="17">
        <v>20</v>
      </c>
      <c r="M689" s="66">
        <v>0</v>
      </c>
      <c r="N689" s="17">
        <v>12</v>
      </c>
      <c r="O689" s="17">
        <v>2</v>
      </c>
      <c r="P689" s="17">
        <v>5</v>
      </c>
      <c r="Q689" s="17">
        <v>39</v>
      </c>
      <c r="R689" s="67">
        <v>27.7517948717949</v>
      </c>
      <c r="S689" s="85">
        <v>0.0202702702702703</v>
      </c>
      <c r="U689"/>
    </row>
    <row r="690" customHeight="1" spans="1:21">
      <c r="A690" s="64"/>
      <c r="B690" s="64"/>
      <c r="C690" s="64"/>
      <c r="D690" s="61" t="s">
        <v>196</v>
      </c>
      <c r="E690" s="61" t="s">
        <v>186</v>
      </c>
      <c r="F690" s="17">
        <v>116.66</v>
      </c>
      <c r="G690" s="17">
        <v>8355</v>
      </c>
      <c r="H690" s="17">
        <v>267</v>
      </c>
      <c r="I690" s="62">
        <v>0.0319569120287253</v>
      </c>
      <c r="J690" s="63">
        <v>0.436928838951311</v>
      </c>
      <c r="K690" s="63">
        <v>13.9628964691801</v>
      </c>
      <c r="L690" s="17">
        <v>2</v>
      </c>
      <c r="M690" s="66">
        <v>0</v>
      </c>
      <c r="N690" s="17">
        <v>3</v>
      </c>
      <c r="O690" s="17">
        <v>0</v>
      </c>
      <c r="P690" s="17">
        <v>0</v>
      </c>
      <c r="Q690" s="17">
        <v>5</v>
      </c>
      <c r="R690" s="67">
        <v>23.332</v>
      </c>
      <c r="S690" s="85">
        <v>0.0187265917602996</v>
      </c>
      <c r="U690"/>
    </row>
    <row r="691" customHeight="1" spans="1:21">
      <c r="A691" s="64"/>
      <c r="B691" s="64"/>
      <c r="C691" s="61" t="s">
        <v>184</v>
      </c>
      <c r="D691" s="61" t="s">
        <v>196</v>
      </c>
      <c r="E691" s="61" t="s">
        <v>186</v>
      </c>
      <c r="F691" s="17">
        <v>205</v>
      </c>
      <c r="G691" s="17">
        <v>11853</v>
      </c>
      <c r="H691" s="17">
        <v>342</v>
      </c>
      <c r="I691" s="62">
        <v>0.0288534548215642</v>
      </c>
      <c r="J691" s="63">
        <v>0.599415204678363</v>
      </c>
      <c r="K691" s="63">
        <v>17.2951995275458</v>
      </c>
      <c r="L691" s="17">
        <v>30</v>
      </c>
      <c r="M691" s="66">
        <v>0</v>
      </c>
      <c r="N691" s="17">
        <v>21</v>
      </c>
      <c r="O691" s="17">
        <v>0</v>
      </c>
      <c r="P691" s="17">
        <v>0</v>
      </c>
      <c r="Q691" s="17">
        <v>51</v>
      </c>
      <c r="R691" s="67">
        <v>4.01960784313726</v>
      </c>
      <c r="S691" s="85">
        <v>0.149122807017544</v>
      </c>
      <c r="U691"/>
    </row>
    <row r="692" customHeight="1" spans="1:21">
      <c r="A692" s="64"/>
      <c r="B692" s="64"/>
      <c r="C692" s="64"/>
      <c r="D692" s="61" t="s">
        <v>284</v>
      </c>
      <c r="E692" s="61" t="s">
        <v>186</v>
      </c>
      <c r="F692" s="17">
        <v>108.87</v>
      </c>
      <c r="G692" s="17">
        <v>8173</v>
      </c>
      <c r="H692" s="17">
        <v>242</v>
      </c>
      <c r="I692" s="62">
        <v>0.0296096904441454</v>
      </c>
      <c r="J692" s="63">
        <v>0.449876033057851</v>
      </c>
      <c r="K692" s="63">
        <v>13.3206900770831</v>
      </c>
      <c r="L692" s="17">
        <v>9</v>
      </c>
      <c r="M692" s="66">
        <v>0</v>
      </c>
      <c r="N692" s="17">
        <v>16</v>
      </c>
      <c r="O692" s="17">
        <v>0</v>
      </c>
      <c r="P692" s="17">
        <v>2</v>
      </c>
      <c r="Q692" s="17">
        <v>27</v>
      </c>
      <c r="R692" s="67">
        <v>4.03222222222222</v>
      </c>
      <c r="S692" s="85">
        <v>0.111570247933884</v>
      </c>
      <c r="U692"/>
    </row>
    <row r="693" customHeight="1" spans="1:21">
      <c r="A693" s="64"/>
      <c r="B693" s="64"/>
      <c r="C693" s="64"/>
      <c r="D693" s="61" t="s">
        <v>285</v>
      </c>
      <c r="E693" s="61" t="s">
        <v>174</v>
      </c>
      <c r="F693" s="17">
        <v>236.87</v>
      </c>
      <c r="G693" s="17">
        <v>62158</v>
      </c>
      <c r="H693" s="17">
        <v>1583</v>
      </c>
      <c r="I693" s="62">
        <v>0.0254673573795811</v>
      </c>
      <c r="J693" s="63">
        <v>0.149633607075174</v>
      </c>
      <c r="K693" s="63">
        <v>3.81077254737926</v>
      </c>
      <c r="L693" s="17">
        <v>40</v>
      </c>
      <c r="M693" s="66">
        <v>2</v>
      </c>
      <c r="N693" s="17">
        <v>43</v>
      </c>
      <c r="O693" s="17">
        <v>5</v>
      </c>
      <c r="P693" s="17">
        <v>1</v>
      </c>
      <c r="Q693" s="17">
        <v>91</v>
      </c>
      <c r="R693" s="67">
        <v>2.60296703296703</v>
      </c>
      <c r="S693" s="85">
        <v>0.0574857864813645</v>
      </c>
      <c r="U693"/>
    </row>
    <row r="694" customHeight="1" spans="1:21">
      <c r="A694" s="64"/>
      <c r="B694" s="61" t="s">
        <v>175</v>
      </c>
      <c r="C694" s="64"/>
      <c r="D694" s="64"/>
      <c r="E694" s="64"/>
      <c r="F694" s="17">
        <v>1749.72</v>
      </c>
      <c r="G694" s="17">
        <v>160766</v>
      </c>
      <c r="H694" s="17">
        <v>4358</v>
      </c>
      <c r="I694" s="62">
        <v>0.0271077217819688</v>
      </c>
      <c r="J694" s="63">
        <v>0.40149609912804</v>
      </c>
      <c r="K694" s="63">
        <v>10.8836445517087</v>
      </c>
      <c r="L694" s="17">
        <v>101</v>
      </c>
      <c r="M694" s="66">
        <v>2</v>
      </c>
      <c r="N694" s="17">
        <v>95</v>
      </c>
      <c r="O694" s="17">
        <v>7</v>
      </c>
      <c r="P694" s="17">
        <v>8</v>
      </c>
      <c r="Q694" s="17">
        <v>213</v>
      </c>
      <c r="R694" s="67">
        <v>8.21464788732394</v>
      </c>
      <c r="S694" s="85">
        <v>0.0488756310234052</v>
      </c>
      <c r="U694"/>
    </row>
    <row r="695" customHeight="1" spans="1:21">
      <c r="A695" s="61" t="s">
        <v>292</v>
      </c>
      <c r="B695" s="64"/>
      <c r="C695" s="64"/>
      <c r="D695" s="64"/>
      <c r="E695" s="64"/>
      <c r="F695" s="17">
        <v>1749.72</v>
      </c>
      <c r="G695" s="17">
        <v>160766</v>
      </c>
      <c r="H695" s="17">
        <v>4358</v>
      </c>
      <c r="I695" s="62">
        <v>0.0271077217819688</v>
      </c>
      <c r="J695" s="63">
        <v>0.40149609912804</v>
      </c>
      <c r="K695" s="63">
        <v>10.8836445517087</v>
      </c>
      <c r="L695" s="17">
        <v>101</v>
      </c>
      <c r="M695" s="66">
        <v>2</v>
      </c>
      <c r="N695" s="17">
        <v>95</v>
      </c>
      <c r="O695" s="17">
        <v>7</v>
      </c>
      <c r="P695" s="17">
        <v>8</v>
      </c>
      <c r="Q695" s="17">
        <v>213</v>
      </c>
      <c r="R695" s="67">
        <v>8.21464788732394</v>
      </c>
      <c r="S695" s="85">
        <v>0.0488756310234052</v>
      </c>
      <c r="U695"/>
    </row>
    <row r="696" customHeight="1" spans="1:21">
      <c r="A696" s="61" t="s">
        <v>58</v>
      </c>
      <c r="B696" s="61" t="s">
        <v>171</v>
      </c>
      <c r="C696" s="61" t="s">
        <v>172</v>
      </c>
      <c r="D696" s="61" t="s">
        <v>173</v>
      </c>
      <c r="E696" s="61" t="s">
        <v>174</v>
      </c>
      <c r="F696" s="17">
        <v>1053.17</v>
      </c>
      <c r="G696" s="17">
        <v>72171</v>
      </c>
      <c r="H696" s="17">
        <v>1945</v>
      </c>
      <c r="I696" s="62">
        <v>0.0269498829169611</v>
      </c>
      <c r="J696" s="63">
        <v>0.54147557840617</v>
      </c>
      <c r="K696" s="63">
        <v>14.5927034404401</v>
      </c>
      <c r="L696" s="17">
        <v>19</v>
      </c>
      <c r="M696" s="66">
        <v>1</v>
      </c>
      <c r="N696" s="17">
        <v>6</v>
      </c>
      <c r="O696" s="17">
        <v>1</v>
      </c>
      <c r="P696" s="17">
        <v>0</v>
      </c>
      <c r="Q696" s="17">
        <v>27</v>
      </c>
      <c r="R696" s="67">
        <v>39.0062962962963</v>
      </c>
      <c r="S696" s="85">
        <v>0.0138817480719794</v>
      </c>
      <c r="U696"/>
    </row>
    <row r="697" customHeight="1" spans="1:21">
      <c r="A697" s="64"/>
      <c r="B697" s="64"/>
      <c r="C697" s="64"/>
      <c r="D697" s="61" t="s">
        <v>196</v>
      </c>
      <c r="E697" s="61" t="s">
        <v>186</v>
      </c>
      <c r="F697" s="17">
        <v>142.05</v>
      </c>
      <c r="G697" s="17">
        <v>11024</v>
      </c>
      <c r="H697" s="17">
        <v>325</v>
      </c>
      <c r="I697" s="62">
        <v>0.0294811320754717</v>
      </c>
      <c r="J697" s="63">
        <v>0.437076923076923</v>
      </c>
      <c r="K697" s="63">
        <v>12.8855224963716</v>
      </c>
      <c r="L697" s="17">
        <v>2</v>
      </c>
      <c r="M697" s="66">
        <v>0</v>
      </c>
      <c r="N697" s="17">
        <v>2</v>
      </c>
      <c r="O697" s="17">
        <v>1</v>
      </c>
      <c r="P697" s="17">
        <v>0</v>
      </c>
      <c r="Q697" s="17">
        <v>5</v>
      </c>
      <c r="R697" s="67">
        <v>28.41</v>
      </c>
      <c r="S697" s="85">
        <v>0.0153846153846154</v>
      </c>
      <c r="U697"/>
    </row>
    <row r="698" customHeight="1" spans="1:21">
      <c r="A698" s="64"/>
      <c r="B698" s="64"/>
      <c r="C698" s="61" t="s">
        <v>184</v>
      </c>
      <c r="D698" s="61" t="s">
        <v>196</v>
      </c>
      <c r="E698" s="61" t="s">
        <v>186</v>
      </c>
      <c r="F698" s="17">
        <v>356.19</v>
      </c>
      <c r="G698" s="17">
        <v>21284</v>
      </c>
      <c r="H698" s="17">
        <v>586</v>
      </c>
      <c r="I698" s="62">
        <v>0.027532418718286</v>
      </c>
      <c r="J698" s="63">
        <v>0.60783276450512</v>
      </c>
      <c r="K698" s="63">
        <v>16.7351061830483</v>
      </c>
      <c r="L698" s="17">
        <v>53</v>
      </c>
      <c r="M698" s="66">
        <v>2</v>
      </c>
      <c r="N698" s="17">
        <v>35</v>
      </c>
      <c r="O698" s="17">
        <v>1</v>
      </c>
      <c r="P698" s="17">
        <v>2</v>
      </c>
      <c r="Q698" s="17">
        <v>93</v>
      </c>
      <c r="R698" s="67">
        <v>3.83</v>
      </c>
      <c r="S698" s="85">
        <v>0.158703071672355</v>
      </c>
      <c r="U698"/>
    </row>
    <row r="699" customHeight="1" spans="1:21">
      <c r="A699" s="64"/>
      <c r="B699" s="64"/>
      <c r="C699" s="64"/>
      <c r="D699" s="61" t="s">
        <v>284</v>
      </c>
      <c r="E699" s="61" t="s">
        <v>186</v>
      </c>
      <c r="F699" s="17">
        <v>145.13</v>
      </c>
      <c r="G699" s="17">
        <v>11687</v>
      </c>
      <c r="H699" s="17">
        <v>316</v>
      </c>
      <c r="I699" s="62">
        <v>0.0270385898861983</v>
      </c>
      <c r="J699" s="63">
        <v>0.459272151898734</v>
      </c>
      <c r="K699" s="63">
        <v>12.4180713613417</v>
      </c>
      <c r="L699" s="17">
        <v>18</v>
      </c>
      <c r="M699" s="66">
        <v>0</v>
      </c>
      <c r="N699" s="17">
        <v>28</v>
      </c>
      <c r="O699" s="17">
        <v>1</v>
      </c>
      <c r="P699" s="17">
        <v>0</v>
      </c>
      <c r="Q699" s="17">
        <v>47</v>
      </c>
      <c r="R699" s="67">
        <v>3.08787234042553</v>
      </c>
      <c r="S699" s="85">
        <v>0.14873417721519</v>
      </c>
      <c r="U699"/>
    </row>
    <row r="700" customHeight="1" spans="1:21">
      <c r="A700" s="64"/>
      <c r="B700" s="64"/>
      <c r="C700" s="64"/>
      <c r="D700" s="61" t="s">
        <v>293</v>
      </c>
      <c r="E700" s="61" t="s">
        <v>203</v>
      </c>
      <c r="F700" s="17">
        <v>504.82</v>
      </c>
      <c r="G700" s="17">
        <v>108803</v>
      </c>
      <c r="H700" s="17">
        <v>10085</v>
      </c>
      <c r="I700" s="62">
        <v>0.0926904589027876</v>
      </c>
      <c r="J700" s="63">
        <v>0.0500565195835399</v>
      </c>
      <c r="K700" s="63">
        <v>4.63976177127469</v>
      </c>
      <c r="L700" s="17">
        <v>37</v>
      </c>
      <c r="M700" s="66">
        <v>2</v>
      </c>
      <c r="N700" s="17">
        <v>19</v>
      </c>
      <c r="O700" s="17">
        <v>1</v>
      </c>
      <c r="P700" s="17">
        <v>1</v>
      </c>
      <c r="Q700" s="17">
        <v>60</v>
      </c>
      <c r="R700" s="67">
        <v>8.41366666666667</v>
      </c>
      <c r="S700" s="85">
        <v>0.0059494298463064</v>
      </c>
      <c r="U700"/>
    </row>
    <row r="701" customHeight="1" spans="1:21">
      <c r="A701" s="64"/>
      <c r="B701" s="61" t="s">
        <v>175</v>
      </c>
      <c r="C701" s="64"/>
      <c r="D701" s="64"/>
      <c r="E701" s="64"/>
      <c r="F701" s="17">
        <v>2201.36</v>
      </c>
      <c r="G701" s="17">
        <v>224969</v>
      </c>
      <c r="H701" s="17">
        <v>13257</v>
      </c>
      <c r="I701" s="62">
        <v>0.0589281189852824</v>
      </c>
      <c r="J701" s="63">
        <v>0.166052651429434</v>
      </c>
      <c r="K701" s="63">
        <v>9.78517040125529</v>
      </c>
      <c r="L701" s="17">
        <v>129</v>
      </c>
      <c r="M701" s="66">
        <v>5</v>
      </c>
      <c r="N701" s="17">
        <v>90</v>
      </c>
      <c r="O701" s="17">
        <v>5</v>
      </c>
      <c r="P701" s="17">
        <v>3</v>
      </c>
      <c r="Q701" s="17">
        <v>232</v>
      </c>
      <c r="R701" s="67">
        <v>9.48862068965517</v>
      </c>
      <c r="S701" s="85">
        <v>0.0175001885796183</v>
      </c>
      <c r="U701"/>
    </row>
    <row r="702" customHeight="1" spans="1:21">
      <c r="A702" s="61" t="s">
        <v>294</v>
      </c>
      <c r="B702" s="64"/>
      <c r="C702" s="64"/>
      <c r="D702" s="64"/>
      <c r="E702" s="64"/>
      <c r="F702" s="17">
        <v>2201.36</v>
      </c>
      <c r="G702" s="17">
        <v>224969</v>
      </c>
      <c r="H702" s="17">
        <v>13257</v>
      </c>
      <c r="I702" s="62">
        <v>0.0589281189852824</v>
      </c>
      <c r="J702" s="63">
        <v>0.166052651429434</v>
      </c>
      <c r="K702" s="63">
        <v>9.78517040125529</v>
      </c>
      <c r="L702" s="17">
        <v>129</v>
      </c>
      <c r="M702" s="66">
        <v>5</v>
      </c>
      <c r="N702" s="17">
        <v>90</v>
      </c>
      <c r="O702" s="17">
        <v>5</v>
      </c>
      <c r="P702" s="17">
        <v>3</v>
      </c>
      <c r="Q702" s="17">
        <v>232</v>
      </c>
      <c r="R702" s="67">
        <v>9.48862068965517</v>
      </c>
      <c r="S702" s="85">
        <v>0.0175001885796183</v>
      </c>
      <c r="U702"/>
    </row>
    <row r="703" customHeight="1" spans="1:21">
      <c r="A703" s="61" t="s">
        <v>57</v>
      </c>
      <c r="B703" s="61" t="s">
        <v>171</v>
      </c>
      <c r="C703" s="61" t="s">
        <v>172</v>
      </c>
      <c r="D703" s="61" t="s">
        <v>173</v>
      </c>
      <c r="E703" s="61" t="s">
        <v>174</v>
      </c>
      <c r="F703" s="17">
        <v>1133.21</v>
      </c>
      <c r="G703" s="17">
        <v>79988</v>
      </c>
      <c r="H703" s="17">
        <v>2150</v>
      </c>
      <c r="I703" s="62">
        <v>0.0268790318547782</v>
      </c>
      <c r="J703" s="63">
        <v>0.527074418604651</v>
      </c>
      <c r="K703" s="63">
        <v>14.1672500875131</v>
      </c>
      <c r="L703" s="17">
        <v>35</v>
      </c>
      <c r="M703" s="66">
        <v>1</v>
      </c>
      <c r="N703" s="17">
        <v>20</v>
      </c>
      <c r="O703" s="17">
        <v>2</v>
      </c>
      <c r="P703" s="17">
        <v>0</v>
      </c>
      <c r="Q703" s="17">
        <v>58</v>
      </c>
      <c r="R703" s="67">
        <v>19.5381034482759</v>
      </c>
      <c r="S703" s="85">
        <v>0.0269767441860465</v>
      </c>
      <c r="U703"/>
    </row>
    <row r="704" customHeight="1" spans="1:21">
      <c r="A704" s="64"/>
      <c r="B704" s="64"/>
      <c r="C704" s="64"/>
      <c r="D704" s="61" t="s">
        <v>196</v>
      </c>
      <c r="E704" s="61" t="s">
        <v>186</v>
      </c>
      <c r="F704" s="17">
        <v>167.38</v>
      </c>
      <c r="G704" s="17">
        <v>14386</v>
      </c>
      <c r="H704" s="17">
        <v>392</v>
      </c>
      <c r="I704" s="62">
        <v>0.0272487140275268</v>
      </c>
      <c r="J704" s="63">
        <v>0.426989795918367</v>
      </c>
      <c r="K704" s="63">
        <v>11.6349228416516</v>
      </c>
      <c r="L704" s="17">
        <v>4</v>
      </c>
      <c r="M704" s="66">
        <v>0</v>
      </c>
      <c r="N704" s="17">
        <v>6</v>
      </c>
      <c r="O704" s="17">
        <v>1</v>
      </c>
      <c r="P704" s="17">
        <v>0</v>
      </c>
      <c r="Q704" s="17">
        <v>11</v>
      </c>
      <c r="R704" s="67">
        <v>15.2163636363636</v>
      </c>
      <c r="S704" s="85">
        <v>0.0280612244897959</v>
      </c>
      <c r="U704"/>
    </row>
    <row r="705" customHeight="1" spans="1:21">
      <c r="A705" s="64"/>
      <c r="B705" s="64"/>
      <c r="C705" s="61" t="s">
        <v>184</v>
      </c>
      <c r="D705" s="61" t="s">
        <v>196</v>
      </c>
      <c r="E705" s="61" t="s">
        <v>186</v>
      </c>
      <c r="F705" s="17">
        <v>733.97</v>
      </c>
      <c r="G705" s="17">
        <v>42999</v>
      </c>
      <c r="H705" s="17">
        <v>1222</v>
      </c>
      <c r="I705" s="62">
        <v>0.0284192655643155</v>
      </c>
      <c r="J705" s="63">
        <v>0.600630114566285</v>
      </c>
      <c r="K705" s="63">
        <v>17.0694667317845</v>
      </c>
      <c r="L705" s="17">
        <v>81</v>
      </c>
      <c r="M705" s="66">
        <v>0</v>
      </c>
      <c r="N705" s="17">
        <v>66</v>
      </c>
      <c r="O705" s="17">
        <v>2</v>
      </c>
      <c r="P705" s="17">
        <v>1</v>
      </c>
      <c r="Q705" s="17">
        <v>150</v>
      </c>
      <c r="R705" s="67">
        <v>4.89313333333333</v>
      </c>
      <c r="S705" s="85">
        <v>0.122749590834697</v>
      </c>
      <c r="U705"/>
    </row>
    <row r="706" customHeight="1" spans="1:21">
      <c r="A706" s="64"/>
      <c r="B706" s="64"/>
      <c r="C706" s="64"/>
      <c r="D706" s="61" t="s">
        <v>284</v>
      </c>
      <c r="E706" s="61" t="s">
        <v>186</v>
      </c>
      <c r="F706" s="17">
        <v>202.78</v>
      </c>
      <c r="G706" s="17">
        <v>15499</v>
      </c>
      <c r="H706" s="17">
        <v>470</v>
      </c>
      <c r="I706" s="62">
        <v>0.0303245370669075</v>
      </c>
      <c r="J706" s="63">
        <v>0.431446808510638</v>
      </c>
      <c r="K706" s="63">
        <v>13.0834247370798</v>
      </c>
      <c r="L706" s="17">
        <v>23</v>
      </c>
      <c r="M706" s="66">
        <v>0</v>
      </c>
      <c r="N706" s="17">
        <v>27</v>
      </c>
      <c r="O706" s="17">
        <v>0</v>
      </c>
      <c r="P706" s="17">
        <v>1</v>
      </c>
      <c r="Q706" s="17">
        <v>51</v>
      </c>
      <c r="R706" s="67">
        <v>3.97607843137255</v>
      </c>
      <c r="S706" s="85">
        <v>0.108510638297872</v>
      </c>
      <c r="U706"/>
    </row>
    <row r="707" customHeight="1" spans="1:21">
      <c r="A707" s="64"/>
      <c r="B707" s="64"/>
      <c r="C707" s="64"/>
      <c r="D707" s="61" t="s">
        <v>293</v>
      </c>
      <c r="E707" s="61" t="s">
        <v>203</v>
      </c>
      <c r="F707" s="17">
        <v>505.96</v>
      </c>
      <c r="G707" s="17">
        <v>133749</v>
      </c>
      <c r="H707" s="17">
        <v>10776</v>
      </c>
      <c r="I707" s="62">
        <v>0.0805688266828163</v>
      </c>
      <c r="J707" s="63">
        <v>0.0469524870081663</v>
      </c>
      <c r="K707" s="63">
        <v>3.78290678808814</v>
      </c>
      <c r="L707" s="17">
        <v>27</v>
      </c>
      <c r="M707" s="66">
        <v>1</v>
      </c>
      <c r="N707" s="17">
        <v>22</v>
      </c>
      <c r="O707" s="17">
        <v>0</v>
      </c>
      <c r="P707" s="17">
        <v>1</v>
      </c>
      <c r="Q707" s="17">
        <v>51</v>
      </c>
      <c r="R707" s="67">
        <v>9.92078431372549</v>
      </c>
      <c r="S707" s="85">
        <v>0.00473273942093541</v>
      </c>
      <c r="U707"/>
    </row>
    <row r="708" customHeight="1" spans="1:21">
      <c r="A708" s="64"/>
      <c r="B708" s="61" t="s">
        <v>175</v>
      </c>
      <c r="C708" s="64"/>
      <c r="D708" s="64"/>
      <c r="E708" s="64"/>
      <c r="F708" s="17">
        <v>2743.3</v>
      </c>
      <c r="G708" s="17">
        <v>286621</v>
      </c>
      <c r="H708" s="17">
        <v>15010</v>
      </c>
      <c r="I708" s="62">
        <v>0.0523688075891159</v>
      </c>
      <c r="J708" s="63">
        <v>0.182764823451033</v>
      </c>
      <c r="K708" s="63">
        <v>9.57117587336587</v>
      </c>
      <c r="L708" s="17">
        <v>170</v>
      </c>
      <c r="M708" s="66">
        <v>2</v>
      </c>
      <c r="N708" s="17">
        <v>141</v>
      </c>
      <c r="O708" s="17">
        <v>5</v>
      </c>
      <c r="P708" s="17">
        <v>3</v>
      </c>
      <c r="Q708" s="17">
        <v>321</v>
      </c>
      <c r="R708" s="67">
        <v>8.54610591900312</v>
      </c>
      <c r="S708" s="85">
        <v>0.0213857428381079</v>
      </c>
      <c r="U708"/>
    </row>
    <row r="709" customHeight="1" spans="1:21">
      <c r="A709" s="61" t="s">
        <v>295</v>
      </c>
      <c r="B709" s="64"/>
      <c r="C709" s="64"/>
      <c r="D709" s="64"/>
      <c r="E709" s="64"/>
      <c r="F709" s="17">
        <v>2743.3</v>
      </c>
      <c r="G709" s="17">
        <v>286621</v>
      </c>
      <c r="H709" s="17">
        <v>15010</v>
      </c>
      <c r="I709" s="62">
        <v>0.0523688075891159</v>
      </c>
      <c r="J709" s="63">
        <v>0.182764823451033</v>
      </c>
      <c r="K709" s="63">
        <v>9.57117587336587</v>
      </c>
      <c r="L709" s="17">
        <v>170</v>
      </c>
      <c r="M709" s="66">
        <v>2</v>
      </c>
      <c r="N709" s="17">
        <v>141</v>
      </c>
      <c r="O709" s="17">
        <v>5</v>
      </c>
      <c r="P709" s="17">
        <v>3</v>
      </c>
      <c r="Q709" s="17">
        <v>321</v>
      </c>
      <c r="R709" s="67">
        <v>8.54610591900312</v>
      </c>
      <c r="S709" s="85">
        <v>0.0213857428381079</v>
      </c>
      <c r="U709"/>
    </row>
    <row r="710" customHeight="1" spans="1:21">
      <c r="A710" s="61" t="s">
        <v>56</v>
      </c>
      <c r="B710" s="61" t="s">
        <v>171</v>
      </c>
      <c r="C710" s="61" t="s">
        <v>172</v>
      </c>
      <c r="D710" s="61" t="s">
        <v>173</v>
      </c>
      <c r="E710" s="61" t="s">
        <v>174</v>
      </c>
      <c r="F710" s="17">
        <v>1157.08</v>
      </c>
      <c r="G710" s="17">
        <v>83788</v>
      </c>
      <c r="H710" s="17">
        <v>2225</v>
      </c>
      <c r="I710" s="62">
        <v>0.0265551152909725</v>
      </c>
      <c r="J710" s="63">
        <v>0.52003595505618</v>
      </c>
      <c r="K710" s="63">
        <v>13.8096147419678</v>
      </c>
      <c r="L710" s="17">
        <v>28</v>
      </c>
      <c r="M710" s="66">
        <v>1</v>
      </c>
      <c r="N710" s="17">
        <v>13</v>
      </c>
      <c r="O710" s="17">
        <v>1</v>
      </c>
      <c r="P710" s="17">
        <v>4</v>
      </c>
      <c r="Q710" s="17">
        <v>47</v>
      </c>
      <c r="R710" s="67">
        <v>24.6187234042553</v>
      </c>
      <c r="S710" s="85">
        <v>0.021123595505618</v>
      </c>
      <c r="U710"/>
    </row>
    <row r="711" customHeight="1" spans="1:21">
      <c r="A711" s="64"/>
      <c r="B711" s="64"/>
      <c r="C711" s="64"/>
      <c r="D711" s="61" t="s">
        <v>196</v>
      </c>
      <c r="E711" s="61" t="s">
        <v>186</v>
      </c>
      <c r="F711" s="17">
        <v>198.66</v>
      </c>
      <c r="G711" s="17">
        <v>13551</v>
      </c>
      <c r="H711" s="17">
        <v>457</v>
      </c>
      <c r="I711" s="62">
        <v>0.0337244483801933</v>
      </c>
      <c r="J711" s="63">
        <v>0.434704595185996</v>
      </c>
      <c r="K711" s="63">
        <v>14.660172680983</v>
      </c>
      <c r="L711" s="17">
        <v>6</v>
      </c>
      <c r="M711" s="66">
        <v>0</v>
      </c>
      <c r="N711" s="17">
        <v>2</v>
      </c>
      <c r="O711" s="17">
        <v>1</v>
      </c>
      <c r="P711" s="17">
        <v>0</v>
      </c>
      <c r="Q711" s="17">
        <v>9</v>
      </c>
      <c r="R711" s="67">
        <v>22.0733333333333</v>
      </c>
      <c r="S711" s="85">
        <v>0.0196936542669584</v>
      </c>
      <c r="U711"/>
    </row>
    <row r="712" customHeight="1" spans="1:21">
      <c r="A712" s="64"/>
      <c r="B712" s="64"/>
      <c r="C712" s="61" t="s">
        <v>184</v>
      </c>
      <c r="D712" s="61" t="s">
        <v>196</v>
      </c>
      <c r="E712" s="61" t="s">
        <v>186</v>
      </c>
      <c r="F712" s="17">
        <v>550.66</v>
      </c>
      <c r="G712" s="17">
        <v>26550</v>
      </c>
      <c r="H712" s="17">
        <v>928</v>
      </c>
      <c r="I712" s="62">
        <v>0.0349529190207156</v>
      </c>
      <c r="J712" s="63">
        <v>0.593383620689655</v>
      </c>
      <c r="K712" s="63">
        <v>20.7404896421846</v>
      </c>
      <c r="L712" s="17">
        <v>58</v>
      </c>
      <c r="M712" s="66">
        <v>2</v>
      </c>
      <c r="N712" s="17">
        <v>55</v>
      </c>
      <c r="O712" s="17">
        <v>4</v>
      </c>
      <c r="P712" s="17">
        <v>1</v>
      </c>
      <c r="Q712" s="17">
        <v>120</v>
      </c>
      <c r="R712" s="67">
        <v>4.58883333333333</v>
      </c>
      <c r="S712" s="85">
        <v>0.129310344827586</v>
      </c>
      <c r="U712"/>
    </row>
    <row r="713" customHeight="1" spans="1:21">
      <c r="A713" s="64"/>
      <c r="B713" s="64"/>
      <c r="C713" s="64"/>
      <c r="D713" s="61" t="s">
        <v>284</v>
      </c>
      <c r="E713" s="61" t="s">
        <v>186</v>
      </c>
      <c r="F713" s="17">
        <v>134.91</v>
      </c>
      <c r="G713" s="17">
        <v>9598</v>
      </c>
      <c r="H713" s="17">
        <v>298</v>
      </c>
      <c r="I713" s="62">
        <v>0.0310481350281309</v>
      </c>
      <c r="J713" s="63">
        <v>0.452718120805369</v>
      </c>
      <c r="K713" s="63">
        <v>14.0560533444468</v>
      </c>
      <c r="L713" s="17">
        <v>13</v>
      </c>
      <c r="M713" s="66">
        <v>0</v>
      </c>
      <c r="N713" s="17">
        <v>15</v>
      </c>
      <c r="O713" s="17">
        <v>0</v>
      </c>
      <c r="P713" s="17">
        <v>1</v>
      </c>
      <c r="Q713" s="17">
        <v>29</v>
      </c>
      <c r="R713" s="67">
        <v>4.65206896551724</v>
      </c>
      <c r="S713" s="85">
        <v>0.0973154362416107</v>
      </c>
      <c r="U713"/>
    </row>
    <row r="714" customHeight="1" spans="1:21">
      <c r="A714" s="64"/>
      <c r="B714" s="64"/>
      <c r="C714" s="64"/>
      <c r="D714" s="61" t="s">
        <v>293</v>
      </c>
      <c r="E714" s="61" t="s">
        <v>203</v>
      </c>
      <c r="F714" s="17">
        <v>309.14</v>
      </c>
      <c r="G714" s="17">
        <v>54018</v>
      </c>
      <c r="H714" s="17">
        <v>4656</v>
      </c>
      <c r="I714" s="62">
        <v>0.0861934910585361</v>
      </c>
      <c r="J714" s="63">
        <v>0.0663960481099656</v>
      </c>
      <c r="K714" s="63">
        <v>5.72290717908845</v>
      </c>
      <c r="L714" s="17">
        <v>17</v>
      </c>
      <c r="M714" s="66">
        <v>0</v>
      </c>
      <c r="N714" s="17">
        <v>4</v>
      </c>
      <c r="O714" s="17">
        <v>0</v>
      </c>
      <c r="P714" s="17">
        <v>0</v>
      </c>
      <c r="Q714" s="17">
        <v>21</v>
      </c>
      <c r="R714" s="67">
        <v>14.7209523809524</v>
      </c>
      <c r="S714" s="85">
        <v>0.00451030927835052</v>
      </c>
      <c r="U714"/>
    </row>
    <row r="715" customHeight="1" spans="1:21">
      <c r="A715" s="64"/>
      <c r="B715" s="61" t="s">
        <v>175</v>
      </c>
      <c r="C715" s="64"/>
      <c r="D715" s="64"/>
      <c r="E715" s="64"/>
      <c r="F715" s="17">
        <v>2350.45</v>
      </c>
      <c r="G715" s="17">
        <v>187505</v>
      </c>
      <c r="H715" s="17">
        <v>8564</v>
      </c>
      <c r="I715" s="62">
        <v>0.0456734487080345</v>
      </c>
      <c r="J715" s="63">
        <v>0.274457029425502</v>
      </c>
      <c r="K715" s="63">
        <v>12.5353990560252</v>
      </c>
      <c r="L715" s="17">
        <v>122</v>
      </c>
      <c r="M715" s="66">
        <v>3</v>
      </c>
      <c r="N715" s="17">
        <v>89</v>
      </c>
      <c r="O715" s="17">
        <v>6</v>
      </c>
      <c r="P715" s="17">
        <v>6</v>
      </c>
      <c r="Q715" s="17">
        <v>226</v>
      </c>
      <c r="R715" s="67">
        <v>10.4002212389381</v>
      </c>
      <c r="S715" s="85">
        <v>0.0263895375992527</v>
      </c>
      <c r="U715"/>
    </row>
    <row r="716" customHeight="1" spans="1:21">
      <c r="A716" s="61" t="s">
        <v>296</v>
      </c>
      <c r="B716" s="64"/>
      <c r="C716" s="64"/>
      <c r="D716" s="64"/>
      <c r="E716" s="64"/>
      <c r="F716" s="17">
        <v>2350.45</v>
      </c>
      <c r="G716" s="17">
        <v>187505</v>
      </c>
      <c r="H716" s="17">
        <v>8564</v>
      </c>
      <c r="I716" s="62">
        <v>0.0456734487080345</v>
      </c>
      <c r="J716" s="63">
        <v>0.274457029425502</v>
      </c>
      <c r="K716" s="63">
        <v>12.5353990560252</v>
      </c>
      <c r="L716" s="17">
        <v>122</v>
      </c>
      <c r="M716" s="66">
        <v>3</v>
      </c>
      <c r="N716" s="17">
        <v>89</v>
      </c>
      <c r="O716" s="17">
        <v>6</v>
      </c>
      <c r="P716" s="17">
        <v>6</v>
      </c>
      <c r="Q716" s="17">
        <v>226</v>
      </c>
      <c r="R716" s="67">
        <v>10.4002212389381</v>
      </c>
      <c r="S716" s="85">
        <v>0.0263895375992527</v>
      </c>
      <c r="U716"/>
    </row>
    <row r="717" customHeight="1" spans="1:21">
      <c r="A717" s="61" t="s">
        <v>55</v>
      </c>
      <c r="B717" s="61" t="s">
        <v>171</v>
      </c>
      <c r="C717" s="61" t="s">
        <v>172</v>
      </c>
      <c r="D717" s="61" t="s">
        <v>173</v>
      </c>
      <c r="E717" s="61" t="s">
        <v>174</v>
      </c>
      <c r="F717" s="17">
        <v>1126.23</v>
      </c>
      <c r="G717" s="17">
        <v>78960</v>
      </c>
      <c r="H717" s="17">
        <v>2155</v>
      </c>
      <c r="I717" s="62">
        <v>0.0272922998986829</v>
      </c>
      <c r="J717" s="63">
        <v>0.52261252900232</v>
      </c>
      <c r="K717" s="63">
        <v>14.2632978723404</v>
      </c>
      <c r="L717" s="17">
        <v>15</v>
      </c>
      <c r="M717" s="66">
        <v>1</v>
      </c>
      <c r="N717" s="17">
        <v>18</v>
      </c>
      <c r="O717" s="17">
        <v>0</v>
      </c>
      <c r="P717" s="17">
        <v>2</v>
      </c>
      <c r="Q717" s="17">
        <v>36</v>
      </c>
      <c r="R717" s="67">
        <v>31.2841666666667</v>
      </c>
      <c r="S717" s="85">
        <v>0.0167053364269142</v>
      </c>
      <c r="U717"/>
    </row>
    <row r="718" customHeight="1" spans="1:21">
      <c r="A718" s="64"/>
      <c r="B718" s="64"/>
      <c r="C718" s="64"/>
      <c r="D718" s="61" t="s">
        <v>196</v>
      </c>
      <c r="E718" s="61" t="s">
        <v>186</v>
      </c>
      <c r="F718" s="17">
        <v>169.01</v>
      </c>
      <c r="G718" s="17">
        <v>11910</v>
      </c>
      <c r="H718" s="17">
        <v>392</v>
      </c>
      <c r="I718" s="62">
        <v>0.0329135180520571</v>
      </c>
      <c r="J718" s="63">
        <v>0.431147959183673</v>
      </c>
      <c r="K718" s="63">
        <v>14.1905961376994</v>
      </c>
      <c r="L718" s="17">
        <v>5</v>
      </c>
      <c r="M718" s="66">
        <v>0</v>
      </c>
      <c r="N718" s="17">
        <v>7</v>
      </c>
      <c r="O718" s="17">
        <v>2</v>
      </c>
      <c r="P718" s="17">
        <v>0</v>
      </c>
      <c r="Q718" s="17">
        <v>14</v>
      </c>
      <c r="R718" s="67">
        <v>12.0721428571429</v>
      </c>
      <c r="S718" s="85">
        <v>0.0357142857142857</v>
      </c>
      <c r="U718"/>
    </row>
    <row r="719" customHeight="1" spans="1:21">
      <c r="A719" s="64"/>
      <c r="B719" s="64"/>
      <c r="C719" s="61" t="s">
        <v>184</v>
      </c>
      <c r="D719" s="61" t="s">
        <v>196</v>
      </c>
      <c r="E719" s="61" t="s">
        <v>186</v>
      </c>
      <c r="F719" s="17">
        <v>613.87</v>
      </c>
      <c r="G719" s="17">
        <v>26117</v>
      </c>
      <c r="H719" s="17">
        <v>997</v>
      </c>
      <c r="I719" s="62">
        <v>0.0381743691848221</v>
      </c>
      <c r="J719" s="63">
        <v>0.615717151454363</v>
      </c>
      <c r="K719" s="63">
        <v>23.5046138530459</v>
      </c>
      <c r="L719" s="17">
        <v>79</v>
      </c>
      <c r="M719" s="66">
        <v>0</v>
      </c>
      <c r="N719" s="17">
        <v>56</v>
      </c>
      <c r="O719" s="17">
        <v>3</v>
      </c>
      <c r="P719" s="17">
        <v>1</v>
      </c>
      <c r="Q719" s="17">
        <v>139</v>
      </c>
      <c r="R719" s="67">
        <v>4.4163309352518</v>
      </c>
      <c r="S719" s="85">
        <v>0.139418254764293</v>
      </c>
      <c r="U719"/>
    </row>
    <row r="720" customHeight="1" spans="1:21">
      <c r="A720" s="64"/>
      <c r="B720" s="64"/>
      <c r="C720" s="64"/>
      <c r="D720" s="61" t="s">
        <v>284</v>
      </c>
      <c r="E720" s="61" t="s">
        <v>186</v>
      </c>
      <c r="F720" s="17">
        <v>228.05</v>
      </c>
      <c r="G720" s="17">
        <v>17309</v>
      </c>
      <c r="H720" s="17">
        <v>542</v>
      </c>
      <c r="I720" s="62">
        <v>0.0313131896701138</v>
      </c>
      <c r="J720" s="63">
        <v>0.420756457564576</v>
      </c>
      <c r="K720" s="63">
        <v>13.1752267606448</v>
      </c>
      <c r="L720" s="17">
        <v>14</v>
      </c>
      <c r="M720" s="66">
        <v>1</v>
      </c>
      <c r="N720" s="17">
        <v>32</v>
      </c>
      <c r="O720" s="17">
        <v>1</v>
      </c>
      <c r="P720" s="17">
        <v>3</v>
      </c>
      <c r="Q720" s="17">
        <v>51</v>
      </c>
      <c r="R720" s="67">
        <v>4.47156862745098</v>
      </c>
      <c r="S720" s="85">
        <v>0.0940959409594096</v>
      </c>
      <c r="U720"/>
    </row>
    <row r="721" customHeight="1" spans="1:21">
      <c r="A721" s="64"/>
      <c r="B721" s="64"/>
      <c r="C721" s="64"/>
      <c r="D721" s="61" t="s">
        <v>293</v>
      </c>
      <c r="E721" s="61" t="s">
        <v>203</v>
      </c>
      <c r="F721" s="17">
        <v>313.4</v>
      </c>
      <c r="G721" s="17">
        <v>51080</v>
      </c>
      <c r="H721" s="17">
        <v>4262</v>
      </c>
      <c r="I721" s="62">
        <v>0.0834377447141738</v>
      </c>
      <c r="J721" s="63">
        <v>0.0735335523228531</v>
      </c>
      <c r="K721" s="63">
        <v>6.13547376664056</v>
      </c>
      <c r="L721" s="17">
        <v>17</v>
      </c>
      <c r="M721" s="66">
        <v>1</v>
      </c>
      <c r="N721" s="17">
        <v>7</v>
      </c>
      <c r="O721" s="17">
        <v>0</v>
      </c>
      <c r="P721" s="17">
        <v>0</v>
      </c>
      <c r="Q721" s="17">
        <v>25</v>
      </c>
      <c r="R721" s="67">
        <v>12.536</v>
      </c>
      <c r="S721" s="85">
        <v>0.00586579070858752</v>
      </c>
      <c r="U721"/>
    </row>
    <row r="722" customHeight="1" spans="1:21">
      <c r="A722" s="64"/>
      <c r="B722" s="61" t="s">
        <v>175</v>
      </c>
      <c r="C722" s="64"/>
      <c r="D722" s="64"/>
      <c r="E722" s="64"/>
      <c r="F722" s="17">
        <v>2450.56</v>
      </c>
      <c r="G722" s="17">
        <v>185376</v>
      </c>
      <c r="H722" s="17">
        <v>8348</v>
      </c>
      <c r="I722" s="62">
        <v>0.0450327982047298</v>
      </c>
      <c r="J722" s="63">
        <v>0.293550551030187</v>
      </c>
      <c r="K722" s="63">
        <v>13.2194027274297</v>
      </c>
      <c r="L722" s="17">
        <v>130</v>
      </c>
      <c r="M722" s="66">
        <v>3</v>
      </c>
      <c r="N722" s="17">
        <v>120</v>
      </c>
      <c r="O722" s="17">
        <v>6</v>
      </c>
      <c r="P722" s="17">
        <v>6</v>
      </c>
      <c r="Q722" s="17">
        <v>265</v>
      </c>
      <c r="R722" s="67">
        <v>9.2473962264151</v>
      </c>
      <c r="S722" s="85">
        <v>0.0317441303306181</v>
      </c>
      <c r="U722"/>
    </row>
    <row r="723" customHeight="1" spans="1:21">
      <c r="A723" s="61" t="s">
        <v>297</v>
      </c>
      <c r="B723" s="64"/>
      <c r="C723" s="64"/>
      <c r="D723" s="64"/>
      <c r="E723" s="64"/>
      <c r="F723" s="17">
        <v>2450.56</v>
      </c>
      <c r="G723" s="17">
        <v>185376</v>
      </c>
      <c r="H723" s="17">
        <v>8348</v>
      </c>
      <c r="I723" s="62">
        <v>0.0450327982047298</v>
      </c>
      <c r="J723" s="63">
        <v>0.293550551030187</v>
      </c>
      <c r="K723" s="63">
        <v>13.2194027274297</v>
      </c>
      <c r="L723" s="17">
        <v>130</v>
      </c>
      <c r="M723" s="66">
        <v>3</v>
      </c>
      <c r="N723" s="17">
        <v>120</v>
      </c>
      <c r="O723" s="17">
        <v>6</v>
      </c>
      <c r="P723" s="17">
        <v>6</v>
      </c>
      <c r="Q723" s="17">
        <v>265</v>
      </c>
      <c r="R723" s="67">
        <v>9.2473962264151</v>
      </c>
      <c r="S723" s="85">
        <v>0.0317441303306181</v>
      </c>
      <c r="U723"/>
    </row>
    <row r="724" customHeight="1" spans="1:21">
      <c r="A724" s="61" t="s">
        <v>54</v>
      </c>
      <c r="B724" s="61" t="s">
        <v>171</v>
      </c>
      <c r="C724" s="61" t="s">
        <v>172</v>
      </c>
      <c r="D724" s="61" t="s">
        <v>173</v>
      </c>
      <c r="E724" s="61" t="s">
        <v>174</v>
      </c>
      <c r="F724" s="17">
        <v>1196.94</v>
      </c>
      <c r="G724" s="17">
        <v>86009</v>
      </c>
      <c r="H724" s="17">
        <v>2334</v>
      </c>
      <c r="I724" s="62">
        <v>0.0271366949970352</v>
      </c>
      <c r="J724" s="63">
        <v>0.512827763496144</v>
      </c>
      <c r="K724" s="63">
        <v>13.9164506040066</v>
      </c>
      <c r="L724" s="17">
        <v>26</v>
      </c>
      <c r="M724" s="66">
        <v>1</v>
      </c>
      <c r="N724" s="17">
        <v>14</v>
      </c>
      <c r="O724" s="17">
        <v>0</v>
      </c>
      <c r="P724" s="17">
        <v>2</v>
      </c>
      <c r="Q724" s="17">
        <v>43</v>
      </c>
      <c r="R724" s="67">
        <v>27.8358139534884</v>
      </c>
      <c r="S724" s="85">
        <v>0.0184233076263925</v>
      </c>
      <c r="U724"/>
    </row>
    <row r="725" customHeight="1" spans="1:21">
      <c r="A725" s="64"/>
      <c r="B725" s="64"/>
      <c r="C725" s="64"/>
      <c r="D725" s="61" t="s">
        <v>196</v>
      </c>
      <c r="E725" s="61" t="s">
        <v>186</v>
      </c>
      <c r="F725" s="17">
        <v>183.44</v>
      </c>
      <c r="G725" s="17">
        <v>11486</v>
      </c>
      <c r="H725" s="17">
        <v>430</v>
      </c>
      <c r="I725" s="62">
        <v>0.03743687967961</v>
      </c>
      <c r="J725" s="63">
        <v>0.426604651162791</v>
      </c>
      <c r="K725" s="63">
        <v>15.9707469963434</v>
      </c>
      <c r="L725" s="17">
        <v>2</v>
      </c>
      <c r="M725" s="66">
        <v>0</v>
      </c>
      <c r="N725" s="17">
        <v>6</v>
      </c>
      <c r="O725" s="17">
        <v>0</v>
      </c>
      <c r="P725" s="17">
        <v>0</v>
      </c>
      <c r="Q725" s="17">
        <v>8</v>
      </c>
      <c r="R725" s="67">
        <v>22.93</v>
      </c>
      <c r="S725" s="85">
        <v>0.0186046511627907</v>
      </c>
      <c r="U725"/>
    </row>
    <row r="726" customHeight="1" spans="1:21">
      <c r="A726" s="64"/>
      <c r="B726" s="64"/>
      <c r="C726" s="61" t="s">
        <v>184</v>
      </c>
      <c r="D726" s="61" t="s">
        <v>196</v>
      </c>
      <c r="E726" s="61" t="s">
        <v>186</v>
      </c>
      <c r="F726" s="17">
        <v>669.66</v>
      </c>
      <c r="G726" s="17">
        <v>30201</v>
      </c>
      <c r="H726" s="17">
        <v>1120</v>
      </c>
      <c r="I726" s="62">
        <v>0.0370848647395782</v>
      </c>
      <c r="J726" s="63">
        <v>0.597910714285714</v>
      </c>
      <c r="K726" s="63">
        <v>22.1734379656303</v>
      </c>
      <c r="L726" s="17">
        <v>82</v>
      </c>
      <c r="M726" s="66">
        <v>1</v>
      </c>
      <c r="N726" s="17">
        <v>71</v>
      </c>
      <c r="O726" s="17">
        <v>3</v>
      </c>
      <c r="P726" s="17">
        <v>4</v>
      </c>
      <c r="Q726" s="17">
        <v>161</v>
      </c>
      <c r="R726" s="67">
        <v>4.15937888198758</v>
      </c>
      <c r="S726" s="85">
        <v>0.14375</v>
      </c>
      <c r="U726"/>
    </row>
    <row r="727" customHeight="1" spans="1:21">
      <c r="A727" s="64"/>
      <c r="B727" s="64"/>
      <c r="C727" s="64"/>
      <c r="D727" s="61" t="s">
        <v>284</v>
      </c>
      <c r="E727" s="61" t="s">
        <v>186</v>
      </c>
      <c r="F727" s="17">
        <v>349.33</v>
      </c>
      <c r="G727" s="17">
        <v>29043</v>
      </c>
      <c r="H727" s="17">
        <v>867</v>
      </c>
      <c r="I727" s="62">
        <v>0.0298522879867782</v>
      </c>
      <c r="J727" s="63">
        <v>0.402918108419839</v>
      </c>
      <c r="K727" s="63">
        <v>12.028027407637</v>
      </c>
      <c r="L727" s="17">
        <v>22</v>
      </c>
      <c r="M727" s="66">
        <v>2</v>
      </c>
      <c r="N727" s="17">
        <v>35</v>
      </c>
      <c r="O727" s="17">
        <v>0</v>
      </c>
      <c r="P727" s="17">
        <v>3</v>
      </c>
      <c r="Q727" s="17">
        <v>62</v>
      </c>
      <c r="R727" s="67">
        <v>5.63435483870968</v>
      </c>
      <c r="S727" s="85">
        <v>0.0715109573241061</v>
      </c>
      <c r="U727"/>
    </row>
    <row r="728" customHeight="1" spans="1:21">
      <c r="A728" s="64"/>
      <c r="B728" s="64"/>
      <c r="C728" s="64"/>
      <c r="D728" s="61" t="s">
        <v>293</v>
      </c>
      <c r="E728" s="61" t="s">
        <v>203</v>
      </c>
      <c r="F728" s="17">
        <v>306.3</v>
      </c>
      <c r="G728" s="17">
        <v>45737</v>
      </c>
      <c r="H728" s="17">
        <v>3926</v>
      </c>
      <c r="I728" s="62">
        <v>0.0858385989461486</v>
      </c>
      <c r="J728" s="63">
        <v>0.0780183392766174</v>
      </c>
      <c r="K728" s="63">
        <v>6.69698493561012</v>
      </c>
      <c r="L728" s="17">
        <v>24</v>
      </c>
      <c r="M728" s="66">
        <v>0</v>
      </c>
      <c r="N728" s="17">
        <v>12</v>
      </c>
      <c r="O728" s="17">
        <v>0</v>
      </c>
      <c r="P728" s="17">
        <v>0</v>
      </c>
      <c r="Q728" s="17">
        <v>36</v>
      </c>
      <c r="R728" s="67">
        <v>8.50833333333333</v>
      </c>
      <c r="S728" s="85">
        <v>0.00916963830871116</v>
      </c>
      <c r="U728"/>
    </row>
    <row r="729" customHeight="1" spans="1:21">
      <c r="A729" s="64"/>
      <c r="B729" s="61" t="s">
        <v>175</v>
      </c>
      <c r="C729" s="64"/>
      <c r="D729" s="64"/>
      <c r="E729" s="64"/>
      <c r="F729" s="17">
        <v>2705.67</v>
      </c>
      <c r="G729" s="17">
        <v>202476</v>
      </c>
      <c r="H729" s="17">
        <v>8677</v>
      </c>
      <c r="I729" s="62">
        <v>0.0428544617633695</v>
      </c>
      <c r="J729" s="63">
        <v>0.311820905843033</v>
      </c>
      <c r="K729" s="63">
        <v>13.3629170864695</v>
      </c>
      <c r="L729" s="17">
        <v>156</v>
      </c>
      <c r="M729" s="66">
        <v>4</v>
      </c>
      <c r="N729" s="17">
        <v>138</v>
      </c>
      <c r="O729" s="17">
        <v>3</v>
      </c>
      <c r="P729" s="17">
        <v>9</v>
      </c>
      <c r="Q729" s="17">
        <v>310</v>
      </c>
      <c r="R729" s="67">
        <v>8.72796774193548</v>
      </c>
      <c r="S729" s="85">
        <v>0.0357266336291345</v>
      </c>
      <c r="U729"/>
    </row>
    <row r="730" customHeight="1" spans="1:21">
      <c r="A730" s="61" t="s">
        <v>298</v>
      </c>
      <c r="B730" s="64"/>
      <c r="C730" s="64"/>
      <c r="D730" s="64"/>
      <c r="E730" s="64"/>
      <c r="F730" s="17">
        <v>2705.67</v>
      </c>
      <c r="G730" s="17">
        <v>202476</v>
      </c>
      <c r="H730" s="17">
        <v>8677</v>
      </c>
      <c r="I730" s="62">
        <v>0.0428544617633695</v>
      </c>
      <c r="J730" s="63">
        <v>0.311820905843033</v>
      </c>
      <c r="K730" s="63">
        <v>13.3629170864695</v>
      </c>
      <c r="L730" s="17">
        <v>156</v>
      </c>
      <c r="M730" s="66">
        <v>4</v>
      </c>
      <c r="N730" s="17">
        <v>138</v>
      </c>
      <c r="O730" s="17">
        <v>3</v>
      </c>
      <c r="P730" s="17">
        <v>9</v>
      </c>
      <c r="Q730" s="17">
        <v>310</v>
      </c>
      <c r="R730" s="67">
        <v>8.72796774193548</v>
      </c>
      <c r="S730" s="85">
        <v>0.0357266336291345</v>
      </c>
      <c r="U730"/>
    </row>
    <row r="731" customHeight="1" spans="1:21">
      <c r="A731" s="61" t="s">
        <v>53</v>
      </c>
      <c r="B731" s="61" t="s">
        <v>171</v>
      </c>
      <c r="C731" s="61" t="s">
        <v>172</v>
      </c>
      <c r="D731" s="61" t="s">
        <v>173</v>
      </c>
      <c r="E731" s="61" t="s">
        <v>174</v>
      </c>
      <c r="F731" s="17">
        <v>1178.07</v>
      </c>
      <c r="G731" s="17">
        <v>85082</v>
      </c>
      <c r="H731" s="17">
        <v>2314</v>
      </c>
      <c r="I731" s="62">
        <v>0.0271972920241649</v>
      </c>
      <c r="J731" s="63">
        <v>0.509105445116681</v>
      </c>
      <c r="K731" s="63">
        <v>13.8462894619308</v>
      </c>
      <c r="L731" s="17">
        <v>25</v>
      </c>
      <c r="M731" s="66">
        <v>1</v>
      </c>
      <c r="N731" s="17">
        <v>12</v>
      </c>
      <c r="O731" s="17">
        <v>2</v>
      </c>
      <c r="P731" s="17">
        <v>2</v>
      </c>
      <c r="Q731" s="17">
        <v>42</v>
      </c>
      <c r="R731" s="67">
        <v>28.0492857142857</v>
      </c>
      <c r="S731" s="85">
        <v>0.0181503889369058</v>
      </c>
      <c r="U731"/>
    </row>
    <row r="732" customHeight="1" spans="1:21">
      <c r="A732" s="64"/>
      <c r="B732" s="64"/>
      <c r="C732" s="64"/>
      <c r="D732" s="61" t="s">
        <v>196</v>
      </c>
      <c r="E732" s="61" t="s">
        <v>186</v>
      </c>
      <c r="F732" s="17">
        <v>183.44</v>
      </c>
      <c r="G732" s="17">
        <v>11514</v>
      </c>
      <c r="H732" s="17">
        <v>418</v>
      </c>
      <c r="I732" s="62">
        <v>0.0363036303630363</v>
      </c>
      <c r="J732" s="63">
        <v>0.438851674641148</v>
      </c>
      <c r="K732" s="63">
        <v>15.9319089803717</v>
      </c>
      <c r="L732" s="17">
        <v>0</v>
      </c>
      <c r="M732" s="66">
        <v>0</v>
      </c>
      <c r="N732" s="17">
        <v>1</v>
      </c>
      <c r="O732" s="17">
        <v>1</v>
      </c>
      <c r="P732" s="17">
        <v>0</v>
      </c>
      <c r="Q732" s="17">
        <v>2</v>
      </c>
      <c r="R732" s="67">
        <v>91.72</v>
      </c>
      <c r="S732" s="85">
        <v>0.00478468899521531</v>
      </c>
      <c r="U732"/>
    </row>
    <row r="733" customHeight="1" spans="1:21">
      <c r="A733" s="64"/>
      <c r="B733" s="64"/>
      <c r="C733" s="61" t="s">
        <v>184</v>
      </c>
      <c r="D733" s="61" t="s">
        <v>173</v>
      </c>
      <c r="E733" s="61" t="s">
        <v>174</v>
      </c>
      <c r="F733" s="17">
        <v>75</v>
      </c>
      <c r="G733" s="17">
        <v>5236</v>
      </c>
      <c r="H733" s="17">
        <v>148</v>
      </c>
      <c r="I733" s="62">
        <v>0.0282658517952636</v>
      </c>
      <c r="J733" s="63">
        <v>0.506756756756757</v>
      </c>
      <c r="K733" s="63">
        <v>14.3239113827349</v>
      </c>
      <c r="L733" s="17">
        <v>2</v>
      </c>
      <c r="M733" s="66">
        <v>0</v>
      </c>
      <c r="N733" s="17">
        <v>5</v>
      </c>
      <c r="O733" s="17">
        <v>0</v>
      </c>
      <c r="P733" s="17">
        <v>0</v>
      </c>
      <c r="Q733" s="17">
        <v>7</v>
      </c>
      <c r="R733" s="67">
        <v>10.7142857142857</v>
      </c>
      <c r="S733" s="85">
        <v>0.0472972972972973</v>
      </c>
      <c r="U733"/>
    </row>
    <row r="734" customHeight="1" spans="1:21">
      <c r="A734" s="64"/>
      <c r="B734" s="64"/>
      <c r="C734" s="64"/>
      <c r="D734" s="61" t="s">
        <v>196</v>
      </c>
      <c r="E734" s="61" t="s">
        <v>186</v>
      </c>
      <c r="F734" s="17">
        <v>773.49</v>
      </c>
      <c r="G734" s="17">
        <v>34112</v>
      </c>
      <c r="H734" s="17">
        <v>1309</v>
      </c>
      <c r="I734" s="62">
        <v>0.0383735928705441</v>
      </c>
      <c r="J734" s="63">
        <v>0.590901451489687</v>
      </c>
      <c r="K734" s="63">
        <v>22.6750117260788</v>
      </c>
      <c r="L734" s="17">
        <v>74</v>
      </c>
      <c r="M734" s="66">
        <v>2</v>
      </c>
      <c r="N734" s="17">
        <v>55</v>
      </c>
      <c r="O734" s="17">
        <v>4</v>
      </c>
      <c r="P734" s="17">
        <v>3</v>
      </c>
      <c r="Q734" s="17">
        <v>138</v>
      </c>
      <c r="R734" s="67">
        <v>5.605</v>
      </c>
      <c r="S734" s="85">
        <v>0.105423987776929</v>
      </c>
      <c r="U734"/>
    </row>
    <row r="735" customHeight="1" spans="1:21">
      <c r="A735" s="64"/>
      <c r="B735" s="64"/>
      <c r="C735" s="64"/>
      <c r="D735" s="61" t="s">
        <v>284</v>
      </c>
      <c r="E735" s="61" t="s">
        <v>186</v>
      </c>
      <c r="F735" s="17">
        <v>437.86</v>
      </c>
      <c r="G735" s="17">
        <v>36129</v>
      </c>
      <c r="H735" s="17">
        <v>1112</v>
      </c>
      <c r="I735" s="62">
        <v>0.0307785989094633</v>
      </c>
      <c r="J735" s="63">
        <v>0.393758992805755</v>
      </c>
      <c r="K735" s="63">
        <v>12.1193501065626</v>
      </c>
      <c r="L735" s="17">
        <v>42</v>
      </c>
      <c r="M735" s="66">
        <v>0</v>
      </c>
      <c r="N735" s="17">
        <v>34</v>
      </c>
      <c r="O735" s="17">
        <v>0</v>
      </c>
      <c r="P735" s="17">
        <v>4</v>
      </c>
      <c r="Q735" s="17">
        <v>80</v>
      </c>
      <c r="R735" s="67">
        <v>5.47325</v>
      </c>
      <c r="S735" s="85">
        <v>0.0719424460431655</v>
      </c>
      <c r="U735"/>
    </row>
    <row r="736" customHeight="1" spans="1:21">
      <c r="A736" s="64"/>
      <c r="B736" s="64"/>
      <c r="C736" s="64"/>
      <c r="D736" s="61" t="s">
        <v>293</v>
      </c>
      <c r="E736" s="61" t="s">
        <v>203</v>
      </c>
      <c r="F736" s="17">
        <v>318.58</v>
      </c>
      <c r="G736" s="17">
        <v>49135</v>
      </c>
      <c r="H736" s="17">
        <v>4361</v>
      </c>
      <c r="I736" s="62">
        <v>0.0887554696245039</v>
      </c>
      <c r="J736" s="63">
        <v>0.0730520522815868</v>
      </c>
      <c r="K736" s="63">
        <v>6.48376920728605</v>
      </c>
      <c r="L736" s="17">
        <v>14</v>
      </c>
      <c r="M736" s="66">
        <v>2</v>
      </c>
      <c r="N736" s="17">
        <v>9</v>
      </c>
      <c r="O736" s="17">
        <v>0</v>
      </c>
      <c r="P736" s="17">
        <v>0</v>
      </c>
      <c r="Q736" s="17">
        <v>25</v>
      </c>
      <c r="R736" s="67">
        <v>12.7432</v>
      </c>
      <c r="S736" s="85">
        <v>0.00573263013070397</v>
      </c>
      <c r="U736"/>
    </row>
    <row r="737" customHeight="1" spans="1:21">
      <c r="A737" s="64"/>
      <c r="B737" s="61" t="s">
        <v>175</v>
      </c>
      <c r="C737" s="64"/>
      <c r="D737" s="64"/>
      <c r="E737" s="64"/>
      <c r="F737" s="17">
        <v>2966.44</v>
      </c>
      <c r="G737" s="17">
        <v>221208</v>
      </c>
      <c r="H737" s="17">
        <v>9662</v>
      </c>
      <c r="I737" s="62">
        <v>0.0436783479801815</v>
      </c>
      <c r="J737" s="63">
        <v>0.307021320637549</v>
      </c>
      <c r="K737" s="63">
        <v>13.4101840801418</v>
      </c>
      <c r="L737" s="17">
        <v>157</v>
      </c>
      <c r="M737" s="66">
        <v>5</v>
      </c>
      <c r="N737" s="17">
        <v>116</v>
      </c>
      <c r="O737" s="17">
        <v>7</v>
      </c>
      <c r="P737" s="17">
        <v>9</v>
      </c>
      <c r="Q737" s="17">
        <v>294</v>
      </c>
      <c r="R737" s="67">
        <v>10.0899319727891</v>
      </c>
      <c r="S737" s="85">
        <v>0.0304284827157938</v>
      </c>
      <c r="U737"/>
    </row>
    <row r="738" customHeight="1" spans="1:21">
      <c r="A738" s="61" t="s">
        <v>299</v>
      </c>
      <c r="B738" s="64"/>
      <c r="C738" s="64"/>
      <c r="D738" s="64"/>
      <c r="E738" s="64"/>
      <c r="F738" s="17">
        <v>2966.44</v>
      </c>
      <c r="G738" s="17">
        <v>221208</v>
      </c>
      <c r="H738" s="17">
        <v>9662</v>
      </c>
      <c r="I738" s="62">
        <v>0.0436783479801815</v>
      </c>
      <c r="J738" s="63">
        <v>0.307021320637549</v>
      </c>
      <c r="K738" s="63">
        <v>13.4101840801418</v>
      </c>
      <c r="L738" s="17">
        <v>157</v>
      </c>
      <c r="M738" s="66">
        <v>5</v>
      </c>
      <c r="N738" s="17">
        <v>116</v>
      </c>
      <c r="O738" s="17">
        <v>7</v>
      </c>
      <c r="P738" s="17">
        <v>9</v>
      </c>
      <c r="Q738" s="17">
        <v>294</v>
      </c>
      <c r="R738" s="67">
        <v>10.0899319727891</v>
      </c>
      <c r="S738" s="85">
        <v>0.0304284827157938</v>
      </c>
      <c r="U738"/>
    </row>
    <row r="739" customHeight="1" spans="1:21">
      <c r="A739" s="61" t="s">
        <v>52</v>
      </c>
      <c r="B739" s="61" t="s">
        <v>171</v>
      </c>
      <c r="C739" s="61" t="s">
        <v>172</v>
      </c>
      <c r="D739" s="61" t="s">
        <v>173</v>
      </c>
      <c r="E739" s="61" t="s">
        <v>174</v>
      </c>
      <c r="F739" s="17">
        <v>1122.64</v>
      </c>
      <c r="G739" s="17">
        <v>74874</v>
      </c>
      <c r="H739" s="17">
        <v>2123</v>
      </c>
      <c r="I739" s="62">
        <v>0.0283543018938483</v>
      </c>
      <c r="J739" s="63">
        <v>0.528798869524258</v>
      </c>
      <c r="K739" s="63">
        <v>14.9937227876165</v>
      </c>
      <c r="L739" s="17">
        <v>21</v>
      </c>
      <c r="M739" s="66">
        <v>0</v>
      </c>
      <c r="N739" s="17">
        <v>13</v>
      </c>
      <c r="O739" s="17">
        <v>1</v>
      </c>
      <c r="P739" s="17">
        <v>1</v>
      </c>
      <c r="Q739" s="17">
        <v>36</v>
      </c>
      <c r="R739" s="67">
        <v>31.1844444444445</v>
      </c>
      <c r="S739" s="85">
        <v>0.0169571361281206</v>
      </c>
      <c r="U739"/>
    </row>
    <row r="740" customHeight="1" spans="1:21">
      <c r="A740" s="64"/>
      <c r="B740" s="64"/>
      <c r="C740" s="64"/>
      <c r="D740" s="61" t="s">
        <v>196</v>
      </c>
      <c r="E740" s="61" t="s">
        <v>186</v>
      </c>
      <c r="F740" s="17">
        <v>150.22</v>
      </c>
      <c r="G740" s="17">
        <v>10190</v>
      </c>
      <c r="H740" s="17">
        <v>345</v>
      </c>
      <c r="I740" s="62">
        <v>0.0338567222767419</v>
      </c>
      <c r="J740" s="63">
        <v>0.435420289855073</v>
      </c>
      <c r="K740" s="63">
        <v>14.7419038272816</v>
      </c>
      <c r="L740" s="17">
        <v>3</v>
      </c>
      <c r="M740" s="66">
        <v>0</v>
      </c>
      <c r="N740" s="17">
        <v>4</v>
      </c>
      <c r="O740" s="17">
        <v>1</v>
      </c>
      <c r="P740" s="17">
        <v>1</v>
      </c>
      <c r="Q740" s="17">
        <v>9</v>
      </c>
      <c r="R740" s="67">
        <v>16.6911111111111</v>
      </c>
      <c r="S740" s="85">
        <v>0.0260869565217391</v>
      </c>
      <c r="U740"/>
    </row>
    <row r="741" customHeight="1" spans="1:21">
      <c r="A741" s="64"/>
      <c r="B741" s="64"/>
      <c r="C741" s="61" t="s">
        <v>184</v>
      </c>
      <c r="D741" s="61" t="s">
        <v>173</v>
      </c>
      <c r="E741" s="61" t="s">
        <v>174</v>
      </c>
      <c r="F741" s="17">
        <v>118.08</v>
      </c>
      <c r="G741" s="17">
        <v>8187</v>
      </c>
      <c r="H741" s="17">
        <v>228</v>
      </c>
      <c r="I741" s="62">
        <v>0.0278490289483327</v>
      </c>
      <c r="J741" s="63">
        <v>0.517894736842105</v>
      </c>
      <c r="K741" s="63">
        <v>14.4228655185049</v>
      </c>
      <c r="L741" s="17">
        <v>5</v>
      </c>
      <c r="M741" s="66">
        <v>1</v>
      </c>
      <c r="N741" s="17">
        <v>15</v>
      </c>
      <c r="O741" s="17">
        <v>1</v>
      </c>
      <c r="P741" s="17">
        <v>2</v>
      </c>
      <c r="Q741" s="17">
        <v>24</v>
      </c>
      <c r="R741" s="67">
        <v>4.92</v>
      </c>
      <c r="S741" s="85">
        <v>0.105263157894737</v>
      </c>
      <c r="U741"/>
    </row>
    <row r="742" customHeight="1" spans="1:21">
      <c r="A742" s="64"/>
      <c r="B742" s="64"/>
      <c r="C742" s="64"/>
      <c r="D742" s="61" t="s">
        <v>196</v>
      </c>
      <c r="E742" s="61" t="s">
        <v>186</v>
      </c>
      <c r="F742" s="17">
        <v>598.87</v>
      </c>
      <c r="G742" s="17">
        <v>26483</v>
      </c>
      <c r="H742" s="17">
        <v>1008</v>
      </c>
      <c r="I742" s="62">
        <v>0.0380621530793339</v>
      </c>
      <c r="J742" s="63">
        <v>0.594117063492064</v>
      </c>
      <c r="K742" s="63">
        <v>22.6133746176793</v>
      </c>
      <c r="L742" s="17">
        <v>62</v>
      </c>
      <c r="M742" s="66">
        <v>4</v>
      </c>
      <c r="N742" s="17">
        <v>59</v>
      </c>
      <c r="O742" s="17">
        <v>1</v>
      </c>
      <c r="P742" s="17">
        <v>1</v>
      </c>
      <c r="Q742" s="17">
        <v>127</v>
      </c>
      <c r="R742" s="67">
        <v>4.71551181102362</v>
      </c>
      <c r="S742" s="85">
        <v>0.125992063492063</v>
      </c>
      <c r="U742"/>
    </row>
    <row r="743" customHeight="1" spans="1:21">
      <c r="A743" s="64"/>
      <c r="B743" s="64"/>
      <c r="C743" s="64"/>
      <c r="D743" s="61" t="s">
        <v>284</v>
      </c>
      <c r="E743" s="61" t="s">
        <v>186</v>
      </c>
      <c r="F743" s="17">
        <v>360.79</v>
      </c>
      <c r="G743" s="17">
        <v>30423</v>
      </c>
      <c r="H743" s="17">
        <v>915</v>
      </c>
      <c r="I743" s="62">
        <v>0.0300759293955231</v>
      </c>
      <c r="J743" s="63">
        <v>0.394306010928962</v>
      </c>
      <c r="K743" s="63">
        <v>11.8591197449298</v>
      </c>
      <c r="L743" s="17">
        <v>32</v>
      </c>
      <c r="M743" s="66">
        <v>2</v>
      </c>
      <c r="N743" s="17">
        <v>38</v>
      </c>
      <c r="O743" s="17">
        <v>0</v>
      </c>
      <c r="P743" s="17">
        <v>2</v>
      </c>
      <c r="Q743" s="17">
        <v>74</v>
      </c>
      <c r="R743" s="67">
        <v>4.87554054054054</v>
      </c>
      <c r="S743" s="85">
        <v>0.0808743169398907</v>
      </c>
      <c r="U743"/>
    </row>
    <row r="744" customHeight="1" spans="1:21">
      <c r="A744" s="64"/>
      <c r="B744" s="64"/>
      <c r="C744" s="64"/>
      <c r="D744" s="61" t="s">
        <v>293</v>
      </c>
      <c r="E744" s="61" t="s">
        <v>203</v>
      </c>
      <c r="F744" s="17">
        <v>313.17</v>
      </c>
      <c r="G744" s="17">
        <v>46257</v>
      </c>
      <c r="H744" s="17">
        <v>3734</v>
      </c>
      <c r="I744" s="62">
        <v>0.0807229176124695</v>
      </c>
      <c r="J744" s="63">
        <v>0.0838698446705945</v>
      </c>
      <c r="K744" s="63">
        <v>6.77021856151501</v>
      </c>
      <c r="L744" s="17">
        <v>21</v>
      </c>
      <c r="M744" s="66">
        <v>1</v>
      </c>
      <c r="N744" s="17">
        <v>14</v>
      </c>
      <c r="O744" s="17">
        <v>0</v>
      </c>
      <c r="P744" s="17">
        <v>0</v>
      </c>
      <c r="Q744" s="17">
        <v>36</v>
      </c>
      <c r="R744" s="67">
        <v>8.69916666666667</v>
      </c>
      <c r="S744" s="85">
        <v>0.0096411355115158</v>
      </c>
      <c r="U744"/>
    </row>
    <row r="745" customHeight="1" spans="1:21">
      <c r="A745" s="64"/>
      <c r="B745" s="61" t="s">
        <v>175</v>
      </c>
      <c r="C745" s="64"/>
      <c r="D745" s="64"/>
      <c r="E745" s="64"/>
      <c r="F745" s="17">
        <v>2663.77</v>
      </c>
      <c r="G745" s="17">
        <v>196414</v>
      </c>
      <c r="H745" s="17">
        <v>8353</v>
      </c>
      <c r="I745" s="62">
        <v>0.0425275184050017</v>
      </c>
      <c r="J745" s="63">
        <v>0.318899796480307</v>
      </c>
      <c r="K745" s="63">
        <v>13.5620169641675</v>
      </c>
      <c r="L745" s="17">
        <v>144</v>
      </c>
      <c r="M745" s="66">
        <v>8</v>
      </c>
      <c r="N745" s="17">
        <v>143</v>
      </c>
      <c r="O745" s="17">
        <v>4</v>
      </c>
      <c r="P745" s="17">
        <v>7</v>
      </c>
      <c r="Q745" s="17">
        <v>306</v>
      </c>
      <c r="R745" s="67">
        <v>8.70513071895425</v>
      </c>
      <c r="S745" s="85">
        <v>0.0366335448341913</v>
      </c>
      <c r="U745"/>
    </row>
    <row r="746" customHeight="1" spans="1:21">
      <c r="A746" s="61" t="s">
        <v>300</v>
      </c>
      <c r="B746" s="64"/>
      <c r="C746" s="64"/>
      <c r="D746" s="64"/>
      <c r="E746" s="64"/>
      <c r="F746" s="17">
        <v>2663.77</v>
      </c>
      <c r="G746" s="17">
        <v>196414</v>
      </c>
      <c r="H746" s="17">
        <v>8353</v>
      </c>
      <c r="I746" s="62">
        <v>0.0425275184050017</v>
      </c>
      <c r="J746" s="63">
        <v>0.318899796480307</v>
      </c>
      <c r="K746" s="63">
        <v>13.5620169641675</v>
      </c>
      <c r="L746" s="17">
        <v>144</v>
      </c>
      <c r="M746" s="66">
        <v>8</v>
      </c>
      <c r="N746" s="17">
        <v>143</v>
      </c>
      <c r="O746" s="17">
        <v>4</v>
      </c>
      <c r="P746" s="17">
        <v>7</v>
      </c>
      <c r="Q746" s="17">
        <v>306</v>
      </c>
      <c r="R746" s="67">
        <v>8.70513071895425</v>
      </c>
      <c r="S746" s="85">
        <v>0.0366335448341913</v>
      </c>
      <c r="U746"/>
    </row>
    <row r="747" customHeight="1" spans="1:21">
      <c r="A747" s="61" t="s">
        <v>51</v>
      </c>
      <c r="B747" s="61" t="s">
        <v>171</v>
      </c>
      <c r="C747" s="61" t="s">
        <v>172</v>
      </c>
      <c r="D747" s="61" t="s">
        <v>173</v>
      </c>
      <c r="E747" s="61" t="s">
        <v>174</v>
      </c>
      <c r="F747" s="17">
        <v>1181.22</v>
      </c>
      <c r="G747" s="17">
        <v>80110</v>
      </c>
      <c r="H747" s="17">
        <v>2269</v>
      </c>
      <c r="I747" s="62">
        <v>0.0283235551117214</v>
      </c>
      <c r="J747" s="63">
        <v>0.520590568532393</v>
      </c>
      <c r="K747" s="63">
        <v>14.7449756584696</v>
      </c>
      <c r="L747" s="17">
        <v>25</v>
      </c>
      <c r="M747" s="66">
        <v>1</v>
      </c>
      <c r="N747" s="17">
        <v>23</v>
      </c>
      <c r="O747" s="17">
        <v>2</v>
      </c>
      <c r="P747" s="17">
        <v>2</v>
      </c>
      <c r="Q747" s="17">
        <v>53</v>
      </c>
      <c r="R747" s="67">
        <v>22.2871698113208</v>
      </c>
      <c r="S747" s="85">
        <v>0.0233583076245042</v>
      </c>
      <c r="U747"/>
    </row>
    <row r="748" customHeight="1" spans="1:21">
      <c r="A748" s="64"/>
      <c r="B748" s="64"/>
      <c r="C748" s="64"/>
      <c r="D748" s="61" t="s">
        <v>196</v>
      </c>
      <c r="E748" s="61" t="s">
        <v>186</v>
      </c>
      <c r="F748" s="17">
        <v>186.91</v>
      </c>
      <c r="G748" s="17">
        <v>13178</v>
      </c>
      <c r="H748" s="17">
        <v>437</v>
      </c>
      <c r="I748" s="62">
        <v>0.0331613294885415</v>
      </c>
      <c r="J748" s="63">
        <v>0.427711670480549</v>
      </c>
      <c r="K748" s="63">
        <v>14.1834876309</v>
      </c>
      <c r="L748" s="17">
        <v>4</v>
      </c>
      <c r="M748" s="66">
        <v>0</v>
      </c>
      <c r="N748" s="17">
        <v>2</v>
      </c>
      <c r="O748" s="17">
        <v>0</v>
      </c>
      <c r="P748" s="17">
        <v>0</v>
      </c>
      <c r="Q748" s="17">
        <v>6</v>
      </c>
      <c r="R748" s="67">
        <v>31.1516666666667</v>
      </c>
      <c r="S748" s="85">
        <v>0.0137299771167048</v>
      </c>
      <c r="U748"/>
    </row>
    <row r="749" customHeight="1" spans="1:21">
      <c r="A749" s="64"/>
      <c r="B749" s="64"/>
      <c r="C749" s="61" t="s">
        <v>184</v>
      </c>
      <c r="D749" s="61" t="s">
        <v>173</v>
      </c>
      <c r="E749" s="61" t="s">
        <v>174</v>
      </c>
      <c r="F749" s="17">
        <v>139.2</v>
      </c>
      <c r="G749" s="17">
        <v>8952</v>
      </c>
      <c r="H749" s="17">
        <v>269</v>
      </c>
      <c r="I749" s="62">
        <v>0.0300491510277033</v>
      </c>
      <c r="J749" s="63">
        <v>0.517472118959108</v>
      </c>
      <c r="K749" s="63">
        <v>15.5495978552279</v>
      </c>
      <c r="L749" s="17">
        <v>8</v>
      </c>
      <c r="M749" s="66">
        <v>0</v>
      </c>
      <c r="N749" s="17">
        <v>11</v>
      </c>
      <c r="O749" s="17">
        <v>0</v>
      </c>
      <c r="P749" s="17">
        <v>0</v>
      </c>
      <c r="Q749" s="17">
        <v>19</v>
      </c>
      <c r="R749" s="67">
        <v>7.32631578947368</v>
      </c>
      <c r="S749" s="85">
        <v>0.0706319702602231</v>
      </c>
      <c r="U749"/>
    </row>
    <row r="750" customHeight="1" spans="1:21">
      <c r="A750" s="64"/>
      <c r="B750" s="64"/>
      <c r="C750" s="64"/>
      <c r="D750" s="61" t="s">
        <v>196</v>
      </c>
      <c r="E750" s="61" t="s">
        <v>186</v>
      </c>
      <c r="F750" s="17">
        <v>674.84</v>
      </c>
      <c r="G750" s="17">
        <v>30606</v>
      </c>
      <c r="H750" s="17">
        <v>1129</v>
      </c>
      <c r="I750" s="62">
        <v>0.0368881918578057</v>
      </c>
      <c r="J750" s="63">
        <v>0.597732506643047</v>
      </c>
      <c r="K750" s="63">
        <v>22.0492713846958</v>
      </c>
      <c r="L750" s="17">
        <v>72</v>
      </c>
      <c r="M750" s="66">
        <v>0</v>
      </c>
      <c r="N750" s="17">
        <v>52</v>
      </c>
      <c r="O750" s="17">
        <v>4</v>
      </c>
      <c r="P750" s="17">
        <v>2</v>
      </c>
      <c r="Q750" s="17">
        <v>130</v>
      </c>
      <c r="R750" s="67">
        <v>5.19107692307692</v>
      </c>
      <c r="S750" s="85">
        <v>0.115146147032772</v>
      </c>
      <c r="U750"/>
    </row>
    <row r="751" customHeight="1" spans="1:21">
      <c r="A751" s="64"/>
      <c r="B751" s="64"/>
      <c r="C751" s="64"/>
      <c r="D751" s="61" t="s">
        <v>284</v>
      </c>
      <c r="E751" s="61" t="s">
        <v>186</v>
      </c>
      <c r="F751" s="17">
        <v>315.65</v>
      </c>
      <c r="G751" s="17">
        <v>27087</v>
      </c>
      <c r="H751" s="17">
        <v>787</v>
      </c>
      <c r="I751" s="62">
        <v>0.0290545280023628</v>
      </c>
      <c r="J751" s="63">
        <v>0.401080050825921</v>
      </c>
      <c r="K751" s="63">
        <v>11.6531915679108</v>
      </c>
      <c r="L751" s="17">
        <v>22</v>
      </c>
      <c r="M751" s="66">
        <v>0</v>
      </c>
      <c r="N751" s="17">
        <v>36</v>
      </c>
      <c r="O751" s="17">
        <v>1</v>
      </c>
      <c r="P751" s="17">
        <v>0</v>
      </c>
      <c r="Q751" s="17">
        <v>59</v>
      </c>
      <c r="R751" s="67">
        <v>5.35</v>
      </c>
      <c r="S751" s="85">
        <v>0.0749682337992376</v>
      </c>
      <c r="U751"/>
    </row>
    <row r="752" customHeight="1" spans="1:21">
      <c r="A752" s="64"/>
      <c r="B752" s="64"/>
      <c r="C752" s="64"/>
      <c r="D752" s="61" t="s">
        <v>293</v>
      </c>
      <c r="E752" s="61" t="s">
        <v>203</v>
      </c>
      <c r="F752" s="17">
        <v>311.23</v>
      </c>
      <c r="G752" s="17">
        <v>24851</v>
      </c>
      <c r="H752" s="17">
        <v>1942</v>
      </c>
      <c r="I752" s="62">
        <v>0.0781457486620257</v>
      </c>
      <c r="J752" s="63">
        <v>0.160262615859938</v>
      </c>
      <c r="K752" s="63">
        <v>12.5238420989095</v>
      </c>
      <c r="L752" s="17">
        <v>8</v>
      </c>
      <c r="M752" s="66">
        <v>0</v>
      </c>
      <c r="N752" s="17">
        <v>7</v>
      </c>
      <c r="O752" s="17">
        <v>0</v>
      </c>
      <c r="P752" s="17">
        <v>0</v>
      </c>
      <c r="Q752" s="17">
        <v>15</v>
      </c>
      <c r="R752" s="67">
        <v>20.7486666666667</v>
      </c>
      <c r="S752" s="85">
        <v>0.00772399588053553</v>
      </c>
      <c r="U752"/>
    </row>
    <row r="753" customHeight="1" spans="1:21">
      <c r="A753" s="64"/>
      <c r="B753" s="61" t="s">
        <v>175</v>
      </c>
      <c r="C753" s="64"/>
      <c r="D753" s="64"/>
      <c r="E753" s="64"/>
      <c r="F753" s="17">
        <v>2809.05</v>
      </c>
      <c r="G753" s="17">
        <v>184784</v>
      </c>
      <c r="H753" s="17">
        <v>6833</v>
      </c>
      <c r="I753" s="62">
        <v>0.0369783098103732</v>
      </c>
      <c r="J753" s="63">
        <v>0.411100541489829</v>
      </c>
      <c r="K753" s="63">
        <v>15.2018031864231</v>
      </c>
      <c r="L753" s="17">
        <v>139</v>
      </c>
      <c r="M753" s="66">
        <v>1</v>
      </c>
      <c r="N753" s="17">
        <v>131</v>
      </c>
      <c r="O753" s="17">
        <v>7</v>
      </c>
      <c r="P753" s="17">
        <v>4</v>
      </c>
      <c r="Q753" s="17">
        <v>282</v>
      </c>
      <c r="R753" s="67">
        <v>9.96117021276596</v>
      </c>
      <c r="S753" s="85">
        <v>0.041270305868579</v>
      </c>
      <c r="U753"/>
    </row>
    <row r="754" customHeight="1" spans="1:21">
      <c r="A754" s="61" t="s">
        <v>301</v>
      </c>
      <c r="B754" s="64"/>
      <c r="C754" s="64"/>
      <c r="D754" s="64"/>
      <c r="E754" s="64"/>
      <c r="F754" s="17">
        <v>2809.05</v>
      </c>
      <c r="G754" s="17">
        <v>184784</v>
      </c>
      <c r="H754" s="17">
        <v>6833</v>
      </c>
      <c r="I754" s="62">
        <v>0.0369783098103732</v>
      </c>
      <c r="J754" s="63">
        <v>0.411100541489829</v>
      </c>
      <c r="K754" s="63">
        <v>15.2018031864231</v>
      </c>
      <c r="L754" s="17">
        <v>139</v>
      </c>
      <c r="M754" s="66">
        <v>1</v>
      </c>
      <c r="N754" s="17">
        <v>131</v>
      </c>
      <c r="O754" s="17">
        <v>7</v>
      </c>
      <c r="P754" s="17">
        <v>4</v>
      </c>
      <c r="Q754" s="17">
        <v>282</v>
      </c>
      <c r="R754" s="67">
        <v>9.96117021276596</v>
      </c>
      <c r="S754" s="85">
        <v>0.041270305868579</v>
      </c>
      <c r="U754"/>
    </row>
    <row r="755" customHeight="1" spans="1:21">
      <c r="A755" s="61" t="s">
        <v>50</v>
      </c>
      <c r="B755" s="61" t="s">
        <v>171</v>
      </c>
      <c r="C755" s="61" t="s">
        <v>172</v>
      </c>
      <c r="D755" s="61" t="s">
        <v>173</v>
      </c>
      <c r="E755" s="61" t="s">
        <v>174</v>
      </c>
      <c r="F755" s="17">
        <v>1281.64</v>
      </c>
      <c r="G755" s="17">
        <v>96248</v>
      </c>
      <c r="H755" s="17">
        <v>2559</v>
      </c>
      <c r="I755" s="62">
        <v>0.0265875654559056</v>
      </c>
      <c r="J755" s="63">
        <v>0.50083626416569</v>
      </c>
      <c r="K755" s="63">
        <v>13.3160169561965</v>
      </c>
      <c r="L755" s="17">
        <v>39</v>
      </c>
      <c r="M755" s="66">
        <v>0</v>
      </c>
      <c r="N755" s="17">
        <v>19</v>
      </c>
      <c r="O755" s="17">
        <v>2</v>
      </c>
      <c r="P755" s="17">
        <v>0</v>
      </c>
      <c r="Q755" s="17">
        <v>60</v>
      </c>
      <c r="R755" s="67">
        <v>21.3606666666667</v>
      </c>
      <c r="S755" s="85">
        <v>0.0234466588511137</v>
      </c>
      <c r="U755"/>
    </row>
    <row r="756" customHeight="1" spans="1:21">
      <c r="A756" s="64"/>
      <c r="B756" s="64"/>
      <c r="C756" s="64"/>
      <c r="D756" s="61" t="s">
        <v>196</v>
      </c>
      <c r="E756" s="61" t="s">
        <v>186</v>
      </c>
      <c r="F756" s="17">
        <v>156.94</v>
      </c>
      <c r="G756" s="17">
        <v>12238</v>
      </c>
      <c r="H756" s="17">
        <v>372</v>
      </c>
      <c r="I756" s="62">
        <v>0.030397123713025</v>
      </c>
      <c r="J756" s="63">
        <v>0.421881720430108</v>
      </c>
      <c r="K756" s="63">
        <v>12.8239908481778</v>
      </c>
      <c r="L756" s="17">
        <v>4</v>
      </c>
      <c r="M756" s="66">
        <v>0</v>
      </c>
      <c r="N756" s="17">
        <v>0</v>
      </c>
      <c r="O756" s="17">
        <v>0</v>
      </c>
      <c r="P756" s="17">
        <v>0</v>
      </c>
      <c r="Q756" s="17">
        <v>4</v>
      </c>
      <c r="R756" s="67">
        <v>39.235</v>
      </c>
      <c r="S756" s="85">
        <v>0.010752688172043</v>
      </c>
      <c r="U756"/>
    </row>
    <row r="757" customHeight="1" spans="1:21">
      <c r="A757" s="64"/>
      <c r="B757" s="64"/>
      <c r="C757" s="61" t="s">
        <v>184</v>
      </c>
      <c r="D757" s="61" t="s">
        <v>173</v>
      </c>
      <c r="E757" s="61" t="s">
        <v>174</v>
      </c>
      <c r="F757" s="17">
        <v>194.28</v>
      </c>
      <c r="G757" s="17">
        <v>13298</v>
      </c>
      <c r="H757" s="17">
        <v>379</v>
      </c>
      <c r="I757" s="62">
        <v>0.0285005263949466</v>
      </c>
      <c r="J757" s="63">
        <v>0.512612137203166</v>
      </c>
      <c r="K757" s="63">
        <v>14.6097157467288</v>
      </c>
      <c r="L757" s="17">
        <v>18</v>
      </c>
      <c r="M757" s="66">
        <v>0</v>
      </c>
      <c r="N757" s="17">
        <v>15</v>
      </c>
      <c r="O757" s="17">
        <v>2</v>
      </c>
      <c r="P757" s="17">
        <v>1</v>
      </c>
      <c r="Q757" s="17">
        <v>36</v>
      </c>
      <c r="R757" s="67">
        <v>5.39666666666667</v>
      </c>
      <c r="S757" s="85">
        <v>0.0949868073878628</v>
      </c>
      <c r="U757"/>
    </row>
    <row r="758" customHeight="1" spans="1:21">
      <c r="A758" s="64"/>
      <c r="B758" s="64"/>
      <c r="C758" s="64"/>
      <c r="D758" s="61" t="s">
        <v>196</v>
      </c>
      <c r="E758" s="61" t="s">
        <v>186</v>
      </c>
      <c r="F758" s="17">
        <v>835.79</v>
      </c>
      <c r="G758" s="17">
        <v>37059</v>
      </c>
      <c r="H758" s="17">
        <v>1457</v>
      </c>
      <c r="I758" s="62">
        <v>0.0393156857983216</v>
      </c>
      <c r="J758" s="63">
        <v>0.573637611530542</v>
      </c>
      <c r="K758" s="63">
        <v>22.5529560970345</v>
      </c>
      <c r="L758" s="17">
        <v>79</v>
      </c>
      <c r="M758" s="66">
        <v>1</v>
      </c>
      <c r="N758" s="17">
        <v>56</v>
      </c>
      <c r="O758" s="17">
        <v>6</v>
      </c>
      <c r="P758" s="17">
        <v>1</v>
      </c>
      <c r="Q758" s="17">
        <v>143</v>
      </c>
      <c r="R758" s="67">
        <v>5.84468531468532</v>
      </c>
      <c r="S758" s="85">
        <v>0.0981468771448181</v>
      </c>
      <c r="U758"/>
    </row>
    <row r="759" customHeight="1" spans="1:21">
      <c r="A759" s="64"/>
      <c r="B759" s="64"/>
      <c r="C759" s="64"/>
      <c r="D759" s="61" t="s">
        <v>284</v>
      </c>
      <c r="E759" s="61" t="s">
        <v>186</v>
      </c>
      <c r="F759" s="17">
        <v>169.27</v>
      </c>
      <c r="G759" s="17">
        <v>14130</v>
      </c>
      <c r="H759" s="17">
        <v>405</v>
      </c>
      <c r="I759" s="62">
        <v>0.0286624203821656</v>
      </c>
      <c r="J759" s="63">
        <v>0.417950617283951</v>
      </c>
      <c r="K759" s="63">
        <v>11.9794762915782</v>
      </c>
      <c r="L759" s="17">
        <v>9</v>
      </c>
      <c r="M759" s="66">
        <v>2</v>
      </c>
      <c r="N759" s="17">
        <v>16</v>
      </c>
      <c r="O759" s="17">
        <v>1</v>
      </c>
      <c r="P759" s="17">
        <v>1</v>
      </c>
      <c r="Q759" s="17">
        <v>29</v>
      </c>
      <c r="R759" s="67">
        <v>5.83689655172414</v>
      </c>
      <c r="S759" s="85">
        <v>0.0716049382716049</v>
      </c>
      <c r="U759"/>
    </row>
    <row r="760" customHeight="1" spans="1:21">
      <c r="A760" s="64"/>
      <c r="B760" s="64"/>
      <c r="C760" s="64"/>
      <c r="D760" s="61" t="s">
        <v>293</v>
      </c>
      <c r="E760" s="61" t="s">
        <v>203</v>
      </c>
      <c r="F760" s="17">
        <v>302.79</v>
      </c>
      <c r="G760" s="17">
        <v>18431</v>
      </c>
      <c r="H760" s="17">
        <v>1513</v>
      </c>
      <c r="I760" s="62">
        <v>0.0820899571374315</v>
      </c>
      <c r="J760" s="63">
        <v>0.200125578321216</v>
      </c>
      <c r="K760" s="63">
        <v>16.4283001464923</v>
      </c>
      <c r="L760" s="17">
        <v>6</v>
      </c>
      <c r="M760" s="66">
        <v>0</v>
      </c>
      <c r="N760" s="17">
        <v>7</v>
      </c>
      <c r="O760" s="17">
        <v>0</v>
      </c>
      <c r="P760" s="17">
        <v>0</v>
      </c>
      <c r="Q760" s="17">
        <v>13</v>
      </c>
      <c r="R760" s="67">
        <v>23.2915384615385</v>
      </c>
      <c r="S760" s="85">
        <v>0.00859220092531395</v>
      </c>
      <c r="U760"/>
    </row>
    <row r="761" customHeight="1" spans="1:21">
      <c r="A761" s="64"/>
      <c r="B761" s="61" t="s">
        <v>175</v>
      </c>
      <c r="C761" s="64"/>
      <c r="D761" s="64"/>
      <c r="E761" s="64"/>
      <c r="F761" s="17">
        <v>2940.71</v>
      </c>
      <c r="G761" s="17">
        <v>191404</v>
      </c>
      <c r="H761" s="17">
        <v>6685</v>
      </c>
      <c r="I761" s="62">
        <v>0.0349261248458757</v>
      </c>
      <c r="J761" s="63">
        <v>0.439896783844428</v>
      </c>
      <c r="K761" s="63">
        <v>15.3638899918497</v>
      </c>
      <c r="L761" s="17">
        <v>155</v>
      </c>
      <c r="M761" s="66">
        <v>3</v>
      </c>
      <c r="N761" s="17">
        <v>113</v>
      </c>
      <c r="O761" s="17">
        <v>11</v>
      </c>
      <c r="P761" s="17">
        <v>3</v>
      </c>
      <c r="Q761" s="17">
        <v>285</v>
      </c>
      <c r="R761" s="67">
        <v>10.3182807017544</v>
      </c>
      <c r="S761" s="85">
        <v>0.0426327599102468</v>
      </c>
      <c r="U761"/>
    </row>
    <row r="762" customHeight="1" spans="1:21">
      <c r="A762" s="61" t="s">
        <v>302</v>
      </c>
      <c r="B762" s="64"/>
      <c r="C762" s="64"/>
      <c r="D762" s="64"/>
      <c r="E762" s="64"/>
      <c r="F762" s="17">
        <v>2940.71</v>
      </c>
      <c r="G762" s="17">
        <v>191404</v>
      </c>
      <c r="H762" s="17">
        <v>6685</v>
      </c>
      <c r="I762" s="62">
        <v>0.0349261248458757</v>
      </c>
      <c r="J762" s="63">
        <v>0.439896783844428</v>
      </c>
      <c r="K762" s="63">
        <v>15.3638899918497</v>
      </c>
      <c r="L762" s="17">
        <v>155</v>
      </c>
      <c r="M762" s="66">
        <v>3</v>
      </c>
      <c r="N762" s="17">
        <v>113</v>
      </c>
      <c r="O762" s="17">
        <v>11</v>
      </c>
      <c r="P762" s="17">
        <v>3</v>
      </c>
      <c r="Q762" s="17">
        <v>285</v>
      </c>
      <c r="R762" s="67">
        <v>10.3182807017544</v>
      </c>
      <c r="S762" s="85">
        <v>0.0426327599102468</v>
      </c>
      <c r="U762"/>
    </row>
    <row r="763" customHeight="1" spans="1:21">
      <c r="A763" s="61" t="s">
        <v>49</v>
      </c>
      <c r="B763" s="61" t="s">
        <v>171</v>
      </c>
      <c r="C763" s="61" t="s">
        <v>172</v>
      </c>
      <c r="D763" s="61" t="s">
        <v>173</v>
      </c>
      <c r="E763" s="61" t="s">
        <v>174</v>
      </c>
      <c r="F763" s="17">
        <v>1477.46</v>
      </c>
      <c r="G763" s="17">
        <v>106166</v>
      </c>
      <c r="H763" s="17">
        <v>2990</v>
      </c>
      <c r="I763" s="62">
        <v>0.0281634421566227</v>
      </c>
      <c r="J763" s="63">
        <v>0.494133779264214</v>
      </c>
      <c r="K763" s="63">
        <v>13.916508109941</v>
      </c>
      <c r="L763" s="17">
        <v>37</v>
      </c>
      <c r="M763" s="66">
        <v>1</v>
      </c>
      <c r="N763" s="17">
        <v>13</v>
      </c>
      <c r="O763" s="17">
        <v>0</v>
      </c>
      <c r="P763" s="17">
        <v>5</v>
      </c>
      <c r="Q763" s="17">
        <v>56</v>
      </c>
      <c r="R763" s="67">
        <v>26.3832142857143</v>
      </c>
      <c r="S763" s="85">
        <v>0.0187290969899666</v>
      </c>
      <c r="U763"/>
    </row>
    <row r="764" customHeight="1" spans="1:21">
      <c r="A764" s="64"/>
      <c r="B764" s="64"/>
      <c r="C764" s="64"/>
      <c r="D764" s="61" t="s">
        <v>196</v>
      </c>
      <c r="E764" s="61" t="s">
        <v>186</v>
      </c>
      <c r="F764" s="17">
        <v>217.15</v>
      </c>
      <c r="G764" s="17">
        <v>18810</v>
      </c>
      <c r="H764" s="17">
        <v>536</v>
      </c>
      <c r="I764" s="62">
        <v>0.0284954811270601</v>
      </c>
      <c r="J764" s="63">
        <v>0.405130597014925</v>
      </c>
      <c r="K764" s="63">
        <v>11.5443912812334</v>
      </c>
      <c r="L764" s="17">
        <v>10</v>
      </c>
      <c r="M764" s="66">
        <v>0</v>
      </c>
      <c r="N764" s="17">
        <v>7</v>
      </c>
      <c r="O764" s="17">
        <v>1</v>
      </c>
      <c r="P764" s="17">
        <v>0</v>
      </c>
      <c r="Q764" s="17">
        <v>18</v>
      </c>
      <c r="R764" s="67">
        <v>12.0638888888889</v>
      </c>
      <c r="S764" s="85">
        <v>0.0335820895522388</v>
      </c>
      <c r="U764"/>
    </row>
    <row r="765" customHeight="1" spans="1:21">
      <c r="A765" s="64"/>
      <c r="B765" s="64"/>
      <c r="C765" s="61" t="s">
        <v>184</v>
      </c>
      <c r="D765" s="61" t="s">
        <v>173</v>
      </c>
      <c r="E765" s="61" t="s">
        <v>174</v>
      </c>
      <c r="F765" s="17">
        <v>203.92</v>
      </c>
      <c r="G765" s="17">
        <v>12254</v>
      </c>
      <c r="H765" s="17">
        <v>396</v>
      </c>
      <c r="I765" s="62">
        <v>0.0323159784560144</v>
      </c>
      <c r="J765" s="63">
        <v>0.514949494949495</v>
      </c>
      <c r="K765" s="63">
        <v>16.6410967847234</v>
      </c>
      <c r="L765" s="17">
        <v>15</v>
      </c>
      <c r="M765" s="66">
        <v>0</v>
      </c>
      <c r="N765" s="17">
        <v>14</v>
      </c>
      <c r="O765" s="17">
        <v>1</v>
      </c>
      <c r="P765" s="17">
        <v>1</v>
      </c>
      <c r="Q765" s="17">
        <v>31</v>
      </c>
      <c r="R765" s="67">
        <v>6.57806451612903</v>
      </c>
      <c r="S765" s="85">
        <v>0.0782828282828283</v>
      </c>
      <c r="U765"/>
    </row>
    <row r="766" customHeight="1" spans="1:21">
      <c r="A766" s="64"/>
      <c r="B766" s="64"/>
      <c r="C766" s="64"/>
      <c r="D766" s="61" t="s">
        <v>196</v>
      </c>
      <c r="E766" s="61" t="s">
        <v>186</v>
      </c>
      <c r="F766" s="17">
        <v>464.06</v>
      </c>
      <c r="G766" s="17">
        <v>21739</v>
      </c>
      <c r="H766" s="17">
        <v>815</v>
      </c>
      <c r="I766" s="62">
        <v>0.0374902249413496</v>
      </c>
      <c r="J766" s="63">
        <v>0.569398773006135</v>
      </c>
      <c r="K766" s="63">
        <v>21.3468880813285</v>
      </c>
      <c r="L766" s="17">
        <v>46</v>
      </c>
      <c r="M766" s="66">
        <v>2</v>
      </c>
      <c r="N766" s="17">
        <v>32</v>
      </c>
      <c r="O766" s="17">
        <v>4</v>
      </c>
      <c r="P766" s="17">
        <v>0</v>
      </c>
      <c r="Q766" s="17">
        <v>84</v>
      </c>
      <c r="R766" s="67">
        <v>5.52452380952381</v>
      </c>
      <c r="S766" s="85">
        <v>0.103067484662577</v>
      </c>
      <c r="U766"/>
    </row>
    <row r="767" customHeight="1" spans="1:21">
      <c r="A767" s="64"/>
      <c r="B767" s="64"/>
      <c r="C767" s="64"/>
      <c r="D767" s="61" t="s">
        <v>284</v>
      </c>
      <c r="E767" s="61" t="s">
        <v>186</v>
      </c>
      <c r="F767" s="17">
        <v>244.12</v>
      </c>
      <c r="G767" s="17">
        <v>27864</v>
      </c>
      <c r="H767" s="17">
        <v>620</v>
      </c>
      <c r="I767" s="62">
        <v>0.0222509331036463</v>
      </c>
      <c r="J767" s="63">
        <v>0.393741935483871</v>
      </c>
      <c r="K767" s="63">
        <v>8.76112546655182</v>
      </c>
      <c r="L767" s="17">
        <v>27</v>
      </c>
      <c r="M767" s="66">
        <v>1</v>
      </c>
      <c r="N767" s="17">
        <v>24</v>
      </c>
      <c r="O767" s="17">
        <v>0</v>
      </c>
      <c r="P767" s="17">
        <v>0</v>
      </c>
      <c r="Q767" s="17">
        <v>52</v>
      </c>
      <c r="R767" s="67">
        <v>4.69461538461538</v>
      </c>
      <c r="S767" s="85">
        <v>0.0838709677419355</v>
      </c>
      <c r="U767"/>
    </row>
    <row r="768" customHeight="1" spans="1:21">
      <c r="A768" s="64"/>
      <c r="B768" s="64"/>
      <c r="C768" s="64"/>
      <c r="D768" s="61" t="s">
        <v>293</v>
      </c>
      <c r="E768" s="61" t="s">
        <v>203</v>
      </c>
      <c r="F768" s="17">
        <v>4.12</v>
      </c>
      <c r="G768" s="17">
        <v>483</v>
      </c>
      <c r="H768" s="17">
        <v>34</v>
      </c>
      <c r="I768" s="62">
        <v>0.0703933747412008</v>
      </c>
      <c r="J768" s="63">
        <v>0.121176470588235</v>
      </c>
      <c r="K768" s="63">
        <v>8.53002070393375</v>
      </c>
      <c r="L768" s="17">
        <v>0</v>
      </c>
      <c r="M768" s="66">
        <v>0</v>
      </c>
      <c r="N768" s="17">
        <v>0</v>
      </c>
      <c r="O768" s="17">
        <v>0</v>
      </c>
      <c r="P768" s="17">
        <v>0</v>
      </c>
      <c r="Q768" s="17">
        <v>0</v>
      </c>
      <c r="R768" s="67" t="e">
        <v>#DIV/0!</v>
      </c>
      <c r="S768" s="85">
        <v>0</v>
      </c>
      <c r="U768"/>
    </row>
    <row r="769" customHeight="1" spans="1:21">
      <c r="A769" s="64"/>
      <c r="B769" s="61" t="s">
        <v>175</v>
      </c>
      <c r="C769" s="64"/>
      <c r="D769" s="64"/>
      <c r="E769" s="64"/>
      <c r="F769" s="17">
        <v>2610.83</v>
      </c>
      <c r="G769" s="17">
        <v>187316</v>
      </c>
      <c r="H769" s="17">
        <v>5391</v>
      </c>
      <c r="I769" s="62">
        <v>0.0287802430118089</v>
      </c>
      <c r="J769" s="63">
        <v>0.484294194027082</v>
      </c>
      <c r="K769" s="63">
        <v>13.9381045933076</v>
      </c>
      <c r="L769" s="17">
        <v>135</v>
      </c>
      <c r="M769" s="66">
        <v>4</v>
      </c>
      <c r="N769" s="17">
        <v>90</v>
      </c>
      <c r="O769" s="17">
        <v>6</v>
      </c>
      <c r="P769" s="17">
        <v>6</v>
      </c>
      <c r="Q769" s="17">
        <v>241</v>
      </c>
      <c r="R769" s="67">
        <v>10.8333195020747</v>
      </c>
      <c r="S769" s="85">
        <v>0.044704136523836</v>
      </c>
      <c r="U769"/>
    </row>
    <row r="770" customHeight="1" spans="1:21">
      <c r="A770" s="61" t="s">
        <v>303</v>
      </c>
      <c r="B770" s="64"/>
      <c r="C770" s="64"/>
      <c r="D770" s="64"/>
      <c r="E770" s="64"/>
      <c r="F770" s="17">
        <v>2610.83</v>
      </c>
      <c r="G770" s="17">
        <v>187316</v>
      </c>
      <c r="H770" s="17">
        <v>5391</v>
      </c>
      <c r="I770" s="62">
        <v>0.0287802430118089</v>
      </c>
      <c r="J770" s="63">
        <v>0.484294194027082</v>
      </c>
      <c r="K770" s="63">
        <v>13.9381045933076</v>
      </c>
      <c r="L770" s="17">
        <v>135</v>
      </c>
      <c r="M770" s="66">
        <v>4</v>
      </c>
      <c r="N770" s="17">
        <v>90</v>
      </c>
      <c r="O770" s="17">
        <v>6</v>
      </c>
      <c r="P770" s="17">
        <v>6</v>
      </c>
      <c r="Q770" s="17">
        <v>241</v>
      </c>
      <c r="R770" s="67">
        <v>10.8333195020747</v>
      </c>
      <c r="S770" s="85">
        <v>0.044704136523836</v>
      </c>
      <c r="U770"/>
    </row>
    <row r="771" customHeight="1" spans="1:21">
      <c r="A771" s="61" t="s">
        <v>48</v>
      </c>
      <c r="B771" s="61" t="s">
        <v>171</v>
      </c>
      <c r="C771" s="61" t="s">
        <v>172</v>
      </c>
      <c r="D771" s="61" t="s">
        <v>173</v>
      </c>
      <c r="E771" s="61" t="s">
        <v>174</v>
      </c>
      <c r="F771" s="17">
        <v>1400.16</v>
      </c>
      <c r="G771" s="17">
        <v>102545</v>
      </c>
      <c r="H771" s="17">
        <v>2868</v>
      </c>
      <c r="I771" s="62">
        <v>0.027968209078941</v>
      </c>
      <c r="J771" s="63">
        <v>0.488200836820084</v>
      </c>
      <c r="K771" s="63">
        <v>13.654103076698</v>
      </c>
      <c r="L771" s="17">
        <v>21</v>
      </c>
      <c r="M771" s="66">
        <v>0</v>
      </c>
      <c r="N771" s="17">
        <v>9</v>
      </c>
      <c r="O771" s="17">
        <v>2</v>
      </c>
      <c r="P771" s="17">
        <v>3</v>
      </c>
      <c r="Q771" s="17">
        <v>35</v>
      </c>
      <c r="R771" s="67">
        <v>40.0045714285714</v>
      </c>
      <c r="S771" s="85">
        <v>0.0122036262203626</v>
      </c>
      <c r="U771"/>
    </row>
    <row r="772" customHeight="1" spans="1:21">
      <c r="A772" s="64"/>
      <c r="B772" s="64"/>
      <c r="C772" s="64"/>
      <c r="D772" s="61" t="s">
        <v>196</v>
      </c>
      <c r="E772" s="61" t="s">
        <v>186</v>
      </c>
      <c r="F772" s="17">
        <v>622.85</v>
      </c>
      <c r="G772" s="17">
        <v>60812</v>
      </c>
      <c r="H772" s="17">
        <v>1548</v>
      </c>
      <c r="I772" s="62">
        <v>0.0254555022035125</v>
      </c>
      <c r="J772" s="63">
        <v>0.402357881136951</v>
      </c>
      <c r="K772" s="63">
        <v>10.2422219298823</v>
      </c>
      <c r="L772" s="17">
        <v>24</v>
      </c>
      <c r="M772" s="66">
        <v>0</v>
      </c>
      <c r="N772" s="17">
        <v>14</v>
      </c>
      <c r="O772" s="17">
        <v>4</v>
      </c>
      <c r="P772" s="17">
        <v>5</v>
      </c>
      <c r="Q772" s="17">
        <v>47</v>
      </c>
      <c r="R772" s="67">
        <v>13.2521276595745</v>
      </c>
      <c r="S772" s="85">
        <v>0.0303617571059432</v>
      </c>
      <c r="U772"/>
    </row>
    <row r="773" customHeight="1" spans="1:21">
      <c r="A773" s="64"/>
      <c r="B773" s="64"/>
      <c r="C773" s="61" t="s">
        <v>184</v>
      </c>
      <c r="D773" s="61" t="s">
        <v>173</v>
      </c>
      <c r="E773" s="61" t="s">
        <v>174</v>
      </c>
      <c r="F773" s="17">
        <v>247.39</v>
      </c>
      <c r="G773" s="17">
        <v>15193</v>
      </c>
      <c r="H773" s="17">
        <v>488</v>
      </c>
      <c r="I773" s="62">
        <v>0.0321200552886198</v>
      </c>
      <c r="J773" s="63">
        <v>0.506946721311475</v>
      </c>
      <c r="K773" s="63">
        <v>16.2831567169091</v>
      </c>
      <c r="L773" s="17">
        <v>15</v>
      </c>
      <c r="M773" s="66">
        <v>0</v>
      </c>
      <c r="N773" s="17">
        <v>13</v>
      </c>
      <c r="O773" s="17">
        <v>1</v>
      </c>
      <c r="P773" s="17">
        <v>1</v>
      </c>
      <c r="Q773" s="17">
        <v>30</v>
      </c>
      <c r="R773" s="67">
        <v>8.24633333333333</v>
      </c>
      <c r="S773" s="85">
        <v>0.0614754098360656</v>
      </c>
      <c r="U773"/>
    </row>
    <row r="774" customHeight="1" spans="1:21">
      <c r="A774" s="64"/>
      <c r="B774" s="64"/>
      <c r="C774" s="64"/>
      <c r="D774" s="61" t="s">
        <v>196</v>
      </c>
      <c r="E774" s="61" t="s">
        <v>186</v>
      </c>
      <c r="F774" s="17">
        <v>410.58</v>
      </c>
      <c r="G774" s="17">
        <v>17894</v>
      </c>
      <c r="H774" s="17">
        <v>707</v>
      </c>
      <c r="I774" s="62">
        <v>0.0395104504303118</v>
      </c>
      <c r="J774" s="63">
        <v>0.580735502121641</v>
      </c>
      <c r="K774" s="63">
        <v>22.9451212696993</v>
      </c>
      <c r="L774" s="17">
        <v>37</v>
      </c>
      <c r="M774" s="66">
        <v>0</v>
      </c>
      <c r="N774" s="17">
        <v>37</v>
      </c>
      <c r="O774" s="17">
        <v>1</v>
      </c>
      <c r="P774" s="17">
        <v>1</v>
      </c>
      <c r="Q774" s="17">
        <v>76</v>
      </c>
      <c r="R774" s="67">
        <v>5.40236842105263</v>
      </c>
      <c r="S774" s="85">
        <v>0.107496463932108</v>
      </c>
      <c r="U774"/>
    </row>
    <row r="775" customHeight="1" spans="1:21">
      <c r="A775" s="64"/>
      <c r="B775" s="64"/>
      <c r="C775" s="64"/>
      <c r="D775" s="61" t="s">
        <v>284</v>
      </c>
      <c r="E775" s="61" t="s">
        <v>186</v>
      </c>
      <c r="F775" s="17">
        <v>16.43</v>
      </c>
      <c r="G775" s="17">
        <v>5353</v>
      </c>
      <c r="H775" s="17">
        <v>110</v>
      </c>
      <c r="I775" s="62">
        <v>0.0205492247337941</v>
      </c>
      <c r="J775" s="63">
        <v>0.149363636363636</v>
      </c>
      <c r="K775" s="63">
        <v>3.06930693069307</v>
      </c>
      <c r="L775" s="17">
        <v>2</v>
      </c>
      <c r="M775" s="66">
        <v>0</v>
      </c>
      <c r="N775" s="17">
        <v>2</v>
      </c>
      <c r="O775" s="17">
        <v>0</v>
      </c>
      <c r="P775" s="17">
        <v>0</v>
      </c>
      <c r="Q775" s="17">
        <v>4</v>
      </c>
      <c r="R775" s="67">
        <v>4.1075</v>
      </c>
      <c r="S775" s="85">
        <v>0.0363636363636364</v>
      </c>
      <c r="U775"/>
    </row>
    <row r="776" customHeight="1" spans="1:21">
      <c r="A776" s="64"/>
      <c r="B776" s="61" t="s">
        <v>175</v>
      </c>
      <c r="C776" s="64"/>
      <c r="D776" s="64"/>
      <c r="E776" s="64"/>
      <c r="F776" s="17">
        <v>2697.41</v>
      </c>
      <c r="G776" s="17">
        <v>201797</v>
      </c>
      <c r="H776" s="17">
        <v>5721</v>
      </c>
      <c r="I776" s="62">
        <v>0.0283502727989019</v>
      </c>
      <c r="J776" s="63">
        <v>0.471492746023422</v>
      </c>
      <c r="K776" s="63">
        <v>13.3669479724674</v>
      </c>
      <c r="L776" s="17">
        <v>99</v>
      </c>
      <c r="M776" s="66">
        <v>0</v>
      </c>
      <c r="N776" s="17">
        <v>75</v>
      </c>
      <c r="O776" s="17">
        <v>8</v>
      </c>
      <c r="P776" s="17">
        <v>10</v>
      </c>
      <c r="Q776" s="17">
        <v>192</v>
      </c>
      <c r="R776" s="67">
        <v>14.0490104166667</v>
      </c>
      <c r="S776" s="85">
        <v>0.0335605663345569</v>
      </c>
      <c r="U776"/>
    </row>
    <row r="777" customHeight="1" spans="1:21">
      <c r="A777" s="61" t="s">
        <v>304</v>
      </c>
      <c r="B777" s="64"/>
      <c r="C777" s="64"/>
      <c r="D777" s="64"/>
      <c r="E777" s="64"/>
      <c r="F777" s="17">
        <v>2697.41</v>
      </c>
      <c r="G777" s="17">
        <v>201797</v>
      </c>
      <c r="H777" s="17">
        <v>5721</v>
      </c>
      <c r="I777" s="62">
        <v>0.0283502727989019</v>
      </c>
      <c r="J777" s="63">
        <v>0.471492746023422</v>
      </c>
      <c r="K777" s="63">
        <v>13.3669479724674</v>
      </c>
      <c r="L777" s="17">
        <v>99</v>
      </c>
      <c r="M777" s="66">
        <v>0</v>
      </c>
      <c r="N777" s="17">
        <v>75</v>
      </c>
      <c r="O777" s="17">
        <v>8</v>
      </c>
      <c r="P777" s="17">
        <v>10</v>
      </c>
      <c r="Q777" s="17">
        <v>192</v>
      </c>
      <c r="R777" s="67">
        <v>14.0490104166667</v>
      </c>
      <c r="S777" s="85">
        <v>0.0335605663345569</v>
      </c>
      <c r="U777"/>
    </row>
    <row r="778" customHeight="1" spans="1:21">
      <c r="A778" s="61" t="s">
        <v>47</v>
      </c>
      <c r="B778" s="61" t="s">
        <v>171</v>
      </c>
      <c r="C778" s="61" t="s">
        <v>172</v>
      </c>
      <c r="D778" s="61" t="s">
        <v>173</v>
      </c>
      <c r="E778" s="61" t="s">
        <v>174</v>
      </c>
      <c r="F778" s="17">
        <v>1397.73</v>
      </c>
      <c r="G778" s="17">
        <v>89779</v>
      </c>
      <c r="H778" s="17">
        <v>2611</v>
      </c>
      <c r="I778" s="62">
        <v>0.0290825248666169</v>
      </c>
      <c r="J778" s="63">
        <v>0.5353236307928</v>
      </c>
      <c r="K778" s="63">
        <v>15.5685628042193</v>
      </c>
      <c r="L778" s="17">
        <v>22</v>
      </c>
      <c r="M778" s="66">
        <v>0</v>
      </c>
      <c r="N778" s="17">
        <v>16</v>
      </c>
      <c r="O778" s="17">
        <v>2</v>
      </c>
      <c r="P778" s="17">
        <v>3</v>
      </c>
      <c r="Q778" s="17">
        <v>43</v>
      </c>
      <c r="R778" s="67">
        <v>32.5053488372093</v>
      </c>
      <c r="S778" s="85">
        <v>0.0164687859057832</v>
      </c>
      <c r="U778"/>
    </row>
    <row r="779" customHeight="1" spans="1:21">
      <c r="A779" s="64"/>
      <c r="B779" s="64"/>
      <c r="C779" s="61" t="s">
        <v>184</v>
      </c>
      <c r="D779" s="61" t="s">
        <v>173</v>
      </c>
      <c r="E779" s="61" t="s">
        <v>174</v>
      </c>
      <c r="F779" s="17">
        <v>427.41</v>
      </c>
      <c r="G779" s="17">
        <v>18550</v>
      </c>
      <c r="H779" s="17">
        <v>560</v>
      </c>
      <c r="I779" s="62">
        <v>0.030188679245283</v>
      </c>
      <c r="J779" s="63">
        <v>0.763232142857143</v>
      </c>
      <c r="K779" s="63">
        <v>23.0409703504043</v>
      </c>
      <c r="L779" s="17">
        <v>24</v>
      </c>
      <c r="M779" s="66">
        <v>0</v>
      </c>
      <c r="N779" s="17">
        <v>35</v>
      </c>
      <c r="O779" s="17">
        <v>1</v>
      </c>
      <c r="P779" s="17">
        <v>0</v>
      </c>
      <c r="Q779" s="17">
        <v>60</v>
      </c>
      <c r="R779" s="67">
        <v>7.1235</v>
      </c>
      <c r="S779" s="85">
        <v>0.107142857142857</v>
      </c>
      <c r="U779"/>
    </row>
    <row r="780" customHeight="1" spans="1:21">
      <c r="A780" s="64"/>
      <c r="B780" s="64"/>
      <c r="C780" s="64"/>
      <c r="D780" s="61" t="s">
        <v>196</v>
      </c>
      <c r="E780" s="61" t="s">
        <v>186</v>
      </c>
      <c r="F780" s="17">
        <v>401.16</v>
      </c>
      <c r="G780" s="17">
        <v>14295</v>
      </c>
      <c r="H780" s="17">
        <v>578</v>
      </c>
      <c r="I780" s="62">
        <v>0.0404337180832459</v>
      </c>
      <c r="J780" s="63">
        <v>0.694048442906574</v>
      </c>
      <c r="K780" s="63">
        <v>28.0629590766002</v>
      </c>
      <c r="L780" s="17">
        <v>43</v>
      </c>
      <c r="M780" s="66">
        <v>1</v>
      </c>
      <c r="N780" s="17">
        <v>34</v>
      </c>
      <c r="O780" s="17">
        <v>1</v>
      </c>
      <c r="P780" s="17">
        <v>1</v>
      </c>
      <c r="Q780" s="17">
        <v>80</v>
      </c>
      <c r="R780" s="67">
        <v>5.0145</v>
      </c>
      <c r="S780" s="85">
        <v>0.13840830449827</v>
      </c>
      <c r="U780"/>
    </row>
    <row r="781" customHeight="1" spans="1:21">
      <c r="A781" s="64"/>
      <c r="B781" s="61" t="s">
        <v>175</v>
      </c>
      <c r="C781" s="64"/>
      <c r="D781" s="64"/>
      <c r="E781" s="64"/>
      <c r="F781" s="17">
        <v>2226.3</v>
      </c>
      <c r="G781" s="17">
        <v>122624</v>
      </c>
      <c r="H781" s="17">
        <v>3749</v>
      </c>
      <c r="I781" s="62">
        <v>0.0305731341336117</v>
      </c>
      <c r="J781" s="63">
        <v>0.593838356895172</v>
      </c>
      <c r="K781" s="63">
        <v>18.1554997390397</v>
      </c>
      <c r="L781" s="17">
        <v>89</v>
      </c>
      <c r="M781" s="66">
        <v>1</v>
      </c>
      <c r="N781" s="17">
        <v>85</v>
      </c>
      <c r="O781" s="17">
        <v>4</v>
      </c>
      <c r="P781" s="17">
        <v>4</v>
      </c>
      <c r="Q781" s="17">
        <v>183</v>
      </c>
      <c r="R781" s="67">
        <v>12.1655737704918</v>
      </c>
      <c r="S781" s="85">
        <v>0.0488130168044812</v>
      </c>
      <c r="U781"/>
    </row>
    <row r="782" customHeight="1" spans="1:21">
      <c r="A782" s="61" t="s">
        <v>305</v>
      </c>
      <c r="B782" s="64"/>
      <c r="C782" s="64"/>
      <c r="D782" s="64"/>
      <c r="E782" s="64"/>
      <c r="F782" s="17">
        <v>2226.3</v>
      </c>
      <c r="G782" s="17">
        <v>122624</v>
      </c>
      <c r="H782" s="17">
        <v>3749</v>
      </c>
      <c r="I782" s="62">
        <v>0.0305731341336117</v>
      </c>
      <c r="J782" s="63">
        <v>0.593838356895172</v>
      </c>
      <c r="K782" s="63">
        <v>18.1554997390397</v>
      </c>
      <c r="L782" s="17">
        <v>89</v>
      </c>
      <c r="M782" s="66">
        <v>1</v>
      </c>
      <c r="N782" s="17">
        <v>85</v>
      </c>
      <c r="O782" s="17">
        <v>4</v>
      </c>
      <c r="P782" s="17">
        <v>4</v>
      </c>
      <c r="Q782" s="17">
        <v>183</v>
      </c>
      <c r="R782" s="67">
        <v>12.1655737704918</v>
      </c>
      <c r="S782" s="85">
        <v>0.0488130168044812</v>
      </c>
      <c r="U782"/>
    </row>
    <row r="783" customHeight="1" spans="1:21">
      <c r="A783" s="61" t="s">
        <v>46</v>
      </c>
      <c r="B783" s="61" t="s">
        <v>171</v>
      </c>
      <c r="C783" s="61" t="s">
        <v>172</v>
      </c>
      <c r="D783" s="61" t="s">
        <v>173</v>
      </c>
      <c r="E783" s="61" t="s">
        <v>174</v>
      </c>
      <c r="F783" s="17">
        <v>1495.76</v>
      </c>
      <c r="G783" s="17">
        <v>98843</v>
      </c>
      <c r="H783" s="17">
        <v>2853</v>
      </c>
      <c r="I783" s="62">
        <v>0.0288639559705796</v>
      </c>
      <c r="J783" s="63">
        <v>0.524276200490712</v>
      </c>
      <c r="K783" s="63">
        <v>15.1326851673867</v>
      </c>
      <c r="L783" s="17">
        <v>27</v>
      </c>
      <c r="M783" s="66">
        <v>1</v>
      </c>
      <c r="N783" s="17">
        <v>18</v>
      </c>
      <c r="O783" s="17">
        <v>0</v>
      </c>
      <c r="P783" s="17">
        <v>0</v>
      </c>
      <c r="Q783" s="17">
        <v>46</v>
      </c>
      <c r="R783" s="67">
        <v>32.5165217391304</v>
      </c>
      <c r="S783" s="85">
        <v>0.0161233788994041</v>
      </c>
      <c r="U783"/>
    </row>
    <row r="784" customHeight="1" spans="1:21">
      <c r="A784" s="64"/>
      <c r="B784" s="64"/>
      <c r="C784" s="61" t="s">
        <v>184</v>
      </c>
      <c r="D784" s="61" t="s">
        <v>173</v>
      </c>
      <c r="E784" s="61" t="s">
        <v>174</v>
      </c>
      <c r="F784" s="17">
        <v>780.1</v>
      </c>
      <c r="G784" s="17">
        <v>33874</v>
      </c>
      <c r="H784" s="17">
        <v>1035</v>
      </c>
      <c r="I784" s="62">
        <v>0.0305544075101848</v>
      </c>
      <c r="J784" s="63">
        <v>0.753719806763285</v>
      </c>
      <c r="K784" s="63">
        <v>23.0294621243432</v>
      </c>
      <c r="L784" s="17">
        <v>58</v>
      </c>
      <c r="M784" s="66">
        <v>1</v>
      </c>
      <c r="N784" s="17">
        <v>67</v>
      </c>
      <c r="O784" s="17">
        <v>2</v>
      </c>
      <c r="P784" s="17">
        <v>1</v>
      </c>
      <c r="Q784" s="17">
        <v>129</v>
      </c>
      <c r="R784" s="67">
        <v>6.04728682170543</v>
      </c>
      <c r="S784" s="85">
        <v>0.12463768115942</v>
      </c>
      <c r="U784"/>
    </row>
    <row r="785" customHeight="1" spans="1:21">
      <c r="A785" s="64"/>
      <c r="B785" s="64"/>
      <c r="C785" s="64"/>
      <c r="D785" s="61" t="s">
        <v>196</v>
      </c>
      <c r="E785" s="61" t="s">
        <v>186</v>
      </c>
      <c r="F785" s="17">
        <v>451.39</v>
      </c>
      <c r="G785" s="17">
        <v>21658</v>
      </c>
      <c r="H785" s="17">
        <v>741</v>
      </c>
      <c r="I785" s="62">
        <v>0.0342136854741897</v>
      </c>
      <c r="J785" s="63">
        <v>0.609163292847503</v>
      </c>
      <c r="K785" s="63">
        <v>20.8417213039062</v>
      </c>
      <c r="L785" s="17">
        <v>35</v>
      </c>
      <c r="M785" s="66">
        <v>0</v>
      </c>
      <c r="N785" s="17">
        <v>37</v>
      </c>
      <c r="O785" s="17">
        <v>1</v>
      </c>
      <c r="P785" s="17">
        <v>2</v>
      </c>
      <c r="Q785" s="17">
        <v>75</v>
      </c>
      <c r="R785" s="67">
        <v>6.01853333333333</v>
      </c>
      <c r="S785" s="85">
        <v>0.101214574898785</v>
      </c>
      <c r="U785"/>
    </row>
    <row r="786" customHeight="1" spans="1:21">
      <c r="A786" s="64"/>
      <c r="B786" s="61" t="s">
        <v>175</v>
      </c>
      <c r="C786" s="64"/>
      <c r="D786" s="64"/>
      <c r="E786" s="64"/>
      <c r="F786" s="17">
        <v>2727.25</v>
      </c>
      <c r="G786" s="17">
        <v>154375</v>
      </c>
      <c r="H786" s="17">
        <v>4629</v>
      </c>
      <c r="I786" s="62">
        <v>0.0299854251012146</v>
      </c>
      <c r="J786" s="63">
        <v>0.589166126593217</v>
      </c>
      <c r="K786" s="63">
        <v>17.6663967611336</v>
      </c>
      <c r="L786" s="17">
        <v>120</v>
      </c>
      <c r="M786" s="66">
        <v>2</v>
      </c>
      <c r="N786" s="17">
        <v>122</v>
      </c>
      <c r="O786" s="17">
        <v>3</v>
      </c>
      <c r="P786" s="17">
        <v>3</v>
      </c>
      <c r="Q786" s="17">
        <v>250</v>
      </c>
      <c r="R786" s="67">
        <v>10.909</v>
      </c>
      <c r="S786" s="85">
        <v>0.0540073449989199</v>
      </c>
      <c r="U786"/>
    </row>
    <row r="787" customHeight="1" spans="1:21">
      <c r="A787" s="61" t="s">
        <v>306</v>
      </c>
      <c r="B787" s="64"/>
      <c r="C787" s="64"/>
      <c r="D787" s="64"/>
      <c r="E787" s="64"/>
      <c r="F787" s="17">
        <v>2727.25</v>
      </c>
      <c r="G787" s="17">
        <v>154375</v>
      </c>
      <c r="H787" s="17">
        <v>4629</v>
      </c>
      <c r="I787" s="62">
        <v>0.0299854251012146</v>
      </c>
      <c r="J787" s="63">
        <v>0.589166126593217</v>
      </c>
      <c r="K787" s="63">
        <v>17.6663967611336</v>
      </c>
      <c r="L787" s="17">
        <v>120</v>
      </c>
      <c r="M787" s="66">
        <v>2</v>
      </c>
      <c r="N787" s="17">
        <v>122</v>
      </c>
      <c r="O787" s="17">
        <v>3</v>
      </c>
      <c r="P787" s="17">
        <v>3</v>
      </c>
      <c r="Q787" s="17">
        <v>250</v>
      </c>
      <c r="R787" s="67">
        <v>10.909</v>
      </c>
      <c r="S787" s="85">
        <v>0.0540073449989199</v>
      </c>
      <c r="U787"/>
    </row>
    <row r="788" customHeight="1" spans="1:21">
      <c r="A788" s="61" t="s">
        <v>45</v>
      </c>
      <c r="B788" s="61" t="s">
        <v>171</v>
      </c>
      <c r="C788" s="61" t="s">
        <v>172</v>
      </c>
      <c r="D788" s="61" t="s">
        <v>173</v>
      </c>
      <c r="E788" s="61" t="s">
        <v>174</v>
      </c>
      <c r="F788" s="17">
        <v>1405.58</v>
      </c>
      <c r="G788" s="17">
        <v>85812</v>
      </c>
      <c r="H788" s="17">
        <v>2678</v>
      </c>
      <c r="I788" s="62">
        <v>0.0312077564909337</v>
      </c>
      <c r="J788" s="63">
        <v>0.524861837191934</v>
      </c>
      <c r="K788" s="63">
        <v>16.37976040647</v>
      </c>
      <c r="L788" s="17">
        <v>27</v>
      </c>
      <c r="M788" s="66">
        <v>0</v>
      </c>
      <c r="N788" s="17">
        <v>14</v>
      </c>
      <c r="O788" s="17">
        <v>0</v>
      </c>
      <c r="P788" s="17">
        <v>1</v>
      </c>
      <c r="Q788" s="17">
        <v>42</v>
      </c>
      <c r="R788" s="67">
        <v>33.4661904761905</v>
      </c>
      <c r="S788" s="85">
        <v>0.0156833457804332</v>
      </c>
      <c r="U788"/>
    </row>
    <row r="789" customHeight="1" spans="1:21">
      <c r="A789" s="64"/>
      <c r="B789" s="64"/>
      <c r="C789" s="61" t="s">
        <v>184</v>
      </c>
      <c r="D789" s="61" t="s">
        <v>173</v>
      </c>
      <c r="E789" s="61" t="s">
        <v>174</v>
      </c>
      <c r="F789" s="17">
        <v>789.1</v>
      </c>
      <c r="G789" s="17">
        <v>34449</v>
      </c>
      <c r="H789" s="17">
        <v>1127</v>
      </c>
      <c r="I789" s="62">
        <v>0.0327150280124242</v>
      </c>
      <c r="J789" s="63">
        <v>0.700177462289264</v>
      </c>
      <c r="K789" s="63">
        <v>22.9063252924613</v>
      </c>
      <c r="L789" s="17">
        <v>67</v>
      </c>
      <c r="M789" s="66">
        <v>0</v>
      </c>
      <c r="N789" s="17">
        <v>60</v>
      </c>
      <c r="O789" s="17">
        <v>1</v>
      </c>
      <c r="P789" s="17">
        <v>1</v>
      </c>
      <c r="Q789" s="17">
        <v>129</v>
      </c>
      <c r="R789" s="67">
        <v>6.11705426356589</v>
      </c>
      <c r="S789" s="85">
        <v>0.114463176574978</v>
      </c>
      <c r="U789"/>
    </row>
    <row r="790" customHeight="1" spans="1:21">
      <c r="A790" s="64"/>
      <c r="B790" s="64"/>
      <c r="C790" s="64"/>
      <c r="D790" s="61" t="s">
        <v>196</v>
      </c>
      <c r="E790" s="61" t="s">
        <v>186</v>
      </c>
      <c r="F790" s="17">
        <v>83.29</v>
      </c>
      <c r="G790" s="17">
        <v>8357</v>
      </c>
      <c r="H790" s="17">
        <v>233</v>
      </c>
      <c r="I790" s="62">
        <v>0.0278808184755295</v>
      </c>
      <c r="J790" s="63">
        <v>0.357467811158798</v>
      </c>
      <c r="K790" s="63">
        <v>9.96649515376331</v>
      </c>
      <c r="L790" s="17">
        <v>11</v>
      </c>
      <c r="M790" s="66">
        <v>0</v>
      </c>
      <c r="N790" s="17">
        <v>11</v>
      </c>
      <c r="O790" s="17">
        <v>1</v>
      </c>
      <c r="P790" s="17">
        <v>1</v>
      </c>
      <c r="Q790" s="17">
        <v>24</v>
      </c>
      <c r="R790" s="67">
        <v>3.47041666666667</v>
      </c>
      <c r="S790" s="85">
        <v>0.103004291845494</v>
      </c>
      <c r="U790"/>
    </row>
    <row r="791" customHeight="1" spans="1:21">
      <c r="A791" s="64"/>
      <c r="B791" s="61" t="s">
        <v>175</v>
      </c>
      <c r="C791" s="64"/>
      <c r="D791" s="64"/>
      <c r="E791" s="64"/>
      <c r="F791" s="17">
        <v>2277.97</v>
      </c>
      <c r="G791" s="17">
        <v>128618</v>
      </c>
      <c r="H791" s="17">
        <v>4038</v>
      </c>
      <c r="I791" s="62">
        <v>0.0313952945932918</v>
      </c>
      <c r="J791" s="63">
        <v>0.564133234274393</v>
      </c>
      <c r="K791" s="63">
        <v>17.7111290799111</v>
      </c>
      <c r="L791" s="17">
        <v>105</v>
      </c>
      <c r="M791" s="66">
        <v>0</v>
      </c>
      <c r="N791" s="17">
        <v>85</v>
      </c>
      <c r="O791" s="17">
        <v>2</v>
      </c>
      <c r="P791" s="17">
        <v>3</v>
      </c>
      <c r="Q791" s="17">
        <v>195</v>
      </c>
      <c r="R791" s="67">
        <v>11.6818974358974</v>
      </c>
      <c r="S791" s="85">
        <v>0.0482912332838039</v>
      </c>
      <c r="U791"/>
    </row>
    <row r="792" customHeight="1" spans="1:21">
      <c r="A792" s="61" t="s">
        <v>307</v>
      </c>
      <c r="B792" s="64"/>
      <c r="C792" s="64"/>
      <c r="D792" s="64"/>
      <c r="E792" s="64"/>
      <c r="F792" s="17">
        <v>2277.97</v>
      </c>
      <c r="G792" s="17">
        <v>128618</v>
      </c>
      <c r="H792" s="17">
        <v>4038</v>
      </c>
      <c r="I792" s="62">
        <v>0.0313952945932918</v>
      </c>
      <c r="J792" s="63">
        <v>0.564133234274393</v>
      </c>
      <c r="K792" s="63">
        <v>17.7111290799111</v>
      </c>
      <c r="L792" s="17">
        <v>105</v>
      </c>
      <c r="M792" s="66">
        <v>0</v>
      </c>
      <c r="N792" s="17">
        <v>85</v>
      </c>
      <c r="O792" s="17">
        <v>2</v>
      </c>
      <c r="P792" s="17">
        <v>3</v>
      </c>
      <c r="Q792" s="17">
        <v>195</v>
      </c>
      <c r="R792" s="67">
        <v>11.6818974358974</v>
      </c>
      <c r="S792" s="85">
        <v>0.0482912332838039</v>
      </c>
      <c r="U792"/>
    </row>
    <row r="793" customHeight="1" spans="1:21">
      <c r="A793" s="61" t="s">
        <v>44</v>
      </c>
      <c r="B793" s="61" t="s">
        <v>171</v>
      </c>
      <c r="C793" s="61" t="s">
        <v>172</v>
      </c>
      <c r="D793" s="61" t="s">
        <v>173</v>
      </c>
      <c r="E793" s="61" t="s">
        <v>174</v>
      </c>
      <c r="F793" s="17">
        <v>358.99</v>
      </c>
      <c r="G793" s="17">
        <v>21972</v>
      </c>
      <c r="H793" s="17">
        <v>748</v>
      </c>
      <c r="I793" s="62">
        <v>0.0340433278718369</v>
      </c>
      <c r="J793" s="63">
        <v>0.479933155080214</v>
      </c>
      <c r="K793" s="63">
        <v>16.3385217549609</v>
      </c>
      <c r="L793" s="17">
        <v>8</v>
      </c>
      <c r="M793" s="66">
        <v>0</v>
      </c>
      <c r="N793" s="17">
        <v>6</v>
      </c>
      <c r="O793" s="17">
        <v>0</v>
      </c>
      <c r="P793" s="17">
        <v>1</v>
      </c>
      <c r="Q793" s="17">
        <v>15</v>
      </c>
      <c r="R793" s="67">
        <v>23.9326666666667</v>
      </c>
      <c r="S793" s="85">
        <v>0.0200534759358289</v>
      </c>
      <c r="U793"/>
    </row>
    <row r="794" customHeight="1" spans="1:21">
      <c r="A794" s="64"/>
      <c r="B794" s="64"/>
      <c r="C794" s="61" t="s">
        <v>184</v>
      </c>
      <c r="D794" s="61" t="s">
        <v>173</v>
      </c>
      <c r="E794" s="61" t="s">
        <v>174</v>
      </c>
      <c r="F794" s="17">
        <v>348.75</v>
      </c>
      <c r="G794" s="17">
        <v>18820</v>
      </c>
      <c r="H794" s="17">
        <v>553</v>
      </c>
      <c r="I794" s="62">
        <v>0.0293836344314559</v>
      </c>
      <c r="J794" s="63">
        <v>0.630650994575045</v>
      </c>
      <c r="K794" s="63">
        <v>18.5308182784272</v>
      </c>
      <c r="L794" s="17">
        <v>22</v>
      </c>
      <c r="M794" s="66">
        <v>0</v>
      </c>
      <c r="N794" s="17">
        <v>27</v>
      </c>
      <c r="O794" s="17">
        <v>0</v>
      </c>
      <c r="P794" s="17">
        <v>0</v>
      </c>
      <c r="Q794" s="17">
        <v>49</v>
      </c>
      <c r="R794" s="67">
        <v>7.11734693877551</v>
      </c>
      <c r="S794" s="85">
        <v>0.0886075949367089</v>
      </c>
      <c r="U794"/>
    </row>
    <row r="795" customHeight="1" spans="1:21">
      <c r="A795" s="64"/>
      <c r="B795" s="64"/>
      <c r="C795" s="64"/>
      <c r="D795" s="61" t="s">
        <v>196</v>
      </c>
      <c r="E795" s="61" t="s">
        <v>186</v>
      </c>
      <c r="F795" s="17">
        <v>11.55</v>
      </c>
      <c r="G795" s="17">
        <v>2504</v>
      </c>
      <c r="H795" s="17">
        <v>48</v>
      </c>
      <c r="I795" s="62">
        <v>0.0191693290734824</v>
      </c>
      <c r="J795" s="63">
        <v>0.240625</v>
      </c>
      <c r="K795" s="63">
        <v>4.61261980830671</v>
      </c>
      <c r="L795" s="17">
        <v>1</v>
      </c>
      <c r="M795" s="66">
        <v>0</v>
      </c>
      <c r="N795" s="17">
        <v>1</v>
      </c>
      <c r="O795" s="17">
        <v>0</v>
      </c>
      <c r="P795" s="17">
        <v>0</v>
      </c>
      <c r="Q795" s="17">
        <v>2</v>
      </c>
      <c r="R795" s="67">
        <v>5.775</v>
      </c>
      <c r="S795" s="85">
        <v>0.0416666666666667</v>
      </c>
      <c r="U795"/>
    </row>
    <row r="796" customHeight="1" spans="1:21">
      <c r="A796" s="64"/>
      <c r="B796" s="61" t="s">
        <v>175</v>
      </c>
      <c r="C796" s="64"/>
      <c r="D796" s="64"/>
      <c r="E796" s="64"/>
      <c r="F796" s="17">
        <v>719.29</v>
      </c>
      <c r="G796" s="17">
        <v>43296</v>
      </c>
      <c r="H796" s="17">
        <v>1349</v>
      </c>
      <c r="I796" s="62">
        <v>0.0311576127124908</v>
      </c>
      <c r="J796" s="63">
        <v>0.533202372127502</v>
      </c>
      <c r="K796" s="63">
        <v>16.6133130081301</v>
      </c>
      <c r="L796" s="17">
        <v>31</v>
      </c>
      <c r="M796" s="66">
        <v>0</v>
      </c>
      <c r="N796" s="17">
        <v>34</v>
      </c>
      <c r="O796" s="17">
        <v>0</v>
      </c>
      <c r="P796" s="17">
        <v>1</v>
      </c>
      <c r="Q796" s="17">
        <v>66</v>
      </c>
      <c r="R796" s="67">
        <v>10.8983333333333</v>
      </c>
      <c r="S796" s="85">
        <v>0.0489251297257228</v>
      </c>
      <c r="U796"/>
    </row>
    <row r="797" customHeight="1" spans="1:21">
      <c r="A797" s="61" t="s">
        <v>308</v>
      </c>
      <c r="B797" s="64"/>
      <c r="C797" s="64"/>
      <c r="D797" s="64"/>
      <c r="E797" s="64"/>
      <c r="F797" s="17">
        <v>719.29</v>
      </c>
      <c r="G797" s="17">
        <v>43296</v>
      </c>
      <c r="H797" s="17">
        <v>1349</v>
      </c>
      <c r="I797" s="62">
        <v>0.0311576127124908</v>
      </c>
      <c r="J797" s="63">
        <v>0.533202372127502</v>
      </c>
      <c r="K797" s="63">
        <v>16.6133130081301</v>
      </c>
      <c r="L797" s="17">
        <v>31</v>
      </c>
      <c r="M797" s="66">
        <v>0</v>
      </c>
      <c r="N797" s="17">
        <v>34</v>
      </c>
      <c r="O797" s="17">
        <v>0</v>
      </c>
      <c r="P797" s="17">
        <v>1</v>
      </c>
      <c r="Q797" s="17">
        <v>66</v>
      </c>
      <c r="R797" s="67">
        <v>10.8983333333333</v>
      </c>
      <c r="S797" s="85">
        <v>0.0489251297257228</v>
      </c>
      <c r="U797"/>
    </row>
    <row r="798" customHeight="1" spans="1:21">
      <c r="A798" s="61" t="s">
        <v>43</v>
      </c>
      <c r="B798" s="61" t="s">
        <v>171</v>
      </c>
      <c r="C798" s="61" t="s">
        <v>172</v>
      </c>
      <c r="D798" s="61" t="s">
        <v>173</v>
      </c>
      <c r="E798" s="61" t="s">
        <v>174</v>
      </c>
      <c r="F798" s="17">
        <v>185.11</v>
      </c>
      <c r="G798" s="17">
        <v>10192</v>
      </c>
      <c r="H798" s="17">
        <v>350</v>
      </c>
      <c r="I798" s="62">
        <v>0.0343406593406593</v>
      </c>
      <c r="J798" s="63">
        <v>0.528885714285714</v>
      </c>
      <c r="K798" s="63">
        <v>18.162284144427</v>
      </c>
      <c r="L798" s="17">
        <v>8</v>
      </c>
      <c r="M798" s="66">
        <v>0</v>
      </c>
      <c r="N798" s="17">
        <v>4</v>
      </c>
      <c r="O798" s="17">
        <v>0</v>
      </c>
      <c r="P798" s="17">
        <v>0</v>
      </c>
      <c r="Q798" s="17">
        <v>12</v>
      </c>
      <c r="R798" s="67">
        <v>15.4258333333333</v>
      </c>
      <c r="S798" s="85">
        <v>0.0342857142857143</v>
      </c>
      <c r="U798"/>
    </row>
    <row r="799" customHeight="1" spans="1:21">
      <c r="A799" s="64"/>
      <c r="B799" s="64"/>
      <c r="C799" s="64"/>
      <c r="D799" s="61" t="s">
        <v>309</v>
      </c>
      <c r="E799" s="61" t="s">
        <v>203</v>
      </c>
      <c r="F799" s="17">
        <v>541.85</v>
      </c>
      <c r="G799" s="17">
        <v>33918</v>
      </c>
      <c r="H799" s="17">
        <v>1569</v>
      </c>
      <c r="I799" s="62">
        <v>0.0462586237396073</v>
      </c>
      <c r="J799" s="63">
        <v>0.345347355003187</v>
      </c>
      <c r="K799" s="63">
        <v>15.975293354561</v>
      </c>
      <c r="L799" s="17">
        <v>16</v>
      </c>
      <c r="M799" s="66">
        <v>0</v>
      </c>
      <c r="N799" s="17">
        <v>9</v>
      </c>
      <c r="O799" s="17">
        <v>1</v>
      </c>
      <c r="P799" s="17">
        <v>0</v>
      </c>
      <c r="Q799" s="17">
        <v>26</v>
      </c>
      <c r="R799" s="67">
        <v>20.8403846153846</v>
      </c>
      <c r="S799" s="85">
        <v>0.0165710643722116</v>
      </c>
      <c r="U799"/>
    </row>
    <row r="800" customHeight="1" spans="1:21">
      <c r="A800" s="64"/>
      <c r="B800" s="64"/>
      <c r="C800" s="61" t="s">
        <v>184</v>
      </c>
      <c r="D800" s="61" t="s">
        <v>173</v>
      </c>
      <c r="E800" s="61" t="s">
        <v>174</v>
      </c>
      <c r="F800" s="17">
        <v>103.09</v>
      </c>
      <c r="G800" s="17">
        <v>3502</v>
      </c>
      <c r="H800" s="17">
        <v>151</v>
      </c>
      <c r="I800" s="62">
        <v>0.0431182181610508</v>
      </c>
      <c r="J800" s="63">
        <v>0.68271523178808</v>
      </c>
      <c r="K800" s="63">
        <v>29.4374643061108</v>
      </c>
      <c r="L800" s="17">
        <v>1</v>
      </c>
      <c r="M800" s="66">
        <v>0</v>
      </c>
      <c r="N800" s="17">
        <v>8</v>
      </c>
      <c r="O800" s="17">
        <v>1</v>
      </c>
      <c r="P800" s="17">
        <v>0</v>
      </c>
      <c r="Q800" s="17">
        <v>10</v>
      </c>
      <c r="R800" s="67">
        <v>10.309</v>
      </c>
      <c r="S800" s="85">
        <v>0.0662251655629139</v>
      </c>
      <c r="U800"/>
    </row>
    <row r="801" customHeight="1" spans="1:21">
      <c r="A801" s="64"/>
      <c r="B801" s="64"/>
      <c r="C801" s="64"/>
      <c r="D801" s="61" t="s">
        <v>310</v>
      </c>
      <c r="E801" s="61" t="s">
        <v>186</v>
      </c>
      <c r="F801" s="17">
        <v>142.26</v>
      </c>
      <c r="G801" s="17">
        <v>3772</v>
      </c>
      <c r="H801" s="17">
        <v>197</v>
      </c>
      <c r="I801" s="62">
        <v>0.0522269353128314</v>
      </c>
      <c r="J801" s="63">
        <v>0.722131979695431</v>
      </c>
      <c r="K801" s="63">
        <v>37.7147401908802</v>
      </c>
      <c r="L801" s="17">
        <v>4</v>
      </c>
      <c r="M801" s="66">
        <v>1</v>
      </c>
      <c r="N801" s="17">
        <v>8</v>
      </c>
      <c r="O801" s="17">
        <v>1</v>
      </c>
      <c r="P801" s="17">
        <v>0</v>
      </c>
      <c r="Q801" s="17">
        <v>14</v>
      </c>
      <c r="R801" s="67">
        <v>10.1614285714286</v>
      </c>
      <c r="S801" s="85">
        <v>0.0710659898477157</v>
      </c>
      <c r="U801"/>
    </row>
    <row r="802" customHeight="1" spans="1:21">
      <c r="A802" s="64"/>
      <c r="B802" s="61" t="s">
        <v>175</v>
      </c>
      <c r="C802" s="64"/>
      <c r="D802" s="64"/>
      <c r="E802" s="64"/>
      <c r="F802" s="17">
        <v>972.31</v>
      </c>
      <c r="G802" s="17">
        <v>51384</v>
      </c>
      <c r="H802" s="17">
        <v>2267</v>
      </c>
      <c r="I802" s="62">
        <v>0.0441187918418185</v>
      </c>
      <c r="J802" s="63">
        <v>0.428897220996912</v>
      </c>
      <c r="K802" s="63">
        <v>18.9224272146972</v>
      </c>
      <c r="L802" s="17">
        <v>29</v>
      </c>
      <c r="M802" s="66">
        <v>1</v>
      </c>
      <c r="N802" s="17">
        <v>29</v>
      </c>
      <c r="O802" s="17">
        <v>3</v>
      </c>
      <c r="P802" s="17">
        <v>0</v>
      </c>
      <c r="Q802" s="17">
        <v>62</v>
      </c>
      <c r="R802" s="67">
        <v>15.6824193548387</v>
      </c>
      <c r="S802" s="85">
        <v>0.027348919276577</v>
      </c>
      <c r="U802"/>
    </row>
    <row r="803" customHeight="1" spans="1:21">
      <c r="A803" s="61" t="s">
        <v>311</v>
      </c>
      <c r="B803" s="64"/>
      <c r="C803" s="64"/>
      <c r="D803" s="64"/>
      <c r="E803" s="64"/>
      <c r="F803" s="17">
        <v>972.31</v>
      </c>
      <c r="G803" s="17">
        <v>51384</v>
      </c>
      <c r="H803" s="17">
        <v>2267</v>
      </c>
      <c r="I803" s="62">
        <v>0.0441187918418185</v>
      </c>
      <c r="J803" s="63">
        <v>0.428897220996912</v>
      </c>
      <c r="K803" s="63">
        <v>18.9224272146972</v>
      </c>
      <c r="L803" s="17">
        <v>29</v>
      </c>
      <c r="M803" s="66">
        <v>1</v>
      </c>
      <c r="N803" s="17">
        <v>29</v>
      </c>
      <c r="O803" s="17">
        <v>3</v>
      </c>
      <c r="P803" s="17">
        <v>0</v>
      </c>
      <c r="Q803" s="17">
        <v>62</v>
      </c>
      <c r="R803" s="67">
        <v>15.6824193548387</v>
      </c>
      <c r="S803" s="85">
        <v>0.027348919276577</v>
      </c>
      <c r="U803"/>
    </row>
    <row r="804" customHeight="1" spans="1:21">
      <c r="A804" s="61" t="s">
        <v>42</v>
      </c>
      <c r="B804" s="61" t="s">
        <v>171</v>
      </c>
      <c r="C804" s="61" t="s">
        <v>172</v>
      </c>
      <c r="D804" s="61" t="s">
        <v>173</v>
      </c>
      <c r="E804" s="61" t="s">
        <v>174</v>
      </c>
      <c r="F804" s="17">
        <v>1248.64</v>
      </c>
      <c r="G804" s="17">
        <v>75424</v>
      </c>
      <c r="H804" s="17">
        <v>2367</v>
      </c>
      <c r="I804" s="62">
        <v>0.0313825837929572</v>
      </c>
      <c r="J804" s="63">
        <v>0.527520067596113</v>
      </c>
      <c r="K804" s="63">
        <v>16.5549427238014</v>
      </c>
      <c r="L804" s="17">
        <v>28</v>
      </c>
      <c r="M804" s="66">
        <v>1</v>
      </c>
      <c r="N804" s="17">
        <v>24</v>
      </c>
      <c r="O804" s="17">
        <v>5</v>
      </c>
      <c r="P804" s="17">
        <v>5</v>
      </c>
      <c r="Q804" s="17">
        <v>63</v>
      </c>
      <c r="R804" s="67">
        <v>19.8196825396825</v>
      </c>
      <c r="S804" s="85">
        <v>0.026615969581749</v>
      </c>
      <c r="U804"/>
    </row>
    <row r="805" customHeight="1" spans="1:21">
      <c r="A805" s="64"/>
      <c r="B805" s="64"/>
      <c r="C805" s="64"/>
      <c r="D805" s="61" t="s">
        <v>309</v>
      </c>
      <c r="E805" s="61" t="s">
        <v>203</v>
      </c>
      <c r="F805" s="17">
        <v>717.15</v>
      </c>
      <c r="G805" s="17">
        <v>47402</v>
      </c>
      <c r="H805" s="17">
        <v>2245</v>
      </c>
      <c r="I805" s="62">
        <v>0.0473608708493313</v>
      </c>
      <c r="J805" s="63">
        <v>0.319443207126949</v>
      </c>
      <c r="K805" s="63">
        <v>15.1291084764356</v>
      </c>
      <c r="L805" s="17">
        <v>22</v>
      </c>
      <c r="M805" s="66">
        <v>1</v>
      </c>
      <c r="N805" s="17">
        <v>9</v>
      </c>
      <c r="O805" s="17">
        <v>1</v>
      </c>
      <c r="P805" s="17">
        <v>1</v>
      </c>
      <c r="Q805" s="17">
        <v>34</v>
      </c>
      <c r="R805" s="67">
        <v>21.0926470588235</v>
      </c>
      <c r="S805" s="85">
        <v>0.0151447661469933</v>
      </c>
      <c r="U805"/>
    </row>
    <row r="806" customHeight="1" spans="1:21">
      <c r="A806" s="64"/>
      <c r="B806" s="64"/>
      <c r="C806" s="61" t="s">
        <v>184</v>
      </c>
      <c r="D806" s="61" t="s">
        <v>173</v>
      </c>
      <c r="E806" s="61" t="s">
        <v>174</v>
      </c>
      <c r="F806" s="17">
        <v>575.46</v>
      </c>
      <c r="G806" s="17">
        <v>25137</v>
      </c>
      <c r="H806" s="17">
        <v>817</v>
      </c>
      <c r="I806" s="62">
        <v>0.0325018896447468</v>
      </c>
      <c r="J806" s="63">
        <v>0.704357405140759</v>
      </c>
      <c r="K806" s="63">
        <v>22.8929466523452</v>
      </c>
      <c r="L806" s="17">
        <v>46</v>
      </c>
      <c r="M806" s="66">
        <v>1</v>
      </c>
      <c r="N806" s="17">
        <v>35</v>
      </c>
      <c r="O806" s="17">
        <v>0</v>
      </c>
      <c r="P806" s="17">
        <v>2</v>
      </c>
      <c r="Q806" s="17">
        <v>84</v>
      </c>
      <c r="R806" s="67">
        <v>6.85071428571429</v>
      </c>
      <c r="S806" s="85">
        <v>0.10281517747858</v>
      </c>
      <c r="U806"/>
    </row>
    <row r="807" customHeight="1" spans="1:21">
      <c r="A807" s="64"/>
      <c r="B807" s="64"/>
      <c r="C807" s="64"/>
      <c r="D807" s="61" t="s">
        <v>310</v>
      </c>
      <c r="E807" s="61" t="s">
        <v>186</v>
      </c>
      <c r="F807" s="17">
        <v>481.72</v>
      </c>
      <c r="G807" s="17">
        <v>15405</v>
      </c>
      <c r="H807" s="17">
        <v>826</v>
      </c>
      <c r="I807" s="62">
        <v>0.0536189548847777</v>
      </c>
      <c r="J807" s="63">
        <v>0.58319612590799</v>
      </c>
      <c r="K807" s="63">
        <v>31.2703667640377</v>
      </c>
      <c r="L807" s="17">
        <v>23</v>
      </c>
      <c r="M807" s="66">
        <v>0</v>
      </c>
      <c r="N807" s="17">
        <v>22</v>
      </c>
      <c r="O807" s="17">
        <v>1</v>
      </c>
      <c r="P807" s="17">
        <v>2</v>
      </c>
      <c r="Q807" s="17">
        <v>48</v>
      </c>
      <c r="R807" s="67">
        <v>10.0358333333333</v>
      </c>
      <c r="S807" s="85">
        <v>0.0581113801452785</v>
      </c>
      <c r="U807"/>
    </row>
    <row r="808" customHeight="1" spans="1:21">
      <c r="A808" s="64"/>
      <c r="B808" s="61" t="s">
        <v>175</v>
      </c>
      <c r="C808" s="64"/>
      <c r="D808" s="64"/>
      <c r="E808" s="64"/>
      <c r="F808" s="17">
        <v>3022.97</v>
      </c>
      <c r="G808" s="17">
        <v>163368</v>
      </c>
      <c r="H808" s="17">
        <v>6255</v>
      </c>
      <c r="I808" s="62">
        <v>0.0382877919788453</v>
      </c>
      <c r="J808" s="63">
        <v>0.483288569144684</v>
      </c>
      <c r="K808" s="63">
        <v>18.5040522011655</v>
      </c>
      <c r="L808" s="17">
        <v>119</v>
      </c>
      <c r="M808" s="66">
        <v>3</v>
      </c>
      <c r="N808" s="17">
        <v>90</v>
      </c>
      <c r="O808" s="17">
        <v>7</v>
      </c>
      <c r="P808" s="17">
        <v>10</v>
      </c>
      <c r="Q808" s="17">
        <v>229</v>
      </c>
      <c r="R808" s="67">
        <v>13.2007423580786</v>
      </c>
      <c r="S808" s="85">
        <v>0.0366107114308553</v>
      </c>
      <c r="U808"/>
    </row>
    <row r="809" customHeight="1" spans="1:21">
      <c r="A809" s="61" t="s">
        <v>312</v>
      </c>
      <c r="B809" s="64"/>
      <c r="C809" s="64"/>
      <c r="D809" s="64"/>
      <c r="E809" s="64"/>
      <c r="F809" s="17">
        <v>3022.97</v>
      </c>
      <c r="G809" s="17">
        <v>163368</v>
      </c>
      <c r="H809" s="17">
        <v>6255</v>
      </c>
      <c r="I809" s="62">
        <v>0.0382877919788453</v>
      </c>
      <c r="J809" s="63">
        <v>0.483288569144684</v>
      </c>
      <c r="K809" s="63">
        <v>18.5040522011655</v>
      </c>
      <c r="L809" s="17">
        <v>119</v>
      </c>
      <c r="M809" s="66">
        <v>3</v>
      </c>
      <c r="N809" s="17">
        <v>90</v>
      </c>
      <c r="O809" s="17">
        <v>7</v>
      </c>
      <c r="P809" s="17">
        <v>10</v>
      </c>
      <c r="Q809" s="17">
        <v>229</v>
      </c>
      <c r="R809" s="67">
        <v>13.2007423580786</v>
      </c>
      <c r="S809" s="85">
        <v>0.0366107114308553</v>
      </c>
      <c r="U809"/>
    </row>
    <row r="810" customHeight="1" spans="1:21">
      <c r="A810" s="61" t="s">
        <v>41</v>
      </c>
      <c r="B810" s="61" t="s">
        <v>171</v>
      </c>
      <c r="C810" s="61" t="s">
        <v>172</v>
      </c>
      <c r="D810" s="61" t="s">
        <v>173</v>
      </c>
      <c r="E810" s="61" t="s">
        <v>174</v>
      </c>
      <c r="F810" s="17">
        <v>1179.34</v>
      </c>
      <c r="G810" s="17">
        <v>75117</v>
      </c>
      <c r="H810" s="17">
        <v>2292</v>
      </c>
      <c r="I810" s="62">
        <v>0.0305124006549782</v>
      </c>
      <c r="J810" s="63">
        <v>0.514546247818499</v>
      </c>
      <c r="K810" s="63">
        <v>15.7000412689538</v>
      </c>
      <c r="L810" s="17">
        <v>28</v>
      </c>
      <c r="M810" s="66">
        <v>0</v>
      </c>
      <c r="N810" s="17">
        <v>23</v>
      </c>
      <c r="O810" s="17">
        <v>1</v>
      </c>
      <c r="P810" s="17">
        <v>3</v>
      </c>
      <c r="Q810" s="17">
        <v>55</v>
      </c>
      <c r="R810" s="67">
        <v>21.4425454545455</v>
      </c>
      <c r="S810" s="85">
        <v>0.0239965095986038</v>
      </c>
      <c r="U810"/>
    </row>
    <row r="811" customHeight="1" spans="1:21">
      <c r="A811" s="64"/>
      <c r="B811" s="64"/>
      <c r="C811" s="64"/>
      <c r="D811" s="61" t="s">
        <v>309</v>
      </c>
      <c r="E811" s="61" t="s">
        <v>203</v>
      </c>
      <c r="F811" s="17">
        <v>715.41</v>
      </c>
      <c r="G811" s="17">
        <v>46624</v>
      </c>
      <c r="H811" s="17">
        <v>2216</v>
      </c>
      <c r="I811" s="62">
        <v>0.0475291695264242</v>
      </c>
      <c r="J811" s="63">
        <v>0.32283844765343</v>
      </c>
      <c r="K811" s="63">
        <v>15.3442433081675</v>
      </c>
      <c r="L811" s="17">
        <v>18</v>
      </c>
      <c r="M811" s="66">
        <v>0</v>
      </c>
      <c r="N811" s="17">
        <v>7</v>
      </c>
      <c r="O811" s="17">
        <v>2</v>
      </c>
      <c r="P811" s="17">
        <v>1</v>
      </c>
      <c r="Q811" s="17">
        <v>28</v>
      </c>
      <c r="R811" s="67">
        <v>25.5503571428571</v>
      </c>
      <c r="S811" s="85">
        <v>0.0126353790613718</v>
      </c>
      <c r="U811"/>
    </row>
    <row r="812" customHeight="1" spans="1:21">
      <c r="A812" s="64"/>
      <c r="B812" s="64"/>
      <c r="C812" s="61" t="s">
        <v>184</v>
      </c>
      <c r="D812" s="61" t="s">
        <v>173</v>
      </c>
      <c r="E812" s="61" t="s">
        <v>174</v>
      </c>
      <c r="F812" s="17">
        <v>688.65</v>
      </c>
      <c r="G812" s="17">
        <v>30161</v>
      </c>
      <c r="H812" s="17">
        <v>969</v>
      </c>
      <c r="I812" s="62">
        <v>0.0321275819767249</v>
      </c>
      <c r="J812" s="63">
        <v>0.710681114551084</v>
      </c>
      <c r="K812" s="63">
        <v>22.8324657670502</v>
      </c>
      <c r="L812" s="17">
        <v>44</v>
      </c>
      <c r="M812" s="66">
        <v>3</v>
      </c>
      <c r="N812" s="17">
        <v>42</v>
      </c>
      <c r="O812" s="17">
        <v>5</v>
      </c>
      <c r="P812" s="17">
        <v>0</v>
      </c>
      <c r="Q812" s="17">
        <v>94</v>
      </c>
      <c r="R812" s="67">
        <v>7.32606382978723</v>
      </c>
      <c r="S812" s="85">
        <v>0.0970072239422085</v>
      </c>
      <c r="U812"/>
    </row>
    <row r="813" customHeight="1" spans="1:21">
      <c r="A813" s="64"/>
      <c r="B813" s="64"/>
      <c r="C813" s="64"/>
      <c r="D813" s="61" t="s">
        <v>310</v>
      </c>
      <c r="E813" s="61" t="s">
        <v>186</v>
      </c>
      <c r="F813" s="17">
        <v>506.6</v>
      </c>
      <c r="G813" s="17">
        <v>15992</v>
      </c>
      <c r="H813" s="17">
        <v>846</v>
      </c>
      <c r="I813" s="62">
        <v>0.0529014507253627</v>
      </c>
      <c r="J813" s="63">
        <v>0.598817966903073</v>
      </c>
      <c r="K813" s="63">
        <v>31.6783391695848</v>
      </c>
      <c r="L813" s="17">
        <v>21</v>
      </c>
      <c r="M813" s="66">
        <v>0</v>
      </c>
      <c r="N813" s="17">
        <v>28</v>
      </c>
      <c r="O813" s="17">
        <v>1</v>
      </c>
      <c r="P813" s="17">
        <v>2</v>
      </c>
      <c r="Q813" s="17">
        <v>52</v>
      </c>
      <c r="R813" s="67">
        <v>9.74230769230769</v>
      </c>
      <c r="S813" s="85">
        <v>0.0614657210401891</v>
      </c>
      <c r="U813"/>
    </row>
    <row r="814" customHeight="1" spans="1:21">
      <c r="A814" s="64"/>
      <c r="B814" s="61" t="s">
        <v>175</v>
      </c>
      <c r="C814" s="64"/>
      <c r="D814" s="64"/>
      <c r="E814" s="64"/>
      <c r="F814" s="17">
        <v>3090</v>
      </c>
      <c r="G814" s="17">
        <v>167894</v>
      </c>
      <c r="H814" s="17">
        <v>6323</v>
      </c>
      <c r="I814" s="62">
        <v>0.0376606668493216</v>
      </c>
      <c r="J814" s="63">
        <v>0.488692076545943</v>
      </c>
      <c r="K814" s="63">
        <v>18.4044694866999</v>
      </c>
      <c r="L814" s="17">
        <v>111</v>
      </c>
      <c r="M814" s="66">
        <v>3</v>
      </c>
      <c r="N814" s="17">
        <v>100</v>
      </c>
      <c r="O814" s="17">
        <v>9</v>
      </c>
      <c r="P814" s="17">
        <v>6</v>
      </c>
      <c r="Q814" s="17">
        <v>229</v>
      </c>
      <c r="R814" s="67">
        <v>13.4934497816594</v>
      </c>
      <c r="S814" s="85">
        <v>0.0362169856080974</v>
      </c>
      <c r="U814"/>
    </row>
    <row r="815" customHeight="1" spans="1:21">
      <c r="A815" s="61" t="s">
        <v>313</v>
      </c>
      <c r="B815" s="64"/>
      <c r="C815" s="64"/>
      <c r="D815" s="64"/>
      <c r="E815" s="64"/>
      <c r="F815" s="17">
        <v>3090</v>
      </c>
      <c r="G815" s="17">
        <v>167894</v>
      </c>
      <c r="H815" s="17">
        <v>6323</v>
      </c>
      <c r="I815" s="62">
        <v>0.0376606668493216</v>
      </c>
      <c r="J815" s="63">
        <v>0.488692076545943</v>
      </c>
      <c r="K815" s="63">
        <v>18.4044694866999</v>
      </c>
      <c r="L815" s="17">
        <v>111</v>
      </c>
      <c r="M815" s="66">
        <v>3</v>
      </c>
      <c r="N815" s="17">
        <v>100</v>
      </c>
      <c r="O815" s="17">
        <v>9</v>
      </c>
      <c r="P815" s="17">
        <v>6</v>
      </c>
      <c r="Q815" s="17">
        <v>229</v>
      </c>
      <c r="R815" s="67">
        <v>13.4934497816594</v>
      </c>
      <c r="S815" s="85">
        <v>0.0362169856080974</v>
      </c>
      <c r="U815"/>
    </row>
    <row r="816" customHeight="1" spans="1:21">
      <c r="A816" s="61" t="s">
        <v>40</v>
      </c>
      <c r="B816" s="61" t="s">
        <v>171</v>
      </c>
      <c r="C816" s="61" t="s">
        <v>172</v>
      </c>
      <c r="D816" s="61" t="s">
        <v>173</v>
      </c>
      <c r="E816" s="61" t="s">
        <v>174</v>
      </c>
      <c r="F816" s="17">
        <v>1054.18</v>
      </c>
      <c r="G816" s="17">
        <v>64435</v>
      </c>
      <c r="H816" s="17">
        <v>2038</v>
      </c>
      <c r="I816" s="62">
        <v>0.0316287731822767</v>
      </c>
      <c r="J816" s="63">
        <v>0.517262021589794</v>
      </c>
      <c r="K816" s="63">
        <v>16.3603631566695</v>
      </c>
      <c r="L816" s="17">
        <v>23</v>
      </c>
      <c r="M816" s="66">
        <v>0</v>
      </c>
      <c r="N816" s="17">
        <v>16</v>
      </c>
      <c r="O816" s="17">
        <v>4</v>
      </c>
      <c r="P816" s="17">
        <v>0</v>
      </c>
      <c r="Q816" s="17">
        <v>43</v>
      </c>
      <c r="R816" s="67">
        <v>24.5158139534884</v>
      </c>
      <c r="S816" s="85">
        <v>0.021099116781158</v>
      </c>
      <c r="U816"/>
    </row>
    <row r="817" customHeight="1" spans="1:21">
      <c r="A817" s="64"/>
      <c r="B817" s="64"/>
      <c r="C817" s="64"/>
      <c r="D817" s="61" t="s">
        <v>309</v>
      </c>
      <c r="E817" s="61" t="s">
        <v>203</v>
      </c>
      <c r="F817" s="17">
        <v>717.69</v>
      </c>
      <c r="G817" s="17">
        <v>45751</v>
      </c>
      <c r="H817" s="17">
        <v>2232</v>
      </c>
      <c r="I817" s="62">
        <v>0.0487858188892046</v>
      </c>
      <c r="J817" s="63">
        <v>0.321545698924731</v>
      </c>
      <c r="K817" s="63">
        <v>15.6868702323447</v>
      </c>
      <c r="L817" s="17">
        <v>20</v>
      </c>
      <c r="M817" s="66">
        <v>0</v>
      </c>
      <c r="N817" s="17">
        <v>12</v>
      </c>
      <c r="O817" s="17">
        <v>1</v>
      </c>
      <c r="P817" s="17">
        <v>0</v>
      </c>
      <c r="Q817" s="17">
        <v>33</v>
      </c>
      <c r="R817" s="67">
        <v>21.7481818181818</v>
      </c>
      <c r="S817" s="85">
        <v>0.0147849462365591</v>
      </c>
      <c r="U817"/>
    </row>
    <row r="818" customHeight="1" spans="1:21">
      <c r="A818" s="64"/>
      <c r="B818" s="64"/>
      <c r="C818" s="61" t="s">
        <v>184</v>
      </c>
      <c r="D818" s="61" t="s">
        <v>173</v>
      </c>
      <c r="E818" s="61" t="s">
        <v>174</v>
      </c>
      <c r="F818" s="17">
        <v>714.57</v>
      </c>
      <c r="G818" s="17">
        <v>32730</v>
      </c>
      <c r="H818" s="17">
        <v>1020</v>
      </c>
      <c r="I818" s="62">
        <v>0.0311640696608616</v>
      </c>
      <c r="J818" s="63">
        <v>0.700558823529412</v>
      </c>
      <c r="K818" s="63">
        <v>21.8322639780018</v>
      </c>
      <c r="L818" s="17">
        <v>43</v>
      </c>
      <c r="M818" s="66">
        <v>1</v>
      </c>
      <c r="N818" s="17">
        <v>51</v>
      </c>
      <c r="O818" s="17">
        <v>4</v>
      </c>
      <c r="P818" s="17">
        <v>1</v>
      </c>
      <c r="Q818" s="17">
        <v>100</v>
      </c>
      <c r="R818" s="67">
        <v>7.1457</v>
      </c>
      <c r="S818" s="85">
        <v>0.0980392156862745</v>
      </c>
      <c r="U818"/>
    </row>
    <row r="819" customHeight="1" spans="1:21">
      <c r="A819" s="64"/>
      <c r="B819" s="64"/>
      <c r="C819" s="64"/>
      <c r="D819" s="61" t="s">
        <v>310</v>
      </c>
      <c r="E819" s="61" t="s">
        <v>186</v>
      </c>
      <c r="F819" s="17">
        <v>462.1</v>
      </c>
      <c r="G819" s="17">
        <v>15245</v>
      </c>
      <c r="H819" s="17">
        <v>803</v>
      </c>
      <c r="I819" s="62">
        <v>0.0526730075434569</v>
      </c>
      <c r="J819" s="63">
        <v>0.57546699875467</v>
      </c>
      <c r="K819" s="63">
        <v>30.3115775664152</v>
      </c>
      <c r="L819" s="17">
        <v>25</v>
      </c>
      <c r="M819" s="66">
        <v>0</v>
      </c>
      <c r="N819" s="17">
        <v>26</v>
      </c>
      <c r="O819" s="17">
        <v>2</v>
      </c>
      <c r="P819" s="17">
        <v>2</v>
      </c>
      <c r="Q819" s="17">
        <v>55</v>
      </c>
      <c r="R819" s="67">
        <v>8.40181818181818</v>
      </c>
      <c r="S819" s="85">
        <v>0.0684931506849315</v>
      </c>
      <c r="U819"/>
    </row>
    <row r="820" customHeight="1" spans="1:21">
      <c r="A820" s="64"/>
      <c r="B820" s="61" t="s">
        <v>175</v>
      </c>
      <c r="C820" s="64"/>
      <c r="D820" s="64"/>
      <c r="E820" s="64"/>
      <c r="F820" s="17">
        <v>2948.54</v>
      </c>
      <c r="G820" s="17">
        <v>158161</v>
      </c>
      <c r="H820" s="17">
        <v>6093</v>
      </c>
      <c r="I820" s="62">
        <v>0.0385240356345749</v>
      </c>
      <c r="J820" s="63">
        <v>0.483922534055474</v>
      </c>
      <c r="K820" s="63">
        <v>18.6426489463268</v>
      </c>
      <c r="L820" s="17">
        <v>111</v>
      </c>
      <c r="M820" s="66">
        <v>1</v>
      </c>
      <c r="N820" s="17">
        <v>105</v>
      </c>
      <c r="O820" s="17">
        <v>11</v>
      </c>
      <c r="P820" s="17">
        <v>3</v>
      </c>
      <c r="Q820" s="17">
        <v>231</v>
      </c>
      <c r="R820" s="67">
        <v>12.7642424242424</v>
      </c>
      <c r="S820" s="85">
        <v>0.0379123584441162</v>
      </c>
      <c r="U820"/>
    </row>
    <row r="821" customHeight="1" spans="1:21">
      <c r="A821" s="61" t="s">
        <v>314</v>
      </c>
      <c r="B821" s="64"/>
      <c r="C821" s="64"/>
      <c r="D821" s="64"/>
      <c r="E821" s="64"/>
      <c r="F821" s="17">
        <v>2948.54</v>
      </c>
      <c r="G821" s="17">
        <v>158161</v>
      </c>
      <c r="H821" s="17">
        <v>6093</v>
      </c>
      <c r="I821" s="62">
        <v>0.0385240356345749</v>
      </c>
      <c r="J821" s="63">
        <v>0.483922534055474</v>
      </c>
      <c r="K821" s="63">
        <v>18.6426489463268</v>
      </c>
      <c r="L821" s="17">
        <v>111</v>
      </c>
      <c r="M821" s="66">
        <v>1</v>
      </c>
      <c r="N821" s="17">
        <v>105</v>
      </c>
      <c r="O821" s="17">
        <v>11</v>
      </c>
      <c r="P821" s="17">
        <v>3</v>
      </c>
      <c r="Q821" s="17">
        <v>231</v>
      </c>
      <c r="R821" s="67">
        <v>12.7642424242424</v>
      </c>
      <c r="S821" s="85">
        <v>0.0379123584441162</v>
      </c>
      <c r="U821"/>
    </row>
    <row r="822" customHeight="1" spans="1:21">
      <c r="A822" s="61" t="s">
        <v>39</v>
      </c>
      <c r="B822" s="61" t="s">
        <v>171</v>
      </c>
      <c r="C822" s="61" t="s">
        <v>172</v>
      </c>
      <c r="D822" s="61" t="s">
        <v>173</v>
      </c>
      <c r="E822" s="61" t="s">
        <v>174</v>
      </c>
      <c r="F822" s="17">
        <v>1063.55</v>
      </c>
      <c r="G822" s="17">
        <v>65446</v>
      </c>
      <c r="H822" s="17">
        <v>2045</v>
      </c>
      <c r="I822" s="62">
        <v>0.0312471350426306</v>
      </c>
      <c r="J822" s="63">
        <v>0.520073349633252</v>
      </c>
      <c r="K822" s="63">
        <v>16.2508021880634</v>
      </c>
      <c r="L822" s="17">
        <v>24</v>
      </c>
      <c r="M822" s="66">
        <v>0</v>
      </c>
      <c r="N822" s="17">
        <v>16</v>
      </c>
      <c r="O822" s="17">
        <v>0</v>
      </c>
      <c r="P822" s="17">
        <v>3</v>
      </c>
      <c r="Q822" s="17">
        <v>43</v>
      </c>
      <c r="R822" s="67">
        <v>24.7337209302326</v>
      </c>
      <c r="S822" s="85">
        <v>0.0210268948655257</v>
      </c>
      <c r="U822"/>
    </row>
    <row r="823" customHeight="1" spans="1:21">
      <c r="A823" s="64"/>
      <c r="B823" s="64"/>
      <c r="C823" s="64"/>
      <c r="D823" s="61" t="s">
        <v>309</v>
      </c>
      <c r="E823" s="61" t="s">
        <v>203</v>
      </c>
      <c r="F823" s="17">
        <v>715.29</v>
      </c>
      <c r="G823" s="17">
        <v>52265</v>
      </c>
      <c r="H823" s="17">
        <v>2237</v>
      </c>
      <c r="I823" s="62">
        <v>0.0428011097292643</v>
      </c>
      <c r="J823" s="63">
        <v>0.319754135002235</v>
      </c>
      <c r="K823" s="63">
        <v>13.6858318186167</v>
      </c>
      <c r="L823" s="17">
        <v>24</v>
      </c>
      <c r="M823" s="66">
        <v>0</v>
      </c>
      <c r="N823" s="17">
        <v>15</v>
      </c>
      <c r="O823" s="17">
        <v>1</v>
      </c>
      <c r="P823" s="17">
        <v>0</v>
      </c>
      <c r="Q823" s="17">
        <v>40</v>
      </c>
      <c r="R823" s="67">
        <v>17.88225</v>
      </c>
      <c r="S823" s="85">
        <v>0.0178810907465355</v>
      </c>
      <c r="U823"/>
    </row>
    <row r="824" customHeight="1" spans="1:21">
      <c r="A824" s="64"/>
      <c r="B824" s="64"/>
      <c r="C824" s="61" t="s">
        <v>184</v>
      </c>
      <c r="D824" s="61" t="s">
        <v>173</v>
      </c>
      <c r="E824" s="61" t="s">
        <v>174</v>
      </c>
      <c r="F824" s="17">
        <v>916.62</v>
      </c>
      <c r="G824" s="17">
        <v>27690</v>
      </c>
      <c r="H824" s="17">
        <v>885</v>
      </c>
      <c r="I824" s="62">
        <v>0.0319609967497291</v>
      </c>
      <c r="J824" s="63">
        <v>1.03572881355932</v>
      </c>
      <c r="K824" s="63">
        <v>33.1029252437703</v>
      </c>
      <c r="L824" s="17">
        <v>71</v>
      </c>
      <c r="M824" s="66">
        <v>1</v>
      </c>
      <c r="N824" s="17">
        <v>64</v>
      </c>
      <c r="O824" s="17">
        <v>8</v>
      </c>
      <c r="P824" s="17">
        <v>2</v>
      </c>
      <c r="Q824" s="17">
        <v>146</v>
      </c>
      <c r="R824" s="67">
        <v>6.27821917808219</v>
      </c>
      <c r="S824" s="85">
        <v>0.164971751412429</v>
      </c>
      <c r="U824"/>
    </row>
    <row r="825" customHeight="1" spans="1:21">
      <c r="A825" s="64"/>
      <c r="B825" s="64"/>
      <c r="C825" s="64"/>
      <c r="D825" s="61" t="s">
        <v>310</v>
      </c>
      <c r="E825" s="61" t="s">
        <v>186</v>
      </c>
      <c r="F825" s="17">
        <v>486.4</v>
      </c>
      <c r="G825" s="17">
        <v>15149</v>
      </c>
      <c r="H825" s="17">
        <v>781</v>
      </c>
      <c r="I825" s="62">
        <v>0.0515545580566374</v>
      </c>
      <c r="J825" s="63">
        <v>0.622791293213828</v>
      </c>
      <c r="K825" s="63">
        <v>32.1077298831606</v>
      </c>
      <c r="L825" s="17">
        <v>20</v>
      </c>
      <c r="M825" s="66">
        <v>0</v>
      </c>
      <c r="N825" s="17">
        <v>20</v>
      </c>
      <c r="O825" s="17">
        <v>3</v>
      </c>
      <c r="P825" s="17">
        <v>0</v>
      </c>
      <c r="Q825" s="17">
        <v>43</v>
      </c>
      <c r="R825" s="67">
        <v>11.3116279069767</v>
      </c>
      <c r="S825" s="85">
        <v>0.0550576184379001</v>
      </c>
      <c r="U825"/>
    </row>
    <row r="826" customHeight="1" spans="1:21">
      <c r="A826" s="64"/>
      <c r="B826" s="61" t="s">
        <v>175</v>
      </c>
      <c r="C826" s="64"/>
      <c r="D826" s="64"/>
      <c r="E826" s="64"/>
      <c r="F826" s="17">
        <v>3181.86</v>
      </c>
      <c r="G826" s="17">
        <v>160550</v>
      </c>
      <c r="H826" s="17">
        <v>5948</v>
      </c>
      <c r="I826" s="62">
        <v>0.0370476487075677</v>
      </c>
      <c r="J826" s="63">
        <v>0.534946200403497</v>
      </c>
      <c r="K826" s="63">
        <v>19.8184989099969</v>
      </c>
      <c r="L826" s="17">
        <v>139</v>
      </c>
      <c r="M826" s="66">
        <v>1</v>
      </c>
      <c r="N826" s="17">
        <v>115</v>
      </c>
      <c r="O826" s="17">
        <v>12</v>
      </c>
      <c r="P826" s="17">
        <v>5</v>
      </c>
      <c r="Q826" s="17">
        <v>272</v>
      </c>
      <c r="R826" s="67">
        <v>11.6980147058824</v>
      </c>
      <c r="S826" s="85">
        <v>0.0457296570275723</v>
      </c>
      <c r="U826"/>
    </row>
    <row r="827" customHeight="1" spans="1:21">
      <c r="A827" s="61" t="s">
        <v>315</v>
      </c>
      <c r="B827" s="64"/>
      <c r="C827" s="64"/>
      <c r="D827" s="64"/>
      <c r="E827" s="64"/>
      <c r="F827" s="17">
        <v>3181.86</v>
      </c>
      <c r="G827" s="17">
        <v>160550</v>
      </c>
      <c r="H827" s="17">
        <v>5948</v>
      </c>
      <c r="I827" s="62">
        <v>0.0370476487075677</v>
      </c>
      <c r="J827" s="63">
        <v>0.534946200403497</v>
      </c>
      <c r="K827" s="63">
        <v>19.8184989099969</v>
      </c>
      <c r="L827" s="17">
        <v>139</v>
      </c>
      <c r="M827" s="66">
        <v>1</v>
      </c>
      <c r="N827" s="17">
        <v>115</v>
      </c>
      <c r="O827" s="17">
        <v>12</v>
      </c>
      <c r="P827" s="17">
        <v>5</v>
      </c>
      <c r="Q827" s="17">
        <v>272</v>
      </c>
      <c r="R827" s="67">
        <v>11.6980147058824</v>
      </c>
      <c r="S827" s="85">
        <v>0.0457296570275723</v>
      </c>
      <c r="U827"/>
    </row>
    <row r="828" customHeight="1" spans="1:21">
      <c r="A828" s="61" t="s">
        <v>38</v>
      </c>
      <c r="B828" s="61" t="s">
        <v>171</v>
      </c>
      <c r="C828" s="61" t="s">
        <v>172</v>
      </c>
      <c r="D828" s="61" t="s">
        <v>173</v>
      </c>
      <c r="E828" s="61" t="s">
        <v>174</v>
      </c>
      <c r="F828" s="17">
        <v>1230.66</v>
      </c>
      <c r="G828" s="17">
        <v>74490</v>
      </c>
      <c r="H828" s="17">
        <v>2347</v>
      </c>
      <c r="I828" s="62">
        <v>0.0315075849107263</v>
      </c>
      <c r="J828" s="63">
        <v>0.524354495100128</v>
      </c>
      <c r="K828" s="63">
        <v>16.5211437776883</v>
      </c>
      <c r="L828" s="17">
        <v>32</v>
      </c>
      <c r="M828" s="66">
        <v>1</v>
      </c>
      <c r="N828" s="17">
        <v>16</v>
      </c>
      <c r="O828" s="17">
        <v>0</v>
      </c>
      <c r="P828" s="17">
        <v>4</v>
      </c>
      <c r="Q828" s="17">
        <v>53</v>
      </c>
      <c r="R828" s="67">
        <v>23.22</v>
      </c>
      <c r="S828" s="85">
        <v>0.0225820195994887</v>
      </c>
      <c r="U828"/>
    </row>
    <row r="829" customHeight="1" spans="1:21">
      <c r="A829" s="64"/>
      <c r="B829" s="64"/>
      <c r="C829" s="64"/>
      <c r="D829" s="61" t="s">
        <v>309</v>
      </c>
      <c r="E829" s="61" t="s">
        <v>203</v>
      </c>
      <c r="F829" s="17">
        <v>957.42</v>
      </c>
      <c r="G829" s="17">
        <v>65039</v>
      </c>
      <c r="H829" s="17">
        <v>2931</v>
      </c>
      <c r="I829" s="62">
        <v>0.045065268531189</v>
      </c>
      <c r="J829" s="63">
        <v>0.326653019447288</v>
      </c>
      <c r="K829" s="63">
        <v>14.7207060379157</v>
      </c>
      <c r="L829" s="17">
        <v>26</v>
      </c>
      <c r="M829" s="66">
        <v>0</v>
      </c>
      <c r="N829" s="17">
        <v>14</v>
      </c>
      <c r="O829" s="17">
        <v>2</v>
      </c>
      <c r="P829" s="17">
        <v>1</v>
      </c>
      <c r="Q829" s="17">
        <v>43</v>
      </c>
      <c r="R829" s="67">
        <v>22.2655813953488</v>
      </c>
      <c r="S829" s="85">
        <v>0.0146707608324804</v>
      </c>
      <c r="U829"/>
    </row>
    <row r="830" customHeight="1" spans="1:21">
      <c r="A830" s="64"/>
      <c r="B830" s="64"/>
      <c r="C830" s="61" t="s">
        <v>184</v>
      </c>
      <c r="D830" s="61" t="s">
        <v>173</v>
      </c>
      <c r="E830" s="61" t="s">
        <v>174</v>
      </c>
      <c r="F830" s="17">
        <v>2475.16</v>
      </c>
      <c r="G830" s="17">
        <v>54068</v>
      </c>
      <c r="H830" s="17">
        <v>1374</v>
      </c>
      <c r="I830" s="62">
        <v>0.0254124435895539</v>
      </c>
      <c r="J830" s="63">
        <v>1.80142649199418</v>
      </c>
      <c r="K830" s="63">
        <v>45.77864910853</v>
      </c>
      <c r="L830" s="17">
        <v>265</v>
      </c>
      <c r="M830" s="66">
        <v>2</v>
      </c>
      <c r="N830" s="17">
        <v>187</v>
      </c>
      <c r="O830" s="17">
        <v>17</v>
      </c>
      <c r="P830" s="17">
        <v>4</v>
      </c>
      <c r="Q830" s="17">
        <v>475</v>
      </c>
      <c r="R830" s="67">
        <v>5.21086315789474</v>
      </c>
      <c r="S830" s="85">
        <v>0.34570596797671</v>
      </c>
      <c r="U830"/>
    </row>
    <row r="831" customHeight="1" spans="1:21">
      <c r="A831" s="64"/>
      <c r="B831" s="64"/>
      <c r="C831" s="64"/>
      <c r="D831" s="61" t="s">
        <v>310</v>
      </c>
      <c r="E831" s="61" t="s">
        <v>186</v>
      </c>
      <c r="F831" s="17">
        <v>320.62</v>
      </c>
      <c r="G831" s="17">
        <v>11599</v>
      </c>
      <c r="H831" s="17">
        <v>530</v>
      </c>
      <c r="I831" s="62">
        <v>0.0456935942753686</v>
      </c>
      <c r="J831" s="63">
        <v>0.604943396226415</v>
      </c>
      <c r="K831" s="63">
        <v>27.6420381067333</v>
      </c>
      <c r="L831" s="17">
        <v>18</v>
      </c>
      <c r="M831" s="66">
        <v>0</v>
      </c>
      <c r="N831" s="17">
        <v>16</v>
      </c>
      <c r="O831" s="17">
        <v>0</v>
      </c>
      <c r="P831" s="17">
        <v>3</v>
      </c>
      <c r="Q831" s="17">
        <v>37</v>
      </c>
      <c r="R831" s="67">
        <v>8.66540540540541</v>
      </c>
      <c r="S831" s="85">
        <v>0.069811320754717</v>
      </c>
      <c r="U831"/>
    </row>
    <row r="832" customHeight="1" spans="1:21">
      <c r="A832" s="64"/>
      <c r="B832" s="61" t="s">
        <v>175</v>
      </c>
      <c r="C832" s="64"/>
      <c r="D832" s="64"/>
      <c r="E832" s="64"/>
      <c r="F832" s="17">
        <v>4983.86</v>
      </c>
      <c r="G832" s="17">
        <v>205196</v>
      </c>
      <c r="H832" s="17">
        <v>7182</v>
      </c>
      <c r="I832" s="62">
        <v>0.0350006822745083</v>
      </c>
      <c r="J832" s="63">
        <v>0.693937621832359</v>
      </c>
      <c r="K832" s="63">
        <v>24.2882902200823</v>
      </c>
      <c r="L832" s="17">
        <v>341</v>
      </c>
      <c r="M832" s="66">
        <v>3</v>
      </c>
      <c r="N832" s="17">
        <v>233</v>
      </c>
      <c r="O832" s="17">
        <v>19</v>
      </c>
      <c r="P832" s="17">
        <v>12</v>
      </c>
      <c r="Q832" s="17">
        <v>608</v>
      </c>
      <c r="R832" s="67">
        <v>8.19713815789474</v>
      </c>
      <c r="S832" s="85">
        <v>0.0846560846560847</v>
      </c>
      <c r="U832"/>
    </row>
    <row r="833" customHeight="1" spans="1:21">
      <c r="A833" s="61" t="s">
        <v>316</v>
      </c>
      <c r="B833" s="64"/>
      <c r="C833" s="64"/>
      <c r="D833" s="64"/>
      <c r="E833" s="64"/>
      <c r="F833" s="17">
        <v>4983.86</v>
      </c>
      <c r="G833" s="17">
        <v>205196</v>
      </c>
      <c r="H833" s="17">
        <v>7182</v>
      </c>
      <c r="I833" s="62">
        <v>0.0350006822745083</v>
      </c>
      <c r="J833" s="63">
        <v>0.693937621832359</v>
      </c>
      <c r="K833" s="63">
        <v>24.2882902200823</v>
      </c>
      <c r="L833" s="17">
        <v>341</v>
      </c>
      <c r="M833" s="66">
        <v>3</v>
      </c>
      <c r="N833" s="17">
        <v>233</v>
      </c>
      <c r="O833" s="17">
        <v>19</v>
      </c>
      <c r="P833" s="17">
        <v>12</v>
      </c>
      <c r="Q833" s="17">
        <v>608</v>
      </c>
      <c r="R833" s="67">
        <v>8.19713815789474</v>
      </c>
      <c r="S833" s="85">
        <v>0.0846560846560847</v>
      </c>
      <c r="U833"/>
    </row>
    <row r="834" customHeight="1" spans="1:21">
      <c r="A834" s="61" t="s">
        <v>37</v>
      </c>
      <c r="B834" s="61" t="s">
        <v>171</v>
      </c>
      <c r="C834" s="61" t="s">
        <v>172</v>
      </c>
      <c r="D834" s="61" t="s">
        <v>173</v>
      </c>
      <c r="E834" s="61" t="s">
        <v>174</v>
      </c>
      <c r="F834" s="17">
        <v>1333.71</v>
      </c>
      <c r="G834" s="17">
        <v>76899</v>
      </c>
      <c r="H834" s="17">
        <v>2332</v>
      </c>
      <c r="I834" s="62">
        <v>0.0303254918789581</v>
      </c>
      <c r="J834" s="63">
        <v>0.571916809605489</v>
      </c>
      <c r="K834" s="63">
        <v>17.3436585651309</v>
      </c>
      <c r="L834" s="17">
        <v>27</v>
      </c>
      <c r="M834" s="66">
        <v>1</v>
      </c>
      <c r="N834" s="17">
        <v>11</v>
      </c>
      <c r="O834" s="17">
        <v>2</v>
      </c>
      <c r="P834" s="17">
        <v>6</v>
      </c>
      <c r="Q834" s="17">
        <v>47</v>
      </c>
      <c r="R834" s="67">
        <v>28.3768085106383</v>
      </c>
      <c r="S834" s="85">
        <v>0.0201543739279588</v>
      </c>
      <c r="U834"/>
    </row>
    <row r="835" customHeight="1" spans="1:21">
      <c r="A835" s="64"/>
      <c r="B835" s="64"/>
      <c r="C835" s="64"/>
      <c r="D835" s="61" t="s">
        <v>309</v>
      </c>
      <c r="E835" s="61" t="s">
        <v>203</v>
      </c>
      <c r="F835" s="17">
        <v>912.08</v>
      </c>
      <c r="G835" s="17">
        <v>61496</v>
      </c>
      <c r="H835" s="17">
        <v>3011</v>
      </c>
      <c r="I835" s="62">
        <v>0.0489625341485625</v>
      </c>
      <c r="J835" s="63">
        <v>0.302915974759216</v>
      </c>
      <c r="K835" s="63">
        <v>14.8315337582932</v>
      </c>
      <c r="L835" s="17">
        <v>22</v>
      </c>
      <c r="M835" s="66">
        <v>1</v>
      </c>
      <c r="N835" s="17">
        <v>8</v>
      </c>
      <c r="O835" s="17">
        <v>4</v>
      </c>
      <c r="P835" s="17">
        <v>2</v>
      </c>
      <c r="Q835" s="17">
        <v>37</v>
      </c>
      <c r="R835" s="67">
        <v>24.6508108108108</v>
      </c>
      <c r="S835" s="85">
        <v>0.0122882763201594</v>
      </c>
      <c r="U835"/>
    </row>
    <row r="836" customHeight="1" spans="1:21">
      <c r="A836" s="64"/>
      <c r="B836" s="64"/>
      <c r="C836" s="61" t="s">
        <v>184</v>
      </c>
      <c r="D836" s="61" t="s">
        <v>173</v>
      </c>
      <c r="E836" s="61" t="s">
        <v>174</v>
      </c>
      <c r="F836" s="17">
        <v>976.44</v>
      </c>
      <c r="G836" s="17">
        <v>53519</v>
      </c>
      <c r="H836" s="17">
        <v>1603</v>
      </c>
      <c r="I836" s="62">
        <v>0.0299519796707711</v>
      </c>
      <c r="J836" s="63">
        <v>0.609132875857767</v>
      </c>
      <c r="K836" s="63">
        <v>18.2447355144902</v>
      </c>
      <c r="L836" s="17">
        <v>58</v>
      </c>
      <c r="M836" s="66">
        <v>2</v>
      </c>
      <c r="N836" s="17">
        <v>69</v>
      </c>
      <c r="O836" s="17">
        <v>3</v>
      </c>
      <c r="P836" s="17">
        <v>4</v>
      </c>
      <c r="Q836" s="17">
        <v>136</v>
      </c>
      <c r="R836" s="67">
        <v>7.17970588235294</v>
      </c>
      <c r="S836" s="85">
        <v>0.0848409232688709</v>
      </c>
      <c r="U836"/>
    </row>
    <row r="837" customHeight="1" spans="1:21">
      <c r="A837" s="64"/>
      <c r="B837" s="64"/>
      <c r="C837" s="64"/>
      <c r="D837" s="61" t="s">
        <v>317</v>
      </c>
      <c r="E837" s="61" t="s">
        <v>318</v>
      </c>
      <c r="F837" s="17">
        <v>137.41</v>
      </c>
      <c r="G837" s="17">
        <v>6790</v>
      </c>
      <c r="H837" s="17">
        <v>127</v>
      </c>
      <c r="I837" s="62">
        <v>0.0187039764359352</v>
      </c>
      <c r="J837" s="63">
        <v>1.08196850393701</v>
      </c>
      <c r="K837" s="63">
        <v>20.2371134020619</v>
      </c>
      <c r="L837" s="17">
        <v>8</v>
      </c>
      <c r="M837" s="66">
        <v>0</v>
      </c>
      <c r="N837" s="17">
        <v>2</v>
      </c>
      <c r="O837" s="17">
        <v>2</v>
      </c>
      <c r="P837" s="17">
        <v>1</v>
      </c>
      <c r="Q837" s="17">
        <v>13</v>
      </c>
      <c r="R837" s="67">
        <v>10.57</v>
      </c>
      <c r="S837" s="85">
        <v>0.102362204724409</v>
      </c>
      <c r="U837"/>
    </row>
    <row r="838" customHeight="1" spans="1:21">
      <c r="A838" s="64"/>
      <c r="B838" s="64"/>
      <c r="C838" s="64"/>
      <c r="D838" s="61" t="s">
        <v>310</v>
      </c>
      <c r="E838" s="61" t="s">
        <v>186</v>
      </c>
      <c r="F838" s="17">
        <v>79.02</v>
      </c>
      <c r="G838" s="17">
        <v>3044</v>
      </c>
      <c r="H838" s="17">
        <v>156</v>
      </c>
      <c r="I838" s="62">
        <v>0.0512483574244415</v>
      </c>
      <c r="J838" s="63">
        <v>0.506538461538462</v>
      </c>
      <c r="K838" s="63">
        <v>25.9592641261498</v>
      </c>
      <c r="L838" s="17">
        <v>6</v>
      </c>
      <c r="M838" s="66">
        <v>0</v>
      </c>
      <c r="N838" s="17">
        <v>3</v>
      </c>
      <c r="O838" s="17">
        <v>0</v>
      </c>
      <c r="P838" s="17">
        <v>0</v>
      </c>
      <c r="Q838" s="17">
        <v>9</v>
      </c>
      <c r="R838" s="67">
        <v>8.78</v>
      </c>
      <c r="S838" s="85">
        <v>0.0576923076923077</v>
      </c>
      <c r="U838"/>
    </row>
    <row r="839" customHeight="1" spans="1:21">
      <c r="A839" s="64"/>
      <c r="B839" s="61" t="s">
        <v>175</v>
      </c>
      <c r="C839" s="64"/>
      <c r="D839" s="64"/>
      <c r="E839" s="64"/>
      <c r="F839" s="17">
        <v>3438.66</v>
      </c>
      <c r="G839" s="17">
        <v>201748</v>
      </c>
      <c r="H839" s="17">
        <v>7229</v>
      </c>
      <c r="I839" s="62">
        <v>0.0358318298074826</v>
      </c>
      <c r="J839" s="63">
        <v>0.475675750449578</v>
      </c>
      <c r="K839" s="63">
        <v>17.0443325336558</v>
      </c>
      <c r="L839" s="17">
        <v>121</v>
      </c>
      <c r="M839" s="66">
        <v>4</v>
      </c>
      <c r="N839" s="17">
        <v>93</v>
      </c>
      <c r="O839" s="17">
        <v>11</v>
      </c>
      <c r="P839" s="17">
        <v>13</v>
      </c>
      <c r="Q839" s="17">
        <v>242</v>
      </c>
      <c r="R839" s="67">
        <v>14.2093388429752</v>
      </c>
      <c r="S839" s="85">
        <v>0.0334762761101121</v>
      </c>
      <c r="U839"/>
    </row>
    <row r="840" customHeight="1" spans="1:21">
      <c r="A840" s="61" t="s">
        <v>319</v>
      </c>
      <c r="B840" s="64"/>
      <c r="C840" s="64"/>
      <c r="D840" s="64"/>
      <c r="E840" s="64"/>
      <c r="F840" s="17">
        <v>3438.66</v>
      </c>
      <c r="G840" s="17">
        <v>201748</v>
      </c>
      <c r="H840" s="17">
        <v>7229</v>
      </c>
      <c r="I840" s="62">
        <v>0.0358318298074826</v>
      </c>
      <c r="J840" s="63">
        <v>0.475675750449578</v>
      </c>
      <c r="K840" s="63">
        <v>17.0443325336558</v>
      </c>
      <c r="L840" s="17">
        <v>121</v>
      </c>
      <c r="M840" s="66">
        <v>4</v>
      </c>
      <c r="N840" s="17">
        <v>93</v>
      </c>
      <c r="O840" s="17">
        <v>11</v>
      </c>
      <c r="P840" s="17">
        <v>13</v>
      </c>
      <c r="Q840" s="17">
        <v>242</v>
      </c>
      <c r="R840" s="67">
        <v>14.2093388429752</v>
      </c>
      <c r="S840" s="85">
        <v>0.0334762761101121</v>
      </c>
      <c r="U840"/>
    </row>
    <row r="841" customHeight="1" spans="1:21">
      <c r="A841" s="61" t="s">
        <v>36</v>
      </c>
      <c r="B841" s="61" t="s">
        <v>171</v>
      </c>
      <c r="C841" s="61" t="s">
        <v>172</v>
      </c>
      <c r="D841" s="61" t="s">
        <v>173</v>
      </c>
      <c r="E841" s="61" t="s">
        <v>174</v>
      </c>
      <c r="F841" s="17">
        <v>1138.9</v>
      </c>
      <c r="G841" s="17">
        <v>68336</v>
      </c>
      <c r="H841" s="17">
        <v>2155</v>
      </c>
      <c r="I841" s="62">
        <v>0.0315353547178647</v>
      </c>
      <c r="J841" s="63">
        <v>0.528491879350348</v>
      </c>
      <c r="K841" s="63">
        <v>16.6661788808242</v>
      </c>
      <c r="L841" s="17">
        <v>36</v>
      </c>
      <c r="M841" s="66">
        <v>1</v>
      </c>
      <c r="N841" s="17">
        <v>18</v>
      </c>
      <c r="O841" s="17">
        <v>0</v>
      </c>
      <c r="P841" s="17">
        <v>2</v>
      </c>
      <c r="Q841" s="17">
        <v>57</v>
      </c>
      <c r="R841" s="67">
        <v>19.980701754386</v>
      </c>
      <c r="S841" s="85">
        <v>0.0264501160092807</v>
      </c>
      <c r="U841"/>
    </row>
    <row r="842" customHeight="1" spans="1:21">
      <c r="A842" s="64"/>
      <c r="B842" s="64"/>
      <c r="C842" s="64"/>
      <c r="D842" s="61" t="s">
        <v>309</v>
      </c>
      <c r="E842" s="61" t="s">
        <v>203</v>
      </c>
      <c r="F842" s="17">
        <v>912.08</v>
      </c>
      <c r="G842" s="17">
        <v>64493</v>
      </c>
      <c r="H842" s="17">
        <v>3007</v>
      </c>
      <c r="I842" s="62">
        <v>0.0466252151396276</v>
      </c>
      <c r="J842" s="63">
        <v>0.303318922514134</v>
      </c>
      <c r="K842" s="63">
        <v>14.1423100181415</v>
      </c>
      <c r="L842" s="17">
        <v>26</v>
      </c>
      <c r="M842" s="66">
        <v>1</v>
      </c>
      <c r="N842" s="17">
        <v>17</v>
      </c>
      <c r="O842" s="17">
        <v>3</v>
      </c>
      <c r="P842" s="17">
        <v>3</v>
      </c>
      <c r="Q842" s="17">
        <v>50</v>
      </c>
      <c r="R842" s="67">
        <v>18.2416</v>
      </c>
      <c r="S842" s="85">
        <v>0.016627868307283</v>
      </c>
      <c r="U842"/>
    </row>
    <row r="843" customHeight="1" spans="1:21">
      <c r="A843" s="64"/>
      <c r="B843" s="64"/>
      <c r="C843" s="61" t="s">
        <v>184</v>
      </c>
      <c r="D843" s="61" t="s">
        <v>173</v>
      </c>
      <c r="E843" s="61" t="s">
        <v>174</v>
      </c>
      <c r="F843" s="17">
        <v>1125.99</v>
      </c>
      <c r="G843" s="17">
        <v>61141</v>
      </c>
      <c r="H843" s="17">
        <v>1871</v>
      </c>
      <c r="I843" s="62">
        <v>0.0306013967713973</v>
      </c>
      <c r="J843" s="63">
        <v>0.601811865312667</v>
      </c>
      <c r="K843" s="63">
        <v>18.4162836721676</v>
      </c>
      <c r="L843" s="17">
        <v>73</v>
      </c>
      <c r="M843" s="66">
        <v>1</v>
      </c>
      <c r="N843" s="17">
        <v>72</v>
      </c>
      <c r="O843" s="17">
        <v>3</v>
      </c>
      <c r="P843" s="17">
        <v>3</v>
      </c>
      <c r="Q843" s="17">
        <v>152</v>
      </c>
      <c r="R843" s="67">
        <v>7.40782894736842</v>
      </c>
      <c r="S843" s="85">
        <v>0.0812399786210583</v>
      </c>
      <c r="U843"/>
    </row>
    <row r="844" customHeight="1" spans="1:21">
      <c r="A844" s="64"/>
      <c r="B844" s="64"/>
      <c r="C844" s="64"/>
      <c r="D844" s="61" t="s">
        <v>317</v>
      </c>
      <c r="E844" s="61" t="s">
        <v>318</v>
      </c>
      <c r="F844" s="17">
        <v>139.41</v>
      </c>
      <c r="G844" s="17">
        <v>7096</v>
      </c>
      <c r="H844" s="17">
        <v>131</v>
      </c>
      <c r="I844" s="62">
        <v>0.0184611048478016</v>
      </c>
      <c r="J844" s="63">
        <v>1.06419847328244</v>
      </c>
      <c r="K844" s="63">
        <v>19.6462795941375</v>
      </c>
      <c r="L844" s="17">
        <v>4</v>
      </c>
      <c r="M844" s="66">
        <v>0</v>
      </c>
      <c r="N844" s="17">
        <v>5</v>
      </c>
      <c r="O844" s="17">
        <v>0</v>
      </c>
      <c r="P844" s="17">
        <v>0</v>
      </c>
      <c r="Q844" s="17">
        <v>9</v>
      </c>
      <c r="R844" s="67">
        <v>15.49</v>
      </c>
      <c r="S844" s="85">
        <v>0.0687022900763359</v>
      </c>
      <c r="U844"/>
    </row>
    <row r="845" customHeight="1" spans="1:21">
      <c r="A845" s="64"/>
      <c r="B845" s="64"/>
      <c r="C845" s="64"/>
      <c r="D845" s="61" t="s">
        <v>310</v>
      </c>
      <c r="E845" s="61" t="s">
        <v>186</v>
      </c>
      <c r="F845" s="17">
        <v>165.83</v>
      </c>
      <c r="G845" s="17">
        <v>24307</v>
      </c>
      <c r="H845" s="17">
        <v>542</v>
      </c>
      <c r="I845" s="62">
        <v>0.0222981034269963</v>
      </c>
      <c r="J845" s="63">
        <v>0.305959409594096</v>
      </c>
      <c r="K845" s="63">
        <v>6.82231455959189</v>
      </c>
      <c r="L845" s="17">
        <v>7</v>
      </c>
      <c r="M845" s="66">
        <v>0</v>
      </c>
      <c r="N845" s="17">
        <v>11</v>
      </c>
      <c r="O845" s="17">
        <v>0</v>
      </c>
      <c r="P845" s="17">
        <v>0</v>
      </c>
      <c r="Q845" s="17">
        <v>18</v>
      </c>
      <c r="R845" s="67">
        <v>9.21277777777778</v>
      </c>
      <c r="S845" s="85">
        <v>0.033210332103321</v>
      </c>
      <c r="U845"/>
    </row>
    <row r="846" customHeight="1" spans="1:21">
      <c r="A846" s="64"/>
      <c r="B846" s="61" t="s">
        <v>175</v>
      </c>
      <c r="C846" s="64"/>
      <c r="D846" s="64"/>
      <c r="E846" s="64"/>
      <c r="F846" s="17">
        <v>3482.21</v>
      </c>
      <c r="G846" s="17">
        <v>225373</v>
      </c>
      <c r="H846" s="17">
        <v>7706</v>
      </c>
      <c r="I846" s="62">
        <v>0.034192205809924</v>
      </c>
      <c r="J846" s="63">
        <v>0.451882948351934</v>
      </c>
      <c r="K846" s="63">
        <v>15.4508747720446</v>
      </c>
      <c r="L846" s="17">
        <v>146</v>
      </c>
      <c r="M846" s="66">
        <v>3</v>
      </c>
      <c r="N846" s="17">
        <v>123</v>
      </c>
      <c r="O846" s="17">
        <v>6</v>
      </c>
      <c r="P846" s="17">
        <v>8</v>
      </c>
      <c r="Q846" s="17">
        <v>286</v>
      </c>
      <c r="R846" s="67">
        <v>12.1755594405594</v>
      </c>
      <c r="S846" s="85">
        <v>0.0371139371917986</v>
      </c>
      <c r="U846"/>
    </row>
    <row r="847" customHeight="1" spans="1:21">
      <c r="A847" s="61" t="s">
        <v>320</v>
      </c>
      <c r="B847" s="64"/>
      <c r="C847" s="64"/>
      <c r="D847" s="64"/>
      <c r="E847" s="64"/>
      <c r="F847" s="17">
        <v>3482.21</v>
      </c>
      <c r="G847" s="17">
        <v>225373</v>
      </c>
      <c r="H847" s="17">
        <v>7706</v>
      </c>
      <c r="I847" s="62">
        <v>0.034192205809924</v>
      </c>
      <c r="J847" s="63">
        <v>0.451882948351934</v>
      </c>
      <c r="K847" s="63">
        <v>15.4508747720446</v>
      </c>
      <c r="L847" s="17">
        <v>146</v>
      </c>
      <c r="M847" s="66">
        <v>3</v>
      </c>
      <c r="N847" s="17">
        <v>123</v>
      </c>
      <c r="O847" s="17">
        <v>6</v>
      </c>
      <c r="P847" s="17">
        <v>8</v>
      </c>
      <c r="Q847" s="17">
        <v>286</v>
      </c>
      <c r="R847" s="67">
        <v>12.1755594405594</v>
      </c>
      <c r="S847" s="85">
        <v>0.0371139371917986</v>
      </c>
      <c r="U847"/>
    </row>
    <row r="848" customHeight="1" spans="1:21">
      <c r="A848" s="61" t="s">
        <v>35</v>
      </c>
      <c r="B848" s="61" t="s">
        <v>171</v>
      </c>
      <c r="C848" s="61" t="s">
        <v>172</v>
      </c>
      <c r="D848" s="61" t="s">
        <v>173</v>
      </c>
      <c r="E848" s="61" t="s">
        <v>174</v>
      </c>
      <c r="F848" s="17">
        <v>1372.55</v>
      </c>
      <c r="G848" s="17">
        <v>86480</v>
      </c>
      <c r="H848" s="17">
        <v>2608</v>
      </c>
      <c r="I848" s="62">
        <v>0.0301572617946346</v>
      </c>
      <c r="J848" s="63">
        <v>0.526284509202454</v>
      </c>
      <c r="K848" s="63">
        <v>15.8712997224792</v>
      </c>
      <c r="L848" s="17">
        <v>33</v>
      </c>
      <c r="M848" s="66">
        <v>1</v>
      </c>
      <c r="N848" s="17">
        <v>28</v>
      </c>
      <c r="O848" s="17">
        <v>0</v>
      </c>
      <c r="P848" s="17">
        <v>4</v>
      </c>
      <c r="Q848" s="17">
        <v>66</v>
      </c>
      <c r="R848" s="67">
        <v>20.7962121212121</v>
      </c>
      <c r="S848" s="85">
        <v>0.0253067484662577</v>
      </c>
      <c r="U848"/>
    </row>
    <row r="849" customHeight="1" spans="1:21">
      <c r="A849" s="64"/>
      <c r="B849" s="64"/>
      <c r="C849" s="64"/>
      <c r="D849" s="61" t="s">
        <v>309</v>
      </c>
      <c r="E849" s="61" t="s">
        <v>203</v>
      </c>
      <c r="F849" s="17">
        <v>910.83</v>
      </c>
      <c r="G849" s="17">
        <v>64342</v>
      </c>
      <c r="H849" s="17">
        <v>3007</v>
      </c>
      <c r="I849" s="62">
        <v>0.0467346367846819</v>
      </c>
      <c r="J849" s="63">
        <v>0.302903225806452</v>
      </c>
      <c r="K849" s="63">
        <v>14.156072238973</v>
      </c>
      <c r="L849" s="17">
        <v>25</v>
      </c>
      <c r="M849" s="66">
        <v>2</v>
      </c>
      <c r="N849" s="17">
        <v>11</v>
      </c>
      <c r="O849" s="17">
        <v>4</v>
      </c>
      <c r="P849" s="17">
        <v>2</v>
      </c>
      <c r="Q849" s="17">
        <v>44</v>
      </c>
      <c r="R849" s="67">
        <v>20.7006818181818</v>
      </c>
      <c r="S849" s="85">
        <v>0.014632524110409</v>
      </c>
      <c r="U849"/>
    </row>
    <row r="850" customHeight="1" spans="1:21">
      <c r="A850" s="64"/>
      <c r="B850" s="64"/>
      <c r="C850" s="61" t="s">
        <v>184</v>
      </c>
      <c r="D850" s="61" t="s">
        <v>173</v>
      </c>
      <c r="E850" s="61" t="s">
        <v>174</v>
      </c>
      <c r="F850" s="17">
        <v>1021.24</v>
      </c>
      <c r="G850" s="17">
        <v>52612</v>
      </c>
      <c r="H850" s="17">
        <v>1691</v>
      </c>
      <c r="I850" s="62">
        <v>0.0321409564357941</v>
      </c>
      <c r="J850" s="63">
        <v>0.603926670609107</v>
      </c>
      <c r="K850" s="63">
        <v>19.4107808104615</v>
      </c>
      <c r="L850" s="17">
        <v>72</v>
      </c>
      <c r="M850" s="66">
        <v>1</v>
      </c>
      <c r="N850" s="17">
        <v>69</v>
      </c>
      <c r="O850" s="17">
        <v>2</v>
      </c>
      <c r="P850" s="17">
        <v>1</v>
      </c>
      <c r="Q850" s="17">
        <v>145</v>
      </c>
      <c r="R850" s="67">
        <v>7.04303448275862</v>
      </c>
      <c r="S850" s="85">
        <v>0.0857480780603193</v>
      </c>
      <c r="U850"/>
    </row>
    <row r="851" customHeight="1" spans="1:21">
      <c r="A851" s="64"/>
      <c r="B851" s="64"/>
      <c r="C851" s="64"/>
      <c r="D851" s="61" t="s">
        <v>321</v>
      </c>
      <c r="E851" s="61" t="s">
        <v>203</v>
      </c>
      <c r="F851" s="17">
        <v>41.78</v>
      </c>
      <c r="G851" s="17">
        <v>2637</v>
      </c>
      <c r="H851" s="17">
        <v>78</v>
      </c>
      <c r="I851" s="62">
        <v>0.0295790671217292</v>
      </c>
      <c r="J851" s="63">
        <v>0.535641025641026</v>
      </c>
      <c r="K851" s="63">
        <v>15.8437618505878</v>
      </c>
      <c r="L851" s="17">
        <v>2</v>
      </c>
      <c r="M851" s="66">
        <v>0</v>
      </c>
      <c r="N851" s="17">
        <v>2</v>
      </c>
      <c r="O851" s="17">
        <v>0</v>
      </c>
      <c r="P851" s="17">
        <v>0</v>
      </c>
      <c r="Q851" s="17">
        <v>4</v>
      </c>
      <c r="R851" s="67">
        <v>10.445</v>
      </c>
      <c r="S851" s="85">
        <v>0.0512820512820513</v>
      </c>
      <c r="U851"/>
    </row>
    <row r="852" customHeight="1" spans="1:21">
      <c r="A852" s="64"/>
      <c r="B852" s="64"/>
      <c r="C852" s="64"/>
      <c r="D852" s="61" t="s">
        <v>317</v>
      </c>
      <c r="E852" s="61" t="s">
        <v>318</v>
      </c>
      <c r="F852" s="17">
        <v>113.69</v>
      </c>
      <c r="G852" s="17">
        <v>6463</v>
      </c>
      <c r="H852" s="17">
        <v>99</v>
      </c>
      <c r="I852" s="62">
        <v>0.0153179637939038</v>
      </c>
      <c r="J852" s="63">
        <v>1.14838383838384</v>
      </c>
      <c r="K852" s="63">
        <v>17.5909020578679</v>
      </c>
      <c r="L852" s="17">
        <v>5</v>
      </c>
      <c r="M852" s="66">
        <v>0</v>
      </c>
      <c r="N852" s="17">
        <v>1</v>
      </c>
      <c r="O852" s="17">
        <v>1</v>
      </c>
      <c r="P852" s="17">
        <v>0</v>
      </c>
      <c r="Q852" s="17">
        <v>7</v>
      </c>
      <c r="R852" s="67">
        <v>16.2414285714286</v>
      </c>
      <c r="S852" s="85">
        <v>0.0707070707070707</v>
      </c>
      <c r="U852"/>
    </row>
    <row r="853" customHeight="1" spans="1:21">
      <c r="A853" s="64"/>
      <c r="B853" s="64"/>
      <c r="C853" s="64"/>
      <c r="D853" s="61" t="s">
        <v>310</v>
      </c>
      <c r="E853" s="61" t="s">
        <v>186</v>
      </c>
      <c r="F853" s="17">
        <v>108.41</v>
      </c>
      <c r="G853" s="17">
        <v>21381</v>
      </c>
      <c r="H853" s="17">
        <v>392</v>
      </c>
      <c r="I853" s="62">
        <v>0.0183340348907909</v>
      </c>
      <c r="J853" s="63">
        <v>0.27655612244898</v>
      </c>
      <c r="K853" s="63">
        <v>5.07038959824143</v>
      </c>
      <c r="L853" s="17">
        <v>4</v>
      </c>
      <c r="M853" s="66">
        <v>1</v>
      </c>
      <c r="N853" s="17">
        <v>4</v>
      </c>
      <c r="O853" s="17">
        <v>0</v>
      </c>
      <c r="P853" s="17">
        <v>1</v>
      </c>
      <c r="Q853" s="17">
        <v>10</v>
      </c>
      <c r="R853" s="67">
        <v>10.841</v>
      </c>
      <c r="S853" s="85">
        <v>0.0255102040816327</v>
      </c>
      <c r="U853"/>
    </row>
    <row r="854" customHeight="1" spans="1:21">
      <c r="A854" s="64"/>
      <c r="B854" s="61" t="s">
        <v>175</v>
      </c>
      <c r="C854" s="64"/>
      <c r="D854" s="64"/>
      <c r="E854" s="64"/>
      <c r="F854" s="17">
        <v>3568.5</v>
      </c>
      <c r="G854" s="17">
        <v>233915</v>
      </c>
      <c r="H854" s="17">
        <v>7875</v>
      </c>
      <c r="I854" s="62">
        <v>0.0336660752837569</v>
      </c>
      <c r="J854" s="63">
        <v>0.453142857142857</v>
      </c>
      <c r="K854" s="63">
        <v>15.2555415428681</v>
      </c>
      <c r="L854" s="17">
        <v>141</v>
      </c>
      <c r="M854" s="66">
        <v>5</v>
      </c>
      <c r="N854" s="17">
        <v>115</v>
      </c>
      <c r="O854" s="17">
        <v>7</v>
      </c>
      <c r="P854" s="17">
        <v>8</v>
      </c>
      <c r="Q854" s="17">
        <v>276</v>
      </c>
      <c r="R854" s="67">
        <v>12.929347826087</v>
      </c>
      <c r="S854" s="85">
        <v>0.0350476190476191</v>
      </c>
      <c r="U854"/>
    </row>
    <row r="855" customHeight="1" spans="1:21">
      <c r="A855" s="61" t="s">
        <v>322</v>
      </c>
      <c r="B855" s="64"/>
      <c r="C855" s="64"/>
      <c r="D855" s="64"/>
      <c r="E855" s="64"/>
      <c r="F855" s="17">
        <v>3568.5</v>
      </c>
      <c r="G855" s="17">
        <v>233915</v>
      </c>
      <c r="H855" s="17">
        <v>7875</v>
      </c>
      <c r="I855" s="62">
        <v>0.0336660752837569</v>
      </c>
      <c r="J855" s="63">
        <v>0.453142857142857</v>
      </c>
      <c r="K855" s="63">
        <v>15.2555415428681</v>
      </c>
      <c r="L855" s="17">
        <v>141</v>
      </c>
      <c r="M855" s="66">
        <v>5</v>
      </c>
      <c r="N855" s="17">
        <v>115</v>
      </c>
      <c r="O855" s="17">
        <v>7</v>
      </c>
      <c r="P855" s="17">
        <v>8</v>
      </c>
      <c r="Q855" s="17">
        <v>276</v>
      </c>
      <c r="R855" s="67">
        <v>12.929347826087</v>
      </c>
      <c r="S855" s="85">
        <v>0.0350476190476191</v>
      </c>
      <c r="U855"/>
    </row>
    <row r="856" customHeight="1" spans="1:21">
      <c r="A856" s="61" t="s">
        <v>34</v>
      </c>
      <c r="B856" s="61" t="s">
        <v>171</v>
      </c>
      <c r="C856" s="61" t="s">
        <v>172</v>
      </c>
      <c r="D856" s="61" t="s">
        <v>173</v>
      </c>
      <c r="E856" s="61" t="s">
        <v>174</v>
      </c>
      <c r="F856" s="17">
        <v>1365.72</v>
      </c>
      <c r="G856" s="17">
        <v>73728</v>
      </c>
      <c r="H856" s="17">
        <v>2331</v>
      </c>
      <c r="I856" s="62">
        <v>0.0316162109375</v>
      </c>
      <c r="J856" s="63">
        <v>0.585894465894466</v>
      </c>
      <c r="K856" s="63">
        <v>18.5237630208333</v>
      </c>
      <c r="L856" s="17">
        <v>22</v>
      </c>
      <c r="M856" s="66">
        <v>1</v>
      </c>
      <c r="N856" s="17">
        <v>16</v>
      </c>
      <c r="O856" s="17">
        <v>0</v>
      </c>
      <c r="P856" s="17">
        <v>0</v>
      </c>
      <c r="Q856" s="17">
        <v>39</v>
      </c>
      <c r="R856" s="67">
        <v>35.0184615384615</v>
      </c>
      <c r="S856" s="85">
        <v>0.0167310167310167</v>
      </c>
      <c r="U856"/>
    </row>
    <row r="857" customHeight="1" spans="1:21">
      <c r="A857" s="64"/>
      <c r="B857" s="64"/>
      <c r="C857" s="64"/>
      <c r="D857" s="61" t="s">
        <v>309</v>
      </c>
      <c r="E857" s="61" t="s">
        <v>203</v>
      </c>
      <c r="F857" s="17">
        <v>914.56</v>
      </c>
      <c r="G857" s="17">
        <v>62615</v>
      </c>
      <c r="H857" s="17">
        <v>3028</v>
      </c>
      <c r="I857" s="62">
        <v>0.0483590194042961</v>
      </c>
      <c r="J857" s="63">
        <v>0.302034346103038</v>
      </c>
      <c r="K857" s="63">
        <v>14.6060848039607</v>
      </c>
      <c r="L857" s="17">
        <v>21</v>
      </c>
      <c r="M857" s="66">
        <v>2</v>
      </c>
      <c r="N857" s="17">
        <v>17</v>
      </c>
      <c r="O857" s="17">
        <v>2</v>
      </c>
      <c r="P857" s="17">
        <v>2</v>
      </c>
      <c r="Q857" s="17">
        <v>44</v>
      </c>
      <c r="R857" s="67">
        <v>20.7854545454545</v>
      </c>
      <c r="S857" s="85">
        <v>0.0145310435931308</v>
      </c>
      <c r="U857"/>
    </row>
    <row r="858" customHeight="1" spans="1:21">
      <c r="A858" s="64"/>
      <c r="B858" s="64"/>
      <c r="C858" s="61" t="s">
        <v>184</v>
      </c>
      <c r="D858" s="61" t="s">
        <v>173</v>
      </c>
      <c r="E858" s="61" t="s">
        <v>174</v>
      </c>
      <c r="F858" s="17">
        <v>2005.6</v>
      </c>
      <c r="G858" s="17">
        <v>93951</v>
      </c>
      <c r="H858" s="17">
        <v>2917</v>
      </c>
      <c r="I858" s="62">
        <v>0.0310480995412502</v>
      </c>
      <c r="J858" s="63">
        <v>0.687555707919095</v>
      </c>
      <c r="K858" s="63">
        <v>21.3472980596268</v>
      </c>
      <c r="L858" s="17">
        <v>106</v>
      </c>
      <c r="M858" s="66">
        <v>2</v>
      </c>
      <c r="N858" s="17">
        <v>101</v>
      </c>
      <c r="O858" s="17">
        <v>5</v>
      </c>
      <c r="P858" s="17">
        <v>7</v>
      </c>
      <c r="Q858" s="17">
        <v>221</v>
      </c>
      <c r="R858" s="67">
        <v>9.07511312217195</v>
      </c>
      <c r="S858" s="85">
        <v>0.0757627699691464</v>
      </c>
      <c r="U858"/>
    </row>
    <row r="859" customHeight="1" spans="1:21">
      <c r="A859" s="64"/>
      <c r="B859" s="64"/>
      <c r="C859" s="64"/>
      <c r="D859" s="61" t="s">
        <v>321</v>
      </c>
      <c r="E859" s="61" t="s">
        <v>203</v>
      </c>
      <c r="F859" s="17">
        <v>32.64</v>
      </c>
      <c r="G859" s="17">
        <v>2374</v>
      </c>
      <c r="H859" s="17">
        <v>72</v>
      </c>
      <c r="I859" s="62">
        <v>0.0303285593934288</v>
      </c>
      <c r="J859" s="63">
        <v>0.453333333333333</v>
      </c>
      <c r="K859" s="63">
        <v>13.7489469250211</v>
      </c>
      <c r="L859" s="17">
        <v>0</v>
      </c>
      <c r="M859" s="66">
        <v>0</v>
      </c>
      <c r="N859" s="17">
        <v>1</v>
      </c>
      <c r="O859" s="17">
        <v>0</v>
      </c>
      <c r="P859" s="17">
        <v>0</v>
      </c>
      <c r="Q859" s="17">
        <v>1</v>
      </c>
      <c r="R859" s="67">
        <v>32.64</v>
      </c>
      <c r="S859" s="85">
        <v>0.0138888888888889</v>
      </c>
      <c r="U859"/>
    </row>
    <row r="860" customHeight="1" spans="1:21">
      <c r="A860" s="64"/>
      <c r="B860" s="64"/>
      <c r="C860" s="64"/>
      <c r="D860" s="61" t="s">
        <v>317</v>
      </c>
      <c r="E860" s="61" t="s">
        <v>318</v>
      </c>
      <c r="F860" s="17">
        <v>123.42</v>
      </c>
      <c r="G860" s="17">
        <v>5733</v>
      </c>
      <c r="H860" s="17">
        <v>124</v>
      </c>
      <c r="I860" s="62">
        <v>0.0216291644863073</v>
      </c>
      <c r="J860" s="63">
        <v>0.995322580645161</v>
      </c>
      <c r="K860" s="63">
        <v>21.5279958137101</v>
      </c>
      <c r="L860" s="17">
        <v>7</v>
      </c>
      <c r="M860" s="66">
        <v>0</v>
      </c>
      <c r="N860" s="17">
        <v>8</v>
      </c>
      <c r="O860" s="17">
        <v>0</v>
      </c>
      <c r="P860" s="17">
        <v>0</v>
      </c>
      <c r="Q860" s="17">
        <v>15</v>
      </c>
      <c r="R860" s="67">
        <v>8.228</v>
      </c>
      <c r="S860" s="85">
        <v>0.120967741935484</v>
      </c>
      <c r="U860"/>
    </row>
    <row r="861" customHeight="1" spans="1:21">
      <c r="A861" s="64"/>
      <c r="B861" s="61" t="s">
        <v>175</v>
      </c>
      <c r="C861" s="64"/>
      <c r="D861" s="64"/>
      <c r="E861" s="64"/>
      <c r="F861" s="17">
        <v>4441.94</v>
      </c>
      <c r="G861" s="17">
        <v>238401</v>
      </c>
      <c r="H861" s="17">
        <v>8472</v>
      </c>
      <c r="I861" s="62">
        <v>0.0355367636880718</v>
      </c>
      <c r="J861" s="63">
        <v>0.524308309726157</v>
      </c>
      <c r="K861" s="63">
        <v>18.6322205024308</v>
      </c>
      <c r="L861" s="17">
        <v>156</v>
      </c>
      <c r="M861" s="66">
        <v>5</v>
      </c>
      <c r="N861" s="17">
        <v>143</v>
      </c>
      <c r="O861" s="17">
        <v>7</v>
      </c>
      <c r="P861" s="17">
        <v>9</v>
      </c>
      <c r="Q861" s="17">
        <v>320</v>
      </c>
      <c r="R861" s="67">
        <v>13.8810625</v>
      </c>
      <c r="S861" s="85">
        <v>0.0377714825306893</v>
      </c>
      <c r="U861"/>
    </row>
    <row r="862" customHeight="1" spans="1:21">
      <c r="A862" s="61" t="s">
        <v>323</v>
      </c>
      <c r="B862" s="64"/>
      <c r="C862" s="64"/>
      <c r="D862" s="64"/>
      <c r="E862" s="64"/>
      <c r="F862" s="17">
        <v>4441.94</v>
      </c>
      <c r="G862" s="17">
        <v>238401</v>
      </c>
      <c r="H862" s="17">
        <v>8472</v>
      </c>
      <c r="I862" s="62">
        <v>0.0355367636880718</v>
      </c>
      <c r="J862" s="63">
        <v>0.524308309726157</v>
      </c>
      <c r="K862" s="63">
        <v>18.6322205024308</v>
      </c>
      <c r="L862" s="17">
        <v>156</v>
      </c>
      <c r="M862" s="66">
        <v>5</v>
      </c>
      <c r="N862" s="17">
        <v>143</v>
      </c>
      <c r="O862" s="17">
        <v>7</v>
      </c>
      <c r="P862" s="17">
        <v>9</v>
      </c>
      <c r="Q862" s="17">
        <v>320</v>
      </c>
      <c r="R862" s="67">
        <v>13.8810625</v>
      </c>
      <c r="S862" s="85">
        <v>0.0377714825306893</v>
      </c>
      <c r="U862"/>
    </row>
    <row r="863" customHeight="1" spans="1:21">
      <c r="A863" s="61" t="s">
        <v>33</v>
      </c>
      <c r="B863" s="61" t="s">
        <v>171</v>
      </c>
      <c r="C863" s="61" t="s">
        <v>172</v>
      </c>
      <c r="D863" s="61" t="s">
        <v>173</v>
      </c>
      <c r="E863" s="61" t="s">
        <v>174</v>
      </c>
      <c r="F863" s="17">
        <v>1296.32</v>
      </c>
      <c r="G863" s="17">
        <v>63030</v>
      </c>
      <c r="H863" s="17">
        <v>2050</v>
      </c>
      <c r="I863" s="62">
        <v>0.0325241948278598</v>
      </c>
      <c r="J863" s="63">
        <v>0.632351219512195</v>
      </c>
      <c r="K863" s="63">
        <v>20.5667142630493</v>
      </c>
      <c r="L863" s="17">
        <v>32</v>
      </c>
      <c r="M863" s="66">
        <v>1</v>
      </c>
      <c r="N863" s="17">
        <v>15</v>
      </c>
      <c r="O863" s="17">
        <v>2</v>
      </c>
      <c r="P863" s="17">
        <v>3</v>
      </c>
      <c r="Q863" s="17">
        <v>53</v>
      </c>
      <c r="R863" s="67">
        <v>24.4588679245283</v>
      </c>
      <c r="S863" s="85">
        <v>0.0258536585365854</v>
      </c>
      <c r="U863"/>
    </row>
    <row r="864" customHeight="1" spans="1:21">
      <c r="A864" s="64"/>
      <c r="B864" s="64"/>
      <c r="C864" s="64"/>
      <c r="D864" s="61" t="s">
        <v>309</v>
      </c>
      <c r="E864" s="61" t="s">
        <v>203</v>
      </c>
      <c r="F864" s="17">
        <v>911.46</v>
      </c>
      <c r="G864" s="17">
        <v>63368</v>
      </c>
      <c r="H864" s="17">
        <v>3101</v>
      </c>
      <c r="I864" s="62">
        <v>0.0489363716702437</v>
      </c>
      <c r="J864" s="63">
        <v>0.293924540470816</v>
      </c>
      <c r="K864" s="63">
        <v>14.3836005554854</v>
      </c>
      <c r="L864" s="17">
        <v>30</v>
      </c>
      <c r="M864" s="66">
        <v>2</v>
      </c>
      <c r="N864" s="17">
        <v>24</v>
      </c>
      <c r="O864" s="17">
        <v>4</v>
      </c>
      <c r="P864" s="17">
        <v>4</v>
      </c>
      <c r="Q864" s="17">
        <v>64</v>
      </c>
      <c r="R864" s="67">
        <v>14.2415625</v>
      </c>
      <c r="S864" s="85">
        <v>0.0206385037084811</v>
      </c>
      <c r="U864"/>
    </row>
    <row r="865" customHeight="1" spans="1:21">
      <c r="A865" s="64"/>
      <c r="B865" s="64"/>
      <c r="C865" s="61" t="s">
        <v>184</v>
      </c>
      <c r="D865" s="61" t="s">
        <v>173</v>
      </c>
      <c r="E865" s="61" t="s">
        <v>174</v>
      </c>
      <c r="F865" s="17">
        <v>2001.67</v>
      </c>
      <c r="G865" s="17">
        <v>93770</v>
      </c>
      <c r="H865" s="17">
        <v>2963</v>
      </c>
      <c r="I865" s="62">
        <v>0.0315985923003093</v>
      </c>
      <c r="J865" s="63">
        <v>0.675555180560243</v>
      </c>
      <c r="K865" s="63">
        <v>21.3465927268849</v>
      </c>
      <c r="L865" s="17">
        <v>111</v>
      </c>
      <c r="M865" s="66">
        <v>1</v>
      </c>
      <c r="N865" s="17">
        <v>96</v>
      </c>
      <c r="O865" s="17">
        <v>6</v>
      </c>
      <c r="P865" s="17">
        <v>1</v>
      </c>
      <c r="Q865" s="17">
        <v>215</v>
      </c>
      <c r="R865" s="67">
        <v>9.31009302325581</v>
      </c>
      <c r="S865" s="85">
        <v>0.0725615929800878</v>
      </c>
      <c r="U865"/>
    </row>
    <row r="866" customHeight="1" spans="1:21">
      <c r="A866" s="64"/>
      <c r="B866" s="64"/>
      <c r="C866" s="64"/>
      <c r="D866" s="61" t="s">
        <v>321</v>
      </c>
      <c r="E866" s="61" t="s">
        <v>203</v>
      </c>
      <c r="F866" s="17">
        <v>21.22</v>
      </c>
      <c r="G866" s="17">
        <v>1013</v>
      </c>
      <c r="H866" s="17">
        <v>44</v>
      </c>
      <c r="I866" s="62">
        <v>0.0434353405725568</v>
      </c>
      <c r="J866" s="63">
        <v>0.482272727272727</v>
      </c>
      <c r="K866" s="63">
        <v>20.9476801579467</v>
      </c>
      <c r="L866" s="17">
        <v>0</v>
      </c>
      <c r="M866" s="66">
        <v>0</v>
      </c>
      <c r="N866" s="17">
        <v>0</v>
      </c>
      <c r="O866" s="17">
        <v>0</v>
      </c>
      <c r="P866" s="17">
        <v>0</v>
      </c>
      <c r="Q866" s="17">
        <v>0</v>
      </c>
      <c r="R866" s="67" t="e">
        <v>#DIV/0!</v>
      </c>
      <c r="S866" s="85">
        <v>0</v>
      </c>
      <c r="U866"/>
    </row>
    <row r="867" customHeight="1" spans="1:21">
      <c r="A867" s="64"/>
      <c r="B867" s="64"/>
      <c r="C867" s="64"/>
      <c r="D867" s="61" t="s">
        <v>317</v>
      </c>
      <c r="E867" s="61" t="s">
        <v>318</v>
      </c>
      <c r="F867" s="17">
        <v>125.52</v>
      </c>
      <c r="G867" s="17">
        <v>6220</v>
      </c>
      <c r="H867" s="17">
        <v>123</v>
      </c>
      <c r="I867" s="62">
        <v>0.0197749196141479</v>
      </c>
      <c r="J867" s="63">
        <v>1.02048780487805</v>
      </c>
      <c r="K867" s="63">
        <v>20.1800643086817</v>
      </c>
      <c r="L867" s="17">
        <v>4</v>
      </c>
      <c r="M867" s="66">
        <v>0</v>
      </c>
      <c r="N867" s="17">
        <v>2</v>
      </c>
      <c r="O867" s="17">
        <v>1</v>
      </c>
      <c r="P867" s="17">
        <v>0</v>
      </c>
      <c r="Q867" s="17">
        <v>7</v>
      </c>
      <c r="R867" s="67">
        <v>17.9314285714286</v>
      </c>
      <c r="S867" s="85">
        <v>0.0569105691056911</v>
      </c>
      <c r="U867"/>
    </row>
    <row r="868" customHeight="1" spans="1:21">
      <c r="A868" s="64"/>
      <c r="B868" s="61" t="s">
        <v>175</v>
      </c>
      <c r="C868" s="64"/>
      <c r="D868" s="64"/>
      <c r="E868" s="64"/>
      <c r="F868" s="17">
        <v>4356.19</v>
      </c>
      <c r="G868" s="17">
        <v>227401</v>
      </c>
      <c r="H868" s="17">
        <v>8281</v>
      </c>
      <c r="I868" s="62">
        <v>0.0364158468960119</v>
      </c>
      <c r="J868" s="63">
        <v>0.526046371211206</v>
      </c>
      <c r="K868" s="63">
        <v>19.1564241142299</v>
      </c>
      <c r="L868" s="17">
        <v>177</v>
      </c>
      <c r="M868" s="66">
        <v>4</v>
      </c>
      <c r="N868" s="17">
        <v>137</v>
      </c>
      <c r="O868" s="17">
        <v>13</v>
      </c>
      <c r="P868" s="17">
        <v>8</v>
      </c>
      <c r="Q868" s="17">
        <v>339</v>
      </c>
      <c r="R868" s="67">
        <v>12.8501179941003</v>
      </c>
      <c r="S868" s="85">
        <v>0.0409370848931289</v>
      </c>
      <c r="U868"/>
    </row>
    <row r="869" customHeight="1" spans="1:21">
      <c r="A869" s="61" t="s">
        <v>324</v>
      </c>
      <c r="B869" s="64"/>
      <c r="C869" s="64"/>
      <c r="D869" s="64"/>
      <c r="E869" s="64"/>
      <c r="F869" s="17">
        <v>4356.19</v>
      </c>
      <c r="G869" s="17">
        <v>227401</v>
      </c>
      <c r="H869" s="17">
        <v>8281</v>
      </c>
      <c r="I869" s="62">
        <v>0.0364158468960119</v>
      </c>
      <c r="J869" s="63">
        <v>0.526046371211206</v>
      </c>
      <c r="K869" s="63">
        <v>19.1564241142299</v>
      </c>
      <c r="L869" s="17">
        <v>177</v>
      </c>
      <c r="M869" s="66">
        <v>4</v>
      </c>
      <c r="N869" s="17">
        <v>137</v>
      </c>
      <c r="O869" s="17">
        <v>13</v>
      </c>
      <c r="P869" s="17">
        <v>8</v>
      </c>
      <c r="Q869" s="17">
        <v>339</v>
      </c>
      <c r="R869" s="67">
        <v>12.8501179941003</v>
      </c>
      <c r="S869" s="85">
        <v>0.0409370848931289</v>
      </c>
      <c r="U869"/>
    </row>
    <row r="870" customHeight="1" spans="1:21">
      <c r="A870" s="61" t="s">
        <v>32</v>
      </c>
      <c r="B870" s="61" t="s">
        <v>171</v>
      </c>
      <c r="C870" s="61" t="s">
        <v>172</v>
      </c>
      <c r="D870" s="61" t="s">
        <v>173</v>
      </c>
      <c r="E870" s="61" t="s">
        <v>174</v>
      </c>
      <c r="F870" s="17">
        <v>1189.81</v>
      </c>
      <c r="G870" s="17">
        <v>61939</v>
      </c>
      <c r="H870" s="17">
        <v>1935</v>
      </c>
      <c r="I870" s="62">
        <v>0.0312404139556661</v>
      </c>
      <c r="J870" s="63">
        <v>0.614888888888889</v>
      </c>
      <c r="K870" s="63">
        <v>19.2093834256284</v>
      </c>
      <c r="L870" s="17">
        <v>22</v>
      </c>
      <c r="M870" s="66">
        <v>0</v>
      </c>
      <c r="N870" s="17">
        <v>16</v>
      </c>
      <c r="O870" s="17">
        <v>2</v>
      </c>
      <c r="P870" s="17">
        <v>3</v>
      </c>
      <c r="Q870" s="17">
        <v>43</v>
      </c>
      <c r="R870" s="67">
        <v>27.67</v>
      </c>
      <c r="S870" s="85">
        <v>0.0222222222222222</v>
      </c>
      <c r="U870"/>
    </row>
    <row r="871" customHeight="1" spans="1:21">
      <c r="A871" s="64"/>
      <c r="B871" s="64"/>
      <c r="C871" s="64"/>
      <c r="D871" s="61" t="s">
        <v>309</v>
      </c>
      <c r="E871" s="61" t="s">
        <v>203</v>
      </c>
      <c r="F871" s="17">
        <v>831.83</v>
      </c>
      <c r="G871" s="17">
        <v>59136</v>
      </c>
      <c r="H871" s="17">
        <v>2759</v>
      </c>
      <c r="I871" s="62">
        <v>0.0466551677489178</v>
      </c>
      <c r="J871" s="63">
        <v>0.301496919173614</v>
      </c>
      <c r="K871" s="63">
        <v>14.0663893398268</v>
      </c>
      <c r="L871" s="17">
        <v>25</v>
      </c>
      <c r="M871" s="66">
        <v>1</v>
      </c>
      <c r="N871" s="17">
        <v>16</v>
      </c>
      <c r="O871" s="17">
        <v>4</v>
      </c>
      <c r="P871" s="17">
        <v>0</v>
      </c>
      <c r="Q871" s="17">
        <v>46</v>
      </c>
      <c r="R871" s="67">
        <v>18.0832608695652</v>
      </c>
      <c r="S871" s="85">
        <v>0.0166727075027184</v>
      </c>
      <c r="U871"/>
    </row>
    <row r="872" customHeight="1" spans="1:21">
      <c r="A872" s="64"/>
      <c r="B872" s="64"/>
      <c r="C872" s="61" t="s">
        <v>184</v>
      </c>
      <c r="D872" s="61" t="s">
        <v>173</v>
      </c>
      <c r="E872" s="61" t="s">
        <v>174</v>
      </c>
      <c r="F872" s="17">
        <v>2022.89</v>
      </c>
      <c r="G872" s="17">
        <v>98952</v>
      </c>
      <c r="H872" s="17">
        <v>3065</v>
      </c>
      <c r="I872" s="62">
        <v>0.0309746139542404</v>
      </c>
      <c r="J872" s="63">
        <v>0.659996737357259</v>
      </c>
      <c r="K872" s="63">
        <v>20.4431441506993</v>
      </c>
      <c r="L872" s="17">
        <v>101</v>
      </c>
      <c r="M872" s="66">
        <v>3</v>
      </c>
      <c r="N872" s="17">
        <v>114</v>
      </c>
      <c r="O872" s="17">
        <v>6</v>
      </c>
      <c r="P872" s="17">
        <v>6</v>
      </c>
      <c r="Q872" s="17">
        <v>230</v>
      </c>
      <c r="R872" s="67">
        <v>8.79517391304348</v>
      </c>
      <c r="S872" s="85">
        <v>0.0750407830342578</v>
      </c>
      <c r="U872"/>
    </row>
    <row r="873" customHeight="1" spans="1:21">
      <c r="A873" s="64"/>
      <c r="B873" s="64"/>
      <c r="C873" s="64"/>
      <c r="D873" s="61" t="s">
        <v>321</v>
      </c>
      <c r="E873" s="61" t="s">
        <v>203</v>
      </c>
      <c r="F873" s="17">
        <v>7.75</v>
      </c>
      <c r="G873" s="17">
        <v>506</v>
      </c>
      <c r="H873" s="17">
        <v>18</v>
      </c>
      <c r="I873" s="62">
        <v>0.0355731225296443</v>
      </c>
      <c r="J873" s="63">
        <v>0.430555555555556</v>
      </c>
      <c r="K873" s="63">
        <v>15.3162055335968</v>
      </c>
      <c r="L873" s="17">
        <v>0</v>
      </c>
      <c r="M873" s="66">
        <v>1</v>
      </c>
      <c r="N873" s="17">
        <v>0</v>
      </c>
      <c r="O873" s="17">
        <v>0</v>
      </c>
      <c r="P873" s="17">
        <v>0</v>
      </c>
      <c r="Q873" s="17">
        <v>1</v>
      </c>
      <c r="R873" s="67">
        <v>7.75</v>
      </c>
      <c r="S873" s="85">
        <v>0.0555555555555556</v>
      </c>
      <c r="U873"/>
    </row>
    <row r="874" customHeight="1" spans="1:21">
      <c r="A874" s="64"/>
      <c r="B874" s="64"/>
      <c r="C874" s="64"/>
      <c r="D874" s="61" t="s">
        <v>317</v>
      </c>
      <c r="E874" s="61" t="s">
        <v>318</v>
      </c>
      <c r="F874" s="17">
        <v>174.08</v>
      </c>
      <c r="G874" s="17">
        <v>10553</v>
      </c>
      <c r="H874" s="17">
        <v>165</v>
      </c>
      <c r="I874" s="62">
        <v>0.0156353643513693</v>
      </c>
      <c r="J874" s="63">
        <v>1.0550303030303</v>
      </c>
      <c r="K874" s="63">
        <v>16.4957831896143</v>
      </c>
      <c r="L874" s="17">
        <v>4</v>
      </c>
      <c r="M874" s="66">
        <v>1</v>
      </c>
      <c r="N874" s="17">
        <v>2</v>
      </c>
      <c r="O874" s="17">
        <v>0</v>
      </c>
      <c r="P874" s="17">
        <v>0</v>
      </c>
      <c r="Q874" s="17">
        <v>7</v>
      </c>
      <c r="R874" s="67">
        <v>24.8685714285714</v>
      </c>
      <c r="S874" s="85">
        <v>0.0424242424242424</v>
      </c>
      <c r="U874"/>
    </row>
    <row r="875" customHeight="1" spans="1:21">
      <c r="A875" s="64"/>
      <c r="B875" s="61" t="s">
        <v>175</v>
      </c>
      <c r="C875" s="64"/>
      <c r="D875" s="64"/>
      <c r="E875" s="64"/>
      <c r="F875" s="17">
        <v>4226.36</v>
      </c>
      <c r="G875" s="17">
        <v>231086</v>
      </c>
      <c r="H875" s="17">
        <v>7942</v>
      </c>
      <c r="I875" s="62">
        <v>0.0343681573094</v>
      </c>
      <c r="J875" s="63">
        <v>0.532153110047847</v>
      </c>
      <c r="K875" s="63">
        <v>18.2891217988108</v>
      </c>
      <c r="L875" s="17">
        <v>152</v>
      </c>
      <c r="M875" s="66">
        <v>6</v>
      </c>
      <c r="N875" s="17">
        <v>148</v>
      </c>
      <c r="O875" s="17">
        <v>12</v>
      </c>
      <c r="P875" s="17">
        <v>9</v>
      </c>
      <c r="Q875" s="17">
        <v>327</v>
      </c>
      <c r="R875" s="67">
        <v>12.9246483180428</v>
      </c>
      <c r="S875" s="85">
        <v>0.0411735079325107</v>
      </c>
      <c r="U875"/>
    </row>
    <row r="876" customHeight="1" spans="1:21">
      <c r="A876" s="61" t="s">
        <v>325</v>
      </c>
      <c r="B876" s="64"/>
      <c r="C876" s="64"/>
      <c r="D876" s="64"/>
      <c r="E876" s="64"/>
      <c r="F876" s="17">
        <v>4226.36</v>
      </c>
      <c r="G876" s="17">
        <v>231086</v>
      </c>
      <c r="H876" s="17">
        <v>7942</v>
      </c>
      <c r="I876" s="62">
        <v>0.0343681573094</v>
      </c>
      <c r="J876" s="63">
        <v>0.532153110047847</v>
      </c>
      <c r="K876" s="63">
        <v>18.2891217988108</v>
      </c>
      <c r="L876" s="17">
        <v>152</v>
      </c>
      <c r="M876" s="66">
        <v>6</v>
      </c>
      <c r="N876" s="17">
        <v>148</v>
      </c>
      <c r="O876" s="17">
        <v>12</v>
      </c>
      <c r="P876" s="17">
        <v>9</v>
      </c>
      <c r="Q876" s="17">
        <v>327</v>
      </c>
      <c r="R876" s="67">
        <v>12.9246483180428</v>
      </c>
      <c r="S876" s="85">
        <v>0.0411735079325107</v>
      </c>
      <c r="U876"/>
    </row>
    <row r="877" customHeight="1" spans="1:21">
      <c r="A877" s="61" t="s">
        <v>31</v>
      </c>
      <c r="B877" s="61" t="s">
        <v>171</v>
      </c>
      <c r="C877" s="61" t="s">
        <v>172</v>
      </c>
      <c r="D877" s="61" t="s">
        <v>173</v>
      </c>
      <c r="E877" s="61" t="s">
        <v>174</v>
      </c>
      <c r="F877" s="17">
        <v>950.69</v>
      </c>
      <c r="G877" s="17">
        <v>53117</v>
      </c>
      <c r="H877" s="17">
        <v>1729</v>
      </c>
      <c r="I877" s="62">
        <v>0.032550784118079</v>
      </c>
      <c r="J877" s="63">
        <v>0.54984962406015</v>
      </c>
      <c r="K877" s="63">
        <v>17.8980364101888</v>
      </c>
      <c r="L877" s="17">
        <v>18</v>
      </c>
      <c r="M877" s="66">
        <v>0</v>
      </c>
      <c r="N877" s="17">
        <v>12</v>
      </c>
      <c r="O877" s="17">
        <v>1</v>
      </c>
      <c r="P877" s="17">
        <v>1</v>
      </c>
      <c r="Q877" s="17">
        <v>32</v>
      </c>
      <c r="R877" s="67">
        <v>29.7090625</v>
      </c>
      <c r="S877" s="85">
        <v>0.0185078079814922</v>
      </c>
      <c r="U877"/>
    </row>
    <row r="878" customHeight="1" spans="1:21">
      <c r="A878" s="64"/>
      <c r="B878" s="64"/>
      <c r="C878" s="64"/>
      <c r="D878" s="61" t="s">
        <v>309</v>
      </c>
      <c r="E878" s="61" t="s">
        <v>203</v>
      </c>
      <c r="F878" s="17">
        <v>893.34</v>
      </c>
      <c r="G878" s="17">
        <v>62247</v>
      </c>
      <c r="H878" s="17">
        <v>3057</v>
      </c>
      <c r="I878" s="62">
        <v>0.049110800520507</v>
      </c>
      <c r="J878" s="63">
        <v>0.292227674190383</v>
      </c>
      <c r="K878" s="63">
        <v>14.3515350137356</v>
      </c>
      <c r="L878" s="17">
        <v>23</v>
      </c>
      <c r="M878" s="66">
        <v>1</v>
      </c>
      <c r="N878" s="17">
        <v>15</v>
      </c>
      <c r="O878" s="17">
        <v>4</v>
      </c>
      <c r="P878" s="17">
        <v>4</v>
      </c>
      <c r="Q878" s="17">
        <v>47</v>
      </c>
      <c r="R878" s="67">
        <v>19.0072340425532</v>
      </c>
      <c r="S878" s="85">
        <v>0.0153745502126268</v>
      </c>
      <c r="U878"/>
    </row>
    <row r="879" customHeight="1" spans="1:21">
      <c r="A879" s="64"/>
      <c r="B879" s="64"/>
      <c r="C879" s="61" t="s">
        <v>184</v>
      </c>
      <c r="D879" s="61" t="s">
        <v>173</v>
      </c>
      <c r="E879" s="61" t="s">
        <v>174</v>
      </c>
      <c r="F879" s="17">
        <v>3557.55</v>
      </c>
      <c r="G879" s="17">
        <v>182105</v>
      </c>
      <c r="H879" s="17">
        <v>4606</v>
      </c>
      <c r="I879" s="62">
        <v>0.0252931001345378</v>
      </c>
      <c r="J879" s="63">
        <v>0.772372991749892</v>
      </c>
      <c r="K879" s="63">
        <v>19.5357074215425</v>
      </c>
      <c r="L879" s="17">
        <v>166</v>
      </c>
      <c r="M879" s="66">
        <v>5</v>
      </c>
      <c r="N879" s="17">
        <v>132</v>
      </c>
      <c r="O879" s="17">
        <v>8</v>
      </c>
      <c r="P879" s="17">
        <v>5</v>
      </c>
      <c r="Q879" s="17">
        <v>316</v>
      </c>
      <c r="R879" s="67">
        <v>11.2580696202532</v>
      </c>
      <c r="S879" s="85">
        <v>0.0686061658706036</v>
      </c>
      <c r="U879"/>
    </row>
    <row r="880" customHeight="1" spans="1:21">
      <c r="A880" s="64"/>
      <c r="B880" s="64"/>
      <c r="C880" s="64"/>
      <c r="D880" s="61" t="s">
        <v>317</v>
      </c>
      <c r="E880" s="61" t="s">
        <v>318</v>
      </c>
      <c r="F880" s="17">
        <v>170.08</v>
      </c>
      <c r="G880" s="17">
        <v>29863</v>
      </c>
      <c r="H880" s="17">
        <v>383</v>
      </c>
      <c r="I880" s="62">
        <v>0.0128252352409336</v>
      </c>
      <c r="J880" s="63">
        <v>0.444073107049608</v>
      </c>
      <c r="K880" s="63">
        <v>5.69534206208352</v>
      </c>
      <c r="L880" s="17">
        <v>8</v>
      </c>
      <c r="M880" s="66">
        <v>0</v>
      </c>
      <c r="N880" s="17">
        <v>4</v>
      </c>
      <c r="O880" s="17">
        <v>0</v>
      </c>
      <c r="P880" s="17">
        <v>0</v>
      </c>
      <c r="Q880" s="17">
        <v>12</v>
      </c>
      <c r="R880" s="67">
        <v>14.1733333333333</v>
      </c>
      <c r="S880" s="85">
        <v>0.031331592689295</v>
      </c>
      <c r="U880"/>
    </row>
    <row r="881" customHeight="1" spans="1:21">
      <c r="A881" s="64"/>
      <c r="B881" s="61" t="s">
        <v>175</v>
      </c>
      <c r="C881" s="64"/>
      <c r="D881" s="64"/>
      <c r="E881" s="64"/>
      <c r="F881" s="17">
        <v>5571.66</v>
      </c>
      <c r="G881" s="17">
        <v>327332</v>
      </c>
      <c r="H881" s="17">
        <v>9775</v>
      </c>
      <c r="I881" s="62">
        <v>0.0298626470983589</v>
      </c>
      <c r="J881" s="63">
        <v>0.569990792838875</v>
      </c>
      <c r="K881" s="63">
        <v>17.0214338958611</v>
      </c>
      <c r="L881" s="17">
        <v>215</v>
      </c>
      <c r="M881" s="66">
        <v>6</v>
      </c>
      <c r="N881" s="17">
        <v>163</v>
      </c>
      <c r="O881" s="17">
        <v>13</v>
      </c>
      <c r="P881" s="17">
        <v>10</v>
      </c>
      <c r="Q881" s="17">
        <v>407</v>
      </c>
      <c r="R881" s="67">
        <v>13.6895823095823</v>
      </c>
      <c r="S881" s="85">
        <v>0.0416368286445013</v>
      </c>
      <c r="U881"/>
    </row>
    <row r="882" customHeight="1" spans="1:21">
      <c r="A882" s="61" t="s">
        <v>326</v>
      </c>
      <c r="B882" s="64"/>
      <c r="C882" s="64"/>
      <c r="D882" s="64"/>
      <c r="E882" s="64"/>
      <c r="F882" s="17">
        <v>5571.66</v>
      </c>
      <c r="G882" s="17">
        <v>327332</v>
      </c>
      <c r="H882" s="17">
        <v>9775</v>
      </c>
      <c r="I882" s="62">
        <v>0.0298626470983589</v>
      </c>
      <c r="J882" s="63">
        <v>0.569990792838875</v>
      </c>
      <c r="K882" s="63">
        <v>17.0214338958611</v>
      </c>
      <c r="L882" s="17">
        <v>215</v>
      </c>
      <c r="M882" s="66">
        <v>6</v>
      </c>
      <c r="N882" s="17">
        <v>163</v>
      </c>
      <c r="O882" s="17">
        <v>13</v>
      </c>
      <c r="P882" s="17">
        <v>10</v>
      </c>
      <c r="Q882" s="17">
        <v>407</v>
      </c>
      <c r="R882" s="67">
        <v>13.6895823095823</v>
      </c>
      <c r="S882" s="85">
        <v>0.0416368286445013</v>
      </c>
      <c r="U882"/>
    </row>
    <row r="883" customHeight="1" spans="1:21">
      <c r="A883" s="61" t="s">
        <v>30</v>
      </c>
      <c r="B883" s="61" t="s">
        <v>171</v>
      </c>
      <c r="C883" s="61" t="s">
        <v>172</v>
      </c>
      <c r="D883" s="61" t="s">
        <v>173</v>
      </c>
      <c r="E883" s="61" t="s">
        <v>174</v>
      </c>
      <c r="F883" s="17">
        <v>682.93</v>
      </c>
      <c r="G883" s="17">
        <v>47425</v>
      </c>
      <c r="H883" s="17">
        <v>1555</v>
      </c>
      <c r="I883" s="62">
        <v>0.0327886136004217</v>
      </c>
      <c r="J883" s="63">
        <v>0.439183279742765</v>
      </c>
      <c r="K883" s="63">
        <v>14.4002108592514</v>
      </c>
      <c r="L883" s="17">
        <v>20</v>
      </c>
      <c r="M883" s="66">
        <v>1</v>
      </c>
      <c r="N883" s="17">
        <v>5</v>
      </c>
      <c r="O883" s="17">
        <v>0</v>
      </c>
      <c r="P883" s="17">
        <v>1</v>
      </c>
      <c r="Q883" s="17">
        <v>27</v>
      </c>
      <c r="R883" s="67">
        <v>25.2937037037037</v>
      </c>
      <c r="S883" s="85">
        <v>0.0173633440514469</v>
      </c>
      <c r="U883"/>
    </row>
    <row r="884" customHeight="1" spans="1:21">
      <c r="A884" s="64"/>
      <c r="B884" s="64"/>
      <c r="C884" s="64"/>
      <c r="D884" s="61" t="s">
        <v>309</v>
      </c>
      <c r="E884" s="61" t="s">
        <v>203</v>
      </c>
      <c r="F884" s="17">
        <v>489.23</v>
      </c>
      <c r="G884" s="17">
        <v>33144</v>
      </c>
      <c r="H884" s="17">
        <v>1735</v>
      </c>
      <c r="I884" s="62">
        <v>0.0523473328505914</v>
      </c>
      <c r="J884" s="63">
        <v>0.281976945244957</v>
      </c>
      <c r="K884" s="63">
        <v>14.7607410089307</v>
      </c>
      <c r="L884" s="17">
        <v>16</v>
      </c>
      <c r="M884" s="66">
        <v>0</v>
      </c>
      <c r="N884" s="17">
        <v>8</v>
      </c>
      <c r="O884" s="17">
        <v>0</v>
      </c>
      <c r="P884" s="17">
        <v>3</v>
      </c>
      <c r="Q884" s="17">
        <v>27</v>
      </c>
      <c r="R884" s="67">
        <v>18.1196296296296</v>
      </c>
      <c r="S884" s="85">
        <v>0.0155619596541787</v>
      </c>
      <c r="U884"/>
    </row>
    <row r="885" customHeight="1" spans="1:21">
      <c r="A885" s="64"/>
      <c r="B885" s="64"/>
      <c r="C885" s="61" t="s">
        <v>184</v>
      </c>
      <c r="D885" s="61" t="s">
        <v>173</v>
      </c>
      <c r="E885" s="61" t="s">
        <v>174</v>
      </c>
      <c r="F885" s="17">
        <v>798.2</v>
      </c>
      <c r="G885" s="17">
        <v>40439</v>
      </c>
      <c r="H885" s="17">
        <v>1138</v>
      </c>
      <c r="I885" s="62">
        <v>0.0281411508692104</v>
      </c>
      <c r="J885" s="63">
        <v>0.701405975395431</v>
      </c>
      <c r="K885" s="63">
        <v>19.7383713741685</v>
      </c>
      <c r="L885" s="17">
        <v>54</v>
      </c>
      <c r="M885" s="66">
        <v>1</v>
      </c>
      <c r="N885" s="17">
        <v>60</v>
      </c>
      <c r="O885" s="17">
        <v>10</v>
      </c>
      <c r="P885" s="17">
        <v>0</v>
      </c>
      <c r="Q885" s="17">
        <v>125</v>
      </c>
      <c r="R885" s="67">
        <v>6.3856</v>
      </c>
      <c r="S885" s="85">
        <v>0.109841827768014</v>
      </c>
      <c r="U885"/>
    </row>
    <row r="886" customHeight="1" spans="1:21">
      <c r="A886" s="64"/>
      <c r="B886" s="64"/>
      <c r="C886" s="64"/>
      <c r="D886" s="61" t="s">
        <v>321</v>
      </c>
      <c r="E886" s="61" t="s">
        <v>203</v>
      </c>
      <c r="F886" s="17">
        <v>9.81</v>
      </c>
      <c r="G886" s="17">
        <v>813</v>
      </c>
      <c r="H886" s="17">
        <v>19</v>
      </c>
      <c r="I886" s="62">
        <v>0.023370233702337</v>
      </c>
      <c r="J886" s="63">
        <v>0.516315789473684</v>
      </c>
      <c r="K886" s="63">
        <v>12.0664206642066</v>
      </c>
      <c r="L886" s="17">
        <v>0</v>
      </c>
      <c r="M886" s="66">
        <v>0</v>
      </c>
      <c r="N886" s="17">
        <v>0</v>
      </c>
      <c r="O886" s="17">
        <v>0</v>
      </c>
      <c r="P886" s="17">
        <v>0</v>
      </c>
      <c r="Q886" s="17">
        <v>0</v>
      </c>
      <c r="R886" s="67" t="e">
        <v>#DIV/0!</v>
      </c>
      <c r="S886" s="85">
        <v>0</v>
      </c>
      <c r="U886"/>
    </row>
    <row r="887" customHeight="1" spans="1:21">
      <c r="A887" s="64"/>
      <c r="B887" s="61" t="s">
        <v>175</v>
      </c>
      <c r="C887" s="64"/>
      <c r="D887" s="64"/>
      <c r="E887" s="64"/>
      <c r="F887" s="17">
        <v>1980.17</v>
      </c>
      <c r="G887" s="17">
        <v>121821</v>
      </c>
      <c r="H887" s="17">
        <v>4447</v>
      </c>
      <c r="I887" s="62">
        <v>0.036504379376298</v>
      </c>
      <c r="J887" s="63">
        <v>0.445282212727682</v>
      </c>
      <c r="K887" s="63">
        <v>16.2547508229287</v>
      </c>
      <c r="L887" s="17">
        <v>90</v>
      </c>
      <c r="M887" s="66">
        <v>2</v>
      </c>
      <c r="N887" s="17">
        <v>73</v>
      </c>
      <c r="O887" s="17">
        <v>10</v>
      </c>
      <c r="P887" s="17">
        <v>4</v>
      </c>
      <c r="Q887" s="17">
        <v>179</v>
      </c>
      <c r="R887" s="67">
        <v>11.0624022346369</v>
      </c>
      <c r="S887" s="85">
        <v>0.0402518551832696</v>
      </c>
      <c r="U887"/>
    </row>
    <row r="888" customHeight="1" spans="1:21">
      <c r="A888" s="61" t="s">
        <v>327</v>
      </c>
      <c r="B888" s="64"/>
      <c r="C888" s="64"/>
      <c r="D888" s="64"/>
      <c r="E888" s="64"/>
      <c r="F888" s="17">
        <v>1980.17</v>
      </c>
      <c r="G888" s="17">
        <v>121821</v>
      </c>
      <c r="H888" s="17">
        <v>4447</v>
      </c>
      <c r="I888" s="62">
        <v>0.036504379376298</v>
      </c>
      <c r="J888" s="63">
        <v>0.445282212727682</v>
      </c>
      <c r="K888" s="63">
        <v>16.2547508229287</v>
      </c>
      <c r="L888" s="17">
        <v>90</v>
      </c>
      <c r="M888" s="66">
        <v>2</v>
      </c>
      <c r="N888" s="17">
        <v>73</v>
      </c>
      <c r="O888" s="17">
        <v>10</v>
      </c>
      <c r="P888" s="17">
        <v>4</v>
      </c>
      <c r="Q888" s="17">
        <v>179</v>
      </c>
      <c r="R888" s="67">
        <v>11.0624022346369</v>
      </c>
      <c r="S888" s="85">
        <v>0.0402518551832696</v>
      </c>
      <c r="U888"/>
    </row>
    <row r="889" customHeight="1" spans="1:21">
      <c r="A889" s="61" t="s">
        <v>29</v>
      </c>
      <c r="B889" s="61" t="s">
        <v>171</v>
      </c>
      <c r="C889" s="61" t="s">
        <v>172</v>
      </c>
      <c r="D889" s="61" t="s">
        <v>173</v>
      </c>
      <c r="E889" s="61" t="s">
        <v>174</v>
      </c>
      <c r="F889" s="17">
        <v>530.42</v>
      </c>
      <c r="G889" s="17">
        <v>34881</v>
      </c>
      <c r="H889" s="17">
        <v>1270</v>
      </c>
      <c r="I889" s="62">
        <v>0.0364095066081821</v>
      </c>
      <c r="J889" s="63">
        <v>0.417653543307087</v>
      </c>
      <c r="K889" s="63">
        <v>15.20655944497</v>
      </c>
      <c r="L889" s="17">
        <v>18</v>
      </c>
      <c r="M889" s="66">
        <v>0</v>
      </c>
      <c r="N889" s="17">
        <v>10</v>
      </c>
      <c r="O889" s="17">
        <v>1</v>
      </c>
      <c r="P889" s="17">
        <v>1</v>
      </c>
      <c r="Q889" s="17">
        <v>30</v>
      </c>
      <c r="R889" s="67">
        <v>17.6806666666667</v>
      </c>
      <c r="S889" s="85">
        <v>0.0236220472440945</v>
      </c>
      <c r="U889"/>
    </row>
    <row r="890" customHeight="1" spans="1:21">
      <c r="A890" s="64"/>
      <c r="B890" s="64"/>
      <c r="C890" s="64"/>
      <c r="D890" s="61" t="s">
        <v>309</v>
      </c>
      <c r="E890" s="61" t="s">
        <v>203</v>
      </c>
      <c r="F890" s="17">
        <v>201.97</v>
      </c>
      <c r="G890" s="17">
        <v>13357</v>
      </c>
      <c r="H890" s="17">
        <v>720</v>
      </c>
      <c r="I890" s="62">
        <v>0.0539043198322977</v>
      </c>
      <c r="J890" s="63">
        <v>0.280513888888889</v>
      </c>
      <c r="K890" s="63">
        <v>15.1209103840683</v>
      </c>
      <c r="L890" s="17">
        <v>6</v>
      </c>
      <c r="M890" s="66">
        <v>0</v>
      </c>
      <c r="N890" s="17">
        <v>4</v>
      </c>
      <c r="O890" s="17">
        <v>1</v>
      </c>
      <c r="P890" s="17">
        <v>0</v>
      </c>
      <c r="Q890" s="17">
        <v>11</v>
      </c>
      <c r="R890" s="67">
        <v>18.3609090909091</v>
      </c>
      <c r="S890" s="85">
        <v>0.0152777777777778</v>
      </c>
      <c r="U890"/>
    </row>
    <row r="891" customHeight="1" spans="1:21">
      <c r="A891" s="64"/>
      <c r="B891" s="64"/>
      <c r="C891" s="61" t="s">
        <v>184</v>
      </c>
      <c r="D891" s="61" t="s">
        <v>173</v>
      </c>
      <c r="E891" s="61" t="s">
        <v>174</v>
      </c>
      <c r="F891" s="17">
        <v>300.76</v>
      </c>
      <c r="G891" s="17">
        <v>14578</v>
      </c>
      <c r="H891" s="17">
        <v>534</v>
      </c>
      <c r="I891" s="62">
        <v>0.0366305391686102</v>
      </c>
      <c r="J891" s="63">
        <v>0.563220973782772</v>
      </c>
      <c r="K891" s="63">
        <v>20.6310879407326</v>
      </c>
      <c r="L891" s="17">
        <v>30</v>
      </c>
      <c r="M891" s="66">
        <v>0</v>
      </c>
      <c r="N891" s="17">
        <v>26</v>
      </c>
      <c r="O891" s="17">
        <v>0</v>
      </c>
      <c r="P891" s="17">
        <v>1</v>
      </c>
      <c r="Q891" s="17">
        <v>57</v>
      </c>
      <c r="R891" s="67">
        <v>5.27649122807018</v>
      </c>
      <c r="S891" s="85">
        <v>0.106741573033708</v>
      </c>
      <c r="U891"/>
    </row>
    <row r="892" customHeight="1" spans="1:21">
      <c r="A892" s="64"/>
      <c r="B892" s="64"/>
      <c r="C892" s="64"/>
      <c r="D892" s="61" t="s">
        <v>321</v>
      </c>
      <c r="E892" s="61" t="s">
        <v>203</v>
      </c>
      <c r="F892" s="17">
        <v>11.25</v>
      </c>
      <c r="G892" s="17">
        <v>889</v>
      </c>
      <c r="H892" s="17">
        <v>20</v>
      </c>
      <c r="I892" s="62">
        <v>0.0224971878515186</v>
      </c>
      <c r="J892" s="63">
        <v>0.5625</v>
      </c>
      <c r="K892" s="63">
        <v>12.6546681664792</v>
      </c>
      <c r="L892" s="17">
        <v>0</v>
      </c>
      <c r="M892" s="66">
        <v>0</v>
      </c>
      <c r="N892" s="17">
        <v>1</v>
      </c>
      <c r="O892" s="17">
        <v>0</v>
      </c>
      <c r="P892" s="17">
        <v>0</v>
      </c>
      <c r="Q892" s="17">
        <v>1</v>
      </c>
      <c r="R892" s="67">
        <v>11.25</v>
      </c>
      <c r="S892" s="85">
        <v>0.05</v>
      </c>
      <c r="U892"/>
    </row>
    <row r="893" customHeight="1" spans="1:21">
      <c r="A893" s="64"/>
      <c r="B893" s="61" t="s">
        <v>175</v>
      </c>
      <c r="C893" s="64"/>
      <c r="D893" s="64"/>
      <c r="E893" s="64"/>
      <c r="F893" s="17">
        <v>1044.4</v>
      </c>
      <c r="G893" s="17">
        <v>63705</v>
      </c>
      <c r="H893" s="17">
        <v>2544</v>
      </c>
      <c r="I893" s="62">
        <v>0.0399340711090181</v>
      </c>
      <c r="J893" s="63">
        <v>0.410534591194969</v>
      </c>
      <c r="K893" s="63">
        <v>16.3943175574916</v>
      </c>
      <c r="L893" s="17">
        <v>54</v>
      </c>
      <c r="M893" s="66">
        <v>0</v>
      </c>
      <c r="N893" s="17">
        <v>41</v>
      </c>
      <c r="O893" s="17">
        <v>2</v>
      </c>
      <c r="P893" s="17">
        <v>2</v>
      </c>
      <c r="Q893" s="17">
        <v>99</v>
      </c>
      <c r="R893" s="67">
        <v>10.549494949495</v>
      </c>
      <c r="S893" s="85">
        <v>0.0389150943396226</v>
      </c>
      <c r="U893"/>
    </row>
    <row r="894" customHeight="1" spans="1:21">
      <c r="A894" s="61" t="s">
        <v>328</v>
      </c>
      <c r="B894" s="64"/>
      <c r="C894" s="64"/>
      <c r="D894" s="64"/>
      <c r="E894" s="64"/>
      <c r="F894" s="17">
        <v>1044.4</v>
      </c>
      <c r="G894" s="17">
        <v>63705</v>
      </c>
      <c r="H894" s="17">
        <v>2544</v>
      </c>
      <c r="I894" s="62">
        <v>0.0399340711090181</v>
      </c>
      <c r="J894" s="63">
        <v>0.410534591194969</v>
      </c>
      <c r="K894" s="63">
        <v>16.3943175574916</v>
      </c>
      <c r="L894" s="17">
        <v>54</v>
      </c>
      <c r="M894" s="66">
        <v>0</v>
      </c>
      <c r="N894" s="17">
        <v>41</v>
      </c>
      <c r="O894" s="17">
        <v>2</v>
      </c>
      <c r="P894" s="17">
        <v>2</v>
      </c>
      <c r="Q894" s="17">
        <v>99</v>
      </c>
      <c r="R894" s="67">
        <v>10.549494949495</v>
      </c>
      <c r="S894" s="85">
        <v>0.0389150943396226</v>
      </c>
      <c r="U894"/>
    </row>
    <row r="895" customHeight="1" spans="1:21">
      <c r="A895" s="61" t="s">
        <v>28</v>
      </c>
      <c r="B895" s="61" t="s">
        <v>171</v>
      </c>
      <c r="C895" s="61" t="s">
        <v>172</v>
      </c>
      <c r="D895" s="61" t="s">
        <v>173</v>
      </c>
      <c r="E895" s="61" t="s">
        <v>174</v>
      </c>
      <c r="F895" s="17">
        <v>534.82</v>
      </c>
      <c r="G895" s="17">
        <v>38728</v>
      </c>
      <c r="H895" s="17">
        <v>1288</v>
      </c>
      <c r="I895" s="62">
        <v>0.0332575914067341</v>
      </c>
      <c r="J895" s="63">
        <v>0.415232919254658</v>
      </c>
      <c r="K895" s="63">
        <v>13.8096467671969</v>
      </c>
      <c r="L895" s="17">
        <v>22</v>
      </c>
      <c r="M895" s="66">
        <v>0</v>
      </c>
      <c r="N895" s="17">
        <v>10</v>
      </c>
      <c r="O895" s="17">
        <v>2</v>
      </c>
      <c r="P895" s="17">
        <v>2</v>
      </c>
      <c r="Q895" s="17">
        <v>36</v>
      </c>
      <c r="R895" s="67">
        <v>14.8561111111111</v>
      </c>
      <c r="S895" s="85">
        <v>0.0279503105590062</v>
      </c>
      <c r="U895"/>
    </row>
    <row r="896" customHeight="1" spans="1:21">
      <c r="A896" s="64"/>
      <c r="B896" s="64"/>
      <c r="C896" s="64"/>
      <c r="D896" s="61" t="s">
        <v>309</v>
      </c>
      <c r="E896" s="61" t="s">
        <v>203</v>
      </c>
      <c r="F896" s="17">
        <v>206.92</v>
      </c>
      <c r="G896" s="17">
        <v>14489</v>
      </c>
      <c r="H896" s="17">
        <v>748</v>
      </c>
      <c r="I896" s="62">
        <v>0.0516253709710815</v>
      </c>
      <c r="J896" s="63">
        <v>0.276631016042781</v>
      </c>
      <c r="K896" s="63">
        <v>14.2811788253158</v>
      </c>
      <c r="L896" s="17">
        <v>12</v>
      </c>
      <c r="M896" s="66">
        <v>1</v>
      </c>
      <c r="N896" s="17">
        <v>9</v>
      </c>
      <c r="O896" s="17">
        <v>2</v>
      </c>
      <c r="P896" s="17">
        <v>3</v>
      </c>
      <c r="Q896" s="17">
        <v>27</v>
      </c>
      <c r="R896" s="67">
        <v>7.6637037037037</v>
      </c>
      <c r="S896" s="85">
        <v>0.036096256684492</v>
      </c>
      <c r="U896"/>
    </row>
    <row r="897" customHeight="1" spans="1:21">
      <c r="A897" s="64"/>
      <c r="B897" s="64"/>
      <c r="C897" s="61" t="s">
        <v>184</v>
      </c>
      <c r="D897" s="61" t="s">
        <v>173</v>
      </c>
      <c r="E897" s="61" t="s">
        <v>174</v>
      </c>
      <c r="F897" s="17">
        <v>303.36</v>
      </c>
      <c r="G897" s="17">
        <v>13846</v>
      </c>
      <c r="H897" s="17">
        <v>525</v>
      </c>
      <c r="I897" s="62">
        <v>0.0379170879676441</v>
      </c>
      <c r="J897" s="63">
        <v>0.577828571428572</v>
      </c>
      <c r="K897" s="63">
        <v>21.9095767730753</v>
      </c>
      <c r="L897" s="17">
        <v>24</v>
      </c>
      <c r="M897" s="66">
        <v>1</v>
      </c>
      <c r="N897" s="17">
        <v>18</v>
      </c>
      <c r="O897" s="17">
        <v>1</v>
      </c>
      <c r="P897" s="17">
        <v>1</v>
      </c>
      <c r="Q897" s="17">
        <v>45</v>
      </c>
      <c r="R897" s="67">
        <v>6.74133333333333</v>
      </c>
      <c r="S897" s="85">
        <v>0.0857142857142857</v>
      </c>
      <c r="U897"/>
    </row>
    <row r="898" customHeight="1" spans="1:21">
      <c r="A898" s="64"/>
      <c r="B898" s="64"/>
      <c r="C898" s="64"/>
      <c r="D898" s="61" t="s">
        <v>321</v>
      </c>
      <c r="E898" s="61" t="s">
        <v>203</v>
      </c>
      <c r="F898" s="17">
        <v>30.72</v>
      </c>
      <c r="G898" s="17">
        <v>2295</v>
      </c>
      <c r="H898" s="17">
        <v>64</v>
      </c>
      <c r="I898" s="62">
        <v>0.0278867102396514</v>
      </c>
      <c r="J898" s="63">
        <v>0.48</v>
      </c>
      <c r="K898" s="63">
        <v>13.3856209150327</v>
      </c>
      <c r="L898" s="17">
        <v>4</v>
      </c>
      <c r="M898" s="66">
        <v>1</v>
      </c>
      <c r="N898" s="17">
        <v>1</v>
      </c>
      <c r="O898" s="17">
        <v>1</v>
      </c>
      <c r="P898" s="17">
        <v>0</v>
      </c>
      <c r="Q898" s="17">
        <v>7</v>
      </c>
      <c r="R898" s="67">
        <v>4.38857142857143</v>
      </c>
      <c r="S898" s="85">
        <v>0.109375</v>
      </c>
      <c r="U898"/>
    </row>
    <row r="899" customHeight="1" spans="1:21">
      <c r="A899" s="64"/>
      <c r="B899" s="61" t="s">
        <v>175</v>
      </c>
      <c r="C899" s="64"/>
      <c r="D899" s="64"/>
      <c r="E899" s="64"/>
      <c r="F899" s="17">
        <v>1075.82</v>
      </c>
      <c r="G899" s="17">
        <v>69358</v>
      </c>
      <c r="H899" s="17">
        <v>2625</v>
      </c>
      <c r="I899" s="62">
        <v>0.0378471120851236</v>
      </c>
      <c r="J899" s="63">
        <v>0.40983619047619</v>
      </c>
      <c r="K899" s="63">
        <v>15.5111162374924</v>
      </c>
      <c r="L899" s="17">
        <v>62</v>
      </c>
      <c r="M899" s="66">
        <v>3</v>
      </c>
      <c r="N899" s="17">
        <v>38</v>
      </c>
      <c r="O899" s="17">
        <v>6</v>
      </c>
      <c r="P899" s="17">
        <v>6</v>
      </c>
      <c r="Q899" s="17">
        <v>115</v>
      </c>
      <c r="R899" s="67">
        <v>9.35495652173913</v>
      </c>
      <c r="S899" s="85">
        <v>0.0438095238095238</v>
      </c>
      <c r="U899"/>
    </row>
    <row r="900" customHeight="1" spans="1:21">
      <c r="A900" s="61" t="s">
        <v>329</v>
      </c>
      <c r="B900" s="64"/>
      <c r="C900" s="64"/>
      <c r="D900" s="64"/>
      <c r="E900" s="64"/>
      <c r="F900" s="17">
        <v>1075.82</v>
      </c>
      <c r="G900" s="17">
        <v>69358</v>
      </c>
      <c r="H900" s="17">
        <v>2625</v>
      </c>
      <c r="I900" s="62">
        <v>0.0378471120851236</v>
      </c>
      <c r="J900" s="63">
        <v>0.40983619047619</v>
      </c>
      <c r="K900" s="63">
        <v>15.5111162374924</v>
      </c>
      <c r="L900" s="17">
        <v>62</v>
      </c>
      <c r="M900" s="66">
        <v>3</v>
      </c>
      <c r="N900" s="17">
        <v>38</v>
      </c>
      <c r="O900" s="17">
        <v>6</v>
      </c>
      <c r="P900" s="17">
        <v>6</v>
      </c>
      <c r="Q900" s="17">
        <v>115</v>
      </c>
      <c r="R900" s="67">
        <v>9.35495652173913</v>
      </c>
      <c r="S900" s="85">
        <v>0.0438095238095238</v>
      </c>
      <c r="U900"/>
    </row>
    <row r="901" customHeight="1" spans="1:21">
      <c r="A901" s="61" t="s">
        <v>27</v>
      </c>
      <c r="B901" s="61" t="s">
        <v>171</v>
      </c>
      <c r="C901" s="61" t="s">
        <v>172</v>
      </c>
      <c r="D901" s="61" t="s">
        <v>173</v>
      </c>
      <c r="E901" s="61" t="s">
        <v>174</v>
      </c>
      <c r="F901" s="17">
        <v>540.4</v>
      </c>
      <c r="G901" s="17">
        <v>36501</v>
      </c>
      <c r="H901" s="17">
        <v>1289</v>
      </c>
      <c r="I901" s="62">
        <v>0.0353141009835347</v>
      </c>
      <c r="J901" s="63">
        <v>0.419239720713732</v>
      </c>
      <c r="K901" s="63">
        <v>14.8050738335936</v>
      </c>
      <c r="L901" s="17">
        <v>11</v>
      </c>
      <c r="M901" s="66">
        <v>2</v>
      </c>
      <c r="N901" s="17">
        <v>14</v>
      </c>
      <c r="O901" s="17">
        <v>1</v>
      </c>
      <c r="P901" s="17">
        <v>0</v>
      </c>
      <c r="Q901" s="17">
        <v>28</v>
      </c>
      <c r="R901" s="67">
        <v>19.3</v>
      </c>
      <c r="S901" s="85">
        <v>0.021722265321955</v>
      </c>
      <c r="U901"/>
    </row>
    <row r="902" customHeight="1" spans="1:21">
      <c r="A902" s="64"/>
      <c r="B902" s="64"/>
      <c r="C902" s="64"/>
      <c r="D902" s="61" t="s">
        <v>309</v>
      </c>
      <c r="E902" s="61" t="s">
        <v>203</v>
      </c>
      <c r="F902" s="17">
        <v>203.71</v>
      </c>
      <c r="G902" s="17">
        <v>14527</v>
      </c>
      <c r="H902" s="17">
        <v>725</v>
      </c>
      <c r="I902" s="62">
        <v>0.0499070695945481</v>
      </c>
      <c r="J902" s="63">
        <v>0.280979310344828</v>
      </c>
      <c r="K902" s="63">
        <v>14.0228539960074</v>
      </c>
      <c r="L902" s="17">
        <v>3</v>
      </c>
      <c r="M902" s="66">
        <v>0</v>
      </c>
      <c r="N902" s="17">
        <v>3</v>
      </c>
      <c r="O902" s="17">
        <v>0</v>
      </c>
      <c r="P902" s="17">
        <v>1</v>
      </c>
      <c r="Q902" s="17">
        <v>7</v>
      </c>
      <c r="R902" s="67">
        <v>29.1014285714286</v>
      </c>
      <c r="S902" s="85">
        <v>0.0096551724137931</v>
      </c>
      <c r="U902"/>
    </row>
    <row r="903" customHeight="1" spans="1:21">
      <c r="A903" s="64"/>
      <c r="B903" s="64"/>
      <c r="C903" s="61" t="s">
        <v>184</v>
      </c>
      <c r="D903" s="61" t="s">
        <v>173</v>
      </c>
      <c r="E903" s="61" t="s">
        <v>174</v>
      </c>
      <c r="F903" s="17">
        <v>298.36</v>
      </c>
      <c r="G903" s="17">
        <v>14021</v>
      </c>
      <c r="H903" s="17">
        <v>531</v>
      </c>
      <c r="I903" s="62">
        <v>0.0378717637828971</v>
      </c>
      <c r="J903" s="63">
        <v>0.561883239171375</v>
      </c>
      <c r="K903" s="63">
        <v>21.2795093074674</v>
      </c>
      <c r="L903" s="17">
        <v>18</v>
      </c>
      <c r="M903" s="66">
        <v>0</v>
      </c>
      <c r="N903" s="17">
        <v>22</v>
      </c>
      <c r="O903" s="17">
        <v>1</v>
      </c>
      <c r="P903" s="17">
        <v>1</v>
      </c>
      <c r="Q903" s="17">
        <v>42</v>
      </c>
      <c r="R903" s="67">
        <v>7.10380952380952</v>
      </c>
      <c r="S903" s="85">
        <v>0.0790960451977401</v>
      </c>
      <c r="U903"/>
    </row>
    <row r="904" customHeight="1" spans="1:21">
      <c r="A904" s="64"/>
      <c r="B904" s="64"/>
      <c r="C904" s="64"/>
      <c r="D904" s="61" t="s">
        <v>321</v>
      </c>
      <c r="E904" s="61" t="s">
        <v>203</v>
      </c>
      <c r="F904" s="17">
        <v>21.63</v>
      </c>
      <c r="G904" s="17">
        <v>2936</v>
      </c>
      <c r="H904" s="17">
        <v>51</v>
      </c>
      <c r="I904" s="62">
        <v>0.0173705722070845</v>
      </c>
      <c r="J904" s="63">
        <v>0.424117647058824</v>
      </c>
      <c r="K904" s="63">
        <v>7.36716621253406</v>
      </c>
      <c r="L904" s="17">
        <v>1</v>
      </c>
      <c r="M904" s="66">
        <v>0</v>
      </c>
      <c r="N904" s="17">
        <v>0</v>
      </c>
      <c r="O904" s="17">
        <v>0</v>
      </c>
      <c r="P904" s="17">
        <v>0</v>
      </c>
      <c r="Q904" s="17">
        <v>1</v>
      </c>
      <c r="R904" s="67">
        <v>21.63</v>
      </c>
      <c r="S904" s="85">
        <v>0.0196078431372549</v>
      </c>
      <c r="U904"/>
    </row>
    <row r="905" customHeight="1" spans="1:21">
      <c r="A905" s="64"/>
      <c r="B905" s="61" t="s">
        <v>175</v>
      </c>
      <c r="C905" s="64"/>
      <c r="D905" s="64"/>
      <c r="E905" s="64"/>
      <c r="F905" s="17">
        <v>1064.1</v>
      </c>
      <c r="G905" s="17">
        <v>67985</v>
      </c>
      <c r="H905" s="17">
        <v>2596</v>
      </c>
      <c r="I905" s="62">
        <v>0.0381848937265573</v>
      </c>
      <c r="J905" s="63">
        <v>0.409899845916795</v>
      </c>
      <c r="K905" s="63">
        <v>15.651982054865</v>
      </c>
      <c r="L905" s="17">
        <v>33</v>
      </c>
      <c r="M905" s="66">
        <v>2</v>
      </c>
      <c r="N905" s="17">
        <v>39</v>
      </c>
      <c r="O905" s="17">
        <v>2</v>
      </c>
      <c r="P905" s="17">
        <v>2</v>
      </c>
      <c r="Q905" s="17">
        <v>78</v>
      </c>
      <c r="R905" s="67">
        <v>13.6423076923077</v>
      </c>
      <c r="S905" s="85">
        <v>0.0300462249614792</v>
      </c>
      <c r="U905"/>
    </row>
    <row r="906" customHeight="1" spans="1:21">
      <c r="A906" s="61" t="s">
        <v>330</v>
      </c>
      <c r="B906" s="64"/>
      <c r="C906" s="64"/>
      <c r="D906" s="64"/>
      <c r="E906" s="64"/>
      <c r="F906" s="17">
        <v>1064.1</v>
      </c>
      <c r="G906" s="17">
        <v>67985</v>
      </c>
      <c r="H906" s="17">
        <v>2596</v>
      </c>
      <c r="I906" s="62">
        <v>0.0381848937265573</v>
      </c>
      <c r="J906" s="63">
        <v>0.409899845916795</v>
      </c>
      <c r="K906" s="63">
        <v>15.651982054865</v>
      </c>
      <c r="L906" s="17">
        <v>33</v>
      </c>
      <c r="M906" s="66">
        <v>2</v>
      </c>
      <c r="N906" s="17">
        <v>39</v>
      </c>
      <c r="O906" s="17">
        <v>2</v>
      </c>
      <c r="P906" s="17">
        <v>2</v>
      </c>
      <c r="Q906" s="17">
        <v>78</v>
      </c>
      <c r="R906" s="67">
        <v>13.6423076923077</v>
      </c>
      <c r="S906" s="85">
        <v>0.0300462249614792</v>
      </c>
      <c r="U906"/>
    </row>
    <row r="907" customHeight="1" spans="1:21">
      <c r="A907" s="61" t="s">
        <v>26</v>
      </c>
      <c r="B907" s="61" t="s">
        <v>171</v>
      </c>
      <c r="C907" s="61" t="s">
        <v>172</v>
      </c>
      <c r="D907" s="61" t="s">
        <v>173</v>
      </c>
      <c r="E907" s="61" t="s">
        <v>174</v>
      </c>
      <c r="F907" s="17">
        <v>471.71</v>
      </c>
      <c r="G907" s="17">
        <v>30803</v>
      </c>
      <c r="H907" s="17">
        <v>1100</v>
      </c>
      <c r="I907" s="62">
        <v>0.0357108073888907</v>
      </c>
      <c r="J907" s="63">
        <v>0.428827272727273</v>
      </c>
      <c r="K907" s="63">
        <v>15.3137681394669</v>
      </c>
      <c r="L907" s="17">
        <v>8</v>
      </c>
      <c r="M907" s="66">
        <v>1</v>
      </c>
      <c r="N907" s="17">
        <v>8</v>
      </c>
      <c r="O907" s="17">
        <v>1</v>
      </c>
      <c r="P907" s="17">
        <v>0</v>
      </c>
      <c r="Q907" s="17">
        <v>18</v>
      </c>
      <c r="R907" s="67">
        <v>26.2061111111111</v>
      </c>
      <c r="S907" s="85">
        <v>0.0163636363636364</v>
      </c>
      <c r="U907"/>
    </row>
    <row r="908" customHeight="1" spans="1:21">
      <c r="A908" s="64"/>
      <c r="B908" s="64"/>
      <c r="C908" s="64"/>
      <c r="D908" s="61" t="s">
        <v>309</v>
      </c>
      <c r="E908" s="61" t="s">
        <v>203</v>
      </c>
      <c r="F908" s="17">
        <v>203.14</v>
      </c>
      <c r="G908" s="17">
        <v>13194</v>
      </c>
      <c r="H908" s="17">
        <v>716</v>
      </c>
      <c r="I908" s="62">
        <v>0.0542670911020161</v>
      </c>
      <c r="J908" s="63">
        <v>0.283715083798883</v>
      </c>
      <c r="K908" s="63">
        <v>15.3963922995301</v>
      </c>
      <c r="L908" s="17">
        <v>2</v>
      </c>
      <c r="M908" s="66">
        <v>0</v>
      </c>
      <c r="N908" s="17">
        <v>6</v>
      </c>
      <c r="O908" s="17">
        <v>1</v>
      </c>
      <c r="P908" s="17">
        <v>0</v>
      </c>
      <c r="Q908" s="17">
        <v>9</v>
      </c>
      <c r="R908" s="67">
        <v>22.5711111111111</v>
      </c>
      <c r="S908" s="85">
        <v>0.0125698324022346</v>
      </c>
      <c r="U908"/>
    </row>
    <row r="909" customHeight="1" spans="1:21">
      <c r="A909" s="64"/>
      <c r="B909" s="64"/>
      <c r="C909" s="61" t="s">
        <v>184</v>
      </c>
      <c r="D909" s="61" t="s">
        <v>173</v>
      </c>
      <c r="E909" s="61" t="s">
        <v>174</v>
      </c>
      <c r="F909" s="17">
        <v>299.76</v>
      </c>
      <c r="G909" s="17">
        <v>12340</v>
      </c>
      <c r="H909" s="17">
        <v>489</v>
      </c>
      <c r="I909" s="62">
        <v>0.0396272285251216</v>
      </c>
      <c r="J909" s="63">
        <v>0.613006134969325</v>
      </c>
      <c r="K909" s="63">
        <v>24.291734197731</v>
      </c>
      <c r="L909" s="17">
        <v>16</v>
      </c>
      <c r="M909" s="66">
        <v>0</v>
      </c>
      <c r="N909" s="17">
        <v>19</v>
      </c>
      <c r="O909" s="17">
        <v>2</v>
      </c>
      <c r="P909" s="17">
        <v>0</v>
      </c>
      <c r="Q909" s="17">
        <v>37</v>
      </c>
      <c r="R909" s="67">
        <v>8.10162162162162</v>
      </c>
      <c r="S909" s="85">
        <v>0.0756646216768916</v>
      </c>
      <c r="U909"/>
    </row>
    <row r="910" customHeight="1" spans="1:21">
      <c r="A910" s="64"/>
      <c r="B910" s="64"/>
      <c r="C910" s="64"/>
      <c r="D910" s="61" t="s">
        <v>321</v>
      </c>
      <c r="E910" s="61" t="s">
        <v>203</v>
      </c>
      <c r="F910" s="17">
        <v>42.03</v>
      </c>
      <c r="G910" s="17">
        <v>6849</v>
      </c>
      <c r="H910" s="17">
        <v>122</v>
      </c>
      <c r="I910" s="62">
        <v>0.0178128193896919</v>
      </c>
      <c r="J910" s="63">
        <v>0.344508196721312</v>
      </c>
      <c r="K910" s="63">
        <v>6.13666228646518</v>
      </c>
      <c r="L910" s="17">
        <v>5</v>
      </c>
      <c r="M910" s="66">
        <v>0</v>
      </c>
      <c r="N910" s="17">
        <v>1</v>
      </c>
      <c r="O910" s="17">
        <v>1</v>
      </c>
      <c r="P910" s="17">
        <v>0</v>
      </c>
      <c r="Q910" s="17">
        <v>7</v>
      </c>
      <c r="R910" s="67">
        <v>6.00428571428572</v>
      </c>
      <c r="S910" s="85">
        <v>0.0573770491803279</v>
      </c>
      <c r="U910"/>
    </row>
    <row r="911" customHeight="1" spans="1:21">
      <c r="A911" s="64"/>
      <c r="B911" s="61" t="s">
        <v>175</v>
      </c>
      <c r="C911" s="64"/>
      <c r="D911" s="64"/>
      <c r="E911" s="64"/>
      <c r="F911" s="17">
        <v>1016.64</v>
      </c>
      <c r="G911" s="17">
        <v>63186</v>
      </c>
      <c r="H911" s="17">
        <v>2427</v>
      </c>
      <c r="I911" s="62">
        <v>0.0384104073687209</v>
      </c>
      <c r="J911" s="63">
        <v>0.418887515451174</v>
      </c>
      <c r="K911" s="63">
        <v>16.089640110151</v>
      </c>
      <c r="L911" s="17">
        <v>31</v>
      </c>
      <c r="M911" s="66">
        <v>1</v>
      </c>
      <c r="N911" s="17">
        <v>34</v>
      </c>
      <c r="O911" s="17">
        <v>5</v>
      </c>
      <c r="P911" s="17">
        <v>0</v>
      </c>
      <c r="Q911" s="17">
        <v>71</v>
      </c>
      <c r="R911" s="67">
        <v>14.3188732394366</v>
      </c>
      <c r="S911" s="85">
        <v>0.0292542233209724</v>
      </c>
      <c r="U911"/>
    </row>
    <row r="912" customHeight="1" spans="1:21">
      <c r="A912" s="61" t="s">
        <v>331</v>
      </c>
      <c r="B912" s="64"/>
      <c r="C912" s="64"/>
      <c r="D912" s="64"/>
      <c r="E912" s="64"/>
      <c r="F912" s="17">
        <v>1016.64</v>
      </c>
      <c r="G912" s="17">
        <v>63186</v>
      </c>
      <c r="H912" s="17">
        <v>2427</v>
      </c>
      <c r="I912" s="62">
        <v>0.0384104073687209</v>
      </c>
      <c r="J912" s="63">
        <v>0.418887515451174</v>
      </c>
      <c r="K912" s="63">
        <v>16.089640110151</v>
      </c>
      <c r="L912" s="17">
        <v>31</v>
      </c>
      <c r="M912" s="66">
        <v>1</v>
      </c>
      <c r="N912" s="17">
        <v>34</v>
      </c>
      <c r="O912" s="17">
        <v>5</v>
      </c>
      <c r="P912" s="17">
        <v>0</v>
      </c>
      <c r="Q912" s="17">
        <v>71</v>
      </c>
      <c r="R912" s="67">
        <v>14.3188732394366</v>
      </c>
      <c r="S912" s="85">
        <v>0.0292542233209724</v>
      </c>
      <c r="U912"/>
    </row>
    <row r="913" customHeight="1" spans="1:21">
      <c r="A913" s="61" t="s">
        <v>25</v>
      </c>
      <c r="B913" s="61" t="s">
        <v>171</v>
      </c>
      <c r="C913" s="61" t="s">
        <v>172</v>
      </c>
      <c r="D913" s="61" t="s">
        <v>173</v>
      </c>
      <c r="E913" s="61" t="s">
        <v>174</v>
      </c>
      <c r="F913" s="17">
        <v>1068.61</v>
      </c>
      <c r="G913" s="17">
        <v>62049</v>
      </c>
      <c r="H913" s="17">
        <v>1951</v>
      </c>
      <c r="I913" s="62">
        <v>0.0314428919080082</v>
      </c>
      <c r="J913" s="63">
        <v>0.547724243977447</v>
      </c>
      <c r="K913" s="63">
        <v>17.2220341987784</v>
      </c>
      <c r="L913" s="17">
        <v>25</v>
      </c>
      <c r="M913" s="66">
        <v>0</v>
      </c>
      <c r="N913" s="17">
        <v>11</v>
      </c>
      <c r="O913" s="17">
        <v>3</v>
      </c>
      <c r="P913" s="17">
        <v>1</v>
      </c>
      <c r="Q913" s="17">
        <v>40</v>
      </c>
      <c r="R913" s="67">
        <v>26.71525</v>
      </c>
      <c r="S913" s="85">
        <v>0.0205023065094823</v>
      </c>
      <c r="U913"/>
    </row>
    <row r="914" customHeight="1" spans="1:21">
      <c r="A914" s="64"/>
      <c r="B914" s="64"/>
      <c r="C914" s="64"/>
      <c r="D914" s="61" t="s">
        <v>309</v>
      </c>
      <c r="E914" s="61" t="s">
        <v>203</v>
      </c>
      <c r="F914" s="17">
        <v>1115.03</v>
      </c>
      <c r="G914" s="17">
        <v>74073</v>
      </c>
      <c r="H914" s="17">
        <v>3443</v>
      </c>
      <c r="I914" s="62">
        <v>0.0464811739770227</v>
      </c>
      <c r="J914" s="63">
        <v>0.32385419692129</v>
      </c>
      <c r="K914" s="63">
        <v>15.0531232702874</v>
      </c>
      <c r="L914" s="17">
        <v>29</v>
      </c>
      <c r="M914" s="66">
        <v>0</v>
      </c>
      <c r="N914" s="17">
        <v>18</v>
      </c>
      <c r="O914" s="17">
        <v>1</v>
      </c>
      <c r="P914" s="17">
        <v>4</v>
      </c>
      <c r="Q914" s="17">
        <v>52</v>
      </c>
      <c r="R914" s="67">
        <v>21.4428846153846</v>
      </c>
      <c r="S914" s="85">
        <v>0.0151031077548649</v>
      </c>
      <c r="U914"/>
    </row>
    <row r="915" customHeight="1" spans="1:21">
      <c r="A915" s="64"/>
      <c r="B915" s="64"/>
      <c r="C915" s="61" t="s">
        <v>184</v>
      </c>
      <c r="D915" s="61" t="s">
        <v>173</v>
      </c>
      <c r="E915" s="61" t="s">
        <v>174</v>
      </c>
      <c r="F915" s="17">
        <v>1025.31</v>
      </c>
      <c r="G915" s="17">
        <v>37077</v>
      </c>
      <c r="H915" s="17">
        <v>1407</v>
      </c>
      <c r="I915" s="62">
        <v>0.0379480540496804</v>
      </c>
      <c r="J915" s="63">
        <v>0.728720682302772</v>
      </c>
      <c r="K915" s="63">
        <v>27.6535318391456</v>
      </c>
      <c r="L915" s="17">
        <v>65</v>
      </c>
      <c r="M915" s="66">
        <v>4</v>
      </c>
      <c r="N915" s="17">
        <v>64</v>
      </c>
      <c r="O915" s="17">
        <v>3</v>
      </c>
      <c r="P915" s="17">
        <v>3</v>
      </c>
      <c r="Q915" s="17">
        <v>139</v>
      </c>
      <c r="R915" s="67">
        <v>7.3763309352518</v>
      </c>
      <c r="S915" s="85">
        <v>0.0987917555081734</v>
      </c>
      <c r="U915"/>
    </row>
    <row r="916" customHeight="1" spans="1:21">
      <c r="A916" s="64"/>
      <c r="B916" s="64"/>
      <c r="C916" s="64"/>
      <c r="D916" s="61" t="s">
        <v>309</v>
      </c>
      <c r="E916" s="61" t="s">
        <v>203</v>
      </c>
      <c r="F916" s="17">
        <v>177.14</v>
      </c>
      <c r="G916" s="17">
        <v>16180</v>
      </c>
      <c r="H916" s="17">
        <v>1406</v>
      </c>
      <c r="I916" s="62">
        <v>0.0868974042027194</v>
      </c>
      <c r="J916" s="63">
        <v>0.125988620199147</v>
      </c>
      <c r="K916" s="63">
        <v>10.9480840543881</v>
      </c>
      <c r="L916" s="17">
        <v>34</v>
      </c>
      <c r="M916" s="66">
        <v>2</v>
      </c>
      <c r="N916" s="17">
        <v>16</v>
      </c>
      <c r="O916" s="17">
        <v>0</v>
      </c>
      <c r="P916" s="17">
        <v>0</v>
      </c>
      <c r="Q916" s="17">
        <v>52</v>
      </c>
      <c r="R916" s="67">
        <v>3.40653846153846</v>
      </c>
      <c r="S916" s="85">
        <v>0.0369843527738265</v>
      </c>
      <c r="U916"/>
    </row>
    <row r="917" customHeight="1" spans="1:21">
      <c r="A917" s="64"/>
      <c r="B917" s="61" t="s">
        <v>175</v>
      </c>
      <c r="C917" s="64"/>
      <c r="D917" s="64"/>
      <c r="E917" s="64"/>
      <c r="F917" s="17">
        <v>3386.09</v>
      </c>
      <c r="G917" s="17">
        <v>189379</v>
      </c>
      <c r="H917" s="17">
        <v>8207</v>
      </c>
      <c r="I917" s="62">
        <v>0.0433363783735261</v>
      </c>
      <c r="J917" s="63">
        <v>0.412585597660534</v>
      </c>
      <c r="K917" s="63">
        <v>17.8799655716843</v>
      </c>
      <c r="L917" s="17">
        <v>153</v>
      </c>
      <c r="M917" s="66">
        <v>6</v>
      </c>
      <c r="N917" s="17">
        <v>109</v>
      </c>
      <c r="O917" s="17">
        <v>7</v>
      </c>
      <c r="P917" s="17">
        <v>8</v>
      </c>
      <c r="Q917" s="17">
        <v>283</v>
      </c>
      <c r="R917" s="67">
        <v>11.9649823321555</v>
      </c>
      <c r="S917" s="85">
        <v>0.0344827586206897</v>
      </c>
      <c r="U917"/>
    </row>
    <row r="918" customHeight="1" spans="1:21">
      <c r="A918" s="61" t="s">
        <v>332</v>
      </c>
      <c r="B918" s="64"/>
      <c r="C918" s="64"/>
      <c r="D918" s="64"/>
      <c r="E918" s="64"/>
      <c r="F918" s="17">
        <v>3386.09</v>
      </c>
      <c r="G918" s="17">
        <v>189379</v>
      </c>
      <c r="H918" s="17">
        <v>8207</v>
      </c>
      <c r="I918" s="62">
        <v>0.0433363783735261</v>
      </c>
      <c r="J918" s="63">
        <v>0.412585597660534</v>
      </c>
      <c r="K918" s="63">
        <v>17.8799655716843</v>
      </c>
      <c r="L918" s="17">
        <v>153</v>
      </c>
      <c r="M918" s="66">
        <v>6</v>
      </c>
      <c r="N918" s="17">
        <v>109</v>
      </c>
      <c r="O918" s="17">
        <v>7</v>
      </c>
      <c r="P918" s="17">
        <v>8</v>
      </c>
      <c r="Q918" s="17">
        <v>283</v>
      </c>
      <c r="R918" s="67">
        <v>11.9649823321555</v>
      </c>
      <c r="S918" s="85">
        <v>0.0344827586206897</v>
      </c>
      <c r="U918"/>
    </row>
    <row r="919" customHeight="1" spans="1:21">
      <c r="A919" s="61" t="s">
        <v>24</v>
      </c>
      <c r="B919" s="61" t="s">
        <v>171</v>
      </c>
      <c r="C919" s="61" t="s">
        <v>172</v>
      </c>
      <c r="D919" s="61" t="s">
        <v>173</v>
      </c>
      <c r="E919" s="61" t="s">
        <v>174</v>
      </c>
      <c r="F919" s="17">
        <v>1338.37</v>
      </c>
      <c r="G919" s="17">
        <v>65674</v>
      </c>
      <c r="H919" s="17">
        <v>2097</v>
      </c>
      <c r="I919" s="62">
        <v>0.0319304443158632</v>
      </c>
      <c r="J919" s="63">
        <v>0.638230805913209</v>
      </c>
      <c r="K919" s="63">
        <v>20.3789932088802</v>
      </c>
      <c r="L919" s="17">
        <v>29</v>
      </c>
      <c r="M919" s="66">
        <v>0</v>
      </c>
      <c r="N919" s="17">
        <v>13</v>
      </c>
      <c r="O919" s="17">
        <v>3</v>
      </c>
      <c r="P919" s="17">
        <v>5</v>
      </c>
      <c r="Q919" s="17">
        <v>50</v>
      </c>
      <c r="R919" s="67">
        <v>26.7674</v>
      </c>
      <c r="S919" s="85">
        <v>0.0238435860753457</v>
      </c>
      <c r="U919"/>
    </row>
    <row r="920" customHeight="1" spans="1:21">
      <c r="A920" s="64"/>
      <c r="B920" s="64"/>
      <c r="C920" s="64"/>
      <c r="D920" s="61" t="s">
        <v>309</v>
      </c>
      <c r="E920" s="61" t="s">
        <v>203</v>
      </c>
      <c r="F920" s="17">
        <v>1114.26</v>
      </c>
      <c r="G920" s="17">
        <v>75883</v>
      </c>
      <c r="H920" s="17">
        <v>3436</v>
      </c>
      <c r="I920" s="62">
        <v>0.0452802340445159</v>
      </c>
      <c r="J920" s="63">
        <v>0.324289871944121</v>
      </c>
      <c r="K920" s="63">
        <v>14.6839212998959</v>
      </c>
      <c r="L920" s="17">
        <v>29</v>
      </c>
      <c r="M920" s="66">
        <v>2</v>
      </c>
      <c r="N920" s="17">
        <v>15</v>
      </c>
      <c r="O920" s="17">
        <v>2</v>
      </c>
      <c r="P920" s="17">
        <v>2</v>
      </c>
      <c r="Q920" s="17">
        <v>50</v>
      </c>
      <c r="R920" s="67">
        <v>22.2852</v>
      </c>
      <c r="S920" s="85">
        <v>0.0145518044237485</v>
      </c>
      <c r="U920"/>
    </row>
    <row r="921" customHeight="1" spans="1:21">
      <c r="A921" s="64"/>
      <c r="B921" s="64"/>
      <c r="C921" s="61" t="s">
        <v>184</v>
      </c>
      <c r="D921" s="61" t="s">
        <v>173</v>
      </c>
      <c r="E921" s="61" t="s">
        <v>174</v>
      </c>
      <c r="F921" s="17">
        <v>2010.63</v>
      </c>
      <c r="G921" s="17">
        <v>97927</v>
      </c>
      <c r="H921" s="17">
        <v>3020</v>
      </c>
      <c r="I921" s="62">
        <v>0.0308392986612477</v>
      </c>
      <c r="J921" s="63">
        <v>0.665771523178808</v>
      </c>
      <c r="K921" s="63">
        <v>20.531926843465</v>
      </c>
      <c r="L921" s="17">
        <v>112</v>
      </c>
      <c r="M921" s="66">
        <v>5</v>
      </c>
      <c r="N921" s="17">
        <v>120</v>
      </c>
      <c r="O921" s="17">
        <v>12</v>
      </c>
      <c r="P921" s="17">
        <v>8</v>
      </c>
      <c r="Q921" s="17">
        <v>257</v>
      </c>
      <c r="R921" s="67">
        <v>7.82346303501946</v>
      </c>
      <c r="S921" s="85">
        <v>0.0850993377483444</v>
      </c>
      <c r="U921"/>
    </row>
    <row r="922" customHeight="1" spans="1:21">
      <c r="A922" s="64"/>
      <c r="B922" s="64"/>
      <c r="C922" s="64"/>
      <c r="D922" s="61" t="s">
        <v>309</v>
      </c>
      <c r="E922" s="61" t="s">
        <v>203</v>
      </c>
      <c r="F922" s="17">
        <v>302.11</v>
      </c>
      <c r="G922" s="17">
        <v>32649</v>
      </c>
      <c r="H922" s="17">
        <v>2744</v>
      </c>
      <c r="I922" s="62">
        <v>0.0840454531532359</v>
      </c>
      <c r="J922" s="63">
        <v>0.110098396501458</v>
      </c>
      <c r="K922" s="63">
        <v>9.25326962540966</v>
      </c>
      <c r="L922" s="17">
        <v>56</v>
      </c>
      <c r="M922" s="66">
        <v>1</v>
      </c>
      <c r="N922" s="17">
        <v>28</v>
      </c>
      <c r="O922" s="17">
        <v>7</v>
      </c>
      <c r="P922" s="17">
        <v>0</v>
      </c>
      <c r="Q922" s="17">
        <v>92</v>
      </c>
      <c r="R922" s="67">
        <v>3.28380434782609</v>
      </c>
      <c r="S922" s="85">
        <v>0.0335276967930029</v>
      </c>
      <c r="U922"/>
    </row>
    <row r="923" customHeight="1" spans="1:21">
      <c r="A923" s="64"/>
      <c r="B923" s="64"/>
      <c r="C923" s="64"/>
      <c r="D923" s="61" t="s">
        <v>333</v>
      </c>
      <c r="E923" s="61" t="s">
        <v>203</v>
      </c>
      <c r="F923" s="17">
        <v>155.22</v>
      </c>
      <c r="G923" s="17">
        <v>6451</v>
      </c>
      <c r="H923" s="17">
        <v>202</v>
      </c>
      <c r="I923" s="62">
        <v>0.0313129747325996</v>
      </c>
      <c r="J923" s="63">
        <v>0.768415841584158</v>
      </c>
      <c r="K923" s="63">
        <v>24.061385831654</v>
      </c>
      <c r="L923" s="17">
        <v>15</v>
      </c>
      <c r="M923" s="66">
        <v>1</v>
      </c>
      <c r="N923" s="17">
        <v>16</v>
      </c>
      <c r="O923" s="17">
        <v>1</v>
      </c>
      <c r="P923" s="17">
        <v>1</v>
      </c>
      <c r="Q923" s="17">
        <v>34</v>
      </c>
      <c r="R923" s="67">
        <v>4.56529411764706</v>
      </c>
      <c r="S923" s="85">
        <v>0.168316831683168</v>
      </c>
      <c r="U923"/>
    </row>
    <row r="924" customHeight="1" spans="1:21">
      <c r="A924" s="64"/>
      <c r="B924" s="61" t="s">
        <v>175</v>
      </c>
      <c r="C924" s="64"/>
      <c r="D924" s="64"/>
      <c r="E924" s="64"/>
      <c r="F924" s="17">
        <v>4920.59</v>
      </c>
      <c r="G924" s="17">
        <v>278584</v>
      </c>
      <c r="H924" s="17">
        <v>11499</v>
      </c>
      <c r="I924" s="62">
        <v>0.0412765987996439</v>
      </c>
      <c r="J924" s="63">
        <v>0.427914601269676</v>
      </c>
      <c r="K924" s="63">
        <v>17.662859317118</v>
      </c>
      <c r="L924" s="17">
        <v>241</v>
      </c>
      <c r="M924" s="66">
        <v>9</v>
      </c>
      <c r="N924" s="17">
        <v>192</v>
      </c>
      <c r="O924" s="17">
        <v>25</v>
      </c>
      <c r="P924" s="17">
        <v>16</v>
      </c>
      <c r="Q924" s="17">
        <v>483</v>
      </c>
      <c r="R924" s="67">
        <v>10.1875569358178</v>
      </c>
      <c r="S924" s="85">
        <v>0.042003652491521</v>
      </c>
      <c r="U924"/>
    </row>
    <row r="925" customHeight="1" spans="1:21">
      <c r="A925" s="61" t="s">
        <v>334</v>
      </c>
      <c r="B925" s="64"/>
      <c r="C925" s="64"/>
      <c r="D925" s="64"/>
      <c r="E925" s="64"/>
      <c r="F925" s="17">
        <v>4920.59</v>
      </c>
      <c r="G925" s="17">
        <v>278584</v>
      </c>
      <c r="H925" s="17">
        <v>11499</v>
      </c>
      <c r="I925" s="62">
        <v>0.0412765987996439</v>
      </c>
      <c r="J925" s="63">
        <v>0.427914601269676</v>
      </c>
      <c r="K925" s="63">
        <v>17.662859317118</v>
      </c>
      <c r="L925" s="17">
        <v>241</v>
      </c>
      <c r="M925" s="66">
        <v>9</v>
      </c>
      <c r="N925" s="17">
        <v>192</v>
      </c>
      <c r="O925" s="17">
        <v>25</v>
      </c>
      <c r="P925" s="17">
        <v>16</v>
      </c>
      <c r="Q925" s="17">
        <v>483</v>
      </c>
      <c r="R925" s="67">
        <v>10.1875569358178</v>
      </c>
      <c r="S925" s="85">
        <v>0.042003652491521</v>
      </c>
      <c r="U925"/>
    </row>
    <row r="926" customHeight="1" spans="1:21">
      <c r="A926" s="61" t="s">
        <v>23</v>
      </c>
      <c r="B926" s="61" t="s">
        <v>171</v>
      </c>
      <c r="C926" s="61" t="s">
        <v>172</v>
      </c>
      <c r="D926" s="61" t="s">
        <v>173</v>
      </c>
      <c r="E926" s="61" t="s">
        <v>174</v>
      </c>
      <c r="F926" s="17">
        <v>1357.57</v>
      </c>
      <c r="G926" s="17">
        <v>71729</v>
      </c>
      <c r="H926" s="17">
        <v>2273</v>
      </c>
      <c r="I926" s="62">
        <v>0.0316887172552245</v>
      </c>
      <c r="J926" s="63">
        <v>0.597259128904532</v>
      </c>
      <c r="K926" s="63">
        <v>18.9263756639574</v>
      </c>
      <c r="L926" s="17">
        <v>28</v>
      </c>
      <c r="M926" s="66">
        <v>1</v>
      </c>
      <c r="N926" s="17">
        <v>13</v>
      </c>
      <c r="O926" s="17">
        <v>2</v>
      </c>
      <c r="P926" s="17">
        <v>1</v>
      </c>
      <c r="Q926" s="17">
        <v>45</v>
      </c>
      <c r="R926" s="67">
        <v>30.1682222222222</v>
      </c>
      <c r="S926" s="85">
        <v>0.0197976242850858</v>
      </c>
      <c r="U926"/>
    </row>
    <row r="927" customHeight="1" spans="1:21">
      <c r="A927" s="64"/>
      <c r="B927" s="64"/>
      <c r="C927" s="64"/>
      <c r="D927" s="61" t="s">
        <v>309</v>
      </c>
      <c r="E927" s="61" t="s">
        <v>203</v>
      </c>
      <c r="F927" s="17">
        <v>1119.82</v>
      </c>
      <c r="G927" s="17">
        <v>78600</v>
      </c>
      <c r="H927" s="17">
        <v>3446</v>
      </c>
      <c r="I927" s="62">
        <v>0.0438422391857506</v>
      </c>
      <c r="J927" s="63">
        <v>0.324962275101567</v>
      </c>
      <c r="K927" s="63">
        <v>14.2470737913486</v>
      </c>
      <c r="L927" s="17">
        <v>40</v>
      </c>
      <c r="M927" s="66">
        <v>1</v>
      </c>
      <c r="N927" s="17">
        <v>20</v>
      </c>
      <c r="O927" s="17">
        <v>2</v>
      </c>
      <c r="P927" s="17">
        <v>3</v>
      </c>
      <c r="Q927" s="17">
        <v>66</v>
      </c>
      <c r="R927" s="67">
        <v>16.9669696969697</v>
      </c>
      <c r="S927" s="85">
        <v>0.0191526407428903</v>
      </c>
      <c r="U927"/>
    </row>
    <row r="928" customHeight="1" spans="1:21">
      <c r="A928" s="64"/>
      <c r="B928" s="64"/>
      <c r="C928" s="61" t="s">
        <v>184</v>
      </c>
      <c r="D928" s="61" t="s">
        <v>173</v>
      </c>
      <c r="E928" s="61" t="s">
        <v>174</v>
      </c>
      <c r="F928" s="17">
        <v>1960.88</v>
      </c>
      <c r="G928" s="17">
        <v>75958</v>
      </c>
      <c r="H928" s="17">
        <v>2634</v>
      </c>
      <c r="I928" s="62">
        <v>0.0346770583743648</v>
      </c>
      <c r="J928" s="63">
        <v>0.744449506454062</v>
      </c>
      <c r="K928" s="63">
        <v>25.8153189920746</v>
      </c>
      <c r="L928" s="17">
        <v>121</v>
      </c>
      <c r="M928" s="66">
        <v>2</v>
      </c>
      <c r="N928" s="17">
        <v>118</v>
      </c>
      <c r="O928" s="17">
        <v>10</v>
      </c>
      <c r="P928" s="17">
        <v>4</v>
      </c>
      <c r="Q928" s="17">
        <v>255</v>
      </c>
      <c r="R928" s="67">
        <v>7.68972549019608</v>
      </c>
      <c r="S928" s="85">
        <v>0.0968109339407745</v>
      </c>
      <c r="U928"/>
    </row>
    <row r="929" customHeight="1" spans="1:21">
      <c r="A929" s="64"/>
      <c r="B929" s="64"/>
      <c r="C929" s="64"/>
      <c r="D929" s="61" t="s">
        <v>309</v>
      </c>
      <c r="E929" s="61" t="s">
        <v>203</v>
      </c>
      <c r="F929" s="17">
        <v>304.72</v>
      </c>
      <c r="G929" s="17">
        <v>33190</v>
      </c>
      <c r="H929" s="17">
        <v>2973</v>
      </c>
      <c r="I929" s="62">
        <v>0.0895751732449533</v>
      </c>
      <c r="J929" s="63">
        <v>0.102495795492768</v>
      </c>
      <c r="K929" s="63">
        <v>9.18107863814402</v>
      </c>
      <c r="L929" s="17">
        <v>50</v>
      </c>
      <c r="M929" s="66">
        <v>1</v>
      </c>
      <c r="N929" s="17">
        <v>36</v>
      </c>
      <c r="O929" s="17">
        <v>5</v>
      </c>
      <c r="P929" s="17">
        <v>1</v>
      </c>
      <c r="Q929" s="17">
        <v>93</v>
      </c>
      <c r="R929" s="67">
        <v>3.27655913978495</v>
      </c>
      <c r="S929" s="85">
        <v>0.0312815338042381</v>
      </c>
      <c r="U929"/>
    </row>
    <row r="930" customHeight="1" spans="1:21">
      <c r="A930" s="64"/>
      <c r="B930" s="64"/>
      <c r="C930" s="64"/>
      <c r="D930" s="61" t="s">
        <v>333</v>
      </c>
      <c r="E930" s="61" t="s">
        <v>203</v>
      </c>
      <c r="F930" s="17">
        <v>307.43</v>
      </c>
      <c r="G930" s="17">
        <v>5339</v>
      </c>
      <c r="H930" s="17">
        <v>190</v>
      </c>
      <c r="I930" s="62">
        <v>0.0355871886120997</v>
      </c>
      <c r="J930" s="63">
        <v>1.61805263157895</v>
      </c>
      <c r="K930" s="63">
        <v>57.5819441843042</v>
      </c>
      <c r="L930" s="17">
        <v>30</v>
      </c>
      <c r="M930" s="66">
        <v>0</v>
      </c>
      <c r="N930" s="17">
        <v>18</v>
      </c>
      <c r="O930" s="17">
        <v>0</v>
      </c>
      <c r="P930" s="17">
        <v>2</v>
      </c>
      <c r="Q930" s="17">
        <v>50</v>
      </c>
      <c r="R930" s="67">
        <v>6.1486</v>
      </c>
      <c r="S930" s="85">
        <v>0.263157894736842</v>
      </c>
      <c r="U930"/>
    </row>
    <row r="931" customHeight="1" spans="1:21">
      <c r="A931" s="64"/>
      <c r="B931" s="61" t="s">
        <v>175</v>
      </c>
      <c r="C931" s="64"/>
      <c r="D931" s="64"/>
      <c r="E931" s="64"/>
      <c r="F931" s="17">
        <v>5050.42</v>
      </c>
      <c r="G931" s="17">
        <v>264816</v>
      </c>
      <c r="H931" s="17">
        <v>11516</v>
      </c>
      <c r="I931" s="62">
        <v>0.0434867983807625</v>
      </c>
      <c r="J931" s="63">
        <v>0.438556790552275</v>
      </c>
      <c r="K931" s="63">
        <v>19.0714307292611</v>
      </c>
      <c r="L931" s="17">
        <v>269</v>
      </c>
      <c r="M931" s="66">
        <v>5</v>
      </c>
      <c r="N931" s="17">
        <v>205</v>
      </c>
      <c r="O931" s="17">
        <v>19</v>
      </c>
      <c r="P931" s="17">
        <v>11</v>
      </c>
      <c r="Q931" s="17">
        <v>509</v>
      </c>
      <c r="R931" s="67">
        <v>9.92223968565815</v>
      </c>
      <c r="S931" s="85">
        <v>0.0441993747829107</v>
      </c>
      <c r="U931"/>
    </row>
    <row r="932" customHeight="1" spans="1:21">
      <c r="A932" s="61" t="s">
        <v>335</v>
      </c>
      <c r="B932" s="64"/>
      <c r="C932" s="64"/>
      <c r="D932" s="64"/>
      <c r="E932" s="64"/>
      <c r="F932" s="17">
        <v>5050.42</v>
      </c>
      <c r="G932" s="17">
        <v>264816</v>
      </c>
      <c r="H932" s="17">
        <v>11516</v>
      </c>
      <c r="I932" s="62">
        <v>0.0434867983807625</v>
      </c>
      <c r="J932" s="63">
        <v>0.438556790552275</v>
      </c>
      <c r="K932" s="63">
        <v>19.0714307292611</v>
      </c>
      <c r="L932" s="17">
        <v>269</v>
      </c>
      <c r="M932" s="66">
        <v>5</v>
      </c>
      <c r="N932" s="17">
        <v>205</v>
      </c>
      <c r="O932" s="17">
        <v>19</v>
      </c>
      <c r="P932" s="17">
        <v>11</v>
      </c>
      <c r="Q932" s="17">
        <v>509</v>
      </c>
      <c r="R932" s="67">
        <v>9.92223968565815</v>
      </c>
      <c r="S932" s="85">
        <v>0.0441993747829107</v>
      </c>
      <c r="U932"/>
    </row>
    <row r="933" customHeight="1" spans="1:21">
      <c r="A933" s="61" t="s">
        <v>22</v>
      </c>
      <c r="B933" s="61" t="s">
        <v>171</v>
      </c>
      <c r="C933" s="61" t="s">
        <v>172</v>
      </c>
      <c r="D933" s="61" t="s">
        <v>173</v>
      </c>
      <c r="E933" s="61" t="s">
        <v>174</v>
      </c>
      <c r="F933" s="17">
        <v>1424.64</v>
      </c>
      <c r="G933" s="17">
        <v>72127</v>
      </c>
      <c r="H933" s="17">
        <v>2202</v>
      </c>
      <c r="I933" s="62">
        <v>0.0305294827179836</v>
      </c>
      <c r="J933" s="63">
        <v>0.646975476839237</v>
      </c>
      <c r="K933" s="63">
        <v>19.7518266391227</v>
      </c>
      <c r="L933" s="17">
        <v>29</v>
      </c>
      <c r="M933" s="66">
        <v>1</v>
      </c>
      <c r="N933" s="17">
        <v>17</v>
      </c>
      <c r="O933" s="17">
        <v>2</v>
      </c>
      <c r="P933" s="17">
        <v>2</v>
      </c>
      <c r="Q933" s="17">
        <v>51</v>
      </c>
      <c r="R933" s="67">
        <v>27.9341176470588</v>
      </c>
      <c r="S933" s="85">
        <v>0.0231607629427793</v>
      </c>
      <c r="U933"/>
    </row>
    <row r="934" customHeight="1" spans="1:21">
      <c r="A934" s="64"/>
      <c r="B934" s="64"/>
      <c r="C934" s="64"/>
      <c r="D934" s="61" t="s">
        <v>309</v>
      </c>
      <c r="E934" s="61" t="s">
        <v>203</v>
      </c>
      <c r="F934" s="17">
        <v>1123.62</v>
      </c>
      <c r="G934" s="17">
        <v>82030</v>
      </c>
      <c r="H934" s="17">
        <v>3502</v>
      </c>
      <c r="I934" s="62">
        <v>0.0426916981592101</v>
      </c>
      <c r="J934" s="63">
        <v>0.320850942318675</v>
      </c>
      <c r="K934" s="63">
        <v>13.697671583567</v>
      </c>
      <c r="L934" s="17">
        <v>41</v>
      </c>
      <c r="M934" s="66">
        <v>2</v>
      </c>
      <c r="N934" s="17">
        <v>17</v>
      </c>
      <c r="O934" s="17">
        <v>1</v>
      </c>
      <c r="P934" s="17">
        <v>5</v>
      </c>
      <c r="Q934" s="17">
        <v>66</v>
      </c>
      <c r="R934" s="67">
        <v>17.0245454545455</v>
      </c>
      <c r="S934" s="85">
        <v>0.0188463735008567</v>
      </c>
      <c r="U934"/>
    </row>
    <row r="935" customHeight="1" spans="1:21">
      <c r="A935" s="64"/>
      <c r="B935" s="64"/>
      <c r="C935" s="61" t="s">
        <v>184</v>
      </c>
      <c r="D935" s="61" t="s">
        <v>173</v>
      </c>
      <c r="E935" s="61" t="s">
        <v>174</v>
      </c>
      <c r="F935" s="17">
        <v>1297.83</v>
      </c>
      <c r="G935" s="17">
        <v>52082</v>
      </c>
      <c r="H935" s="17">
        <v>1848</v>
      </c>
      <c r="I935" s="62">
        <v>0.0354825083522138</v>
      </c>
      <c r="J935" s="63">
        <v>0.702288961038961</v>
      </c>
      <c r="K935" s="63">
        <v>24.9189739257325</v>
      </c>
      <c r="L935" s="17">
        <v>115</v>
      </c>
      <c r="M935" s="66">
        <v>1</v>
      </c>
      <c r="N935" s="17">
        <v>95</v>
      </c>
      <c r="O935" s="17">
        <v>2</v>
      </c>
      <c r="P935" s="17">
        <v>3</v>
      </c>
      <c r="Q935" s="17">
        <v>216</v>
      </c>
      <c r="R935" s="67">
        <v>6.00847222222222</v>
      </c>
      <c r="S935" s="85">
        <v>0.116883116883117</v>
      </c>
      <c r="U935"/>
    </row>
    <row r="936" customHeight="1" spans="1:21">
      <c r="A936" s="64"/>
      <c r="B936" s="64"/>
      <c r="C936" s="64"/>
      <c r="D936" s="61" t="s">
        <v>309</v>
      </c>
      <c r="E936" s="61" t="s">
        <v>203</v>
      </c>
      <c r="F936" s="17">
        <v>302.29</v>
      </c>
      <c r="G936" s="17">
        <v>28639</v>
      </c>
      <c r="H936" s="17">
        <v>2366</v>
      </c>
      <c r="I936" s="62">
        <v>0.082614616432138</v>
      </c>
      <c r="J936" s="63">
        <v>0.127764158918005</v>
      </c>
      <c r="K936" s="63">
        <v>10.5551869827857</v>
      </c>
      <c r="L936" s="17">
        <v>61</v>
      </c>
      <c r="M936" s="66">
        <v>1</v>
      </c>
      <c r="N936" s="17">
        <v>38</v>
      </c>
      <c r="O936" s="17">
        <v>4</v>
      </c>
      <c r="P936" s="17">
        <v>0</v>
      </c>
      <c r="Q936" s="17">
        <v>104</v>
      </c>
      <c r="R936" s="67">
        <v>2.90663461538462</v>
      </c>
      <c r="S936" s="85">
        <v>0.043956043956044</v>
      </c>
      <c r="U936"/>
    </row>
    <row r="937" customHeight="1" spans="1:21">
      <c r="A937" s="64"/>
      <c r="B937" s="61" t="s">
        <v>175</v>
      </c>
      <c r="C937" s="64"/>
      <c r="D937" s="64"/>
      <c r="E937" s="64"/>
      <c r="F937" s="17">
        <v>4148.38</v>
      </c>
      <c r="G937" s="17">
        <v>234878</v>
      </c>
      <c r="H937" s="17">
        <v>9918</v>
      </c>
      <c r="I937" s="62">
        <v>0.0422261769940139</v>
      </c>
      <c r="J937" s="63">
        <v>0.418267795926598</v>
      </c>
      <c r="K937" s="63">
        <v>17.6618499816926</v>
      </c>
      <c r="L937" s="17">
        <v>246</v>
      </c>
      <c r="M937" s="66">
        <v>5</v>
      </c>
      <c r="N937" s="17">
        <v>167</v>
      </c>
      <c r="O937" s="17">
        <v>9</v>
      </c>
      <c r="P937" s="17">
        <v>10</v>
      </c>
      <c r="Q937" s="17">
        <v>437</v>
      </c>
      <c r="R937" s="67">
        <v>9.49286041189931</v>
      </c>
      <c r="S937" s="85">
        <v>0.0440613026819923</v>
      </c>
      <c r="U937"/>
    </row>
    <row r="938" customHeight="1" spans="1:21">
      <c r="A938" s="61" t="s">
        <v>336</v>
      </c>
      <c r="B938" s="64"/>
      <c r="C938" s="64"/>
      <c r="D938" s="64"/>
      <c r="E938" s="64"/>
      <c r="F938" s="17">
        <v>4148.38</v>
      </c>
      <c r="G938" s="17">
        <v>234878</v>
      </c>
      <c r="H938" s="17">
        <v>9918</v>
      </c>
      <c r="I938" s="62">
        <v>0.0422261769940139</v>
      </c>
      <c r="J938" s="63">
        <v>0.418267795926598</v>
      </c>
      <c r="K938" s="63">
        <v>17.6618499816926</v>
      </c>
      <c r="L938" s="17">
        <v>246</v>
      </c>
      <c r="M938" s="66">
        <v>5</v>
      </c>
      <c r="N938" s="17">
        <v>167</v>
      </c>
      <c r="O938" s="17">
        <v>9</v>
      </c>
      <c r="P938" s="17">
        <v>10</v>
      </c>
      <c r="Q938" s="17">
        <v>437</v>
      </c>
      <c r="R938" s="67">
        <v>9.49286041189931</v>
      </c>
      <c r="S938" s="85">
        <v>0.0440613026819923</v>
      </c>
      <c r="U938"/>
    </row>
    <row r="939" customHeight="1" spans="1:21">
      <c r="A939" s="61" t="s">
        <v>21</v>
      </c>
      <c r="B939" s="61" t="s">
        <v>171</v>
      </c>
      <c r="C939" s="61" t="s">
        <v>172</v>
      </c>
      <c r="D939" s="61" t="s">
        <v>173</v>
      </c>
      <c r="E939" s="61" t="s">
        <v>174</v>
      </c>
      <c r="F939" s="17">
        <v>1291.4</v>
      </c>
      <c r="G939" s="17">
        <v>63720</v>
      </c>
      <c r="H939" s="17">
        <v>2011</v>
      </c>
      <c r="I939" s="62">
        <v>0.0315599497802888</v>
      </c>
      <c r="J939" s="63">
        <v>0.642168075584287</v>
      </c>
      <c r="K939" s="63">
        <v>20.2667922159448</v>
      </c>
      <c r="L939" s="17">
        <v>23</v>
      </c>
      <c r="M939" s="66">
        <v>2</v>
      </c>
      <c r="N939" s="17">
        <v>21</v>
      </c>
      <c r="O939" s="17">
        <v>0</v>
      </c>
      <c r="P939" s="17">
        <v>0</v>
      </c>
      <c r="Q939" s="17">
        <v>46</v>
      </c>
      <c r="R939" s="67">
        <v>28.0739130434783</v>
      </c>
      <c r="S939" s="85">
        <v>0.0228741919443063</v>
      </c>
      <c r="U939"/>
    </row>
    <row r="940" customHeight="1" spans="1:21">
      <c r="A940" s="64"/>
      <c r="B940" s="64"/>
      <c r="C940" s="64"/>
      <c r="D940" s="61" t="s">
        <v>309</v>
      </c>
      <c r="E940" s="61" t="s">
        <v>203</v>
      </c>
      <c r="F940" s="17">
        <v>1115.66</v>
      </c>
      <c r="G940" s="17">
        <v>79750</v>
      </c>
      <c r="H940" s="17">
        <v>3527</v>
      </c>
      <c r="I940" s="62">
        <v>0.0442257053291536</v>
      </c>
      <c r="J940" s="63">
        <v>0.316319818542671</v>
      </c>
      <c r="K940" s="63">
        <v>13.9894670846395</v>
      </c>
      <c r="L940" s="17">
        <v>35</v>
      </c>
      <c r="M940" s="66">
        <v>0</v>
      </c>
      <c r="N940" s="17">
        <v>13</v>
      </c>
      <c r="O940" s="17">
        <v>4</v>
      </c>
      <c r="P940" s="17">
        <v>4</v>
      </c>
      <c r="Q940" s="17">
        <v>56</v>
      </c>
      <c r="R940" s="67">
        <v>19.9225</v>
      </c>
      <c r="S940" s="85">
        <v>0.0158775163028069</v>
      </c>
      <c r="U940"/>
    </row>
    <row r="941" customHeight="1" spans="1:21">
      <c r="A941" s="64"/>
      <c r="B941" s="64"/>
      <c r="C941" s="61" t="s">
        <v>184</v>
      </c>
      <c r="D941" s="61" t="s">
        <v>173</v>
      </c>
      <c r="E941" s="61" t="s">
        <v>174</v>
      </c>
      <c r="F941" s="17">
        <v>1024.32</v>
      </c>
      <c r="G941" s="17">
        <v>52473</v>
      </c>
      <c r="H941" s="17">
        <v>1839</v>
      </c>
      <c r="I941" s="62">
        <v>0.0350465953919158</v>
      </c>
      <c r="J941" s="63">
        <v>0.55699836867863</v>
      </c>
      <c r="K941" s="63">
        <v>19.5208964610371</v>
      </c>
      <c r="L941" s="17">
        <v>68</v>
      </c>
      <c r="M941" s="66">
        <v>1</v>
      </c>
      <c r="N941" s="17">
        <v>80</v>
      </c>
      <c r="O941" s="17">
        <v>8</v>
      </c>
      <c r="P941" s="17">
        <v>5</v>
      </c>
      <c r="Q941" s="17">
        <v>162</v>
      </c>
      <c r="R941" s="67">
        <v>6.32296296296296</v>
      </c>
      <c r="S941" s="85">
        <v>0.0880913539967374</v>
      </c>
      <c r="U941"/>
    </row>
    <row r="942" customHeight="1" spans="1:21">
      <c r="A942" s="64"/>
      <c r="B942" s="64"/>
      <c r="C942" s="64"/>
      <c r="D942" s="61" t="s">
        <v>309</v>
      </c>
      <c r="E942" s="61" t="s">
        <v>203</v>
      </c>
      <c r="F942" s="17">
        <v>301.63</v>
      </c>
      <c r="G942" s="17">
        <v>32566</v>
      </c>
      <c r="H942" s="17">
        <v>3067</v>
      </c>
      <c r="I942" s="62">
        <v>0.0941779770312596</v>
      </c>
      <c r="J942" s="63">
        <v>0.0983469188131725</v>
      </c>
      <c r="K942" s="63">
        <v>9.26211386108211</v>
      </c>
      <c r="L942" s="17">
        <v>62</v>
      </c>
      <c r="M942" s="66">
        <v>3</v>
      </c>
      <c r="N942" s="17">
        <v>42</v>
      </c>
      <c r="O942" s="17">
        <v>7</v>
      </c>
      <c r="P942" s="17">
        <v>6</v>
      </c>
      <c r="Q942" s="17">
        <v>120</v>
      </c>
      <c r="R942" s="67">
        <v>2.51358333333333</v>
      </c>
      <c r="S942" s="85">
        <v>0.039126181936746</v>
      </c>
      <c r="U942"/>
    </row>
    <row r="943" customHeight="1" spans="1:21">
      <c r="A943" s="64"/>
      <c r="B943" s="64"/>
      <c r="C943" s="64"/>
      <c r="D943" s="61" t="s">
        <v>337</v>
      </c>
      <c r="E943" s="61" t="s">
        <v>174</v>
      </c>
      <c r="F943" s="17">
        <v>68.13</v>
      </c>
      <c r="G943" s="17">
        <v>4404</v>
      </c>
      <c r="H943" s="17">
        <v>111</v>
      </c>
      <c r="I943" s="62">
        <v>0.0252043596730245</v>
      </c>
      <c r="J943" s="63">
        <v>0.613783783783784</v>
      </c>
      <c r="K943" s="63">
        <v>15.4700272479564</v>
      </c>
      <c r="L943" s="17">
        <v>9</v>
      </c>
      <c r="M943" s="66">
        <v>0</v>
      </c>
      <c r="N943" s="17">
        <v>4</v>
      </c>
      <c r="O943" s="17">
        <v>0</v>
      </c>
      <c r="P943" s="17">
        <v>0</v>
      </c>
      <c r="Q943" s="17">
        <v>13</v>
      </c>
      <c r="R943" s="67">
        <v>5.24076923076923</v>
      </c>
      <c r="S943" s="85">
        <v>0.117117117117117</v>
      </c>
      <c r="U943"/>
    </row>
    <row r="944" customHeight="1" spans="1:21">
      <c r="A944" s="64"/>
      <c r="B944" s="61" t="s">
        <v>175</v>
      </c>
      <c r="C944" s="64"/>
      <c r="D944" s="64"/>
      <c r="E944" s="64"/>
      <c r="F944" s="17">
        <v>3801.14</v>
      </c>
      <c r="G944" s="17">
        <v>232913</v>
      </c>
      <c r="H944" s="17">
        <v>10555</v>
      </c>
      <c r="I944" s="62">
        <v>0.0453173502552455</v>
      </c>
      <c r="J944" s="63">
        <v>0.360126954050213</v>
      </c>
      <c r="K944" s="63">
        <v>16.3199993130482</v>
      </c>
      <c r="L944" s="17">
        <v>197</v>
      </c>
      <c r="M944" s="66">
        <v>6</v>
      </c>
      <c r="N944" s="17">
        <v>160</v>
      </c>
      <c r="O944" s="17">
        <v>19</v>
      </c>
      <c r="P944" s="17">
        <v>15</v>
      </c>
      <c r="Q944" s="17">
        <v>397</v>
      </c>
      <c r="R944" s="67">
        <v>9.57465994962217</v>
      </c>
      <c r="S944" s="85">
        <v>0.0376125059213643</v>
      </c>
      <c r="U944"/>
    </row>
    <row r="945" customHeight="1" spans="1:21">
      <c r="A945" s="61" t="s">
        <v>338</v>
      </c>
      <c r="B945" s="64"/>
      <c r="C945" s="64"/>
      <c r="D945" s="64"/>
      <c r="E945" s="64"/>
      <c r="F945" s="17">
        <v>3801.14</v>
      </c>
      <c r="G945" s="17">
        <v>232913</v>
      </c>
      <c r="H945" s="17">
        <v>10555</v>
      </c>
      <c r="I945" s="62">
        <v>0.0453173502552455</v>
      </c>
      <c r="J945" s="63">
        <v>0.360126954050213</v>
      </c>
      <c r="K945" s="63">
        <v>16.3199993130482</v>
      </c>
      <c r="L945" s="17">
        <v>197</v>
      </c>
      <c r="M945" s="66">
        <v>6</v>
      </c>
      <c r="N945" s="17">
        <v>160</v>
      </c>
      <c r="O945" s="17">
        <v>19</v>
      </c>
      <c r="P945" s="17">
        <v>15</v>
      </c>
      <c r="Q945" s="17">
        <v>397</v>
      </c>
      <c r="R945" s="67">
        <v>9.57465994962217</v>
      </c>
      <c r="S945" s="85">
        <v>0.0376125059213643</v>
      </c>
      <c r="U945"/>
    </row>
    <row r="946" customHeight="1" spans="1:21">
      <c r="A946" s="61" t="s">
        <v>20</v>
      </c>
      <c r="B946" s="61" t="s">
        <v>171</v>
      </c>
      <c r="C946" s="61" t="s">
        <v>172</v>
      </c>
      <c r="D946" s="61" t="s">
        <v>173</v>
      </c>
      <c r="E946" s="61" t="s">
        <v>174</v>
      </c>
      <c r="F946" s="17">
        <v>1023.32</v>
      </c>
      <c r="G946" s="17">
        <v>50034</v>
      </c>
      <c r="H946" s="17">
        <v>1521</v>
      </c>
      <c r="I946" s="62">
        <v>0.0303993284566495</v>
      </c>
      <c r="J946" s="63">
        <v>0.672794214332676</v>
      </c>
      <c r="K946" s="63">
        <v>20.4524923052324</v>
      </c>
      <c r="L946" s="17">
        <v>28</v>
      </c>
      <c r="M946" s="66">
        <v>1</v>
      </c>
      <c r="N946" s="17">
        <v>11</v>
      </c>
      <c r="O946" s="17">
        <v>0</v>
      </c>
      <c r="P946" s="17">
        <v>3</v>
      </c>
      <c r="Q946" s="17">
        <v>43</v>
      </c>
      <c r="R946" s="67">
        <v>23.7981395348837</v>
      </c>
      <c r="S946" s="85">
        <v>0.0282708744247206</v>
      </c>
      <c r="U946"/>
    </row>
    <row r="947" customHeight="1" spans="1:21">
      <c r="A947" s="64"/>
      <c r="B947" s="64"/>
      <c r="C947" s="64"/>
      <c r="D947" s="61" t="s">
        <v>309</v>
      </c>
      <c r="E947" s="61" t="s">
        <v>203</v>
      </c>
      <c r="F947" s="17">
        <v>1114.99</v>
      </c>
      <c r="G947" s="17">
        <v>84347</v>
      </c>
      <c r="H947" s="17">
        <v>3669</v>
      </c>
      <c r="I947" s="62">
        <v>0.0434988796282025</v>
      </c>
      <c r="J947" s="63">
        <v>0.303894794221859</v>
      </c>
      <c r="K947" s="63">
        <v>13.219083073494</v>
      </c>
      <c r="L947" s="17">
        <v>31</v>
      </c>
      <c r="M947" s="66">
        <v>1</v>
      </c>
      <c r="N947" s="17">
        <v>18</v>
      </c>
      <c r="O947" s="17">
        <v>1</v>
      </c>
      <c r="P947" s="17">
        <v>2</v>
      </c>
      <c r="Q947" s="17">
        <v>53</v>
      </c>
      <c r="R947" s="67">
        <v>21.0375471698113</v>
      </c>
      <c r="S947" s="85">
        <v>0.014445352957209</v>
      </c>
      <c r="U947"/>
    </row>
    <row r="948" customHeight="1" spans="1:21">
      <c r="A948" s="64"/>
      <c r="B948" s="64"/>
      <c r="C948" s="61" t="s">
        <v>184</v>
      </c>
      <c r="D948" s="61" t="s">
        <v>173</v>
      </c>
      <c r="E948" s="61" t="s">
        <v>174</v>
      </c>
      <c r="F948" s="17">
        <v>1102.83</v>
      </c>
      <c r="G948" s="17">
        <v>63886</v>
      </c>
      <c r="H948" s="17">
        <v>2218</v>
      </c>
      <c r="I948" s="62">
        <v>0.0347180916006637</v>
      </c>
      <c r="J948" s="63">
        <v>0.497218214607755</v>
      </c>
      <c r="K948" s="63">
        <v>17.2624675202705</v>
      </c>
      <c r="L948" s="17">
        <v>95</v>
      </c>
      <c r="M948" s="66">
        <v>1</v>
      </c>
      <c r="N948" s="17">
        <v>100</v>
      </c>
      <c r="O948" s="17">
        <v>2</v>
      </c>
      <c r="P948" s="17">
        <v>4</v>
      </c>
      <c r="Q948" s="17">
        <v>202</v>
      </c>
      <c r="R948" s="67">
        <v>5.45955445544554</v>
      </c>
      <c r="S948" s="85">
        <v>0.09107303877367</v>
      </c>
      <c r="U948"/>
    </row>
    <row r="949" customHeight="1" spans="1:21">
      <c r="A949" s="64"/>
      <c r="B949" s="64"/>
      <c r="C949" s="64"/>
      <c r="D949" s="61" t="s">
        <v>309</v>
      </c>
      <c r="E949" s="61" t="s">
        <v>203</v>
      </c>
      <c r="F949" s="17">
        <v>303.25</v>
      </c>
      <c r="G949" s="17">
        <v>39223</v>
      </c>
      <c r="H949" s="17">
        <v>4009</v>
      </c>
      <c r="I949" s="62">
        <v>0.102210437753359</v>
      </c>
      <c r="J949" s="63">
        <v>0.0756423048141681</v>
      </c>
      <c r="K949" s="63">
        <v>7.73143308772914</v>
      </c>
      <c r="L949" s="17">
        <v>67</v>
      </c>
      <c r="M949" s="66">
        <v>2</v>
      </c>
      <c r="N949" s="17">
        <v>35</v>
      </c>
      <c r="O949" s="17">
        <v>3</v>
      </c>
      <c r="P949" s="17">
        <v>4</v>
      </c>
      <c r="Q949" s="17">
        <v>111</v>
      </c>
      <c r="R949" s="67">
        <v>2.73198198198198</v>
      </c>
      <c r="S949" s="85">
        <v>0.0276877026689948</v>
      </c>
      <c r="U949"/>
    </row>
    <row r="950" customHeight="1" spans="1:21">
      <c r="A950" s="64"/>
      <c r="B950" s="64"/>
      <c r="C950" s="64"/>
      <c r="D950" s="61" t="s">
        <v>337</v>
      </c>
      <c r="E950" s="61" t="s">
        <v>174</v>
      </c>
      <c r="F950" s="17">
        <v>154.24</v>
      </c>
      <c r="G950" s="17">
        <v>9872</v>
      </c>
      <c r="H950" s="17">
        <v>299</v>
      </c>
      <c r="I950" s="62">
        <v>0.0302876823338736</v>
      </c>
      <c r="J950" s="63">
        <v>0.515852842809365</v>
      </c>
      <c r="K950" s="63">
        <v>15.6239870340357</v>
      </c>
      <c r="L950" s="17">
        <v>11</v>
      </c>
      <c r="M950" s="66">
        <v>2</v>
      </c>
      <c r="N950" s="17">
        <v>14</v>
      </c>
      <c r="O950" s="17">
        <v>0</v>
      </c>
      <c r="P950" s="17">
        <v>0</v>
      </c>
      <c r="Q950" s="17">
        <v>27</v>
      </c>
      <c r="R950" s="67">
        <v>5.71259259259259</v>
      </c>
      <c r="S950" s="85">
        <v>0.0903010033444816</v>
      </c>
      <c r="U950"/>
    </row>
    <row r="951" customHeight="1" spans="1:21">
      <c r="A951" s="64"/>
      <c r="B951" s="61" t="s">
        <v>175</v>
      </c>
      <c r="C951" s="64"/>
      <c r="D951" s="64"/>
      <c r="E951" s="64"/>
      <c r="F951" s="17">
        <v>3698.63</v>
      </c>
      <c r="G951" s="17">
        <v>247362</v>
      </c>
      <c r="H951" s="17">
        <v>11716</v>
      </c>
      <c r="I951" s="62">
        <v>0.0473637826343577</v>
      </c>
      <c r="J951" s="63">
        <v>0.315690508706043</v>
      </c>
      <c r="K951" s="63">
        <v>14.9522966340828</v>
      </c>
      <c r="L951" s="17">
        <v>232</v>
      </c>
      <c r="M951" s="66">
        <v>7</v>
      </c>
      <c r="N951" s="17">
        <v>178</v>
      </c>
      <c r="O951" s="17">
        <v>6</v>
      </c>
      <c r="P951" s="17">
        <v>13</v>
      </c>
      <c r="Q951" s="17">
        <v>436</v>
      </c>
      <c r="R951" s="67">
        <v>8.48309633027523</v>
      </c>
      <c r="S951" s="85">
        <v>0.0372140662342096</v>
      </c>
      <c r="U951"/>
    </row>
    <row r="952" customHeight="1" spans="1:21">
      <c r="A952" s="61" t="s">
        <v>339</v>
      </c>
      <c r="B952" s="64"/>
      <c r="C952" s="64"/>
      <c r="D952" s="64"/>
      <c r="E952" s="64"/>
      <c r="F952" s="17">
        <v>3698.63</v>
      </c>
      <c r="G952" s="17">
        <v>247362</v>
      </c>
      <c r="H952" s="17">
        <v>11716</v>
      </c>
      <c r="I952" s="62">
        <v>0.0473637826343577</v>
      </c>
      <c r="J952" s="63">
        <v>0.315690508706043</v>
      </c>
      <c r="K952" s="63">
        <v>14.9522966340828</v>
      </c>
      <c r="L952" s="17">
        <v>232</v>
      </c>
      <c r="M952" s="66">
        <v>7</v>
      </c>
      <c r="N952" s="17">
        <v>178</v>
      </c>
      <c r="O952" s="17">
        <v>6</v>
      </c>
      <c r="P952" s="17">
        <v>13</v>
      </c>
      <c r="Q952" s="17">
        <v>436</v>
      </c>
      <c r="R952" s="67">
        <v>8.48309633027523</v>
      </c>
      <c r="S952" s="85">
        <v>0.0372140662342096</v>
      </c>
      <c r="U952"/>
    </row>
    <row r="953" customHeight="1" spans="1:21">
      <c r="A953" s="61" t="s">
        <v>19</v>
      </c>
      <c r="B953" s="61" t="s">
        <v>171</v>
      </c>
      <c r="C953" s="61" t="s">
        <v>172</v>
      </c>
      <c r="D953" s="61" t="s">
        <v>173</v>
      </c>
      <c r="E953" s="61" t="s">
        <v>174</v>
      </c>
      <c r="F953" s="17">
        <v>985.88</v>
      </c>
      <c r="G953" s="17">
        <v>49873</v>
      </c>
      <c r="H953" s="17">
        <v>1452</v>
      </c>
      <c r="I953" s="62">
        <v>0.0291139494315562</v>
      </c>
      <c r="J953" s="63">
        <v>0.678980716253444</v>
      </c>
      <c r="K953" s="63">
        <v>19.7678102380045</v>
      </c>
      <c r="L953" s="17">
        <v>22</v>
      </c>
      <c r="M953" s="66">
        <v>1</v>
      </c>
      <c r="N953" s="17">
        <v>12</v>
      </c>
      <c r="O953" s="17">
        <v>0</v>
      </c>
      <c r="P953" s="17">
        <v>4</v>
      </c>
      <c r="Q953" s="17">
        <v>39</v>
      </c>
      <c r="R953" s="67">
        <v>25.2789743589744</v>
      </c>
      <c r="S953" s="85">
        <v>0.0268595041322314</v>
      </c>
      <c r="U953"/>
    </row>
    <row r="954" customHeight="1" spans="1:21">
      <c r="A954" s="64"/>
      <c r="B954" s="64"/>
      <c r="C954" s="64"/>
      <c r="D954" s="61" t="s">
        <v>309</v>
      </c>
      <c r="E954" s="61" t="s">
        <v>203</v>
      </c>
      <c r="F954" s="17">
        <v>1015.81</v>
      </c>
      <c r="G954" s="17">
        <v>70869</v>
      </c>
      <c r="H954" s="17">
        <v>2913</v>
      </c>
      <c r="I954" s="62">
        <v>0.0411040088049782</v>
      </c>
      <c r="J954" s="63">
        <v>0.348716100240302</v>
      </c>
      <c r="K954" s="63">
        <v>14.333629654715</v>
      </c>
      <c r="L954" s="17">
        <v>26</v>
      </c>
      <c r="M954" s="66">
        <v>1</v>
      </c>
      <c r="N954" s="17">
        <v>15</v>
      </c>
      <c r="O954" s="17">
        <v>2</v>
      </c>
      <c r="P954" s="17">
        <v>1</v>
      </c>
      <c r="Q954" s="17">
        <v>45</v>
      </c>
      <c r="R954" s="67">
        <v>22.5735555555556</v>
      </c>
      <c r="S954" s="85">
        <v>0.0154479917610711</v>
      </c>
      <c r="U954"/>
    </row>
    <row r="955" customHeight="1" spans="1:21">
      <c r="A955" s="64"/>
      <c r="B955" s="64"/>
      <c r="C955" s="61" t="s">
        <v>184</v>
      </c>
      <c r="D955" s="61" t="s">
        <v>173</v>
      </c>
      <c r="E955" s="61" t="s">
        <v>174</v>
      </c>
      <c r="F955" s="17">
        <v>1113.64</v>
      </c>
      <c r="G955" s="17">
        <v>52335</v>
      </c>
      <c r="H955" s="17">
        <v>2082</v>
      </c>
      <c r="I955" s="62">
        <v>0.0397821725422757</v>
      </c>
      <c r="J955" s="63">
        <v>0.534889529298751</v>
      </c>
      <c r="K955" s="63">
        <v>21.2790675456196</v>
      </c>
      <c r="L955" s="17">
        <v>78</v>
      </c>
      <c r="M955" s="66">
        <v>2</v>
      </c>
      <c r="N955" s="17">
        <v>97</v>
      </c>
      <c r="O955" s="17">
        <v>2</v>
      </c>
      <c r="P955" s="17">
        <v>2</v>
      </c>
      <c r="Q955" s="17">
        <v>181</v>
      </c>
      <c r="R955" s="67">
        <v>6.15270718232044</v>
      </c>
      <c r="S955" s="85">
        <v>0.0869356388088377</v>
      </c>
      <c r="U955"/>
    </row>
    <row r="956" customHeight="1" spans="1:21">
      <c r="A956" s="64"/>
      <c r="B956" s="64"/>
      <c r="C956" s="64"/>
      <c r="D956" s="61" t="s">
        <v>309</v>
      </c>
      <c r="E956" s="61" t="s">
        <v>203</v>
      </c>
      <c r="F956" s="17">
        <v>301.93</v>
      </c>
      <c r="G956" s="17">
        <v>34010</v>
      </c>
      <c r="H956" s="17">
        <v>3530</v>
      </c>
      <c r="I956" s="62">
        <v>0.103793002058218</v>
      </c>
      <c r="J956" s="63">
        <v>0.0855325779036827</v>
      </c>
      <c r="K956" s="63">
        <v>8.87768303440165</v>
      </c>
      <c r="L956" s="17">
        <v>62</v>
      </c>
      <c r="M956" s="66">
        <v>1</v>
      </c>
      <c r="N956" s="17">
        <v>62</v>
      </c>
      <c r="O956" s="17">
        <v>5</v>
      </c>
      <c r="P956" s="17">
        <v>1</v>
      </c>
      <c r="Q956" s="17">
        <v>131</v>
      </c>
      <c r="R956" s="67">
        <v>2.30480916030534</v>
      </c>
      <c r="S956" s="85">
        <v>0.0371104815864023</v>
      </c>
      <c r="U956"/>
    </row>
    <row r="957" customHeight="1" spans="1:21">
      <c r="A957" s="64"/>
      <c r="B957" s="64"/>
      <c r="C957" s="64"/>
      <c r="D957" s="61" t="s">
        <v>337</v>
      </c>
      <c r="E957" s="61" t="s">
        <v>174</v>
      </c>
      <c r="F957" s="17">
        <v>58.18</v>
      </c>
      <c r="G957" s="17">
        <v>4564</v>
      </c>
      <c r="H957" s="17">
        <v>146</v>
      </c>
      <c r="I957" s="62">
        <v>0.0319894829097283</v>
      </c>
      <c r="J957" s="63">
        <v>0.398493150684932</v>
      </c>
      <c r="K957" s="63">
        <v>12.7475898334794</v>
      </c>
      <c r="L957" s="17">
        <v>5</v>
      </c>
      <c r="M957" s="66">
        <v>0</v>
      </c>
      <c r="N957" s="17">
        <v>2</v>
      </c>
      <c r="O957" s="17">
        <v>0</v>
      </c>
      <c r="P957" s="17">
        <v>0</v>
      </c>
      <c r="Q957" s="17">
        <v>7</v>
      </c>
      <c r="R957" s="67">
        <v>8.31142857142857</v>
      </c>
      <c r="S957" s="85">
        <v>0.0479452054794521</v>
      </c>
      <c r="U957"/>
    </row>
    <row r="958" customHeight="1" spans="1:21">
      <c r="A958" s="64"/>
      <c r="B958" s="61" t="s">
        <v>175</v>
      </c>
      <c r="C958" s="64"/>
      <c r="D958" s="64"/>
      <c r="E958" s="64"/>
      <c r="F958" s="17">
        <v>3475.44</v>
      </c>
      <c r="G958" s="17">
        <v>211651</v>
      </c>
      <c r="H958" s="17">
        <v>10123</v>
      </c>
      <c r="I958" s="62">
        <v>0.047828736930135</v>
      </c>
      <c r="J958" s="63">
        <v>0.343321149856762</v>
      </c>
      <c r="K958" s="63">
        <v>16.4206169590505</v>
      </c>
      <c r="L958" s="17">
        <v>193</v>
      </c>
      <c r="M958" s="66">
        <v>5</v>
      </c>
      <c r="N958" s="17">
        <v>188</v>
      </c>
      <c r="O958" s="17">
        <v>9</v>
      </c>
      <c r="P958" s="17">
        <v>8</v>
      </c>
      <c r="Q958" s="17">
        <v>403</v>
      </c>
      <c r="R958" s="67">
        <v>8.6239205955335</v>
      </c>
      <c r="S958" s="85">
        <v>0.0398103329052652</v>
      </c>
      <c r="U958"/>
    </row>
    <row r="959" customHeight="1" spans="1:21">
      <c r="A959" s="61" t="s">
        <v>340</v>
      </c>
      <c r="B959" s="64"/>
      <c r="C959" s="64"/>
      <c r="D959" s="64"/>
      <c r="E959" s="64"/>
      <c r="F959" s="17">
        <v>3475.44</v>
      </c>
      <c r="G959" s="17">
        <v>211651</v>
      </c>
      <c r="H959" s="17">
        <v>10123</v>
      </c>
      <c r="I959" s="62">
        <v>0.047828736930135</v>
      </c>
      <c r="J959" s="63">
        <v>0.343321149856762</v>
      </c>
      <c r="K959" s="63">
        <v>16.4206169590505</v>
      </c>
      <c r="L959" s="17">
        <v>193</v>
      </c>
      <c r="M959" s="66">
        <v>5</v>
      </c>
      <c r="N959" s="17">
        <v>188</v>
      </c>
      <c r="O959" s="17">
        <v>9</v>
      </c>
      <c r="P959" s="17">
        <v>8</v>
      </c>
      <c r="Q959" s="17">
        <v>403</v>
      </c>
      <c r="R959" s="67">
        <v>8.6239205955335</v>
      </c>
      <c r="S959" s="85">
        <v>0.0398103329052652</v>
      </c>
      <c r="U959"/>
    </row>
    <row r="960" customHeight="1" spans="1:21">
      <c r="A960" s="61" t="s">
        <v>18</v>
      </c>
      <c r="B960" s="61" t="s">
        <v>171</v>
      </c>
      <c r="C960" s="61" t="s">
        <v>172</v>
      </c>
      <c r="D960" s="61" t="s">
        <v>173</v>
      </c>
      <c r="E960" s="61" t="s">
        <v>174</v>
      </c>
      <c r="F960" s="17">
        <v>1004.77</v>
      </c>
      <c r="G960" s="17">
        <v>53022</v>
      </c>
      <c r="H960" s="17">
        <v>1495</v>
      </c>
      <c r="I960" s="62">
        <v>0.0281958432348836</v>
      </c>
      <c r="J960" s="63">
        <v>0.672086956521739</v>
      </c>
      <c r="K960" s="63">
        <v>18.950058466297</v>
      </c>
      <c r="L960" s="17">
        <v>24</v>
      </c>
      <c r="M960" s="66">
        <v>0</v>
      </c>
      <c r="N960" s="17">
        <v>16</v>
      </c>
      <c r="O960" s="17">
        <v>0</v>
      </c>
      <c r="P960" s="17">
        <v>2</v>
      </c>
      <c r="Q960" s="17">
        <v>42</v>
      </c>
      <c r="R960" s="67">
        <v>23.9230952380952</v>
      </c>
      <c r="S960" s="85">
        <v>0.0280936454849498</v>
      </c>
      <c r="U960"/>
    </row>
    <row r="961" customHeight="1" spans="1:21">
      <c r="A961" s="64"/>
      <c r="B961" s="64"/>
      <c r="C961" s="64"/>
      <c r="D961" s="61" t="s">
        <v>309</v>
      </c>
      <c r="E961" s="61" t="s">
        <v>203</v>
      </c>
      <c r="F961" s="17">
        <v>1012.16</v>
      </c>
      <c r="G961" s="17">
        <v>74549</v>
      </c>
      <c r="H961" s="17">
        <v>2922</v>
      </c>
      <c r="I961" s="62">
        <v>0.0391956967900307</v>
      </c>
      <c r="J961" s="63">
        <v>0.346392881587953</v>
      </c>
      <c r="K961" s="63">
        <v>13.5771103569464</v>
      </c>
      <c r="L961" s="17">
        <v>28</v>
      </c>
      <c r="M961" s="66">
        <v>0</v>
      </c>
      <c r="N961" s="17">
        <v>15</v>
      </c>
      <c r="O961" s="17">
        <v>0</v>
      </c>
      <c r="P961" s="17">
        <v>2</v>
      </c>
      <c r="Q961" s="17">
        <v>45</v>
      </c>
      <c r="R961" s="67">
        <v>22.4924444444444</v>
      </c>
      <c r="S961" s="85">
        <v>0.0154004106776181</v>
      </c>
      <c r="U961"/>
    </row>
    <row r="962" customHeight="1" spans="1:21">
      <c r="A962" s="64"/>
      <c r="B962" s="64"/>
      <c r="C962" s="61" t="s">
        <v>184</v>
      </c>
      <c r="D962" s="61" t="s">
        <v>173</v>
      </c>
      <c r="E962" s="61" t="s">
        <v>174</v>
      </c>
      <c r="F962" s="17">
        <v>533.31</v>
      </c>
      <c r="G962" s="17">
        <v>29750</v>
      </c>
      <c r="H962" s="17">
        <v>1040</v>
      </c>
      <c r="I962" s="62">
        <v>0.0349579831932773</v>
      </c>
      <c r="J962" s="63">
        <v>0.512798076923077</v>
      </c>
      <c r="K962" s="63">
        <v>17.9263865546218</v>
      </c>
      <c r="L962" s="17">
        <v>40</v>
      </c>
      <c r="M962" s="66">
        <v>1</v>
      </c>
      <c r="N962" s="17">
        <v>59</v>
      </c>
      <c r="O962" s="17">
        <v>4</v>
      </c>
      <c r="P962" s="17">
        <v>0</v>
      </c>
      <c r="Q962" s="17">
        <v>104</v>
      </c>
      <c r="R962" s="67">
        <v>5.12798076923077</v>
      </c>
      <c r="S962" s="85">
        <v>0.1</v>
      </c>
      <c r="U962"/>
    </row>
    <row r="963" customHeight="1" spans="1:21">
      <c r="A963" s="64"/>
      <c r="B963" s="64"/>
      <c r="C963" s="64"/>
      <c r="D963" s="61" t="s">
        <v>309</v>
      </c>
      <c r="E963" s="61" t="s">
        <v>203</v>
      </c>
      <c r="F963" s="17">
        <v>301.66</v>
      </c>
      <c r="G963" s="17">
        <v>32011</v>
      </c>
      <c r="H963" s="17">
        <v>2953</v>
      </c>
      <c r="I963" s="62">
        <v>0.0922495392208928</v>
      </c>
      <c r="J963" s="63">
        <v>0.102153741957332</v>
      </c>
      <c r="K963" s="63">
        <v>9.42363562525382</v>
      </c>
      <c r="L963" s="17">
        <v>82</v>
      </c>
      <c r="M963" s="66">
        <v>1</v>
      </c>
      <c r="N963" s="17">
        <v>56</v>
      </c>
      <c r="O963" s="17">
        <v>10</v>
      </c>
      <c r="P963" s="17">
        <v>4</v>
      </c>
      <c r="Q963" s="17">
        <v>153</v>
      </c>
      <c r="R963" s="67">
        <v>1.9716339869281</v>
      </c>
      <c r="S963" s="85">
        <v>0.0518117168980698</v>
      </c>
      <c r="U963"/>
    </row>
    <row r="964" customHeight="1" spans="1:21">
      <c r="A964" s="64"/>
      <c r="B964" s="64"/>
      <c r="C964" s="64"/>
      <c r="D964" s="61" t="s">
        <v>337</v>
      </c>
      <c r="E964" s="61" t="s">
        <v>174</v>
      </c>
      <c r="F964" s="17">
        <v>59.74</v>
      </c>
      <c r="G964" s="17">
        <v>10087</v>
      </c>
      <c r="H964" s="17">
        <v>171</v>
      </c>
      <c r="I964" s="62">
        <v>0.0169525131357192</v>
      </c>
      <c r="J964" s="63">
        <v>0.349356725146199</v>
      </c>
      <c r="K964" s="63">
        <v>5.92247447209279</v>
      </c>
      <c r="L964" s="17">
        <v>10</v>
      </c>
      <c r="M964" s="66">
        <v>0</v>
      </c>
      <c r="N964" s="17">
        <v>11</v>
      </c>
      <c r="O964" s="17">
        <v>1</v>
      </c>
      <c r="P964" s="17">
        <v>3</v>
      </c>
      <c r="Q964" s="17">
        <v>25</v>
      </c>
      <c r="R964" s="67">
        <v>2.3896</v>
      </c>
      <c r="S964" s="85">
        <v>0.146198830409357</v>
      </c>
      <c r="U964"/>
    </row>
    <row r="965" customHeight="1" spans="1:21">
      <c r="A965" s="64"/>
      <c r="B965" s="61" t="s">
        <v>175</v>
      </c>
      <c r="C965" s="64"/>
      <c r="D965" s="64"/>
      <c r="E965" s="64"/>
      <c r="F965" s="17">
        <v>2911.64</v>
      </c>
      <c r="G965" s="17">
        <v>199419</v>
      </c>
      <c r="H965" s="17">
        <v>8581</v>
      </c>
      <c r="I965" s="62">
        <v>0.0430300021562639</v>
      </c>
      <c r="J965" s="63">
        <v>0.3393124344482</v>
      </c>
      <c r="K965" s="63">
        <v>14.6006147859532</v>
      </c>
      <c r="L965" s="17">
        <v>184</v>
      </c>
      <c r="M965" s="66">
        <v>2</v>
      </c>
      <c r="N965" s="17">
        <v>157</v>
      </c>
      <c r="O965" s="17">
        <v>15</v>
      </c>
      <c r="P965" s="17">
        <v>11</v>
      </c>
      <c r="Q965" s="17">
        <v>369</v>
      </c>
      <c r="R965" s="67">
        <v>7.89062330623306</v>
      </c>
      <c r="S965" s="85">
        <v>0.0430019811210815</v>
      </c>
      <c r="U965"/>
    </row>
    <row r="966" customHeight="1" spans="1:21">
      <c r="A966" s="61" t="s">
        <v>341</v>
      </c>
      <c r="B966" s="64"/>
      <c r="C966" s="64"/>
      <c r="D966" s="64"/>
      <c r="E966" s="64"/>
      <c r="F966" s="17">
        <v>2911.64</v>
      </c>
      <c r="G966" s="17">
        <v>199419</v>
      </c>
      <c r="H966" s="17">
        <v>8581</v>
      </c>
      <c r="I966" s="62">
        <v>0.0430300021562639</v>
      </c>
      <c r="J966" s="63">
        <v>0.3393124344482</v>
      </c>
      <c r="K966" s="63">
        <v>14.6006147859532</v>
      </c>
      <c r="L966" s="17">
        <v>184</v>
      </c>
      <c r="M966" s="66">
        <v>2</v>
      </c>
      <c r="N966" s="17">
        <v>157</v>
      </c>
      <c r="O966" s="17">
        <v>15</v>
      </c>
      <c r="P966" s="17">
        <v>11</v>
      </c>
      <c r="Q966" s="17">
        <v>369</v>
      </c>
      <c r="R966" s="67">
        <v>7.89062330623306</v>
      </c>
      <c r="S966" s="85">
        <v>0.0430019811210815</v>
      </c>
      <c r="U966"/>
    </row>
    <row r="967" customHeight="1" spans="1:21">
      <c r="A967" s="61" t="s">
        <v>17</v>
      </c>
      <c r="B967" s="61" t="s">
        <v>171</v>
      </c>
      <c r="C967" s="61" t="s">
        <v>172</v>
      </c>
      <c r="D967" s="61" t="s">
        <v>173</v>
      </c>
      <c r="E967" s="61" t="s">
        <v>174</v>
      </c>
      <c r="F967" s="17">
        <v>992.24</v>
      </c>
      <c r="G967" s="17">
        <v>57726</v>
      </c>
      <c r="H967" s="17">
        <v>1676</v>
      </c>
      <c r="I967" s="62">
        <v>0.0290337109794547</v>
      </c>
      <c r="J967" s="63">
        <v>0.592028639618139</v>
      </c>
      <c r="K967" s="63">
        <v>17.1887884142328</v>
      </c>
      <c r="L967" s="17">
        <v>21</v>
      </c>
      <c r="M967" s="66">
        <v>1</v>
      </c>
      <c r="N967" s="17">
        <v>14</v>
      </c>
      <c r="O967" s="17">
        <v>0</v>
      </c>
      <c r="P967" s="17">
        <v>1</v>
      </c>
      <c r="Q967" s="17">
        <v>37</v>
      </c>
      <c r="R967" s="67">
        <v>26.8172972972973</v>
      </c>
      <c r="S967" s="85">
        <v>0.0220763723150358</v>
      </c>
      <c r="U967"/>
    </row>
    <row r="968" customHeight="1" spans="1:21">
      <c r="A968" s="64"/>
      <c r="B968" s="64"/>
      <c r="C968" s="64"/>
      <c r="D968" s="61" t="s">
        <v>309</v>
      </c>
      <c r="E968" s="61" t="s">
        <v>203</v>
      </c>
      <c r="F968" s="17">
        <v>508.34</v>
      </c>
      <c r="G968" s="17">
        <v>36263</v>
      </c>
      <c r="H968" s="17">
        <v>1452</v>
      </c>
      <c r="I968" s="62">
        <v>0.0400408129498387</v>
      </c>
      <c r="J968" s="63">
        <v>0.350096418732782</v>
      </c>
      <c r="K968" s="63">
        <v>14.0181452168877</v>
      </c>
      <c r="L968" s="17">
        <v>14</v>
      </c>
      <c r="M968" s="66">
        <v>0</v>
      </c>
      <c r="N968" s="17">
        <v>6</v>
      </c>
      <c r="O968" s="17">
        <v>2</v>
      </c>
      <c r="P968" s="17">
        <v>2</v>
      </c>
      <c r="Q968" s="17">
        <v>24</v>
      </c>
      <c r="R968" s="67">
        <v>21.1808333333333</v>
      </c>
      <c r="S968" s="85">
        <v>0.0165289256198347</v>
      </c>
      <c r="U968"/>
    </row>
    <row r="969" customHeight="1" spans="1:21">
      <c r="A969" s="64"/>
      <c r="B969" s="64"/>
      <c r="C969" s="61" t="s">
        <v>184</v>
      </c>
      <c r="D969" s="61" t="s">
        <v>173</v>
      </c>
      <c r="E969" s="61" t="s">
        <v>174</v>
      </c>
      <c r="F969" s="17">
        <v>1099.64</v>
      </c>
      <c r="G969" s="17">
        <v>53548</v>
      </c>
      <c r="H969" s="17">
        <v>2220</v>
      </c>
      <c r="I969" s="62">
        <v>0.0414581310226339</v>
      </c>
      <c r="J969" s="63">
        <v>0.495333333333333</v>
      </c>
      <c r="K969" s="63">
        <v>20.5355942332113</v>
      </c>
      <c r="L969" s="17">
        <v>103</v>
      </c>
      <c r="M969" s="66">
        <v>5</v>
      </c>
      <c r="N969" s="17">
        <v>127</v>
      </c>
      <c r="O969" s="17">
        <v>7</v>
      </c>
      <c r="P969" s="17">
        <v>5</v>
      </c>
      <c r="Q969" s="17">
        <v>247</v>
      </c>
      <c r="R969" s="67">
        <v>4.45198380566802</v>
      </c>
      <c r="S969" s="85">
        <v>0.111261261261261</v>
      </c>
      <c r="U969"/>
    </row>
    <row r="970" customHeight="1" spans="1:21">
      <c r="A970" s="64"/>
      <c r="B970" s="64"/>
      <c r="C970" s="64"/>
      <c r="D970" s="61" t="s">
        <v>309</v>
      </c>
      <c r="E970" s="61" t="s">
        <v>203</v>
      </c>
      <c r="F970" s="17">
        <v>303.57</v>
      </c>
      <c r="G970" s="17">
        <v>44507</v>
      </c>
      <c r="H970" s="17">
        <v>4717</v>
      </c>
      <c r="I970" s="62">
        <v>0.105983328465185</v>
      </c>
      <c r="J970" s="63">
        <v>0.0643565825736697</v>
      </c>
      <c r="K970" s="63">
        <v>6.82072482980205</v>
      </c>
      <c r="L970" s="17">
        <v>63</v>
      </c>
      <c r="M970" s="66">
        <v>5</v>
      </c>
      <c r="N970" s="17">
        <v>49</v>
      </c>
      <c r="O970" s="17">
        <v>9</v>
      </c>
      <c r="P970" s="17">
        <v>5</v>
      </c>
      <c r="Q970" s="17">
        <v>131</v>
      </c>
      <c r="R970" s="67">
        <v>2.31732824427481</v>
      </c>
      <c r="S970" s="85">
        <v>0.0277718889124444</v>
      </c>
      <c r="U970"/>
    </row>
    <row r="971" customHeight="1" spans="1:21">
      <c r="A971" s="64"/>
      <c r="B971" s="64"/>
      <c r="C971" s="64"/>
      <c r="D971" s="61" t="s">
        <v>337</v>
      </c>
      <c r="E971" s="61" t="s">
        <v>174</v>
      </c>
      <c r="F971" s="17">
        <v>312.6</v>
      </c>
      <c r="G971" s="17">
        <v>57659</v>
      </c>
      <c r="H971" s="17">
        <v>1030</v>
      </c>
      <c r="I971" s="62">
        <v>0.0178636466119773</v>
      </c>
      <c r="J971" s="63">
        <v>0.303495145631068</v>
      </c>
      <c r="K971" s="63">
        <v>5.42153003000399</v>
      </c>
      <c r="L971" s="17">
        <v>39</v>
      </c>
      <c r="M971" s="66">
        <v>1</v>
      </c>
      <c r="N971" s="17">
        <v>28</v>
      </c>
      <c r="O971" s="17">
        <v>0</v>
      </c>
      <c r="P971" s="17">
        <v>2</v>
      </c>
      <c r="Q971" s="17">
        <v>70</v>
      </c>
      <c r="R971" s="67">
        <v>4.46571428571429</v>
      </c>
      <c r="S971" s="85">
        <v>0.0679611650485437</v>
      </c>
      <c r="U971"/>
    </row>
    <row r="972" customHeight="1" spans="1:21">
      <c r="A972" s="64"/>
      <c r="B972" s="61" t="s">
        <v>175</v>
      </c>
      <c r="C972" s="64"/>
      <c r="D972" s="64"/>
      <c r="E972" s="64"/>
      <c r="F972" s="17">
        <v>3216.39</v>
      </c>
      <c r="G972" s="17">
        <v>249703</v>
      </c>
      <c r="H972" s="17">
        <v>11095</v>
      </c>
      <c r="I972" s="62">
        <v>0.0444327861499461</v>
      </c>
      <c r="J972" s="63">
        <v>0.28989544840018</v>
      </c>
      <c r="K972" s="63">
        <v>12.880862464608</v>
      </c>
      <c r="L972" s="17">
        <v>240</v>
      </c>
      <c r="M972" s="66">
        <v>12</v>
      </c>
      <c r="N972" s="17">
        <v>224</v>
      </c>
      <c r="O972" s="17">
        <v>18</v>
      </c>
      <c r="P972" s="17">
        <v>15</v>
      </c>
      <c r="Q972" s="17">
        <v>509</v>
      </c>
      <c r="R972" s="67">
        <v>6.3190373280943</v>
      </c>
      <c r="S972" s="85">
        <v>0.0458765209553853</v>
      </c>
      <c r="U972"/>
    </row>
    <row r="973" customHeight="1" spans="1:21">
      <c r="A973" s="61" t="s">
        <v>342</v>
      </c>
      <c r="B973" s="64"/>
      <c r="C973" s="64"/>
      <c r="D973" s="64"/>
      <c r="E973" s="64"/>
      <c r="F973" s="17">
        <v>3216.39</v>
      </c>
      <c r="G973" s="17">
        <v>249703</v>
      </c>
      <c r="H973" s="17">
        <v>11095</v>
      </c>
      <c r="I973" s="62">
        <v>0.0444327861499461</v>
      </c>
      <c r="J973" s="63">
        <v>0.28989544840018</v>
      </c>
      <c r="K973" s="63">
        <v>12.880862464608</v>
      </c>
      <c r="L973" s="17">
        <v>240</v>
      </c>
      <c r="M973" s="66">
        <v>12</v>
      </c>
      <c r="N973" s="17">
        <v>224</v>
      </c>
      <c r="O973" s="17">
        <v>18</v>
      </c>
      <c r="P973" s="17">
        <v>15</v>
      </c>
      <c r="Q973" s="17">
        <v>509</v>
      </c>
      <c r="R973" s="67">
        <v>6.3190373280943</v>
      </c>
      <c r="S973" s="85">
        <v>0.0458765209553853</v>
      </c>
      <c r="U973"/>
    </row>
    <row r="974" customHeight="1" spans="1:21">
      <c r="A974" s="61" t="s">
        <v>16</v>
      </c>
      <c r="B974" s="61" t="s">
        <v>171</v>
      </c>
      <c r="C974" s="61" t="s">
        <v>172</v>
      </c>
      <c r="D974" s="61" t="s">
        <v>173</v>
      </c>
      <c r="E974" s="61" t="s">
        <v>174</v>
      </c>
      <c r="F974" s="17">
        <v>845.85</v>
      </c>
      <c r="G974" s="17">
        <v>68353</v>
      </c>
      <c r="H974" s="17">
        <v>1979</v>
      </c>
      <c r="I974" s="62">
        <v>0.0289526428978977</v>
      </c>
      <c r="J974" s="63">
        <v>0.427412834765033</v>
      </c>
      <c r="K974" s="63">
        <v>12.3747311749301</v>
      </c>
      <c r="L974" s="17">
        <v>23</v>
      </c>
      <c r="M974" s="66">
        <v>2</v>
      </c>
      <c r="N974" s="17">
        <v>17</v>
      </c>
      <c r="O974" s="17">
        <v>2</v>
      </c>
      <c r="P974" s="17">
        <v>3</v>
      </c>
      <c r="Q974" s="17">
        <v>47</v>
      </c>
      <c r="R974" s="67">
        <v>17.9968085106383</v>
      </c>
      <c r="S974" s="85">
        <v>0.0237493683678626</v>
      </c>
      <c r="U974"/>
    </row>
    <row r="975" customHeight="1" spans="1:21">
      <c r="A975" s="64"/>
      <c r="B975" s="64"/>
      <c r="C975" s="64"/>
      <c r="D975" s="61" t="s">
        <v>309</v>
      </c>
      <c r="E975" s="61" t="s">
        <v>203</v>
      </c>
      <c r="F975" s="17">
        <v>508.87</v>
      </c>
      <c r="G975" s="17">
        <v>33774</v>
      </c>
      <c r="H975" s="17">
        <v>1467</v>
      </c>
      <c r="I975" s="62">
        <v>0.0434357790015989</v>
      </c>
      <c r="J975" s="63">
        <v>0.346877982276755</v>
      </c>
      <c r="K975" s="63">
        <v>15.0669153786937</v>
      </c>
      <c r="L975" s="17">
        <v>12</v>
      </c>
      <c r="M975" s="66">
        <v>0</v>
      </c>
      <c r="N975" s="17">
        <v>4</v>
      </c>
      <c r="O975" s="17">
        <v>0</v>
      </c>
      <c r="P975" s="17">
        <v>0</v>
      </c>
      <c r="Q975" s="17">
        <v>16</v>
      </c>
      <c r="R975" s="67">
        <v>31.804375</v>
      </c>
      <c r="S975" s="85">
        <v>0.010906612133606</v>
      </c>
      <c r="U975"/>
    </row>
    <row r="976" customHeight="1" spans="1:21">
      <c r="A976" s="64"/>
      <c r="B976" s="64"/>
      <c r="C976" s="61" t="s">
        <v>184</v>
      </c>
      <c r="D976" s="61" t="s">
        <v>173</v>
      </c>
      <c r="E976" s="61" t="s">
        <v>174</v>
      </c>
      <c r="F976" s="17">
        <v>1707.1</v>
      </c>
      <c r="G976" s="17">
        <v>77368</v>
      </c>
      <c r="H976" s="17">
        <v>3002</v>
      </c>
      <c r="I976" s="62">
        <v>0.0388015717092338</v>
      </c>
      <c r="J976" s="63">
        <v>0.568654230512991</v>
      </c>
      <c r="K976" s="63">
        <v>22.064677903009</v>
      </c>
      <c r="L976" s="17">
        <v>173</v>
      </c>
      <c r="M976" s="66">
        <v>4</v>
      </c>
      <c r="N976" s="17">
        <v>168</v>
      </c>
      <c r="O976" s="17">
        <v>11</v>
      </c>
      <c r="P976" s="17">
        <v>7</v>
      </c>
      <c r="Q976" s="17">
        <v>363</v>
      </c>
      <c r="R976" s="67">
        <v>4.70275482093664</v>
      </c>
      <c r="S976" s="85">
        <v>0.120919387075283</v>
      </c>
      <c r="U976"/>
    </row>
    <row r="977" customHeight="1" spans="1:21">
      <c r="A977" s="64"/>
      <c r="B977" s="64"/>
      <c r="C977" s="64"/>
      <c r="D977" s="61" t="s">
        <v>309</v>
      </c>
      <c r="E977" s="61" t="s">
        <v>203</v>
      </c>
      <c r="F977" s="17">
        <v>303.09</v>
      </c>
      <c r="G977" s="17">
        <v>43237</v>
      </c>
      <c r="H977" s="17">
        <v>4373</v>
      </c>
      <c r="I977" s="62">
        <v>0.10114022712029</v>
      </c>
      <c r="J977" s="63">
        <v>0.069309398582209</v>
      </c>
      <c r="K977" s="63">
        <v>7.00996831417536</v>
      </c>
      <c r="L977" s="17">
        <v>77</v>
      </c>
      <c r="M977" s="66">
        <v>7</v>
      </c>
      <c r="N977" s="17">
        <v>45</v>
      </c>
      <c r="O977" s="17">
        <v>4</v>
      </c>
      <c r="P977" s="17">
        <v>0</v>
      </c>
      <c r="Q977" s="17">
        <v>133</v>
      </c>
      <c r="R977" s="67">
        <v>2.27887218045113</v>
      </c>
      <c r="S977" s="85">
        <v>0.0304139034987423</v>
      </c>
      <c r="U977"/>
    </row>
    <row r="978" customHeight="1" spans="1:21">
      <c r="A978" s="64"/>
      <c r="B978" s="64"/>
      <c r="C978" s="64"/>
      <c r="D978" s="61" t="s">
        <v>337</v>
      </c>
      <c r="E978" s="61" t="s">
        <v>174</v>
      </c>
      <c r="F978" s="17">
        <v>1.09</v>
      </c>
      <c r="G978" s="17">
        <v>698</v>
      </c>
      <c r="H978" s="17">
        <v>14</v>
      </c>
      <c r="I978" s="62">
        <v>0.0200573065902579</v>
      </c>
      <c r="J978" s="63">
        <v>0.0778571428571429</v>
      </c>
      <c r="K978" s="63">
        <v>1.56160458452722</v>
      </c>
      <c r="L978" s="17">
        <v>0</v>
      </c>
      <c r="M978" s="66">
        <v>0</v>
      </c>
      <c r="N978" s="17">
        <v>1</v>
      </c>
      <c r="O978" s="17">
        <v>0</v>
      </c>
      <c r="P978" s="17">
        <v>0</v>
      </c>
      <c r="Q978" s="17">
        <v>1</v>
      </c>
      <c r="R978" s="67">
        <v>1.09</v>
      </c>
      <c r="S978" s="85">
        <v>0.0714285714285714</v>
      </c>
      <c r="U978"/>
    </row>
    <row r="979" customHeight="1" spans="1:21">
      <c r="A979" s="64"/>
      <c r="B979" s="61" t="s">
        <v>175</v>
      </c>
      <c r="C979" s="64"/>
      <c r="D979" s="64"/>
      <c r="E979" s="64"/>
      <c r="F979" s="17">
        <v>3366</v>
      </c>
      <c r="G979" s="17">
        <v>223430</v>
      </c>
      <c r="H979" s="17">
        <v>10835</v>
      </c>
      <c r="I979" s="62">
        <v>0.0484939354607707</v>
      </c>
      <c r="J979" s="63">
        <v>0.310659898477157</v>
      </c>
      <c r="K979" s="63">
        <v>15.0651210670009</v>
      </c>
      <c r="L979" s="17">
        <v>285</v>
      </c>
      <c r="M979" s="66">
        <v>13</v>
      </c>
      <c r="N979" s="17">
        <v>235</v>
      </c>
      <c r="O979" s="17">
        <v>17</v>
      </c>
      <c r="P979" s="17">
        <v>10</v>
      </c>
      <c r="Q979" s="17">
        <v>560</v>
      </c>
      <c r="R979" s="67">
        <v>6.01071428571429</v>
      </c>
      <c r="S979" s="85">
        <v>0.0516843562528842</v>
      </c>
      <c r="U979"/>
    </row>
    <row r="980" customHeight="1" spans="1:21">
      <c r="A980" s="61" t="s">
        <v>343</v>
      </c>
      <c r="B980" s="64"/>
      <c r="C980" s="64"/>
      <c r="D980" s="64"/>
      <c r="E980" s="64"/>
      <c r="F980" s="17">
        <v>3366</v>
      </c>
      <c r="G980" s="17">
        <v>223430</v>
      </c>
      <c r="H980" s="17">
        <v>10835</v>
      </c>
      <c r="I980" s="62">
        <v>0.0484939354607707</v>
      </c>
      <c r="J980" s="63">
        <v>0.310659898477157</v>
      </c>
      <c r="K980" s="63">
        <v>15.0651210670009</v>
      </c>
      <c r="L980" s="17">
        <v>285</v>
      </c>
      <c r="M980" s="66">
        <v>13</v>
      </c>
      <c r="N980" s="17">
        <v>235</v>
      </c>
      <c r="O980" s="17">
        <v>17</v>
      </c>
      <c r="P980" s="17">
        <v>10</v>
      </c>
      <c r="Q980" s="17">
        <v>560</v>
      </c>
      <c r="R980" s="67">
        <v>6.01071428571429</v>
      </c>
      <c r="S980" s="85">
        <v>0.0516843562528842</v>
      </c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</sheetData>
  <mergeCells count="825">
    <mergeCell ref="B5:E5"/>
    <mergeCell ref="A6:E6"/>
    <mergeCell ref="B8:E8"/>
    <mergeCell ref="A9:E9"/>
    <mergeCell ref="B11:E11"/>
    <mergeCell ref="A12:E12"/>
    <mergeCell ref="B14:E14"/>
    <mergeCell ref="A15:E15"/>
    <mergeCell ref="B17:E17"/>
    <mergeCell ref="A18:E18"/>
    <mergeCell ref="B20:E20"/>
    <mergeCell ref="A21:E21"/>
    <mergeCell ref="B23:E23"/>
    <mergeCell ref="A24:E24"/>
    <mergeCell ref="B26:E26"/>
    <mergeCell ref="A27:E27"/>
    <mergeCell ref="B30:E30"/>
    <mergeCell ref="A31:E31"/>
    <mergeCell ref="B33:E33"/>
    <mergeCell ref="A34:E34"/>
    <mergeCell ref="B36:E36"/>
    <mergeCell ref="A37:E37"/>
    <mergeCell ref="B39:E39"/>
    <mergeCell ref="A40:E40"/>
    <mergeCell ref="B43:E43"/>
    <mergeCell ref="A44:E44"/>
    <mergeCell ref="B46:E46"/>
    <mergeCell ref="A47:E47"/>
    <mergeCell ref="B49:E49"/>
    <mergeCell ref="A50:E50"/>
    <mergeCell ref="B52:E52"/>
    <mergeCell ref="A53:E53"/>
    <mergeCell ref="B55:E55"/>
    <mergeCell ref="A56:E56"/>
    <mergeCell ref="B61:E61"/>
    <mergeCell ref="A62:E62"/>
    <mergeCell ref="B67:E67"/>
    <mergeCell ref="A68:E68"/>
    <mergeCell ref="B76:E76"/>
    <mergeCell ref="A77:E77"/>
    <mergeCell ref="B86:E86"/>
    <mergeCell ref="A87:E87"/>
    <mergeCell ref="B96:E96"/>
    <mergeCell ref="A97:E97"/>
    <mergeCell ref="B106:E106"/>
    <mergeCell ref="A107:E107"/>
    <mergeCell ref="B116:E116"/>
    <mergeCell ref="A117:E117"/>
    <mergeCell ref="B126:E126"/>
    <mergeCell ref="A127:E127"/>
    <mergeCell ref="B136:E136"/>
    <mergeCell ref="A137:E137"/>
    <mergeCell ref="B146:E146"/>
    <mergeCell ref="A147:E147"/>
    <mergeCell ref="B156:E156"/>
    <mergeCell ref="A157:E157"/>
    <mergeCell ref="B166:E166"/>
    <mergeCell ref="A167:E167"/>
    <mergeCell ref="B176:E176"/>
    <mergeCell ref="A177:E177"/>
    <mergeCell ref="B186:E186"/>
    <mergeCell ref="A187:E187"/>
    <mergeCell ref="B196:E196"/>
    <mergeCell ref="A197:E197"/>
    <mergeCell ref="B206:E206"/>
    <mergeCell ref="A207:E207"/>
    <mergeCell ref="B216:E216"/>
    <mergeCell ref="A217:E217"/>
    <mergeCell ref="B226:E226"/>
    <mergeCell ref="A227:E227"/>
    <mergeCell ref="B236:E236"/>
    <mergeCell ref="A237:E237"/>
    <mergeCell ref="B246:E246"/>
    <mergeCell ref="A247:E247"/>
    <mergeCell ref="B256:E256"/>
    <mergeCell ref="A257:E257"/>
    <mergeCell ref="B266:E266"/>
    <mergeCell ref="A267:E267"/>
    <mergeCell ref="B276:E276"/>
    <mergeCell ref="A277:E277"/>
    <mergeCell ref="B286:E286"/>
    <mergeCell ref="A287:E287"/>
    <mergeCell ref="B296:E296"/>
    <mergeCell ref="A297:E297"/>
    <mergeCell ref="B305:E305"/>
    <mergeCell ref="A306:E306"/>
    <mergeCell ref="B314:E314"/>
    <mergeCell ref="A315:E315"/>
    <mergeCell ref="B323:E323"/>
    <mergeCell ref="A324:E324"/>
    <mergeCell ref="B332:E332"/>
    <mergeCell ref="A333:E333"/>
    <mergeCell ref="B341:E341"/>
    <mergeCell ref="A342:E342"/>
    <mergeCell ref="B349:E349"/>
    <mergeCell ref="A350:E350"/>
    <mergeCell ref="B357:E357"/>
    <mergeCell ref="A358:E358"/>
    <mergeCell ref="B365:E365"/>
    <mergeCell ref="A366:E366"/>
    <mergeCell ref="B373:E373"/>
    <mergeCell ref="A374:E374"/>
    <mergeCell ref="B381:E381"/>
    <mergeCell ref="A382:E382"/>
    <mergeCell ref="B389:E389"/>
    <mergeCell ref="A390:E390"/>
    <mergeCell ref="B396:E396"/>
    <mergeCell ref="A397:E397"/>
    <mergeCell ref="B403:E403"/>
    <mergeCell ref="A404:E404"/>
    <mergeCell ref="B410:E410"/>
    <mergeCell ref="A411:E411"/>
    <mergeCell ref="B417:E417"/>
    <mergeCell ref="A418:E418"/>
    <mergeCell ref="B424:E424"/>
    <mergeCell ref="A425:E425"/>
    <mergeCell ref="B430:E430"/>
    <mergeCell ref="A431:E431"/>
    <mergeCell ref="B436:E436"/>
    <mergeCell ref="A437:E437"/>
    <mergeCell ref="B442:E442"/>
    <mergeCell ref="A443:E443"/>
    <mergeCell ref="B448:E448"/>
    <mergeCell ref="A449:E449"/>
    <mergeCell ref="B454:E454"/>
    <mergeCell ref="A455:E455"/>
    <mergeCell ref="B460:E460"/>
    <mergeCell ref="A461:E461"/>
    <mergeCell ref="B466:E466"/>
    <mergeCell ref="A467:E467"/>
    <mergeCell ref="B472:E472"/>
    <mergeCell ref="A473:E473"/>
    <mergeCell ref="B478:E478"/>
    <mergeCell ref="A479:E479"/>
    <mergeCell ref="B484:E484"/>
    <mergeCell ref="A485:E485"/>
    <mergeCell ref="B490:E490"/>
    <mergeCell ref="A491:E491"/>
    <mergeCell ref="B496:E496"/>
    <mergeCell ref="A497:E497"/>
    <mergeCell ref="B502:E502"/>
    <mergeCell ref="A503:E503"/>
    <mergeCell ref="B508:E508"/>
    <mergeCell ref="A509:E509"/>
    <mergeCell ref="B514:E514"/>
    <mergeCell ref="A515:E515"/>
    <mergeCell ref="B520:E520"/>
    <mergeCell ref="A521:E521"/>
    <mergeCell ref="B526:E526"/>
    <mergeCell ref="A527:E527"/>
    <mergeCell ref="B532:E532"/>
    <mergeCell ref="A533:E533"/>
    <mergeCell ref="B538:E538"/>
    <mergeCell ref="A539:E539"/>
    <mergeCell ref="B544:E544"/>
    <mergeCell ref="A545:E545"/>
    <mergeCell ref="B550:E550"/>
    <mergeCell ref="A551:E551"/>
    <mergeCell ref="B556:E556"/>
    <mergeCell ref="A557:E557"/>
    <mergeCell ref="B562:E562"/>
    <mergeCell ref="A563:E563"/>
    <mergeCell ref="B568:E568"/>
    <mergeCell ref="A569:E569"/>
    <mergeCell ref="B574:E574"/>
    <mergeCell ref="A575:E575"/>
    <mergeCell ref="B580:E580"/>
    <mergeCell ref="A581:E581"/>
    <mergeCell ref="B586:E586"/>
    <mergeCell ref="A587:E587"/>
    <mergeCell ref="B592:E592"/>
    <mergeCell ref="A593:E593"/>
    <mergeCell ref="B598:E598"/>
    <mergeCell ref="A599:E599"/>
    <mergeCell ref="B603:E603"/>
    <mergeCell ref="A604:E604"/>
    <mergeCell ref="B608:E608"/>
    <mergeCell ref="A609:E609"/>
    <mergeCell ref="B613:E613"/>
    <mergeCell ref="A614:E614"/>
    <mergeCell ref="B617:E617"/>
    <mergeCell ref="A618:E618"/>
    <mergeCell ref="B621:E621"/>
    <mergeCell ref="A622:E622"/>
    <mergeCell ref="B625:E625"/>
    <mergeCell ref="A626:E626"/>
    <mergeCell ref="B629:E629"/>
    <mergeCell ref="A630:E630"/>
    <mergeCell ref="B633:E633"/>
    <mergeCell ref="A634:E634"/>
    <mergeCell ref="B637:E637"/>
    <mergeCell ref="A638:E638"/>
    <mergeCell ref="B641:E641"/>
    <mergeCell ref="A642:E642"/>
    <mergeCell ref="B645:E645"/>
    <mergeCell ref="A646:E646"/>
    <mergeCell ref="B652:E652"/>
    <mergeCell ref="A653:E653"/>
    <mergeCell ref="B659:E659"/>
    <mergeCell ref="A660:E660"/>
    <mergeCell ref="B666:E666"/>
    <mergeCell ref="A667:E667"/>
    <mergeCell ref="B673:E673"/>
    <mergeCell ref="A674:E674"/>
    <mergeCell ref="B680:E680"/>
    <mergeCell ref="A681:E681"/>
    <mergeCell ref="B687:E687"/>
    <mergeCell ref="A688:E688"/>
    <mergeCell ref="B694:E694"/>
    <mergeCell ref="A695:E695"/>
    <mergeCell ref="B701:E701"/>
    <mergeCell ref="A702:E702"/>
    <mergeCell ref="B708:E708"/>
    <mergeCell ref="A709:E709"/>
    <mergeCell ref="B715:E715"/>
    <mergeCell ref="A716:E716"/>
    <mergeCell ref="B722:E722"/>
    <mergeCell ref="A723:E723"/>
    <mergeCell ref="B729:E729"/>
    <mergeCell ref="A730:E730"/>
    <mergeCell ref="B737:E737"/>
    <mergeCell ref="A738:E738"/>
    <mergeCell ref="B745:E745"/>
    <mergeCell ref="A746:E746"/>
    <mergeCell ref="B753:E753"/>
    <mergeCell ref="A754:E754"/>
    <mergeCell ref="B761:E761"/>
    <mergeCell ref="A762:E762"/>
    <mergeCell ref="B769:E769"/>
    <mergeCell ref="A770:E770"/>
    <mergeCell ref="B776:E776"/>
    <mergeCell ref="A777:E777"/>
    <mergeCell ref="B781:E781"/>
    <mergeCell ref="A782:E782"/>
    <mergeCell ref="B786:E786"/>
    <mergeCell ref="A787:E787"/>
    <mergeCell ref="B791:E791"/>
    <mergeCell ref="A792:E792"/>
    <mergeCell ref="B796:E796"/>
    <mergeCell ref="A797:E797"/>
    <mergeCell ref="B802:E802"/>
    <mergeCell ref="A803:E803"/>
    <mergeCell ref="B808:E808"/>
    <mergeCell ref="A809:E809"/>
    <mergeCell ref="B814:E814"/>
    <mergeCell ref="A815:E815"/>
    <mergeCell ref="B820:E820"/>
    <mergeCell ref="A821:E821"/>
    <mergeCell ref="B826:E826"/>
    <mergeCell ref="A827:E827"/>
    <mergeCell ref="B832:E832"/>
    <mergeCell ref="A833:E833"/>
    <mergeCell ref="B839:E839"/>
    <mergeCell ref="A840:E840"/>
    <mergeCell ref="B846:E846"/>
    <mergeCell ref="A847:E847"/>
    <mergeCell ref="B854:E854"/>
    <mergeCell ref="A855:E855"/>
    <mergeCell ref="B861:E861"/>
    <mergeCell ref="A862:E862"/>
    <mergeCell ref="B868:E868"/>
    <mergeCell ref="A869:E869"/>
    <mergeCell ref="B875:E875"/>
    <mergeCell ref="A876:E876"/>
    <mergeCell ref="B881:E881"/>
    <mergeCell ref="A882:E882"/>
    <mergeCell ref="B887:E887"/>
    <mergeCell ref="A888:E888"/>
    <mergeCell ref="B893:E893"/>
    <mergeCell ref="A894:E894"/>
    <mergeCell ref="B899:E899"/>
    <mergeCell ref="A900:E900"/>
    <mergeCell ref="B905:E905"/>
    <mergeCell ref="A906:E906"/>
    <mergeCell ref="B911:E911"/>
    <mergeCell ref="A912:E912"/>
    <mergeCell ref="B917:E917"/>
    <mergeCell ref="A918:E918"/>
    <mergeCell ref="B924:E924"/>
    <mergeCell ref="A925:E925"/>
    <mergeCell ref="B931:E931"/>
    <mergeCell ref="A932:E932"/>
    <mergeCell ref="B937:E937"/>
    <mergeCell ref="A938:E938"/>
    <mergeCell ref="B944:E944"/>
    <mergeCell ref="A945:E945"/>
    <mergeCell ref="B951:E951"/>
    <mergeCell ref="A952:E952"/>
    <mergeCell ref="B958:E958"/>
    <mergeCell ref="A959:E959"/>
    <mergeCell ref="B965:E965"/>
    <mergeCell ref="A966:E966"/>
    <mergeCell ref="B972:E972"/>
    <mergeCell ref="A973:E973"/>
    <mergeCell ref="B979:E979"/>
    <mergeCell ref="A980:E980"/>
    <mergeCell ref="A4:A5"/>
    <mergeCell ref="A7:A8"/>
    <mergeCell ref="A10:A11"/>
    <mergeCell ref="A13:A14"/>
    <mergeCell ref="A16:A17"/>
    <mergeCell ref="A19:A20"/>
    <mergeCell ref="A22:A23"/>
    <mergeCell ref="A25:A26"/>
    <mergeCell ref="A28:A30"/>
    <mergeCell ref="A32:A33"/>
    <mergeCell ref="A35:A36"/>
    <mergeCell ref="A38:A39"/>
    <mergeCell ref="A41:A43"/>
    <mergeCell ref="A45:A46"/>
    <mergeCell ref="A48:A49"/>
    <mergeCell ref="A51:A52"/>
    <mergeCell ref="A54:A55"/>
    <mergeCell ref="A57:A61"/>
    <mergeCell ref="A63:A67"/>
    <mergeCell ref="A69:A76"/>
    <mergeCell ref="A78:A86"/>
    <mergeCell ref="A88:A96"/>
    <mergeCell ref="A98:A106"/>
    <mergeCell ref="A108:A116"/>
    <mergeCell ref="A118:A126"/>
    <mergeCell ref="A128:A136"/>
    <mergeCell ref="A138:A146"/>
    <mergeCell ref="A148:A156"/>
    <mergeCell ref="A158:A166"/>
    <mergeCell ref="A168:A176"/>
    <mergeCell ref="A178:A186"/>
    <mergeCell ref="A188:A196"/>
    <mergeCell ref="A198:A206"/>
    <mergeCell ref="A208:A216"/>
    <mergeCell ref="A218:A226"/>
    <mergeCell ref="A228:A236"/>
    <mergeCell ref="A238:A246"/>
    <mergeCell ref="A248:A256"/>
    <mergeCell ref="A258:A266"/>
    <mergeCell ref="A268:A276"/>
    <mergeCell ref="A278:A286"/>
    <mergeCell ref="A288:A296"/>
    <mergeCell ref="A298:A305"/>
    <mergeCell ref="A307:A314"/>
    <mergeCell ref="A316:A323"/>
    <mergeCell ref="A325:A332"/>
    <mergeCell ref="A334:A341"/>
    <mergeCell ref="A343:A349"/>
    <mergeCell ref="A351:A357"/>
    <mergeCell ref="A359:A365"/>
    <mergeCell ref="A367:A373"/>
    <mergeCell ref="A375:A381"/>
    <mergeCell ref="A383:A389"/>
    <mergeCell ref="A391:A396"/>
    <mergeCell ref="A398:A403"/>
    <mergeCell ref="A405:A410"/>
    <mergeCell ref="A412:A417"/>
    <mergeCell ref="A419:A424"/>
    <mergeCell ref="A426:A430"/>
    <mergeCell ref="A432:A436"/>
    <mergeCell ref="A438:A442"/>
    <mergeCell ref="A444:A448"/>
    <mergeCell ref="A450:A454"/>
    <mergeCell ref="A456:A460"/>
    <mergeCell ref="A462:A466"/>
    <mergeCell ref="A468:A472"/>
    <mergeCell ref="A474:A478"/>
    <mergeCell ref="A480:A484"/>
    <mergeCell ref="A486:A490"/>
    <mergeCell ref="A492:A496"/>
    <mergeCell ref="A498:A502"/>
    <mergeCell ref="A504:A508"/>
    <mergeCell ref="A510:A514"/>
    <mergeCell ref="A516:A520"/>
    <mergeCell ref="A522:A526"/>
    <mergeCell ref="A528:A532"/>
    <mergeCell ref="A534:A538"/>
    <mergeCell ref="A540:A544"/>
    <mergeCell ref="A546:A550"/>
    <mergeCell ref="A552:A556"/>
    <mergeCell ref="A558:A562"/>
    <mergeCell ref="A564:A568"/>
    <mergeCell ref="A570:A574"/>
    <mergeCell ref="A576:A580"/>
    <mergeCell ref="A582:A586"/>
    <mergeCell ref="A588:A592"/>
    <mergeCell ref="A594:A598"/>
    <mergeCell ref="A600:A603"/>
    <mergeCell ref="A605:A608"/>
    <mergeCell ref="A610:A613"/>
    <mergeCell ref="A615:A617"/>
    <mergeCell ref="A619:A621"/>
    <mergeCell ref="A623:A625"/>
    <mergeCell ref="A627:A629"/>
    <mergeCell ref="A631:A633"/>
    <mergeCell ref="A635:A637"/>
    <mergeCell ref="A639:A641"/>
    <mergeCell ref="A643:A645"/>
    <mergeCell ref="A647:A652"/>
    <mergeCell ref="A654:A659"/>
    <mergeCell ref="A661:A666"/>
    <mergeCell ref="A668:A673"/>
    <mergeCell ref="A675:A680"/>
    <mergeCell ref="A682:A687"/>
    <mergeCell ref="A689:A694"/>
    <mergeCell ref="A696:A701"/>
    <mergeCell ref="A703:A708"/>
    <mergeCell ref="A710:A715"/>
    <mergeCell ref="A717:A722"/>
    <mergeCell ref="A724:A729"/>
    <mergeCell ref="A731:A737"/>
    <mergeCell ref="A739:A745"/>
    <mergeCell ref="A747:A753"/>
    <mergeCell ref="A755:A761"/>
    <mergeCell ref="A763:A769"/>
    <mergeCell ref="A771:A776"/>
    <mergeCell ref="A778:A781"/>
    <mergeCell ref="A783:A786"/>
    <mergeCell ref="A788:A791"/>
    <mergeCell ref="A793:A796"/>
    <mergeCell ref="A798:A802"/>
    <mergeCell ref="A804:A808"/>
    <mergeCell ref="A810:A814"/>
    <mergeCell ref="A816:A820"/>
    <mergeCell ref="A822:A826"/>
    <mergeCell ref="A828:A832"/>
    <mergeCell ref="A834:A839"/>
    <mergeCell ref="A841:A846"/>
    <mergeCell ref="A848:A854"/>
    <mergeCell ref="A856:A861"/>
    <mergeCell ref="A863:A868"/>
    <mergeCell ref="A870:A875"/>
    <mergeCell ref="A877:A881"/>
    <mergeCell ref="A883:A887"/>
    <mergeCell ref="A889:A893"/>
    <mergeCell ref="A895:A899"/>
    <mergeCell ref="A901:A905"/>
    <mergeCell ref="A907:A911"/>
    <mergeCell ref="A913:A917"/>
    <mergeCell ref="A919:A924"/>
    <mergeCell ref="A926:A931"/>
    <mergeCell ref="A933:A937"/>
    <mergeCell ref="A939:A944"/>
    <mergeCell ref="A946:A951"/>
    <mergeCell ref="A953:A958"/>
    <mergeCell ref="A960:A965"/>
    <mergeCell ref="A967:A972"/>
    <mergeCell ref="A974:A979"/>
    <mergeCell ref="B28:B29"/>
    <mergeCell ref="B41:B42"/>
    <mergeCell ref="B57:B60"/>
    <mergeCell ref="B63:B66"/>
    <mergeCell ref="B69:B75"/>
    <mergeCell ref="B78:B85"/>
    <mergeCell ref="B88:B95"/>
    <mergeCell ref="B98:B105"/>
    <mergeCell ref="B108:B115"/>
    <mergeCell ref="B118:B125"/>
    <mergeCell ref="B128:B135"/>
    <mergeCell ref="B138:B145"/>
    <mergeCell ref="B148:B155"/>
    <mergeCell ref="B158:B165"/>
    <mergeCell ref="B168:B175"/>
    <mergeCell ref="B178:B185"/>
    <mergeCell ref="B188:B195"/>
    <mergeCell ref="B198:B205"/>
    <mergeCell ref="B208:B215"/>
    <mergeCell ref="B218:B225"/>
    <mergeCell ref="B228:B235"/>
    <mergeCell ref="B238:B245"/>
    <mergeCell ref="B248:B255"/>
    <mergeCell ref="B258:B265"/>
    <mergeCell ref="B268:B275"/>
    <mergeCell ref="B278:B285"/>
    <mergeCell ref="B288:B295"/>
    <mergeCell ref="B298:B304"/>
    <mergeCell ref="B307:B313"/>
    <mergeCell ref="B316:B322"/>
    <mergeCell ref="B325:B331"/>
    <mergeCell ref="B334:B340"/>
    <mergeCell ref="B343:B348"/>
    <mergeCell ref="B351:B356"/>
    <mergeCell ref="B359:B364"/>
    <mergeCell ref="B367:B372"/>
    <mergeCell ref="B375:B380"/>
    <mergeCell ref="B383:B388"/>
    <mergeCell ref="B391:B395"/>
    <mergeCell ref="B398:B402"/>
    <mergeCell ref="B405:B409"/>
    <mergeCell ref="B412:B416"/>
    <mergeCell ref="B419:B423"/>
    <mergeCell ref="B426:B429"/>
    <mergeCell ref="B432:B435"/>
    <mergeCell ref="B438:B441"/>
    <mergeCell ref="B444:B447"/>
    <mergeCell ref="B450:B453"/>
    <mergeCell ref="B456:B459"/>
    <mergeCell ref="B462:B465"/>
    <mergeCell ref="B468:B471"/>
    <mergeCell ref="B474:B477"/>
    <mergeCell ref="B480:B483"/>
    <mergeCell ref="B486:B489"/>
    <mergeCell ref="B492:B495"/>
    <mergeCell ref="B498:B501"/>
    <mergeCell ref="B504:B507"/>
    <mergeCell ref="B510:B513"/>
    <mergeCell ref="B516:B519"/>
    <mergeCell ref="B522:B525"/>
    <mergeCell ref="B528:B531"/>
    <mergeCell ref="B534:B537"/>
    <mergeCell ref="B540:B543"/>
    <mergeCell ref="B546:B549"/>
    <mergeCell ref="B552:B555"/>
    <mergeCell ref="B558:B561"/>
    <mergeCell ref="B564:B567"/>
    <mergeCell ref="B570:B573"/>
    <mergeCell ref="B576:B579"/>
    <mergeCell ref="B582:B585"/>
    <mergeCell ref="B588:B591"/>
    <mergeCell ref="B594:B597"/>
    <mergeCell ref="B600:B602"/>
    <mergeCell ref="B605:B607"/>
    <mergeCell ref="B610:B612"/>
    <mergeCell ref="B615:B616"/>
    <mergeCell ref="B619:B620"/>
    <mergeCell ref="B623:B624"/>
    <mergeCell ref="B627:B628"/>
    <mergeCell ref="B631:B632"/>
    <mergeCell ref="B635:B636"/>
    <mergeCell ref="B639:B640"/>
    <mergeCell ref="B643:B644"/>
    <mergeCell ref="B647:B651"/>
    <mergeCell ref="B654:B658"/>
    <mergeCell ref="B661:B665"/>
    <mergeCell ref="B668:B672"/>
    <mergeCell ref="B675:B679"/>
    <mergeCell ref="B682:B686"/>
    <mergeCell ref="B689:B693"/>
    <mergeCell ref="B696:B700"/>
    <mergeCell ref="B703:B707"/>
    <mergeCell ref="B710:B714"/>
    <mergeCell ref="B717:B721"/>
    <mergeCell ref="B724:B728"/>
    <mergeCell ref="B731:B736"/>
    <mergeCell ref="B739:B744"/>
    <mergeCell ref="B747:B752"/>
    <mergeCell ref="B755:B760"/>
    <mergeCell ref="B763:B768"/>
    <mergeCell ref="B771:B775"/>
    <mergeCell ref="B778:B780"/>
    <mergeCell ref="B783:B785"/>
    <mergeCell ref="B788:B790"/>
    <mergeCell ref="B793:B795"/>
    <mergeCell ref="B798:B801"/>
    <mergeCell ref="B804:B807"/>
    <mergeCell ref="B810:B813"/>
    <mergeCell ref="B816:B819"/>
    <mergeCell ref="B822:B825"/>
    <mergeCell ref="B828:B831"/>
    <mergeCell ref="B834:B838"/>
    <mergeCell ref="B841:B845"/>
    <mergeCell ref="B848:B853"/>
    <mergeCell ref="B856:B860"/>
    <mergeCell ref="B863:B867"/>
    <mergeCell ref="B870:B874"/>
    <mergeCell ref="B877:B880"/>
    <mergeCell ref="B883:B886"/>
    <mergeCell ref="B889:B892"/>
    <mergeCell ref="B895:B898"/>
    <mergeCell ref="B901:B904"/>
    <mergeCell ref="B907:B910"/>
    <mergeCell ref="B913:B916"/>
    <mergeCell ref="B919:B923"/>
    <mergeCell ref="B926:B930"/>
    <mergeCell ref="B933:B936"/>
    <mergeCell ref="B939:B943"/>
    <mergeCell ref="B946:B950"/>
    <mergeCell ref="B953:B957"/>
    <mergeCell ref="B960:B964"/>
    <mergeCell ref="B967:B971"/>
    <mergeCell ref="B974:B978"/>
    <mergeCell ref="C57:C58"/>
    <mergeCell ref="C59:C60"/>
    <mergeCell ref="C63:C64"/>
    <mergeCell ref="C65:C66"/>
    <mergeCell ref="C69:C70"/>
    <mergeCell ref="C71:C75"/>
    <mergeCell ref="C78:C79"/>
    <mergeCell ref="C80:C85"/>
    <mergeCell ref="C88:C89"/>
    <mergeCell ref="C90:C95"/>
    <mergeCell ref="C98:C99"/>
    <mergeCell ref="C100:C105"/>
    <mergeCell ref="C108:C109"/>
    <mergeCell ref="C110:C115"/>
    <mergeCell ref="C118:C119"/>
    <mergeCell ref="C120:C125"/>
    <mergeCell ref="C128:C129"/>
    <mergeCell ref="C130:C135"/>
    <mergeCell ref="C138:C139"/>
    <mergeCell ref="C140:C145"/>
    <mergeCell ref="C148:C149"/>
    <mergeCell ref="C150:C155"/>
    <mergeCell ref="C158:C159"/>
    <mergeCell ref="C160:C165"/>
    <mergeCell ref="C168:C169"/>
    <mergeCell ref="C170:C175"/>
    <mergeCell ref="C178:C179"/>
    <mergeCell ref="C180:C185"/>
    <mergeCell ref="C188:C189"/>
    <mergeCell ref="C190:C195"/>
    <mergeCell ref="C198:C199"/>
    <mergeCell ref="C200:C205"/>
    <mergeCell ref="C208:C209"/>
    <mergeCell ref="C210:C215"/>
    <mergeCell ref="C218:C219"/>
    <mergeCell ref="C220:C225"/>
    <mergeCell ref="C228:C229"/>
    <mergeCell ref="C230:C235"/>
    <mergeCell ref="C238:C239"/>
    <mergeCell ref="C240:C245"/>
    <mergeCell ref="C248:C249"/>
    <mergeCell ref="C250:C255"/>
    <mergeCell ref="C258:C259"/>
    <mergeCell ref="C260:C265"/>
    <mergeCell ref="C268:C269"/>
    <mergeCell ref="C270:C275"/>
    <mergeCell ref="C278:C279"/>
    <mergeCell ref="C280:C285"/>
    <mergeCell ref="C288:C289"/>
    <mergeCell ref="C290:C295"/>
    <mergeCell ref="C298:C299"/>
    <mergeCell ref="C300:C304"/>
    <mergeCell ref="C307:C308"/>
    <mergeCell ref="C309:C313"/>
    <mergeCell ref="C316:C317"/>
    <mergeCell ref="C318:C322"/>
    <mergeCell ref="C325:C326"/>
    <mergeCell ref="C327:C331"/>
    <mergeCell ref="C334:C335"/>
    <mergeCell ref="C336:C340"/>
    <mergeCell ref="C343:C344"/>
    <mergeCell ref="C345:C348"/>
    <mergeCell ref="C351:C352"/>
    <mergeCell ref="C353:C356"/>
    <mergeCell ref="C359:C360"/>
    <mergeCell ref="C361:C364"/>
    <mergeCell ref="C367:C368"/>
    <mergeCell ref="C369:C372"/>
    <mergeCell ref="C375:C376"/>
    <mergeCell ref="C377:C380"/>
    <mergeCell ref="C383:C384"/>
    <mergeCell ref="C385:C388"/>
    <mergeCell ref="C391:C392"/>
    <mergeCell ref="C393:C395"/>
    <mergeCell ref="C398:C399"/>
    <mergeCell ref="C400:C402"/>
    <mergeCell ref="C405:C406"/>
    <mergeCell ref="C407:C409"/>
    <mergeCell ref="C412:C413"/>
    <mergeCell ref="C414:C416"/>
    <mergeCell ref="C419:C420"/>
    <mergeCell ref="C421:C423"/>
    <mergeCell ref="C426:C427"/>
    <mergeCell ref="C428:C429"/>
    <mergeCell ref="C432:C433"/>
    <mergeCell ref="C434:C435"/>
    <mergeCell ref="C438:C439"/>
    <mergeCell ref="C440:C441"/>
    <mergeCell ref="C444:C445"/>
    <mergeCell ref="C446:C447"/>
    <mergeCell ref="C450:C451"/>
    <mergeCell ref="C452:C453"/>
    <mergeCell ref="C456:C457"/>
    <mergeCell ref="C458:C459"/>
    <mergeCell ref="C462:C463"/>
    <mergeCell ref="C464:C465"/>
    <mergeCell ref="C468:C469"/>
    <mergeCell ref="C470:C471"/>
    <mergeCell ref="C474:C475"/>
    <mergeCell ref="C476:C477"/>
    <mergeCell ref="C480:C481"/>
    <mergeCell ref="C482:C483"/>
    <mergeCell ref="C486:C487"/>
    <mergeCell ref="C488:C489"/>
    <mergeCell ref="C492:C493"/>
    <mergeCell ref="C494:C495"/>
    <mergeCell ref="C498:C499"/>
    <mergeCell ref="C500:C501"/>
    <mergeCell ref="C504:C505"/>
    <mergeCell ref="C506:C507"/>
    <mergeCell ref="C510:C511"/>
    <mergeCell ref="C512:C513"/>
    <mergeCell ref="C516:C517"/>
    <mergeCell ref="C518:C519"/>
    <mergeCell ref="C522:C523"/>
    <mergeCell ref="C524:C525"/>
    <mergeCell ref="C528:C529"/>
    <mergeCell ref="C530:C531"/>
    <mergeCell ref="C534:C535"/>
    <mergeCell ref="C536:C537"/>
    <mergeCell ref="C540:C541"/>
    <mergeCell ref="C542:C543"/>
    <mergeCell ref="C546:C547"/>
    <mergeCell ref="C548:C549"/>
    <mergeCell ref="C552:C553"/>
    <mergeCell ref="C554:C555"/>
    <mergeCell ref="C558:C559"/>
    <mergeCell ref="C560:C561"/>
    <mergeCell ref="C564:C565"/>
    <mergeCell ref="C566:C567"/>
    <mergeCell ref="C570:C571"/>
    <mergeCell ref="C572:C573"/>
    <mergeCell ref="C576:C577"/>
    <mergeCell ref="C578:C579"/>
    <mergeCell ref="C582:C583"/>
    <mergeCell ref="C584:C585"/>
    <mergeCell ref="C588:C589"/>
    <mergeCell ref="C590:C591"/>
    <mergeCell ref="C594:C595"/>
    <mergeCell ref="C596:C597"/>
    <mergeCell ref="C600:C601"/>
    <mergeCell ref="C605:C606"/>
    <mergeCell ref="C610:C611"/>
    <mergeCell ref="C615:C616"/>
    <mergeCell ref="C619:C620"/>
    <mergeCell ref="C623:C624"/>
    <mergeCell ref="C627:C628"/>
    <mergeCell ref="C631:C632"/>
    <mergeCell ref="C635:C636"/>
    <mergeCell ref="C639:C640"/>
    <mergeCell ref="C643:C644"/>
    <mergeCell ref="C647:C648"/>
    <mergeCell ref="C649:C651"/>
    <mergeCell ref="C654:C655"/>
    <mergeCell ref="C656:C658"/>
    <mergeCell ref="C661:C662"/>
    <mergeCell ref="C663:C665"/>
    <mergeCell ref="C668:C669"/>
    <mergeCell ref="C670:C672"/>
    <mergeCell ref="C675:C676"/>
    <mergeCell ref="C677:C679"/>
    <mergeCell ref="C682:C683"/>
    <mergeCell ref="C684:C686"/>
    <mergeCell ref="C689:C690"/>
    <mergeCell ref="C691:C693"/>
    <mergeCell ref="C696:C697"/>
    <mergeCell ref="C698:C700"/>
    <mergeCell ref="C703:C704"/>
    <mergeCell ref="C705:C707"/>
    <mergeCell ref="C710:C711"/>
    <mergeCell ref="C712:C714"/>
    <mergeCell ref="C717:C718"/>
    <mergeCell ref="C719:C721"/>
    <mergeCell ref="C724:C725"/>
    <mergeCell ref="C726:C728"/>
    <mergeCell ref="C731:C732"/>
    <mergeCell ref="C733:C736"/>
    <mergeCell ref="C739:C740"/>
    <mergeCell ref="C741:C744"/>
    <mergeCell ref="C747:C748"/>
    <mergeCell ref="C749:C752"/>
    <mergeCell ref="C755:C756"/>
    <mergeCell ref="C757:C760"/>
    <mergeCell ref="C763:C764"/>
    <mergeCell ref="C765:C768"/>
    <mergeCell ref="C771:C772"/>
    <mergeCell ref="C773:C775"/>
    <mergeCell ref="C779:C780"/>
    <mergeCell ref="C784:C785"/>
    <mergeCell ref="C789:C790"/>
    <mergeCell ref="C794:C795"/>
    <mergeCell ref="C798:C799"/>
    <mergeCell ref="C800:C801"/>
    <mergeCell ref="C804:C805"/>
    <mergeCell ref="C806:C807"/>
    <mergeCell ref="C810:C811"/>
    <mergeCell ref="C812:C813"/>
    <mergeCell ref="C816:C817"/>
    <mergeCell ref="C818:C819"/>
    <mergeCell ref="C822:C823"/>
    <mergeCell ref="C824:C825"/>
    <mergeCell ref="C828:C829"/>
    <mergeCell ref="C830:C831"/>
    <mergeCell ref="C834:C835"/>
    <mergeCell ref="C836:C838"/>
    <mergeCell ref="C841:C842"/>
    <mergeCell ref="C843:C845"/>
    <mergeCell ref="C848:C849"/>
    <mergeCell ref="C850:C853"/>
    <mergeCell ref="C856:C857"/>
    <mergeCell ref="C858:C860"/>
    <mergeCell ref="C863:C864"/>
    <mergeCell ref="C865:C867"/>
    <mergeCell ref="C870:C871"/>
    <mergeCell ref="C872:C874"/>
    <mergeCell ref="C877:C878"/>
    <mergeCell ref="C879:C880"/>
    <mergeCell ref="C883:C884"/>
    <mergeCell ref="C885:C886"/>
    <mergeCell ref="C889:C890"/>
    <mergeCell ref="C891:C892"/>
    <mergeCell ref="C895:C896"/>
    <mergeCell ref="C897:C898"/>
    <mergeCell ref="C901:C902"/>
    <mergeCell ref="C903:C904"/>
    <mergeCell ref="C907:C908"/>
    <mergeCell ref="C909:C910"/>
    <mergeCell ref="C913:C914"/>
    <mergeCell ref="C915:C916"/>
    <mergeCell ref="C919:C920"/>
    <mergeCell ref="C921:C923"/>
    <mergeCell ref="C926:C927"/>
    <mergeCell ref="C928:C930"/>
    <mergeCell ref="C933:C934"/>
    <mergeCell ref="C935:C936"/>
    <mergeCell ref="C939:C940"/>
    <mergeCell ref="C941:C943"/>
    <mergeCell ref="C946:C947"/>
    <mergeCell ref="C948:C950"/>
    <mergeCell ref="C953:C954"/>
    <mergeCell ref="C955:C957"/>
    <mergeCell ref="C960:C961"/>
    <mergeCell ref="C962:C964"/>
    <mergeCell ref="C967:C968"/>
    <mergeCell ref="C969:C971"/>
    <mergeCell ref="C974:C975"/>
    <mergeCell ref="C976:C978"/>
    <mergeCell ref="A1:S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"/>
  <sheetViews>
    <sheetView tabSelected="1" zoomScale="70" zoomScaleNormal="70" workbookViewId="0">
      <pane xSplit="1" ySplit="2" topLeftCell="J3" activePane="bottomRight" state="frozen"/>
      <selection/>
      <selection pane="topRight"/>
      <selection pane="bottomLeft"/>
      <selection pane="bottomRight" activeCell="R15" sqref="R15"/>
    </sheetView>
  </sheetViews>
  <sheetFormatPr defaultColWidth="9" defaultRowHeight="20" customHeight="1"/>
  <cols>
    <col min="1" max="1" width="33.3796296296296" customWidth="1"/>
    <col min="2" max="13" width="13.75"/>
    <col min="14" max="31" width="13.75" customWidth="1"/>
  </cols>
  <sheetData>
    <row r="1" customHeight="1" spans="1:31">
      <c r="A1" s="69" t="s">
        <v>344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</row>
    <row r="2" customHeight="1" spans="1:31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</row>
    <row r="3" customHeight="1" spans="1:31">
      <c r="A3" s="70" t="s">
        <v>345</v>
      </c>
      <c r="B3" s="71">
        <v>20000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80"/>
    </row>
    <row r="4" customHeight="1" spans="1:31">
      <c r="A4" s="70" t="s">
        <v>346</v>
      </c>
      <c r="B4" s="73" t="s">
        <v>347</v>
      </c>
      <c r="C4" s="73"/>
      <c r="D4" s="73"/>
      <c r="E4" s="73"/>
      <c r="F4" s="73"/>
      <c r="G4" s="73"/>
      <c r="H4" s="73"/>
      <c r="I4" s="70" t="s">
        <v>348</v>
      </c>
      <c r="J4" s="70"/>
      <c r="K4" s="70" t="s">
        <v>349</v>
      </c>
      <c r="L4" s="70"/>
      <c r="M4" s="70"/>
      <c r="N4" s="70" t="s">
        <v>350</v>
      </c>
      <c r="O4" s="70"/>
      <c r="P4" s="70"/>
      <c r="Q4" s="70"/>
      <c r="R4" s="70"/>
      <c r="S4" s="70"/>
      <c r="T4" s="70"/>
      <c r="U4" s="70"/>
      <c r="V4" s="70"/>
      <c r="W4" s="70"/>
      <c r="X4" s="70"/>
      <c r="Y4" s="81" t="s">
        <v>351</v>
      </c>
      <c r="Z4" s="81"/>
      <c r="AA4" s="81" t="s">
        <v>352</v>
      </c>
      <c r="AB4" s="81"/>
      <c r="AC4" s="81"/>
      <c r="AD4" s="81"/>
      <c r="AE4" s="81"/>
    </row>
    <row r="5" customHeight="1" spans="1:31">
      <c r="A5" s="74" t="s">
        <v>353</v>
      </c>
      <c r="B5" s="75" t="s">
        <v>146</v>
      </c>
      <c r="C5" s="75" t="s">
        <v>147</v>
      </c>
      <c r="D5" s="75" t="s">
        <v>148</v>
      </c>
      <c r="E5" s="75" t="s">
        <v>149</v>
      </c>
      <c r="F5" s="75" t="s">
        <v>150</v>
      </c>
      <c r="G5" s="75" t="s">
        <v>151</v>
      </c>
      <c r="H5" s="75" t="s">
        <v>152</v>
      </c>
      <c r="I5" s="75" t="s">
        <v>153</v>
      </c>
      <c r="J5" s="75" t="s">
        <v>154</v>
      </c>
      <c r="K5" s="75" t="s">
        <v>155</v>
      </c>
      <c r="L5" s="75" t="s">
        <v>156</v>
      </c>
      <c r="M5" s="75" t="s">
        <v>157</v>
      </c>
      <c r="N5" s="75" t="s">
        <v>158</v>
      </c>
      <c r="O5" s="75" t="s">
        <v>159</v>
      </c>
      <c r="P5" s="75" t="s">
        <v>160</v>
      </c>
      <c r="Q5" s="75" t="s">
        <v>161</v>
      </c>
      <c r="R5" s="75" t="s">
        <v>162</v>
      </c>
      <c r="S5" s="75" t="s">
        <v>163</v>
      </c>
      <c r="T5" s="75" t="s">
        <v>354</v>
      </c>
      <c r="U5" s="75" t="s">
        <v>355</v>
      </c>
      <c r="V5" s="75" t="s">
        <v>356</v>
      </c>
      <c r="W5" s="75" t="s">
        <v>357</v>
      </c>
      <c r="X5" s="75" t="s">
        <v>358</v>
      </c>
      <c r="Y5" s="75" t="s">
        <v>359</v>
      </c>
      <c r="Z5" s="75" t="s">
        <v>360</v>
      </c>
      <c r="AA5" s="75" t="s">
        <v>361</v>
      </c>
      <c r="AB5" s="75" t="s">
        <v>362</v>
      </c>
      <c r="AC5" s="75" t="s">
        <v>363</v>
      </c>
      <c r="AD5" s="75" t="s">
        <v>364</v>
      </c>
      <c r="AE5" s="75" t="s">
        <v>365</v>
      </c>
    </row>
    <row r="6" customHeight="1" spans="1:31">
      <c r="A6" s="74" t="s">
        <v>366</v>
      </c>
      <c r="B6" s="76">
        <f>SUM(B7:AE7)</f>
        <v>20000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</row>
    <row r="7" customHeight="1" spans="1:31">
      <c r="A7" s="74" t="s">
        <v>367</v>
      </c>
      <c r="B7" s="77">
        <v>600</v>
      </c>
      <c r="C7" s="77">
        <v>300</v>
      </c>
      <c r="D7" s="77">
        <v>300</v>
      </c>
      <c r="E7" s="77">
        <v>300</v>
      </c>
      <c r="F7" s="77">
        <v>300</v>
      </c>
      <c r="G7" s="77">
        <v>300</v>
      </c>
      <c r="H7" s="77">
        <v>300</v>
      </c>
      <c r="I7" s="77">
        <v>500</v>
      </c>
      <c r="J7" s="77">
        <v>600</v>
      </c>
      <c r="K7" s="77">
        <v>600</v>
      </c>
      <c r="L7" s="77">
        <v>600</v>
      </c>
      <c r="M7" s="77">
        <v>500</v>
      </c>
      <c r="N7" s="77">
        <v>700</v>
      </c>
      <c r="O7" s="77">
        <v>600</v>
      </c>
      <c r="P7" s="77">
        <v>600</v>
      </c>
      <c r="Q7" s="77">
        <v>600</v>
      </c>
      <c r="R7" s="77">
        <v>600</v>
      </c>
      <c r="S7" s="77">
        <v>600</v>
      </c>
      <c r="T7" s="77">
        <v>600</v>
      </c>
      <c r="U7" s="77">
        <v>600</v>
      </c>
      <c r="V7" s="77">
        <v>600</v>
      </c>
      <c r="W7" s="77">
        <v>600</v>
      </c>
      <c r="X7" s="77">
        <v>600</v>
      </c>
      <c r="Y7" s="77">
        <v>1500</v>
      </c>
      <c r="Z7" s="77">
        <v>2000</v>
      </c>
      <c r="AA7" s="77">
        <v>600</v>
      </c>
      <c r="AB7" s="77">
        <v>1000</v>
      </c>
      <c r="AC7" s="77">
        <v>1000</v>
      </c>
      <c r="AD7" s="77">
        <v>1000</v>
      </c>
      <c r="AE7" s="77">
        <v>1000</v>
      </c>
    </row>
    <row r="8" customHeight="1" spans="1:31">
      <c r="A8" s="74" t="s">
        <v>368</v>
      </c>
      <c r="B8" s="78">
        <f>SUM(B9:AE9)/B6</f>
        <v>0.4384855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</row>
    <row r="9" customHeight="1" spans="1:31">
      <c r="A9" s="74" t="s">
        <v>369</v>
      </c>
      <c r="B9" s="79">
        <f>IFERROR(VLOOKUP(A5:M5,月之精华进度数据源!A:N,2,FALSE),0)</f>
        <v>644.76</v>
      </c>
      <c r="C9" s="79">
        <f>IFERROR(VLOOKUP(A5:M5,月之精华进度数据源!A:N,2,FALSE),0)</f>
        <v>311.96</v>
      </c>
      <c r="D9" s="79">
        <f>IFERROR(VLOOKUP(A5:M5,月之精华进度数据源!A:N,2,FALSE),0)</f>
        <v>300.9</v>
      </c>
      <c r="E9" s="79">
        <f>IFERROR(VLOOKUP(A5:M5,月之精华进度数据源!A:N,2,FALSE),0)</f>
        <v>305.69</v>
      </c>
      <c r="F9" s="79">
        <f>IFERROR(VLOOKUP(A5:M5,月之精华进度数据源!A:N,2,FALSE),0)</f>
        <v>306.33</v>
      </c>
      <c r="G9" s="79">
        <f>IFERROR(VLOOKUP(A5:M5,月之精华进度数据源!A:N,2,FALSE),0)</f>
        <v>303.15</v>
      </c>
      <c r="H9" s="79">
        <f>IFERROR(VLOOKUP(A5:M5,月之精华进度数据源!A:N,2,FALSE),0)</f>
        <v>226.65</v>
      </c>
      <c r="I9" s="79">
        <f>IFERROR(VLOOKUP(A5:M5,月之精华进度数据源!A:N,2,FALSE),0)</f>
        <v>439.48</v>
      </c>
      <c r="J9" s="79">
        <f>IFERROR(VLOOKUP(A5:M5,月之精华进度数据源!A:N,2,FALSE),0)</f>
        <v>550.58</v>
      </c>
      <c r="K9" s="79">
        <f>IFERROR(VLOOKUP(A5:M5,月之精华进度数据源!A:N,2,FALSE),0)</f>
        <v>568.43</v>
      </c>
      <c r="L9" s="79">
        <f>IFERROR(VLOOKUP(A5:AE5,月之精华进度数据源!A:N,2,FALSE),0)</f>
        <v>617</v>
      </c>
      <c r="M9" s="79">
        <f>IFERROR(VLOOKUP(A5:AE5,月之精华进度数据源!A:N,2,FALSE),0)</f>
        <v>530.59</v>
      </c>
      <c r="N9" s="79">
        <f>IFERROR(VLOOKUP(A5:AE5,月之精华进度数据源!A:N,2,FALSE),0)</f>
        <v>713.03</v>
      </c>
      <c r="O9" s="79">
        <f>IFERROR(VLOOKUP(A5:AE5,月之精华进度数据源!A:N,2,FALSE),0)</f>
        <v>628.12</v>
      </c>
      <c r="P9" s="79">
        <f>IFERROR(VLOOKUP(A5:AE5,月之精华进度数据源!A:N,2,FALSE),0)</f>
        <v>577.54</v>
      </c>
      <c r="Q9" s="79">
        <f>IFERROR(VLOOKUP(A5:AE5,月之精华进度数据源!A:N,2,FALSE),0)</f>
        <v>588.89</v>
      </c>
      <c r="R9" s="79">
        <f>IFERROR(VLOOKUP(A5:AE5,月之精华进度数据源!A:N,2,FALSE),0)</f>
        <v>592.21</v>
      </c>
      <c r="S9" s="79">
        <f>IFERROR(VLOOKUP(A5:AE5,月之精华进度数据源!A:N,2,FALSE),0)</f>
        <v>564.4</v>
      </c>
      <c r="T9" s="79">
        <v>0</v>
      </c>
      <c r="U9" s="79">
        <v>0</v>
      </c>
      <c r="V9" s="79">
        <v>0</v>
      </c>
      <c r="W9" s="79">
        <v>0</v>
      </c>
      <c r="X9" s="79">
        <v>0</v>
      </c>
      <c r="Y9" s="79">
        <v>0</v>
      </c>
      <c r="Z9" s="79">
        <v>0</v>
      </c>
      <c r="AA9" s="79">
        <v>0</v>
      </c>
      <c r="AB9" s="79">
        <v>0</v>
      </c>
      <c r="AC9" s="79">
        <v>0</v>
      </c>
      <c r="AD9" s="79">
        <v>0</v>
      </c>
      <c r="AE9" s="79">
        <v>0</v>
      </c>
    </row>
  </sheetData>
  <mergeCells count="10">
    <mergeCell ref="B3:AE3"/>
    <mergeCell ref="B4:H4"/>
    <mergeCell ref="I4:J4"/>
    <mergeCell ref="K4:M4"/>
    <mergeCell ref="N4:X4"/>
    <mergeCell ref="Y4:Z4"/>
    <mergeCell ref="AA4:AE4"/>
    <mergeCell ref="B6:AE6"/>
    <mergeCell ref="B8:AE8"/>
    <mergeCell ref="A1:AE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455"/>
  <sheetViews>
    <sheetView zoomScale="115" zoomScaleNormal="115" workbookViewId="0">
      <pane ySplit="4" topLeftCell="A413" activePane="bottomLeft" state="frozen"/>
      <selection/>
      <selection pane="bottomLeft" activeCell="L426" sqref="L426"/>
    </sheetView>
  </sheetViews>
  <sheetFormatPr defaultColWidth="9" defaultRowHeight="20" customHeight="1"/>
  <cols>
    <col min="1" max="1" width="13.8333333333333" customWidth="1"/>
    <col min="2" max="2" width="13.3796296296296" customWidth="1"/>
    <col min="3" max="3" width="15.6296296296296" customWidth="1"/>
    <col min="4" max="4" width="15" customWidth="1"/>
    <col min="5" max="6" width="10.3796296296296" customWidth="1"/>
    <col min="7" max="11" width="8.62962962962963" customWidth="1"/>
    <col min="12" max="12" width="4.87962962962963" customWidth="1"/>
    <col min="13" max="13" width="7" customWidth="1"/>
    <col min="14" max="14" width="6.75925925925926" customWidth="1"/>
    <col min="15" max="17" width="8.62962962962963" customWidth="1"/>
    <col min="18" max="18" width="6.25925925925926" customWidth="1"/>
    <col min="19" max="19" width="9.12962962962963"/>
    <col min="20" max="20" width="6.87962962962963" style="4" customWidth="1"/>
  </cols>
  <sheetData>
    <row r="1" customHeight="1" spans="3:20">
      <c r="C1" s="58" t="s">
        <v>370</v>
      </c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T1"/>
    </row>
    <row r="2" customHeight="1" spans="3:20">
      <c r="C2" s="58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T2"/>
    </row>
    <row r="3" ht="3" customHeight="1" spans="20:20">
      <c r="T3"/>
    </row>
    <row r="4" customHeight="1" spans="1:20">
      <c r="A4" s="15" t="s">
        <v>371</v>
      </c>
      <c r="B4" s="14" t="s">
        <v>1</v>
      </c>
      <c r="C4" s="60" t="s">
        <v>2</v>
      </c>
      <c r="D4" s="60" t="s">
        <v>3</v>
      </c>
      <c r="E4" s="60" t="s">
        <v>4</v>
      </c>
      <c r="F4" s="60" t="s">
        <v>5</v>
      </c>
      <c r="G4" s="60" t="s">
        <v>6</v>
      </c>
      <c r="H4" s="60" t="s">
        <v>7</v>
      </c>
      <c r="I4" s="60" t="s">
        <v>8</v>
      </c>
      <c r="J4" s="60" t="s">
        <v>9</v>
      </c>
      <c r="K4" s="60" t="s">
        <v>10</v>
      </c>
      <c r="L4" s="60" t="s">
        <v>11</v>
      </c>
      <c r="M4" s="60" t="s">
        <v>12</v>
      </c>
      <c r="N4" s="60" t="s">
        <v>13</v>
      </c>
      <c r="O4" s="65" t="s">
        <v>14</v>
      </c>
      <c r="T4"/>
    </row>
    <row r="5" customHeight="1" spans="1:20">
      <c r="A5" s="61" t="s">
        <v>164</v>
      </c>
      <c r="B5" s="16" t="s">
        <v>164</v>
      </c>
      <c r="C5" s="17"/>
      <c r="D5" s="17"/>
      <c r="E5" s="17"/>
      <c r="F5" s="62" t="e">
        <v>#DIV/0!</v>
      </c>
      <c r="G5" s="63" t="e">
        <v>#DIV/0!</v>
      </c>
      <c r="H5" s="63" t="e">
        <v>#DIV/0!</v>
      </c>
      <c r="I5" s="17"/>
      <c r="J5" s="66"/>
      <c r="K5" s="17"/>
      <c r="L5" s="17"/>
      <c r="M5" s="17"/>
      <c r="N5" s="17"/>
      <c r="O5" s="67" t="e">
        <v>#DIV/0!</v>
      </c>
      <c r="T5"/>
    </row>
    <row r="6" customHeight="1" spans="1:20">
      <c r="A6" s="61" t="s">
        <v>372</v>
      </c>
      <c r="B6" s="16" t="s">
        <v>16</v>
      </c>
      <c r="C6" s="17">
        <v>2552.95</v>
      </c>
      <c r="D6" s="17">
        <v>145721</v>
      </c>
      <c r="E6" s="17">
        <v>4981</v>
      </c>
      <c r="F6" s="62">
        <v>0.0341817582915297</v>
      </c>
      <c r="G6" s="63">
        <v>0.512537643043566</v>
      </c>
      <c r="H6" s="63">
        <v>17.5194378298255</v>
      </c>
      <c r="I6" s="17">
        <v>196</v>
      </c>
      <c r="J6" s="66">
        <v>6</v>
      </c>
      <c r="K6" s="17">
        <v>185</v>
      </c>
      <c r="L6" s="17">
        <v>13</v>
      </c>
      <c r="M6" s="17">
        <v>10</v>
      </c>
      <c r="N6" s="17">
        <v>410</v>
      </c>
      <c r="O6" s="67">
        <v>6.22670731707317</v>
      </c>
      <c r="T6"/>
    </row>
    <row r="7" customHeight="1" spans="1:20">
      <c r="A7" s="64"/>
      <c r="B7" s="16" t="s">
        <v>17</v>
      </c>
      <c r="C7" s="17">
        <v>2091.88</v>
      </c>
      <c r="D7" s="17">
        <v>111274</v>
      </c>
      <c r="E7" s="17">
        <v>3896</v>
      </c>
      <c r="F7" s="62">
        <v>0.0350126714236929</v>
      </c>
      <c r="G7" s="63">
        <v>0.536930184804928</v>
      </c>
      <c r="H7" s="63">
        <v>18.7993601380376</v>
      </c>
      <c r="I7" s="17">
        <v>124</v>
      </c>
      <c r="J7" s="66">
        <v>6</v>
      </c>
      <c r="K7" s="17">
        <v>141</v>
      </c>
      <c r="L7" s="17">
        <v>7</v>
      </c>
      <c r="M7" s="17">
        <v>6</v>
      </c>
      <c r="N7" s="17">
        <v>284</v>
      </c>
      <c r="O7" s="67">
        <v>7.36577464788732</v>
      </c>
      <c r="T7"/>
    </row>
    <row r="8" customHeight="1" spans="1:20">
      <c r="A8" s="64"/>
      <c r="B8" s="16" t="s">
        <v>18</v>
      </c>
      <c r="C8" s="17">
        <v>1538.08</v>
      </c>
      <c r="D8" s="17">
        <v>82772</v>
      </c>
      <c r="E8" s="17">
        <v>2535</v>
      </c>
      <c r="F8" s="62">
        <v>0.030626298748369</v>
      </c>
      <c r="G8" s="63">
        <v>0.606737672583826</v>
      </c>
      <c r="H8" s="63">
        <v>18.5821292224424</v>
      </c>
      <c r="I8" s="17">
        <v>64</v>
      </c>
      <c r="J8" s="66">
        <v>1</v>
      </c>
      <c r="K8" s="17">
        <v>75</v>
      </c>
      <c r="L8" s="17">
        <v>4</v>
      </c>
      <c r="M8" s="17">
        <v>2</v>
      </c>
      <c r="N8" s="17">
        <v>146</v>
      </c>
      <c r="O8" s="67">
        <v>10.5347945205479</v>
      </c>
      <c r="T8"/>
    </row>
    <row r="9" customHeight="1" spans="1:20">
      <c r="A9" s="64"/>
      <c r="B9" s="16" t="s">
        <v>19</v>
      </c>
      <c r="C9" s="17">
        <v>2099.52</v>
      </c>
      <c r="D9" s="17">
        <v>102208</v>
      </c>
      <c r="E9" s="17">
        <v>3534</v>
      </c>
      <c r="F9" s="62">
        <v>0.0345765497808391</v>
      </c>
      <c r="G9" s="63">
        <v>0.594091680814941</v>
      </c>
      <c r="H9" s="63">
        <v>20.5416405760801</v>
      </c>
      <c r="I9" s="17">
        <v>100</v>
      </c>
      <c r="J9" s="66">
        <v>3</v>
      </c>
      <c r="K9" s="17">
        <v>109</v>
      </c>
      <c r="L9" s="17">
        <v>2</v>
      </c>
      <c r="M9" s="17">
        <v>6</v>
      </c>
      <c r="N9" s="17">
        <v>220</v>
      </c>
      <c r="O9" s="67">
        <v>9.54327272727273</v>
      </c>
      <c r="T9"/>
    </row>
    <row r="10" customHeight="1" spans="1:20">
      <c r="A10" s="64"/>
      <c r="B10" s="16" t="s">
        <v>20</v>
      </c>
      <c r="C10" s="17">
        <v>2126.15</v>
      </c>
      <c r="D10" s="17">
        <v>113920</v>
      </c>
      <c r="E10" s="17">
        <v>3739</v>
      </c>
      <c r="F10" s="62">
        <v>0.0328212780898876</v>
      </c>
      <c r="G10" s="63">
        <v>0.568641347953999</v>
      </c>
      <c r="H10" s="63">
        <v>18.6635358146067</v>
      </c>
      <c r="I10" s="17">
        <v>123</v>
      </c>
      <c r="J10" s="66">
        <v>2</v>
      </c>
      <c r="K10" s="17">
        <v>111</v>
      </c>
      <c r="L10" s="17">
        <v>2</v>
      </c>
      <c r="M10" s="17">
        <v>7</v>
      </c>
      <c r="N10" s="17">
        <v>245</v>
      </c>
      <c r="O10" s="67">
        <v>8.67816326530612</v>
      </c>
      <c r="T10"/>
    </row>
    <row r="11" customHeight="1" spans="1:20">
      <c r="A11" s="64"/>
      <c r="B11" s="16" t="s">
        <v>21</v>
      </c>
      <c r="C11" s="17">
        <v>2315.72</v>
      </c>
      <c r="D11" s="17">
        <v>116193</v>
      </c>
      <c r="E11" s="17">
        <v>3850</v>
      </c>
      <c r="F11" s="62">
        <v>0.0331345261762757</v>
      </c>
      <c r="G11" s="63">
        <v>0.601485714285714</v>
      </c>
      <c r="H11" s="63">
        <v>19.9299441446559</v>
      </c>
      <c r="I11" s="17">
        <v>91</v>
      </c>
      <c r="J11" s="66">
        <v>3</v>
      </c>
      <c r="K11" s="17">
        <v>101</v>
      </c>
      <c r="L11" s="17">
        <v>8</v>
      </c>
      <c r="M11" s="17">
        <v>5</v>
      </c>
      <c r="N11" s="17">
        <v>208</v>
      </c>
      <c r="O11" s="67">
        <v>11.1332692307692</v>
      </c>
      <c r="T11"/>
    </row>
    <row r="12" customHeight="1" spans="1:20">
      <c r="A12" s="64"/>
      <c r="B12" s="16" t="s">
        <v>22</v>
      </c>
      <c r="C12" s="17">
        <v>2722.47</v>
      </c>
      <c r="D12" s="17">
        <v>124209</v>
      </c>
      <c r="E12" s="17">
        <v>4050</v>
      </c>
      <c r="F12" s="62">
        <v>0.0326063328744294</v>
      </c>
      <c r="G12" s="63">
        <v>0.672214814814815</v>
      </c>
      <c r="H12" s="63">
        <v>21.9184600149748</v>
      </c>
      <c r="I12" s="17">
        <v>144</v>
      </c>
      <c r="J12" s="66">
        <v>2</v>
      </c>
      <c r="K12" s="17">
        <v>112</v>
      </c>
      <c r="L12" s="17">
        <v>4</v>
      </c>
      <c r="M12" s="17">
        <v>5</v>
      </c>
      <c r="N12" s="17">
        <v>267</v>
      </c>
      <c r="O12" s="67">
        <v>10.1965168539326</v>
      </c>
      <c r="T12"/>
    </row>
    <row r="13" customHeight="1" spans="1:20">
      <c r="A13" s="64"/>
      <c r="B13" s="16" t="s">
        <v>23</v>
      </c>
      <c r="C13" s="17">
        <v>3318.45</v>
      </c>
      <c r="D13" s="17">
        <v>147687</v>
      </c>
      <c r="E13" s="17">
        <v>4907</v>
      </c>
      <c r="F13" s="62">
        <v>0.0332256732142978</v>
      </c>
      <c r="G13" s="63">
        <v>0.676268595883432</v>
      </c>
      <c r="H13" s="63">
        <v>22.4694793719149</v>
      </c>
      <c r="I13" s="17">
        <v>149</v>
      </c>
      <c r="J13" s="66">
        <v>3</v>
      </c>
      <c r="K13" s="17">
        <v>131</v>
      </c>
      <c r="L13" s="17">
        <v>12</v>
      </c>
      <c r="M13" s="17">
        <v>5</v>
      </c>
      <c r="N13" s="17">
        <v>300</v>
      </c>
      <c r="O13" s="67">
        <v>11.0615</v>
      </c>
      <c r="T13"/>
    </row>
    <row r="14" customHeight="1" spans="1:20">
      <c r="A14" s="64"/>
      <c r="B14" s="16" t="s">
        <v>24</v>
      </c>
      <c r="C14" s="17">
        <v>3349</v>
      </c>
      <c r="D14" s="17">
        <v>163601</v>
      </c>
      <c r="E14" s="17">
        <v>5117</v>
      </c>
      <c r="F14" s="62">
        <v>0.0312773149308378</v>
      </c>
      <c r="G14" s="63">
        <v>0.654485049833887</v>
      </c>
      <c r="H14" s="63">
        <v>20.4705350211796</v>
      </c>
      <c r="I14" s="17">
        <v>141</v>
      </c>
      <c r="J14" s="66">
        <v>5</v>
      </c>
      <c r="K14" s="17">
        <v>133</v>
      </c>
      <c r="L14" s="17">
        <v>15</v>
      </c>
      <c r="M14" s="17">
        <v>13</v>
      </c>
      <c r="N14" s="17">
        <v>307</v>
      </c>
      <c r="O14" s="67">
        <v>10.9087947882736</v>
      </c>
      <c r="T14"/>
    </row>
    <row r="15" customHeight="1" spans="1:20">
      <c r="A15" s="64"/>
      <c r="B15" s="16" t="s">
        <v>25</v>
      </c>
      <c r="C15" s="17">
        <v>2093.92</v>
      </c>
      <c r="D15" s="17">
        <v>99126</v>
      </c>
      <c r="E15" s="17">
        <v>3358</v>
      </c>
      <c r="F15" s="62">
        <v>0.0338760769122127</v>
      </c>
      <c r="G15" s="63">
        <v>0.623561643835616</v>
      </c>
      <c r="H15" s="63">
        <v>21.1238222060811</v>
      </c>
      <c r="I15" s="17">
        <v>90</v>
      </c>
      <c r="J15" s="66">
        <v>4</v>
      </c>
      <c r="K15" s="17">
        <v>75</v>
      </c>
      <c r="L15" s="17">
        <v>6</v>
      </c>
      <c r="M15" s="17">
        <v>4</v>
      </c>
      <c r="N15" s="17">
        <v>179</v>
      </c>
      <c r="O15" s="67">
        <v>11.6978770949721</v>
      </c>
      <c r="T15"/>
    </row>
    <row r="16" customHeight="1" spans="1:20">
      <c r="A16" s="64"/>
      <c r="B16" s="16" t="s">
        <v>26</v>
      </c>
      <c r="C16" s="17">
        <v>771.47</v>
      </c>
      <c r="D16" s="17">
        <v>43143</v>
      </c>
      <c r="E16" s="17">
        <v>1589</v>
      </c>
      <c r="F16" s="62">
        <v>0.0368310038708481</v>
      </c>
      <c r="G16" s="63">
        <v>0.485506607929515</v>
      </c>
      <c r="H16" s="63">
        <v>17.8816957559743</v>
      </c>
      <c r="I16" s="17">
        <v>24</v>
      </c>
      <c r="J16" s="66">
        <v>1</v>
      </c>
      <c r="K16" s="17">
        <v>27</v>
      </c>
      <c r="L16" s="17">
        <v>3</v>
      </c>
      <c r="M16" s="17">
        <v>0</v>
      </c>
      <c r="N16" s="17">
        <v>55</v>
      </c>
      <c r="O16" s="67">
        <v>14.0267272727273</v>
      </c>
      <c r="T16"/>
    </row>
    <row r="17" customHeight="1" spans="1:20">
      <c r="A17" s="64"/>
      <c r="B17" s="16" t="s">
        <v>27</v>
      </c>
      <c r="C17" s="17">
        <v>838.76</v>
      </c>
      <c r="D17" s="17">
        <v>50522</v>
      </c>
      <c r="E17" s="17">
        <v>1820</v>
      </c>
      <c r="F17" s="62">
        <v>0.0360239103756779</v>
      </c>
      <c r="G17" s="63">
        <v>0.460857142857143</v>
      </c>
      <c r="H17" s="63">
        <v>16.6018764102767</v>
      </c>
      <c r="I17" s="17">
        <v>29</v>
      </c>
      <c r="J17" s="66">
        <v>2</v>
      </c>
      <c r="K17" s="17">
        <v>36</v>
      </c>
      <c r="L17" s="17">
        <v>2</v>
      </c>
      <c r="M17" s="17">
        <v>1</v>
      </c>
      <c r="N17" s="17">
        <v>70</v>
      </c>
      <c r="O17" s="67">
        <v>11.9822857142857</v>
      </c>
      <c r="T17"/>
    </row>
    <row r="18" customHeight="1" spans="1:20">
      <c r="A18" s="64"/>
      <c r="B18" s="16" t="s">
        <v>28</v>
      </c>
      <c r="C18" s="17">
        <v>838.18</v>
      </c>
      <c r="D18" s="17">
        <v>52574</v>
      </c>
      <c r="E18" s="17">
        <v>1813</v>
      </c>
      <c r="F18" s="62">
        <v>0.0344847262905619</v>
      </c>
      <c r="G18" s="63">
        <v>0.462316602316602</v>
      </c>
      <c r="H18" s="63">
        <v>15.9428614904706</v>
      </c>
      <c r="I18" s="17">
        <v>46</v>
      </c>
      <c r="J18" s="66">
        <v>1</v>
      </c>
      <c r="K18" s="17">
        <v>28</v>
      </c>
      <c r="L18" s="17">
        <v>3</v>
      </c>
      <c r="M18" s="17">
        <v>3</v>
      </c>
      <c r="N18" s="17">
        <v>81</v>
      </c>
      <c r="O18" s="67">
        <v>10.3479012345679</v>
      </c>
      <c r="T18"/>
    </row>
    <row r="19" customHeight="1" spans="1:20">
      <c r="A19" s="64"/>
      <c r="B19" s="16" t="s">
        <v>29</v>
      </c>
      <c r="C19" s="17">
        <v>831.18</v>
      </c>
      <c r="D19" s="17">
        <v>49459</v>
      </c>
      <c r="E19" s="17">
        <v>1804</v>
      </c>
      <c r="F19" s="62">
        <v>0.0364746557754908</v>
      </c>
      <c r="G19" s="63">
        <v>0.460742793791574</v>
      </c>
      <c r="H19" s="63">
        <v>16.8054348045856</v>
      </c>
      <c r="I19" s="17">
        <v>48</v>
      </c>
      <c r="J19" s="66">
        <v>0</v>
      </c>
      <c r="K19" s="17">
        <v>36</v>
      </c>
      <c r="L19" s="17">
        <v>1</v>
      </c>
      <c r="M19" s="17">
        <v>2</v>
      </c>
      <c r="N19" s="17">
        <v>87</v>
      </c>
      <c r="O19" s="67">
        <v>9.55379310344828</v>
      </c>
      <c r="T19"/>
    </row>
    <row r="20" customHeight="1" spans="1:20">
      <c r="A20" s="64"/>
      <c r="B20" s="16" t="s">
        <v>30</v>
      </c>
      <c r="C20" s="17">
        <v>1481.13</v>
      </c>
      <c r="D20" s="17">
        <v>87864</v>
      </c>
      <c r="E20" s="17">
        <v>2693</v>
      </c>
      <c r="F20" s="62">
        <v>0.0306496403532732</v>
      </c>
      <c r="G20" s="63">
        <v>0.549992573338284</v>
      </c>
      <c r="H20" s="63">
        <v>16.8570745697897</v>
      </c>
      <c r="I20" s="17">
        <v>74</v>
      </c>
      <c r="J20" s="66">
        <v>2</v>
      </c>
      <c r="K20" s="17">
        <v>65</v>
      </c>
      <c r="L20" s="17">
        <v>10</v>
      </c>
      <c r="M20" s="17">
        <v>1</v>
      </c>
      <c r="N20" s="17">
        <v>152</v>
      </c>
      <c r="O20" s="67">
        <v>9.74427631578947</v>
      </c>
      <c r="T20"/>
    </row>
    <row r="21" customHeight="1" spans="1:20">
      <c r="A21" s="64"/>
      <c r="B21" s="16" t="s">
        <v>31</v>
      </c>
      <c r="C21" s="17">
        <v>4508.24</v>
      </c>
      <c r="D21" s="17">
        <v>235222</v>
      </c>
      <c r="E21" s="17">
        <v>6335</v>
      </c>
      <c r="F21" s="62">
        <v>0.0269320046594281</v>
      </c>
      <c r="G21" s="63">
        <v>0.711640094711918</v>
      </c>
      <c r="H21" s="63">
        <v>19.1658943466172</v>
      </c>
      <c r="I21" s="17">
        <v>184</v>
      </c>
      <c r="J21" s="66">
        <v>5</v>
      </c>
      <c r="K21" s="17">
        <v>144</v>
      </c>
      <c r="L21" s="17">
        <v>9</v>
      </c>
      <c r="M21" s="17">
        <v>6</v>
      </c>
      <c r="N21" s="17">
        <v>348</v>
      </c>
      <c r="O21" s="67">
        <v>12.9547126436782</v>
      </c>
      <c r="T21"/>
    </row>
    <row r="22" customHeight="1" spans="1:20">
      <c r="A22" s="64"/>
      <c r="B22" s="16" t="s">
        <v>32</v>
      </c>
      <c r="C22" s="17">
        <v>3212.7</v>
      </c>
      <c r="D22" s="17">
        <v>160891</v>
      </c>
      <c r="E22" s="17">
        <v>5000</v>
      </c>
      <c r="F22" s="62">
        <v>0.0310769402887669</v>
      </c>
      <c r="G22" s="63">
        <v>0.64254</v>
      </c>
      <c r="H22" s="63">
        <v>19.9681772131443</v>
      </c>
      <c r="I22" s="17">
        <v>123</v>
      </c>
      <c r="J22" s="66">
        <v>3</v>
      </c>
      <c r="K22" s="17">
        <v>130</v>
      </c>
      <c r="L22" s="17">
        <v>8</v>
      </c>
      <c r="M22" s="17">
        <v>9</v>
      </c>
      <c r="N22" s="17">
        <v>273</v>
      </c>
      <c r="O22" s="67">
        <v>11.7681318681319</v>
      </c>
      <c r="T22"/>
    </row>
    <row r="23" customHeight="1" spans="1:20">
      <c r="A23" s="64"/>
      <c r="B23" s="16" t="s">
        <v>33</v>
      </c>
      <c r="C23" s="17">
        <v>3297.99</v>
      </c>
      <c r="D23" s="17">
        <v>156800</v>
      </c>
      <c r="E23" s="17">
        <v>5013</v>
      </c>
      <c r="F23" s="62">
        <v>0.0319706632653061</v>
      </c>
      <c r="G23" s="63">
        <v>0.657887492519449</v>
      </c>
      <c r="H23" s="63">
        <v>21.0330994897959</v>
      </c>
      <c r="I23" s="17">
        <v>143</v>
      </c>
      <c r="J23" s="66">
        <v>2</v>
      </c>
      <c r="K23" s="17">
        <v>111</v>
      </c>
      <c r="L23" s="17">
        <v>8</v>
      </c>
      <c r="M23" s="17">
        <v>4</v>
      </c>
      <c r="N23" s="17">
        <v>268</v>
      </c>
      <c r="O23" s="67">
        <v>12.3059328358209</v>
      </c>
      <c r="T23"/>
    </row>
    <row r="24" customHeight="1" spans="1:20">
      <c r="A24" s="64"/>
      <c r="B24" s="16" t="s">
        <v>34</v>
      </c>
      <c r="C24" s="17">
        <v>3371.32</v>
      </c>
      <c r="D24" s="17">
        <v>167679</v>
      </c>
      <c r="E24" s="17">
        <v>5248</v>
      </c>
      <c r="F24" s="62">
        <v>0.0312978965761962</v>
      </c>
      <c r="G24" s="63">
        <v>0.642400914634146</v>
      </c>
      <c r="H24" s="63">
        <v>20.1057973866733</v>
      </c>
      <c r="I24" s="17">
        <v>128</v>
      </c>
      <c r="J24" s="66">
        <v>3</v>
      </c>
      <c r="K24" s="17">
        <v>117</v>
      </c>
      <c r="L24" s="17">
        <v>5</v>
      </c>
      <c r="M24" s="17">
        <v>7</v>
      </c>
      <c r="N24" s="17">
        <v>260</v>
      </c>
      <c r="O24" s="67">
        <v>12.9666153846154</v>
      </c>
      <c r="T24"/>
    </row>
    <row r="25" customHeight="1" spans="1:20">
      <c r="A25" s="64"/>
      <c r="B25" s="16" t="s">
        <v>35</v>
      </c>
      <c r="C25" s="17">
        <v>2393.79</v>
      </c>
      <c r="D25" s="17">
        <v>139092</v>
      </c>
      <c r="E25" s="17">
        <v>4299</v>
      </c>
      <c r="F25" s="62">
        <v>0.0309076007247002</v>
      </c>
      <c r="G25" s="63">
        <v>0.556824842986741</v>
      </c>
      <c r="H25" s="63">
        <v>17.2101199206281</v>
      </c>
      <c r="I25" s="17">
        <v>105</v>
      </c>
      <c r="J25" s="66">
        <v>2</v>
      </c>
      <c r="K25" s="17">
        <v>97</v>
      </c>
      <c r="L25" s="17">
        <v>2</v>
      </c>
      <c r="M25" s="17">
        <v>5</v>
      </c>
      <c r="N25" s="17">
        <v>211</v>
      </c>
      <c r="O25" s="67">
        <v>11.3449763033175</v>
      </c>
      <c r="T25"/>
    </row>
    <row r="26" customHeight="1" spans="1:20">
      <c r="A26" s="64"/>
      <c r="B26" s="16" t="s">
        <v>36</v>
      </c>
      <c r="C26" s="17">
        <v>2264.89</v>
      </c>
      <c r="D26" s="17">
        <v>129477</v>
      </c>
      <c r="E26" s="17">
        <v>4026</v>
      </c>
      <c r="F26" s="62">
        <v>0.031094325633124</v>
      </c>
      <c r="G26" s="63">
        <v>0.562565822155986</v>
      </c>
      <c r="H26" s="63">
        <v>17.4926048641844</v>
      </c>
      <c r="I26" s="17">
        <v>109</v>
      </c>
      <c r="J26" s="66">
        <v>2</v>
      </c>
      <c r="K26" s="17">
        <v>90</v>
      </c>
      <c r="L26" s="17">
        <v>3</v>
      </c>
      <c r="M26" s="17">
        <v>5</v>
      </c>
      <c r="N26" s="17">
        <v>209</v>
      </c>
      <c r="O26" s="67">
        <v>10.8367942583732</v>
      </c>
      <c r="T26"/>
    </row>
    <row r="27" customHeight="1" spans="1:20">
      <c r="A27" s="64"/>
      <c r="B27" s="16" t="s">
        <v>37</v>
      </c>
      <c r="C27" s="17">
        <v>2310.15</v>
      </c>
      <c r="D27" s="17">
        <v>130418</v>
      </c>
      <c r="E27" s="17">
        <v>3935</v>
      </c>
      <c r="F27" s="62">
        <v>0.0301722154917266</v>
      </c>
      <c r="G27" s="63">
        <v>0.58707750952986</v>
      </c>
      <c r="H27" s="63">
        <v>17.7134291278811</v>
      </c>
      <c r="I27" s="17">
        <v>85</v>
      </c>
      <c r="J27" s="66">
        <v>3</v>
      </c>
      <c r="K27" s="17">
        <v>80</v>
      </c>
      <c r="L27" s="17">
        <v>5</v>
      </c>
      <c r="M27" s="17">
        <v>10</v>
      </c>
      <c r="N27" s="17">
        <v>183</v>
      </c>
      <c r="O27" s="67">
        <v>12.6237704918033</v>
      </c>
      <c r="T27"/>
    </row>
    <row r="28" customHeight="1" spans="1:20">
      <c r="A28" s="64"/>
      <c r="B28" s="16" t="s">
        <v>38</v>
      </c>
      <c r="C28" s="17">
        <v>3705.82</v>
      </c>
      <c r="D28" s="17">
        <v>128558</v>
      </c>
      <c r="E28" s="17">
        <v>3721</v>
      </c>
      <c r="F28" s="62">
        <v>0.0289441341651239</v>
      </c>
      <c r="G28" s="63">
        <v>0.995920451491535</v>
      </c>
      <c r="H28" s="63">
        <v>28.8260551657618</v>
      </c>
      <c r="I28" s="17">
        <v>297</v>
      </c>
      <c r="J28" s="66">
        <v>3</v>
      </c>
      <c r="K28" s="17">
        <v>203</v>
      </c>
      <c r="L28" s="17">
        <v>17</v>
      </c>
      <c r="M28" s="17">
        <v>8</v>
      </c>
      <c r="N28" s="17">
        <v>528</v>
      </c>
      <c r="O28" s="67">
        <v>7.01859848484849</v>
      </c>
      <c r="T28"/>
    </row>
    <row r="29" customHeight="1" spans="1:20">
      <c r="A29" s="64"/>
      <c r="B29" s="16" t="s">
        <v>39</v>
      </c>
      <c r="C29" s="17">
        <v>1980.17</v>
      </c>
      <c r="D29" s="17">
        <v>93136</v>
      </c>
      <c r="E29" s="17">
        <v>2930</v>
      </c>
      <c r="F29" s="62">
        <v>0.0314593712420546</v>
      </c>
      <c r="G29" s="63">
        <v>0.675825938566553</v>
      </c>
      <c r="H29" s="63">
        <v>21.2610590963752</v>
      </c>
      <c r="I29" s="17">
        <v>95</v>
      </c>
      <c r="J29" s="66">
        <v>1</v>
      </c>
      <c r="K29" s="17">
        <v>80</v>
      </c>
      <c r="L29" s="17">
        <v>8</v>
      </c>
      <c r="M29" s="17">
        <v>5</v>
      </c>
      <c r="N29" s="17">
        <v>189</v>
      </c>
      <c r="O29" s="67">
        <v>10.4770899470899</v>
      </c>
      <c r="T29"/>
    </row>
    <row r="30" customHeight="1" spans="1:20">
      <c r="A30" s="64"/>
      <c r="B30" s="16" t="s">
        <v>40</v>
      </c>
      <c r="C30" s="17">
        <v>1768.75</v>
      </c>
      <c r="D30" s="17">
        <v>97165</v>
      </c>
      <c r="E30" s="17">
        <v>3058</v>
      </c>
      <c r="F30" s="62">
        <v>0.0314722379457624</v>
      </c>
      <c r="G30" s="63">
        <v>0.578400915631132</v>
      </c>
      <c r="H30" s="63">
        <v>18.2035712447898</v>
      </c>
      <c r="I30" s="17">
        <v>66</v>
      </c>
      <c r="J30" s="66">
        <v>1</v>
      </c>
      <c r="K30" s="17">
        <v>67</v>
      </c>
      <c r="L30" s="17">
        <v>8</v>
      </c>
      <c r="M30" s="17">
        <v>1</v>
      </c>
      <c r="N30" s="17">
        <v>143</v>
      </c>
      <c r="O30" s="67">
        <v>12.3688811188811</v>
      </c>
      <c r="T30"/>
    </row>
    <row r="31" customHeight="1" spans="1:20">
      <c r="A31" s="64"/>
      <c r="B31" s="16" t="s">
        <v>41</v>
      </c>
      <c r="C31" s="17">
        <v>1867.99</v>
      </c>
      <c r="D31" s="17">
        <v>105278</v>
      </c>
      <c r="E31" s="17">
        <v>3261</v>
      </c>
      <c r="F31" s="62">
        <v>0.0309751325063166</v>
      </c>
      <c r="G31" s="63">
        <v>0.572827353572524</v>
      </c>
      <c r="H31" s="63">
        <v>17.7434031801516</v>
      </c>
      <c r="I31" s="17">
        <v>72</v>
      </c>
      <c r="J31" s="66">
        <v>3</v>
      </c>
      <c r="K31" s="17">
        <v>65</v>
      </c>
      <c r="L31" s="17">
        <v>6</v>
      </c>
      <c r="M31" s="17">
        <v>3</v>
      </c>
      <c r="N31" s="17">
        <v>149</v>
      </c>
      <c r="O31" s="67">
        <v>12.5368456375839</v>
      </c>
      <c r="T31"/>
    </row>
    <row r="32" customHeight="1" spans="1:20">
      <c r="A32" s="64"/>
      <c r="B32" s="16" t="s">
        <v>42</v>
      </c>
      <c r="C32" s="17">
        <v>1824.1</v>
      </c>
      <c r="D32" s="17">
        <v>100561</v>
      </c>
      <c r="E32" s="17">
        <v>3184</v>
      </c>
      <c r="F32" s="62">
        <v>0.0316623740814033</v>
      </c>
      <c r="G32" s="63">
        <v>0.572895728643216</v>
      </c>
      <c r="H32" s="63">
        <v>18.1392388699396</v>
      </c>
      <c r="I32" s="17">
        <v>74</v>
      </c>
      <c r="J32" s="66">
        <v>2</v>
      </c>
      <c r="K32" s="17">
        <v>59</v>
      </c>
      <c r="L32" s="17">
        <v>5</v>
      </c>
      <c r="M32" s="17">
        <v>7</v>
      </c>
      <c r="N32" s="17">
        <v>147</v>
      </c>
      <c r="O32" s="67">
        <v>12.408843537415</v>
      </c>
      <c r="T32"/>
    </row>
    <row r="33" customHeight="1" spans="1:20">
      <c r="A33" s="64"/>
      <c r="B33" s="16" t="s">
        <v>43</v>
      </c>
      <c r="C33" s="17">
        <v>288.2</v>
      </c>
      <c r="D33" s="17">
        <v>13694</v>
      </c>
      <c r="E33" s="17">
        <v>501</v>
      </c>
      <c r="F33" s="62">
        <v>0.0365853658536585</v>
      </c>
      <c r="G33" s="63">
        <v>0.575249500998004</v>
      </c>
      <c r="H33" s="63">
        <v>21.0457134511465</v>
      </c>
      <c r="I33" s="17">
        <v>9</v>
      </c>
      <c r="J33" s="66">
        <v>0</v>
      </c>
      <c r="K33" s="17">
        <v>12</v>
      </c>
      <c r="L33" s="17">
        <v>1</v>
      </c>
      <c r="M33" s="17">
        <v>0</v>
      </c>
      <c r="N33" s="17">
        <v>22</v>
      </c>
      <c r="O33" s="67">
        <v>13.1</v>
      </c>
      <c r="T33"/>
    </row>
    <row r="34" customHeight="1" spans="1:20">
      <c r="A34" s="64"/>
      <c r="B34" s="16" t="s">
        <v>44</v>
      </c>
      <c r="C34" s="17">
        <v>707.74</v>
      </c>
      <c r="D34" s="17">
        <v>40792</v>
      </c>
      <c r="E34" s="17">
        <v>1301</v>
      </c>
      <c r="F34" s="62">
        <v>0.0318935085310845</v>
      </c>
      <c r="G34" s="63">
        <v>0.543996925441968</v>
      </c>
      <c r="H34" s="63">
        <v>17.3499705824672</v>
      </c>
      <c r="I34" s="17">
        <v>30</v>
      </c>
      <c r="J34" s="66">
        <v>0</v>
      </c>
      <c r="K34" s="17">
        <v>33</v>
      </c>
      <c r="L34" s="17">
        <v>0</v>
      </c>
      <c r="M34" s="17">
        <v>1</v>
      </c>
      <c r="N34" s="17">
        <v>64</v>
      </c>
      <c r="O34" s="67">
        <v>11.0584375</v>
      </c>
      <c r="T34"/>
    </row>
    <row r="35" customHeight="1" spans="1:20">
      <c r="A35" s="64"/>
      <c r="B35" s="16" t="s">
        <v>45</v>
      </c>
      <c r="C35" s="17">
        <v>2194.68</v>
      </c>
      <c r="D35" s="17">
        <v>120261</v>
      </c>
      <c r="E35" s="17">
        <v>3805</v>
      </c>
      <c r="F35" s="62">
        <v>0.0316395173830253</v>
      </c>
      <c r="G35" s="63">
        <v>0.576788436268068</v>
      </c>
      <c r="H35" s="63">
        <v>18.2493077556315</v>
      </c>
      <c r="I35" s="17">
        <v>94</v>
      </c>
      <c r="J35" s="66">
        <v>0</v>
      </c>
      <c r="K35" s="17">
        <v>74</v>
      </c>
      <c r="L35" s="17">
        <v>1</v>
      </c>
      <c r="M35" s="17">
        <v>2</v>
      </c>
      <c r="N35" s="17">
        <v>171</v>
      </c>
      <c r="O35" s="67">
        <v>12.8343859649123</v>
      </c>
      <c r="T35"/>
    </row>
    <row r="36" customHeight="1" spans="1:20">
      <c r="A36" s="64"/>
      <c r="B36" s="16" t="s">
        <v>46</v>
      </c>
      <c r="C36" s="17">
        <v>2275.86</v>
      </c>
      <c r="D36" s="17">
        <v>132717</v>
      </c>
      <c r="E36" s="17">
        <v>3888</v>
      </c>
      <c r="F36" s="62">
        <v>0.0292954180700287</v>
      </c>
      <c r="G36" s="63">
        <v>0.585354938271605</v>
      </c>
      <c r="H36" s="63">
        <v>17.1482176360225</v>
      </c>
      <c r="I36" s="17">
        <v>85</v>
      </c>
      <c r="J36" s="66">
        <v>2</v>
      </c>
      <c r="K36" s="17">
        <v>85</v>
      </c>
      <c r="L36" s="17">
        <v>2</v>
      </c>
      <c r="M36" s="17">
        <v>1</v>
      </c>
      <c r="N36" s="17">
        <v>175</v>
      </c>
      <c r="O36" s="67">
        <v>13.0049142857143</v>
      </c>
      <c r="T36"/>
    </row>
    <row r="37" customHeight="1" spans="1:20">
      <c r="A37" s="64"/>
      <c r="B37" s="16" t="s">
        <v>47</v>
      </c>
      <c r="C37" s="17">
        <v>1825.14</v>
      </c>
      <c r="D37" s="17">
        <v>108329</v>
      </c>
      <c r="E37" s="17">
        <v>3171</v>
      </c>
      <c r="F37" s="62">
        <v>0.0292719401083736</v>
      </c>
      <c r="G37" s="63">
        <v>0.575572374645222</v>
      </c>
      <c r="H37" s="63">
        <v>16.8481200786493</v>
      </c>
      <c r="I37" s="17">
        <v>46</v>
      </c>
      <c r="J37" s="66">
        <v>0</v>
      </c>
      <c r="K37" s="17">
        <v>51</v>
      </c>
      <c r="L37" s="17">
        <v>3</v>
      </c>
      <c r="M37" s="17">
        <v>3</v>
      </c>
      <c r="N37" s="17">
        <v>103</v>
      </c>
      <c r="O37" s="67">
        <v>17.7198058252427</v>
      </c>
      <c r="T37"/>
    </row>
    <row r="38" customHeight="1" spans="1:20">
      <c r="A38" s="64"/>
      <c r="B38" s="16" t="s">
        <v>48</v>
      </c>
      <c r="C38" s="17">
        <v>1647.55</v>
      </c>
      <c r="D38" s="17">
        <v>117738</v>
      </c>
      <c r="E38" s="17">
        <v>3356</v>
      </c>
      <c r="F38" s="62">
        <v>0.0285039664339466</v>
      </c>
      <c r="G38" s="63">
        <v>0.490926698450536</v>
      </c>
      <c r="H38" s="63">
        <v>13.9933581341623</v>
      </c>
      <c r="I38" s="17">
        <v>36</v>
      </c>
      <c r="J38" s="66">
        <v>0</v>
      </c>
      <c r="K38" s="17">
        <v>22</v>
      </c>
      <c r="L38" s="17">
        <v>3</v>
      </c>
      <c r="M38" s="17">
        <v>4</v>
      </c>
      <c r="N38" s="17">
        <v>65</v>
      </c>
      <c r="O38" s="67">
        <v>25.3469230769231</v>
      </c>
      <c r="T38"/>
    </row>
    <row r="39" customHeight="1" spans="1:20">
      <c r="A39" s="64"/>
      <c r="B39" s="16" t="s">
        <v>49</v>
      </c>
      <c r="C39" s="17">
        <v>1681.38</v>
      </c>
      <c r="D39" s="17">
        <v>118420</v>
      </c>
      <c r="E39" s="17">
        <v>3386</v>
      </c>
      <c r="F39" s="62">
        <v>0.0285931430501604</v>
      </c>
      <c r="G39" s="63">
        <v>0.496568222090963</v>
      </c>
      <c r="H39" s="63">
        <v>14.1984462084107</v>
      </c>
      <c r="I39" s="17">
        <v>52</v>
      </c>
      <c r="J39" s="66">
        <v>1</v>
      </c>
      <c r="K39" s="17">
        <v>27</v>
      </c>
      <c r="L39" s="17">
        <v>1</v>
      </c>
      <c r="M39" s="17">
        <v>6</v>
      </c>
      <c r="N39" s="17">
        <v>87</v>
      </c>
      <c r="O39" s="67">
        <v>19.3262068965517</v>
      </c>
      <c r="T39"/>
    </row>
    <row r="40" customHeight="1" spans="1:20">
      <c r="A40" s="64"/>
      <c r="B40" s="16" t="s">
        <v>50</v>
      </c>
      <c r="C40" s="17">
        <v>1475.92</v>
      </c>
      <c r="D40" s="17">
        <v>109546</v>
      </c>
      <c r="E40" s="17">
        <v>2938</v>
      </c>
      <c r="F40" s="62">
        <v>0.0268197834699578</v>
      </c>
      <c r="G40" s="63">
        <v>0.502355343771273</v>
      </c>
      <c r="H40" s="63">
        <v>13.4730615449218</v>
      </c>
      <c r="I40" s="17">
        <v>57</v>
      </c>
      <c r="J40" s="66">
        <v>0</v>
      </c>
      <c r="K40" s="17">
        <v>34</v>
      </c>
      <c r="L40" s="17">
        <v>4</v>
      </c>
      <c r="M40" s="17">
        <v>1</v>
      </c>
      <c r="N40" s="17">
        <v>96</v>
      </c>
      <c r="O40" s="67">
        <v>15.3741666666667</v>
      </c>
      <c r="T40"/>
    </row>
    <row r="41" customHeight="1" spans="1:20">
      <c r="A41" s="64"/>
      <c r="B41" s="16" t="s">
        <v>51</v>
      </c>
      <c r="C41" s="17">
        <v>1320.42</v>
      </c>
      <c r="D41" s="17">
        <v>89062</v>
      </c>
      <c r="E41" s="17">
        <v>2538</v>
      </c>
      <c r="F41" s="62">
        <v>0.0284970020884328</v>
      </c>
      <c r="G41" s="63">
        <v>0.520260047281324</v>
      </c>
      <c r="H41" s="63">
        <v>14.825851653904</v>
      </c>
      <c r="I41" s="17">
        <v>33</v>
      </c>
      <c r="J41" s="66">
        <v>1</v>
      </c>
      <c r="K41" s="17">
        <v>34</v>
      </c>
      <c r="L41" s="17">
        <v>2</v>
      </c>
      <c r="M41" s="17">
        <v>2</v>
      </c>
      <c r="N41" s="17">
        <v>72</v>
      </c>
      <c r="O41" s="67">
        <v>18.3391666666667</v>
      </c>
      <c r="T41"/>
    </row>
    <row r="42" customHeight="1" spans="1:20">
      <c r="A42" s="64"/>
      <c r="B42" s="16" t="s">
        <v>52</v>
      </c>
      <c r="C42" s="17">
        <v>1240.72</v>
      </c>
      <c r="D42" s="17">
        <v>83061</v>
      </c>
      <c r="E42" s="17">
        <v>2351</v>
      </c>
      <c r="F42" s="62">
        <v>0.0283044991030688</v>
      </c>
      <c r="G42" s="63">
        <v>0.527741386643981</v>
      </c>
      <c r="H42" s="63">
        <v>14.9374556049169</v>
      </c>
      <c r="I42" s="17">
        <v>26</v>
      </c>
      <c r="J42" s="66">
        <v>1</v>
      </c>
      <c r="K42" s="17">
        <v>28</v>
      </c>
      <c r="L42" s="17">
        <v>2</v>
      </c>
      <c r="M42" s="17">
        <v>3</v>
      </c>
      <c r="N42" s="17">
        <v>60</v>
      </c>
      <c r="O42" s="67">
        <v>20.6786666666667</v>
      </c>
      <c r="T42"/>
    </row>
    <row r="43" customHeight="1" spans="1:20">
      <c r="A43" s="64"/>
      <c r="B43" s="16" t="s">
        <v>53</v>
      </c>
      <c r="C43" s="17">
        <v>1253.07</v>
      </c>
      <c r="D43" s="17">
        <v>90318</v>
      </c>
      <c r="E43" s="17">
        <v>2462</v>
      </c>
      <c r="F43" s="62">
        <v>0.0272592395757213</v>
      </c>
      <c r="G43" s="63">
        <v>0.508964256701868</v>
      </c>
      <c r="H43" s="63">
        <v>13.8739786089152</v>
      </c>
      <c r="I43" s="17">
        <v>27</v>
      </c>
      <c r="J43" s="66">
        <v>1</v>
      </c>
      <c r="K43" s="17">
        <v>17</v>
      </c>
      <c r="L43" s="17">
        <v>2</v>
      </c>
      <c r="M43" s="17">
        <v>2</v>
      </c>
      <c r="N43" s="17">
        <v>49</v>
      </c>
      <c r="O43" s="67">
        <v>25.5728571428571</v>
      </c>
      <c r="T43"/>
    </row>
    <row r="44" customHeight="1" spans="1:20">
      <c r="A44" s="64"/>
      <c r="B44" s="16" t="s">
        <v>54</v>
      </c>
      <c r="C44" s="17">
        <v>1196.94</v>
      </c>
      <c r="D44" s="17">
        <v>86009</v>
      </c>
      <c r="E44" s="17">
        <v>2334</v>
      </c>
      <c r="F44" s="62">
        <v>0.0271366949970352</v>
      </c>
      <c r="G44" s="63">
        <v>0.512827763496144</v>
      </c>
      <c r="H44" s="63">
        <v>13.9164506040066</v>
      </c>
      <c r="I44" s="17">
        <v>26</v>
      </c>
      <c r="J44" s="66">
        <v>1</v>
      </c>
      <c r="K44" s="17">
        <v>14</v>
      </c>
      <c r="L44" s="17">
        <v>0</v>
      </c>
      <c r="M44" s="17">
        <v>2</v>
      </c>
      <c r="N44" s="17">
        <v>43</v>
      </c>
      <c r="O44" s="67">
        <v>27.8358139534884</v>
      </c>
      <c r="T44"/>
    </row>
    <row r="45" customHeight="1" spans="1:20">
      <c r="A45" s="64"/>
      <c r="B45" s="16" t="s">
        <v>55</v>
      </c>
      <c r="C45" s="17">
        <v>1126.23</v>
      </c>
      <c r="D45" s="17">
        <v>78960</v>
      </c>
      <c r="E45" s="17">
        <v>2155</v>
      </c>
      <c r="F45" s="62">
        <v>0.0272922998986829</v>
      </c>
      <c r="G45" s="63">
        <v>0.52261252900232</v>
      </c>
      <c r="H45" s="63">
        <v>14.2632978723404</v>
      </c>
      <c r="I45" s="17">
        <v>15</v>
      </c>
      <c r="J45" s="66">
        <v>1</v>
      </c>
      <c r="K45" s="17">
        <v>18</v>
      </c>
      <c r="L45" s="17">
        <v>0</v>
      </c>
      <c r="M45" s="17">
        <v>2</v>
      </c>
      <c r="N45" s="17">
        <v>36</v>
      </c>
      <c r="O45" s="67">
        <v>31.2841666666667</v>
      </c>
      <c r="T45"/>
    </row>
    <row r="46" customHeight="1" spans="1:20">
      <c r="A46" s="64"/>
      <c r="B46" s="16" t="s">
        <v>56</v>
      </c>
      <c r="C46" s="17">
        <v>1157.08</v>
      </c>
      <c r="D46" s="17">
        <v>83788</v>
      </c>
      <c r="E46" s="17">
        <v>2225</v>
      </c>
      <c r="F46" s="62">
        <v>0.0265551152909725</v>
      </c>
      <c r="G46" s="63">
        <v>0.52003595505618</v>
      </c>
      <c r="H46" s="63">
        <v>13.8096147419678</v>
      </c>
      <c r="I46" s="17">
        <v>28</v>
      </c>
      <c r="J46" s="66">
        <v>1</v>
      </c>
      <c r="K46" s="17">
        <v>13</v>
      </c>
      <c r="L46" s="17">
        <v>1</v>
      </c>
      <c r="M46" s="17">
        <v>4</v>
      </c>
      <c r="N46" s="17">
        <v>47</v>
      </c>
      <c r="O46" s="67">
        <v>24.6187234042553</v>
      </c>
      <c r="T46"/>
    </row>
    <row r="47" customHeight="1" spans="1:20">
      <c r="A47" s="64"/>
      <c r="B47" s="16" t="s">
        <v>57</v>
      </c>
      <c r="C47" s="17">
        <v>1133.21</v>
      </c>
      <c r="D47" s="17">
        <v>79988</v>
      </c>
      <c r="E47" s="17">
        <v>2150</v>
      </c>
      <c r="F47" s="62">
        <v>0.0268790318547782</v>
      </c>
      <c r="G47" s="63">
        <v>0.527074418604651</v>
      </c>
      <c r="H47" s="63">
        <v>14.1672500875131</v>
      </c>
      <c r="I47" s="17">
        <v>35</v>
      </c>
      <c r="J47" s="66">
        <v>1</v>
      </c>
      <c r="K47" s="17">
        <v>20</v>
      </c>
      <c r="L47" s="17">
        <v>2</v>
      </c>
      <c r="M47" s="17">
        <v>0</v>
      </c>
      <c r="N47" s="17">
        <v>58</v>
      </c>
      <c r="O47" s="67">
        <v>19.5381034482759</v>
      </c>
      <c r="T47"/>
    </row>
    <row r="48" customHeight="1" spans="1:20">
      <c r="A48" s="64"/>
      <c r="B48" s="16" t="s">
        <v>58</v>
      </c>
      <c r="C48" s="17">
        <v>1053.17</v>
      </c>
      <c r="D48" s="17">
        <v>72171</v>
      </c>
      <c r="E48" s="17">
        <v>1945</v>
      </c>
      <c r="F48" s="62">
        <v>0.0269498829169611</v>
      </c>
      <c r="G48" s="63">
        <v>0.54147557840617</v>
      </c>
      <c r="H48" s="63">
        <v>14.5927034404401</v>
      </c>
      <c r="I48" s="17">
        <v>19</v>
      </c>
      <c r="J48" s="66">
        <v>1</v>
      </c>
      <c r="K48" s="17">
        <v>6</v>
      </c>
      <c r="L48" s="17">
        <v>1</v>
      </c>
      <c r="M48" s="17">
        <v>0</v>
      </c>
      <c r="N48" s="17">
        <v>27</v>
      </c>
      <c r="O48" s="67">
        <v>39.0062962962963</v>
      </c>
      <c r="T48"/>
    </row>
    <row r="49" customHeight="1" spans="1:20">
      <c r="A49" s="64"/>
      <c r="B49" s="16" t="s">
        <v>59</v>
      </c>
      <c r="C49" s="17">
        <v>1082.32</v>
      </c>
      <c r="D49" s="17">
        <v>70227</v>
      </c>
      <c r="E49" s="17">
        <v>1924</v>
      </c>
      <c r="F49" s="62">
        <v>0.0273968701496575</v>
      </c>
      <c r="G49" s="63">
        <v>0.562536382536383</v>
      </c>
      <c r="H49" s="63">
        <v>15.4117362268074</v>
      </c>
      <c r="I49" s="17">
        <v>20</v>
      </c>
      <c r="J49" s="66">
        <v>0</v>
      </c>
      <c r="K49" s="17">
        <v>12</v>
      </c>
      <c r="L49" s="17">
        <v>2</v>
      </c>
      <c r="M49" s="17">
        <v>5</v>
      </c>
      <c r="N49" s="17">
        <v>39</v>
      </c>
      <c r="O49" s="67">
        <v>27.7517948717949</v>
      </c>
      <c r="T49"/>
    </row>
    <row r="50" customHeight="1" spans="1:20">
      <c r="A50" s="64"/>
      <c r="B50" s="16" t="s">
        <v>60</v>
      </c>
      <c r="C50" s="17">
        <v>1225.98</v>
      </c>
      <c r="D50" s="17">
        <v>81032</v>
      </c>
      <c r="E50" s="17">
        <v>2260</v>
      </c>
      <c r="F50" s="62">
        <v>0.0278902162108797</v>
      </c>
      <c r="G50" s="63">
        <v>0.542469026548673</v>
      </c>
      <c r="H50" s="63">
        <v>15.1295784381479</v>
      </c>
      <c r="I50" s="17">
        <v>34</v>
      </c>
      <c r="J50" s="66">
        <v>0</v>
      </c>
      <c r="K50" s="17">
        <v>6</v>
      </c>
      <c r="L50" s="17">
        <v>0</v>
      </c>
      <c r="M50" s="17">
        <v>2</v>
      </c>
      <c r="N50" s="17">
        <v>42</v>
      </c>
      <c r="O50" s="67">
        <v>29.19</v>
      </c>
      <c r="T50"/>
    </row>
    <row r="51" customHeight="1" spans="1:20">
      <c r="A51" s="64"/>
      <c r="B51" s="16" t="s">
        <v>61</v>
      </c>
      <c r="C51" s="17">
        <v>1154.06</v>
      </c>
      <c r="D51" s="17">
        <v>76241</v>
      </c>
      <c r="E51" s="17">
        <v>2099</v>
      </c>
      <c r="F51" s="62">
        <v>0.027531118427093</v>
      </c>
      <c r="G51" s="63">
        <v>0.549814197236779</v>
      </c>
      <c r="H51" s="63">
        <v>15.1369997770229</v>
      </c>
      <c r="I51" s="17">
        <v>19</v>
      </c>
      <c r="J51" s="66">
        <v>1</v>
      </c>
      <c r="K51" s="17">
        <v>9</v>
      </c>
      <c r="L51" s="17">
        <v>0</v>
      </c>
      <c r="M51" s="17">
        <v>0</v>
      </c>
      <c r="N51" s="17">
        <v>29</v>
      </c>
      <c r="O51" s="67">
        <v>39.7951724137931</v>
      </c>
      <c r="T51"/>
    </row>
    <row r="52" customHeight="1" spans="1:20">
      <c r="A52" s="64"/>
      <c r="B52" s="16" t="s">
        <v>62</v>
      </c>
      <c r="C52" s="17">
        <v>1123.18</v>
      </c>
      <c r="D52" s="17">
        <v>78857</v>
      </c>
      <c r="E52" s="17">
        <v>2055</v>
      </c>
      <c r="F52" s="62">
        <v>0.0260598298185323</v>
      </c>
      <c r="G52" s="63">
        <v>0.546559610705596</v>
      </c>
      <c r="H52" s="63">
        <v>14.2432504406711</v>
      </c>
      <c r="I52" s="17">
        <v>19</v>
      </c>
      <c r="J52" s="66">
        <v>3</v>
      </c>
      <c r="K52" s="17">
        <v>18</v>
      </c>
      <c r="L52" s="17">
        <v>0</v>
      </c>
      <c r="M52" s="17">
        <v>1</v>
      </c>
      <c r="N52" s="17">
        <v>41</v>
      </c>
      <c r="O52" s="67">
        <v>27.3946341463415</v>
      </c>
      <c r="T52"/>
    </row>
    <row r="53" customHeight="1" spans="1:20">
      <c r="A53" s="64"/>
      <c r="B53" s="16" t="s">
        <v>63</v>
      </c>
      <c r="C53" s="17">
        <v>1077.76</v>
      </c>
      <c r="D53" s="17">
        <v>71937</v>
      </c>
      <c r="E53" s="17">
        <v>1917</v>
      </c>
      <c r="F53" s="62">
        <v>0.0266483172776179</v>
      </c>
      <c r="G53" s="63">
        <v>0.562211789254043</v>
      </c>
      <c r="H53" s="63">
        <v>14.981998137259</v>
      </c>
      <c r="I53" s="17">
        <v>21</v>
      </c>
      <c r="J53" s="66">
        <v>1</v>
      </c>
      <c r="K53" s="17">
        <v>5</v>
      </c>
      <c r="L53" s="17">
        <v>1</v>
      </c>
      <c r="M53" s="17">
        <v>1</v>
      </c>
      <c r="N53" s="17">
        <v>29</v>
      </c>
      <c r="O53" s="67">
        <v>37.1641379310345</v>
      </c>
      <c r="T53"/>
    </row>
    <row r="54" customHeight="1" spans="1:20">
      <c r="A54" s="64"/>
      <c r="B54" s="16" t="s">
        <v>64</v>
      </c>
      <c r="C54" s="17">
        <v>1040</v>
      </c>
      <c r="D54" s="17">
        <v>65539</v>
      </c>
      <c r="E54" s="17">
        <v>1795</v>
      </c>
      <c r="F54" s="62">
        <v>0.0273882726315629</v>
      </c>
      <c r="G54" s="63">
        <v>0.579387186629527</v>
      </c>
      <c r="H54" s="63">
        <v>15.8684142266437</v>
      </c>
      <c r="I54" s="17">
        <v>16</v>
      </c>
      <c r="J54" s="66">
        <v>0</v>
      </c>
      <c r="K54" s="17">
        <v>10</v>
      </c>
      <c r="L54" s="17">
        <v>3</v>
      </c>
      <c r="M54" s="17">
        <v>0</v>
      </c>
      <c r="N54" s="17">
        <v>29</v>
      </c>
      <c r="O54" s="67">
        <v>35.8620689655172</v>
      </c>
      <c r="T54"/>
    </row>
    <row r="55" customHeight="1" spans="1:20">
      <c r="A55" s="64"/>
      <c r="B55" s="16" t="s">
        <v>65</v>
      </c>
      <c r="C55" s="17">
        <v>1026.1</v>
      </c>
      <c r="D55" s="17">
        <v>65251</v>
      </c>
      <c r="E55" s="17">
        <v>1808</v>
      </c>
      <c r="F55" s="62">
        <v>0.0277083876109178</v>
      </c>
      <c r="G55" s="63">
        <v>0.567533185840708</v>
      </c>
      <c r="H55" s="63">
        <v>15.7254294953334</v>
      </c>
      <c r="I55" s="17">
        <v>22</v>
      </c>
      <c r="J55" s="66">
        <v>1</v>
      </c>
      <c r="K55" s="17">
        <v>8</v>
      </c>
      <c r="L55" s="17">
        <v>1</v>
      </c>
      <c r="M55" s="17">
        <v>0</v>
      </c>
      <c r="N55" s="17">
        <v>32</v>
      </c>
      <c r="O55" s="67">
        <v>32.065625</v>
      </c>
      <c r="T55"/>
    </row>
    <row r="56" customHeight="1" spans="1:20">
      <c r="A56" s="64"/>
      <c r="B56" s="16" t="s">
        <v>66</v>
      </c>
      <c r="C56" s="17">
        <v>1012.52</v>
      </c>
      <c r="D56" s="17">
        <v>64229</v>
      </c>
      <c r="E56" s="17">
        <v>1755</v>
      </c>
      <c r="F56" s="62">
        <v>0.0273241059334569</v>
      </c>
      <c r="G56" s="63">
        <v>0.576934472934473</v>
      </c>
      <c r="H56" s="63">
        <v>15.7642186551246</v>
      </c>
      <c r="I56" s="17">
        <v>21</v>
      </c>
      <c r="J56" s="66">
        <v>1</v>
      </c>
      <c r="K56" s="17">
        <v>10</v>
      </c>
      <c r="L56" s="17">
        <v>3</v>
      </c>
      <c r="M56" s="17">
        <v>1</v>
      </c>
      <c r="N56" s="17">
        <v>36</v>
      </c>
      <c r="O56" s="67">
        <v>28.1255555555556</v>
      </c>
      <c r="T56"/>
    </row>
    <row r="57" customHeight="1" spans="1:20">
      <c r="A57" s="64"/>
      <c r="B57" s="16" t="s">
        <v>67</v>
      </c>
      <c r="C57" s="17">
        <v>1099.7</v>
      </c>
      <c r="D57" s="17">
        <v>67336</v>
      </c>
      <c r="E57" s="17">
        <v>1950</v>
      </c>
      <c r="F57" s="62">
        <v>0.028959249138648</v>
      </c>
      <c r="G57" s="63">
        <v>0.563948717948718</v>
      </c>
      <c r="H57" s="63">
        <v>16.331531424498</v>
      </c>
      <c r="I57" s="17">
        <v>19</v>
      </c>
      <c r="J57" s="66">
        <v>1</v>
      </c>
      <c r="K57" s="17">
        <v>15</v>
      </c>
      <c r="L57" s="17">
        <v>3</v>
      </c>
      <c r="M57" s="17">
        <v>2</v>
      </c>
      <c r="N57" s="17">
        <v>40</v>
      </c>
      <c r="O57" s="67">
        <v>27.4925</v>
      </c>
      <c r="T57"/>
    </row>
    <row r="58" customHeight="1" spans="1:20">
      <c r="A58" s="64"/>
      <c r="B58" s="16" t="s">
        <v>68</v>
      </c>
      <c r="C58" s="17">
        <v>1045.31</v>
      </c>
      <c r="D58" s="17">
        <v>66361</v>
      </c>
      <c r="E58" s="17">
        <v>1844</v>
      </c>
      <c r="F58" s="62">
        <v>0.0277874052530854</v>
      </c>
      <c r="G58" s="63">
        <v>0.566870932754881</v>
      </c>
      <c r="H58" s="63">
        <v>15.7518723346544</v>
      </c>
      <c r="I58" s="17">
        <v>18</v>
      </c>
      <c r="J58" s="66">
        <v>2</v>
      </c>
      <c r="K58" s="17">
        <v>10</v>
      </c>
      <c r="L58" s="17">
        <v>3</v>
      </c>
      <c r="M58" s="17">
        <v>5</v>
      </c>
      <c r="N58" s="17">
        <v>38</v>
      </c>
      <c r="O58" s="67">
        <v>27.5081578947368</v>
      </c>
      <c r="T58"/>
    </row>
    <row r="59" customHeight="1" spans="1:20">
      <c r="A59" s="64"/>
      <c r="B59" s="16" t="s">
        <v>69</v>
      </c>
      <c r="C59" s="17">
        <v>905.67</v>
      </c>
      <c r="D59" s="17">
        <v>56473</v>
      </c>
      <c r="E59" s="17">
        <v>1523</v>
      </c>
      <c r="F59" s="62">
        <v>0.0269686398810051</v>
      </c>
      <c r="G59" s="63">
        <v>0.594661851608667</v>
      </c>
      <c r="H59" s="63">
        <v>16.0372213270058</v>
      </c>
      <c r="I59" s="17">
        <v>13</v>
      </c>
      <c r="J59" s="66">
        <v>1</v>
      </c>
      <c r="K59" s="17">
        <v>15</v>
      </c>
      <c r="L59" s="17">
        <v>1</v>
      </c>
      <c r="M59" s="17">
        <v>0</v>
      </c>
      <c r="N59" s="17">
        <v>30</v>
      </c>
      <c r="O59" s="67">
        <v>30.189</v>
      </c>
      <c r="T59"/>
    </row>
    <row r="60" customHeight="1" spans="1:20">
      <c r="A60" s="64"/>
      <c r="B60" s="16" t="s">
        <v>70</v>
      </c>
      <c r="C60" s="17">
        <v>939.21</v>
      </c>
      <c r="D60" s="17">
        <v>58819</v>
      </c>
      <c r="E60" s="17">
        <v>1593</v>
      </c>
      <c r="F60" s="62">
        <v>0.0270830853975756</v>
      </c>
      <c r="G60" s="63">
        <v>0.589585687382298</v>
      </c>
      <c r="H60" s="63">
        <v>15.9677995205631</v>
      </c>
      <c r="I60" s="17">
        <v>13</v>
      </c>
      <c r="J60" s="66">
        <v>0</v>
      </c>
      <c r="K60" s="17">
        <v>9</v>
      </c>
      <c r="L60" s="17">
        <v>0</v>
      </c>
      <c r="M60" s="17">
        <v>0</v>
      </c>
      <c r="N60" s="17">
        <v>22</v>
      </c>
      <c r="O60" s="67">
        <v>42.6913636363636</v>
      </c>
      <c r="T60"/>
    </row>
    <row r="61" customHeight="1" spans="1:20">
      <c r="A61" s="64"/>
      <c r="B61" s="16" t="s">
        <v>71</v>
      </c>
      <c r="C61" s="17">
        <v>833.99</v>
      </c>
      <c r="D61" s="17">
        <v>49967</v>
      </c>
      <c r="E61" s="17">
        <v>1382</v>
      </c>
      <c r="F61" s="62">
        <v>0.0276582544479356</v>
      </c>
      <c r="G61" s="63">
        <v>0.603465991316932</v>
      </c>
      <c r="H61" s="63">
        <v>16.6908159385194</v>
      </c>
      <c r="I61" s="17">
        <v>18</v>
      </c>
      <c r="J61" s="66">
        <v>0</v>
      </c>
      <c r="K61" s="17">
        <v>6</v>
      </c>
      <c r="L61" s="17">
        <v>1</v>
      </c>
      <c r="M61" s="17">
        <v>2</v>
      </c>
      <c r="N61" s="17">
        <v>27</v>
      </c>
      <c r="O61" s="67">
        <v>30.8885185185185</v>
      </c>
      <c r="T61"/>
    </row>
    <row r="62" customHeight="1" spans="1:20">
      <c r="A62" s="64"/>
      <c r="B62" s="16" t="s">
        <v>72</v>
      </c>
      <c r="C62" s="17">
        <v>802.02</v>
      </c>
      <c r="D62" s="17">
        <v>48049</v>
      </c>
      <c r="E62" s="17">
        <v>1340</v>
      </c>
      <c r="F62" s="62">
        <v>0.0278881974650877</v>
      </c>
      <c r="G62" s="63">
        <v>0.598522388059702</v>
      </c>
      <c r="H62" s="63">
        <v>16.6917105454848</v>
      </c>
      <c r="I62" s="17">
        <v>13</v>
      </c>
      <c r="J62" s="66">
        <v>2</v>
      </c>
      <c r="K62" s="17">
        <v>2</v>
      </c>
      <c r="L62" s="17">
        <v>2</v>
      </c>
      <c r="M62" s="17">
        <v>0</v>
      </c>
      <c r="N62" s="17">
        <v>19</v>
      </c>
      <c r="O62" s="67">
        <v>42.2115789473684</v>
      </c>
      <c r="T62"/>
    </row>
    <row r="63" customHeight="1" spans="1:20">
      <c r="A63" s="64"/>
      <c r="B63" s="16" t="s">
        <v>73</v>
      </c>
      <c r="C63" s="17">
        <v>860.7</v>
      </c>
      <c r="D63" s="17">
        <v>53482</v>
      </c>
      <c r="E63" s="17">
        <v>1461</v>
      </c>
      <c r="F63" s="62">
        <v>0.0273176021839123</v>
      </c>
      <c r="G63" s="63">
        <v>0.58911704312115</v>
      </c>
      <c r="H63" s="63">
        <v>16.0932650237463</v>
      </c>
      <c r="I63" s="17">
        <v>21</v>
      </c>
      <c r="J63" s="66">
        <v>1</v>
      </c>
      <c r="K63" s="17">
        <v>6</v>
      </c>
      <c r="L63" s="17">
        <v>0</v>
      </c>
      <c r="M63" s="17">
        <v>0</v>
      </c>
      <c r="N63" s="17">
        <v>28</v>
      </c>
      <c r="O63" s="67">
        <v>30.7392857142857</v>
      </c>
      <c r="T63"/>
    </row>
    <row r="64" customHeight="1" spans="1:20">
      <c r="A64" s="64"/>
      <c r="B64" s="16" t="s">
        <v>74</v>
      </c>
      <c r="C64" s="17">
        <v>942.14</v>
      </c>
      <c r="D64" s="17">
        <v>58601</v>
      </c>
      <c r="E64" s="17">
        <v>1611</v>
      </c>
      <c r="F64" s="62">
        <v>0.0274909984471255</v>
      </c>
      <c r="G64" s="63">
        <v>0.584816883923029</v>
      </c>
      <c r="H64" s="63">
        <v>16.0772000477808</v>
      </c>
      <c r="I64" s="17">
        <v>11</v>
      </c>
      <c r="J64" s="66">
        <v>0</v>
      </c>
      <c r="K64" s="17">
        <v>9</v>
      </c>
      <c r="L64" s="17">
        <v>0</v>
      </c>
      <c r="M64" s="17">
        <v>0</v>
      </c>
      <c r="N64" s="17">
        <v>20</v>
      </c>
      <c r="O64" s="67">
        <v>47.107</v>
      </c>
      <c r="T64"/>
    </row>
    <row r="65" customHeight="1" spans="1:20">
      <c r="A65" s="64"/>
      <c r="B65" s="16" t="s">
        <v>75</v>
      </c>
      <c r="C65" s="17">
        <v>828.01</v>
      </c>
      <c r="D65" s="17">
        <v>51946</v>
      </c>
      <c r="E65" s="17">
        <v>1380</v>
      </c>
      <c r="F65" s="62">
        <v>0.0265660493589497</v>
      </c>
      <c r="G65" s="63">
        <v>0.600007246376812</v>
      </c>
      <c r="H65" s="63">
        <v>15.9398221229739</v>
      </c>
      <c r="I65" s="17">
        <v>11</v>
      </c>
      <c r="J65" s="66">
        <v>0</v>
      </c>
      <c r="K65" s="17">
        <v>7</v>
      </c>
      <c r="L65" s="17">
        <v>0</v>
      </c>
      <c r="M65" s="17">
        <v>2</v>
      </c>
      <c r="N65" s="17">
        <v>20</v>
      </c>
      <c r="O65" s="67">
        <v>41.4005</v>
      </c>
      <c r="T65"/>
    </row>
    <row r="66" customHeight="1" spans="1:20">
      <c r="A66" s="64"/>
      <c r="B66" s="16" t="s">
        <v>76</v>
      </c>
      <c r="C66" s="17">
        <v>780.48</v>
      </c>
      <c r="D66" s="17">
        <v>44897</v>
      </c>
      <c r="E66" s="17">
        <v>1249</v>
      </c>
      <c r="F66" s="62">
        <v>0.0278192306835646</v>
      </c>
      <c r="G66" s="63">
        <v>0.624883907125701</v>
      </c>
      <c r="H66" s="63">
        <v>17.383789562777</v>
      </c>
      <c r="I66" s="17">
        <v>11</v>
      </c>
      <c r="J66" s="66">
        <v>2</v>
      </c>
      <c r="K66" s="17">
        <v>2</v>
      </c>
      <c r="L66" s="17">
        <v>0</v>
      </c>
      <c r="M66" s="17">
        <v>4</v>
      </c>
      <c r="N66" s="17">
        <v>19</v>
      </c>
      <c r="O66" s="67">
        <v>41.0778947368421</v>
      </c>
      <c r="T66"/>
    </row>
    <row r="67" customHeight="1" spans="1:20">
      <c r="A67" s="64"/>
      <c r="B67" s="16" t="s">
        <v>77</v>
      </c>
      <c r="C67" s="17">
        <v>659.38</v>
      </c>
      <c r="D67" s="17">
        <v>36370</v>
      </c>
      <c r="E67" s="17">
        <v>1001</v>
      </c>
      <c r="F67" s="62">
        <v>0.0275226835303822</v>
      </c>
      <c r="G67" s="63">
        <v>0.658721278721279</v>
      </c>
      <c r="H67" s="63">
        <v>18.1297772889744</v>
      </c>
      <c r="I67" s="17">
        <v>15</v>
      </c>
      <c r="J67" s="66">
        <v>0</v>
      </c>
      <c r="K67" s="17">
        <v>11</v>
      </c>
      <c r="L67" s="17">
        <v>4</v>
      </c>
      <c r="M67" s="17">
        <v>3</v>
      </c>
      <c r="N67" s="17">
        <v>33</v>
      </c>
      <c r="O67" s="67">
        <v>19.9812121212121</v>
      </c>
      <c r="T67"/>
    </row>
    <row r="68" customHeight="1" spans="1:20">
      <c r="A68" s="64"/>
      <c r="B68" s="16" t="s">
        <v>78</v>
      </c>
      <c r="C68" s="17">
        <v>721.55</v>
      </c>
      <c r="D68" s="17">
        <v>38093</v>
      </c>
      <c r="E68" s="17">
        <v>1113</v>
      </c>
      <c r="F68" s="62">
        <v>0.0292179665555351</v>
      </c>
      <c r="G68" s="63">
        <v>0.648292902066487</v>
      </c>
      <c r="H68" s="63">
        <v>18.9418003307694</v>
      </c>
      <c r="I68" s="17">
        <v>8</v>
      </c>
      <c r="J68" s="66">
        <v>1</v>
      </c>
      <c r="K68" s="17">
        <v>6</v>
      </c>
      <c r="L68" s="17">
        <v>0</v>
      </c>
      <c r="M68" s="17">
        <v>2</v>
      </c>
      <c r="N68" s="17">
        <v>17</v>
      </c>
      <c r="O68" s="67">
        <v>42.4441176470588</v>
      </c>
      <c r="T68"/>
    </row>
    <row r="69" customHeight="1" spans="1:20">
      <c r="A69" s="64"/>
      <c r="B69" s="16" t="s">
        <v>79</v>
      </c>
      <c r="C69" s="17">
        <v>612.47</v>
      </c>
      <c r="D69" s="17">
        <v>34055</v>
      </c>
      <c r="E69" s="17">
        <v>907</v>
      </c>
      <c r="F69" s="62">
        <v>0.0266333871678168</v>
      </c>
      <c r="G69" s="63">
        <v>0.675270121278942</v>
      </c>
      <c r="H69" s="63">
        <v>17.9847305828806</v>
      </c>
      <c r="I69" s="17">
        <v>9</v>
      </c>
      <c r="J69" s="66">
        <v>1</v>
      </c>
      <c r="K69" s="17">
        <v>6</v>
      </c>
      <c r="L69" s="17">
        <v>0</v>
      </c>
      <c r="M69" s="17">
        <v>3</v>
      </c>
      <c r="N69" s="17">
        <v>19</v>
      </c>
      <c r="O69" s="67">
        <v>32.2352631578947</v>
      </c>
      <c r="T69"/>
    </row>
    <row r="70" customHeight="1" spans="1:20">
      <c r="A70" s="64"/>
      <c r="B70" s="16" t="s">
        <v>80</v>
      </c>
      <c r="C70" s="17">
        <v>568.13</v>
      </c>
      <c r="D70" s="17">
        <v>31679</v>
      </c>
      <c r="E70" s="17">
        <v>843</v>
      </c>
      <c r="F70" s="62">
        <v>0.0266106884687017</v>
      </c>
      <c r="G70" s="63">
        <v>0.673938315539739</v>
      </c>
      <c r="H70" s="63">
        <v>17.9339625619496</v>
      </c>
      <c r="I70" s="17">
        <v>11</v>
      </c>
      <c r="J70" s="66">
        <v>0</v>
      </c>
      <c r="K70" s="17">
        <v>2</v>
      </c>
      <c r="L70" s="17">
        <v>1</v>
      </c>
      <c r="M70" s="17">
        <v>1</v>
      </c>
      <c r="N70" s="17">
        <v>15</v>
      </c>
      <c r="O70" s="67">
        <v>37.8753333333333</v>
      </c>
      <c r="T70"/>
    </row>
    <row r="71" customHeight="1" spans="1:20">
      <c r="A71" s="64"/>
      <c r="B71" s="16" t="s">
        <v>81</v>
      </c>
      <c r="C71" s="17">
        <v>789.27</v>
      </c>
      <c r="D71" s="17">
        <v>45602</v>
      </c>
      <c r="E71" s="17">
        <v>1311</v>
      </c>
      <c r="F71" s="62">
        <v>0.0287487390903908</v>
      </c>
      <c r="G71" s="63">
        <v>0.602036613272311</v>
      </c>
      <c r="H71" s="63">
        <v>17.3077935178282</v>
      </c>
      <c r="I71" s="17">
        <v>17</v>
      </c>
      <c r="J71" s="66">
        <v>0</v>
      </c>
      <c r="K71" s="17">
        <v>7</v>
      </c>
      <c r="L71" s="17">
        <v>0</v>
      </c>
      <c r="M71" s="17">
        <v>1</v>
      </c>
      <c r="N71" s="17">
        <v>25</v>
      </c>
      <c r="O71" s="67">
        <v>31.5708</v>
      </c>
      <c r="T71"/>
    </row>
    <row r="72" customHeight="1" spans="1:20">
      <c r="A72" s="64"/>
      <c r="B72" s="16" t="s">
        <v>82</v>
      </c>
      <c r="C72" s="17">
        <v>915.9</v>
      </c>
      <c r="D72" s="17">
        <v>51708</v>
      </c>
      <c r="E72" s="17">
        <v>1586</v>
      </c>
      <c r="F72" s="62">
        <v>0.0306722364044248</v>
      </c>
      <c r="G72" s="63">
        <v>0.577490542244641</v>
      </c>
      <c r="H72" s="63">
        <v>17.7129264330471</v>
      </c>
      <c r="I72" s="17">
        <v>13</v>
      </c>
      <c r="J72" s="66">
        <v>0</v>
      </c>
      <c r="K72" s="17">
        <v>11</v>
      </c>
      <c r="L72" s="17">
        <v>1</v>
      </c>
      <c r="M72" s="17">
        <v>0</v>
      </c>
      <c r="N72" s="17">
        <v>25</v>
      </c>
      <c r="O72" s="67">
        <v>36.636</v>
      </c>
      <c r="T72"/>
    </row>
    <row r="73" customHeight="1" spans="1:20">
      <c r="A73" s="64"/>
      <c r="B73" s="16" t="s">
        <v>83</v>
      </c>
      <c r="C73" s="17">
        <v>868.8</v>
      </c>
      <c r="D73" s="17">
        <v>49841</v>
      </c>
      <c r="E73" s="17">
        <v>1453</v>
      </c>
      <c r="F73" s="62">
        <v>0.0291527056038202</v>
      </c>
      <c r="G73" s="63">
        <v>0.597935306262904</v>
      </c>
      <c r="H73" s="63">
        <v>17.4314319536125</v>
      </c>
      <c r="I73" s="17">
        <v>23</v>
      </c>
      <c r="J73" s="66">
        <v>1</v>
      </c>
      <c r="K73" s="17">
        <v>9</v>
      </c>
      <c r="L73" s="17">
        <v>0</v>
      </c>
      <c r="M73" s="17">
        <v>2</v>
      </c>
      <c r="N73" s="17">
        <v>35</v>
      </c>
      <c r="O73" s="67">
        <v>24.8228571428571</v>
      </c>
      <c r="T73"/>
    </row>
    <row r="74" customHeight="1" spans="1:20">
      <c r="A74" s="64"/>
      <c r="B74" s="16" t="s">
        <v>84</v>
      </c>
      <c r="C74" s="17">
        <v>877.6</v>
      </c>
      <c r="D74" s="17">
        <v>47236</v>
      </c>
      <c r="E74" s="17">
        <v>1490</v>
      </c>
      <c r="F74" s="62">
        <v>0.031543737827081</v>
      </c>
      <c r="G74" s="63">
        <v>0.588993288590604</v>
      </c>
      <c r="H74" s="63">
        <v>18.5790498772123</v>
      </c>
      <c r="I74" s="17">
        <v>21</v>
      </c>
      <c r="J74" s="66">
        <v>1</v>
      </c>
      <c r="K74" s="17">
        <v>2</v>
      </c>
      <c r="L74" s="17">
        <v>2</v>
      </c>
      <c r="M74" s="17">
        <v>0</v>
      </c>
      <c r="N74" s="17">
        <v>26</v>
      </c>
      <c r="O74" s="67">
        <v>33.7538461538462</v>
      </c>
      <c r="T74"/>
    </row>
    <row r="75" customHeight="1" spans="1:20">
      <c r="A75" s="64"/>
      <c r="B75" s="16" t="s">
        <v>85</v>
      </c>
      <c r="C75" s="17">
        <v>883.79</v>
      </c>
      <c r="D75" s="17">
        <v>49076</v>
      </c>
      <c r="E75" s="17">
        <v>1525</v>
      </c>
      <c r="F75" s="62">
        <v>0.0310742521802918</v>
      </c>
      <c r="G75" s="63">
        <v>0.579534426229508</v>
      </c>
      <c r="H75" s="63">
        <v>18.0085989078165</v>
      </c>
      <c r="I75" s="17">
        <v>19</v>
      </c>
      <c r="J75" s="66">
        <v>0</v>
      </c>
      <c r="K75" s="17">
        <v>8</v>
      </c>
      <c r="L75" s="17">
        <v>0</v>
      </c>
      <c r="M75" s="17">
        <v>1</v>
      </c>
      <c r="N75" s="17">
        <v>28</v>
      </c>
      <c r="O75" s="67">
        <v>31.5639285714286</v>
      </c>
      <c r="T75"/>
    </row>
    <row r="76" customHeight="1" spans="1:20">
      <c r="A76" s="64"/>
      <c r="B76" s="16" t="s">
        <v>86</v>
      </c>
      <c r="C76" s="17">
        <v>780.81</v>
      </c>
      <c r="D76" s="17">
        <v>41957</v>
      </c>
      <c r="E76" s="17">
        <v>1300</v>
      </c>
      <c r="F76" s="62">
        <v>0.0309841027718855</v>
      </c>
      <c r="G76" s="63">
        <v>0.600623076923077</v>
      </c>
      <c r="H76" s="63">
        <v>18.6097671425507</v>
      </c>
      <c r="I76" s="17">
        <v>13</v>
      </c>
      <c r="J76" s="66">
        <v>0</v>
      </c>
      <c r="K76" s="17">
        <v>10</v>
      </c>
      <c r="L76" s="17">
        <v>0</v>
      </c>
      <c r="M76" s="17">
        <v>0</v>
      </c>
      <c r="N76" s="17">
        <v>23</v>
      </c>
      <c r="O76" s="67">
        <v>33.9482608695652</v>
      </c>
      <c r="T76"/>
    </row>
    <row r="77" customHeight="1" spans="1:20">
      <c r="A77" s="64"/>
      <c r="B77" s="16" t="s">
        <v>87</v>
      </c>
      <c r="C77" s="17">
        <v>533.83</v>
      </c>
      <c r="D77" s="17">
        <v>33715</v>
      </c>
      <c r="E77" s="17">
        <v>1094</v>
      </c>
      <c r="F77" s="62">
        <v>0.0324484650748925</v>
      </c>
      <c r="G77" s="63">
        <v>0.487961608775137</v>
      </c>
      <c r="H77" s="63">
        <v>15.8336052202284</v>
      </c>
      <c r="I77" s="17">
        <v>10</v>
      </c>
      <c r="J77" s="66">
        <v>0</v>
      </c>
      <c r="K77" s="17">
        <v>4</v>
      </c>
      <c r="L77" s="17">
        <v>0</v>
      </c>
      <c r="M77" s="17">
        <v>0</v>
      </c>
      <c r="N77" s="17">
        <v>14</v>
      </c>
      <c r="O77" s="67">
        <v>38.1307142857143</v>
      </c>
      <c r="T77"/>
    </row>
    <row r="78" customHeight="1" spans="1:20">
      <c r="A78" s="64"/>
      <c r="B78" s="16" t="s">
        <v>88</v>
      </c>
      <c r="C78" s="17">
        <v>825.74</v>
      </c>
      <c r="D78" s="17">
        <v>51447</v>
      </c>
      <c r="E78" s="17">
        <v>1779</v>
      </c>
      <c r="F78" s="62">
        <v>0.0345792757595195</v>
      </c>
      <c r="G78" s="63">
        <v>0.46415964024733</v>
      </c>
      <c r="H78" s="63">
        <v>16.0503041965518</v>
      </c>
      <c r="I78" s="17">
        <v>12</v>
      </c>
      <c r="J78" s="66">
        <v>1</v>
      </c>
      <c r="K78" s="17">
        <v>9</v>
      </c>
      <c r="L78" s="17">
        <v>3</v>
      </c>
      <c r="M78" s="17">
        <v>0</v>
      </c>
      <c r="N78" s="17">
        <v>25</v>
      </c>
      <c r="O78" s="67">
        <v>33.0296</v>
      </c>
      <c r="T78"/>
    </row>
    <row r="79" customHeight="1" spans="1:20">
      <c r="A79" s="64"/>
      <c r="B79" s="16" t="s">
        <v>89</v>
      </c>
      <c r="C79" s="17">
        <v>684.23</v>
      </c>
      <c r="D79" s="17">
        <v>48745</v>
      </c>
      <c r="E79" s="17">
        <v>1462</v>
      </c>
      <c r="F79" s="62">
        <v>0.0299928197763873</v>
      </c>
      <c r="G79" s="63">
        <v>0.468009575923393</v>
      </c>
      <c r="H79" s="63">
        <v>14.0369268642938</v>
      </c>
      <c r="I79" s="17">
        <v>13</v>
      </c>
      <c r="J79" s="66">
        <v>1</v>
      </c>
      <c r="K79" s="17">
        <v>5</v>
      </c>
      <c r="L79" s="17">
        <v>2</v>
      </c>
      <c r="M79" s="17">
        <v>0</v>
      </c>
      <c r="N79" s="17">
        <v>21</v>
      </c>
      <c r="O79" s="67">
        <v>32.582380952381</v>
      </c>
      <c r="T79"/>
    </row>
    <row r="80" customHeight="1" spans="1:20">
      <c r="A80" s="64"/>
      <c r="B80" s="16" t="s">
        <v>90</v>
      </c>
      <c r="C80" s="17">
        <v>647.92</v>
      </c>
      <c r="D80" s="17">
        <v>50214</v>
      </c>
      <c r="E80" s="17">
        <v>1404</v>
      </c>
      <c r="F80" s="62">
        <v>0.0279603297885052</v>
      </c>
      <c r="G80" s="63">
        <v>0.461481481481481</v>
      </c>
      <c r="H80" s="63">
        <v>12.9031744135102</v>
      </c>
      <c r="I80" s="17">
        <v>16</v>
      </c>
      <c r="J80" s="66">
        <v>0</v>
      </c>
      <c r="K80" s="17">
        <v>2</v>
      </c>
      <c r="L80" s="17">
        <v>0</v>
      </c>
      <c r="M80" s="17">
        <v>1</v>
      </c>
      <c r="N80" s="17">
        <v>19</v>
      </c>
      <c r="O80" s="67">
        <v>34.1010526315789</v>
      </c>
      <c r="T80"/>
    </row>
    <row r="81" customHeight="1" spans="1:20">
      <c r="A81" s="64"/>
      <c r="B81" s="16" t="s">
        <v>91</v>
      </c>
      <c r="C81" s="17">
        <v>685.8</v>
      </c>
      <c r="D81" s="17">
        <v>51476</v>
      </c>
      <c r="E81" s="17">
        <v>1506</v>
      </c>
      <c r="F81" s="62">
        <v>0.0292563524749398</v>
      </c>
      <c r="G81" s="63">
        <v>0.455378486055777</v>
      </c>
      <c r="H81" s="63">
        <v>13.3227134975523</v>
      </c>
      <c r="I81" s="17">
        <v>8</v>
      </c>
      <c r="J81" s="66">
        <v>1</v>
      </c>
      <c r="K81" s="17">
        <v>2</v>
      </c>
      <c r="L81" s="17">
        <v>1</v>
      </c>
      <c r="M81" s="17">
        <v>3</v>
      </c>
      <c r="N81" s="17">
        <v>15</v>
      </c>
      <c r="O81" s="67">
        <v>45.72</v>
      </c>
      <c r="T81"/>
    </row>
    <row r="82" customHeight="1" spans="1:20">
      <c r="A82" s="64"/>
      <c r="B82" s="16" t="s">
        <v>92</v>
      </c>
      <c r="C82" s="17">
        <v>604.99</v>
      </c>
      <c r="D82" s="17">
        <v>42457</v>
      </c>
      <c r="E82" s="17">
        <v>1287</v>
      </c>
      <c r="F82" s="62">
        <v>0.0303130225875592</v>
      </c>
      <c r="G82" s="63">
        <v>0.4700777000777</v>
      </c>
      <c r="H82" s="63">
        <v>14.2494759403632</v>
      </c>
      <c r="I82" s="17">
        <v>16</v>
      </c>
      <c r="J82" s="66">
        <v>0</v>
      </c>
      <c r="K82" s="17">
        <v>8</v>
      </c>
      <c r="L82" s="17">
        <v>1</v>
      </c>
      <c r="M82" s="17">
        <v>2</v>
      </c>
      <c r="N82" s="17">
        <v>27</v>
      </c>
      <c r="O82" s="67">
        <v>22.407037037037</v>
      </c>
      <c r="T82"/>
    </row>
    <row r="83" customHeight="1" spans="1:20">
      <c r="A83" s="64"/>
      <c r="B83" s="16" t="s">
        <v>93</v>
      </c>
      <c r="C83" s="17">
        <v>531.95</v>
      </c>
      <c r="D83" s="17">
        <v>36525</v>
      </c>
      <c r="E83" s="17">
        <v>1109</v>
      </c>
      <c r="F83" s="62">
        <v>0.030362765229295</v>
      </c>
      <c r="G83" s="63">
        <v>0.479666366095582</v>
      </c>
      <c r="H83" s="63">
        <v>14.5639972621492</v>
      </c>
      <c r="I83" s="17">
        <v>9</v>
      </c>
      <c r="J83" s="66">
        <v>0</v>
      </c>
      <c r="K83" s="17">
        <v>2</v>
      </c>
      <c r="L83" s="17">
        <v>1</v>
      </c>
      <c r="M83" s="17">
        <v>0</v>
      </c>
      <c r="N83" s="17">
        <v>12</v>
      </c>
      <c r="O83" s="67">
        <v>44.3291666666667</v>
      </c>
      <c r="T83"/>
    </row>
    <row r="84" customHeight="1" spans="1:20">
      <c r="A84" s="64"/>
      <c r="B84" s="16" t="s">
        <v>94</v>
      </c>
      <c r="C84" s="17">
        <v>659.55</v>
      </c>
      <c r="D84" s="17">
        <v>44984</v>
      </c>
      <c r="E84" s="17">
        <v>1457</v>
      </c>
      <c r="F84" s="62">
        <v>0.0323892939711898</v>
      </c>
      <c r="G84" s="63">
        <v>0.45267673301304</v>
      </c>
      <c r="H84" s="63">
        <v>14.6618797794771</v>
      </c>
      <c r="I84" s="17">
        <v>5</v>
      </c>
      <c r="J84" s="66">
        <v>1</v>
      </c>
      <c r="K84" s="17">
        <v>8</v>
      </c>
      <c r="L84" s="17">
        <v>0</v>
      </c>
      <c r="M84" s="17">
        <v>1</v>
      </c>
      <c r="N84" s="17">
        <v>15</v>
      </c>
      <c r="O84" s="67">
        <v>43.97</v>
      </c>
      <c r="T84"/>
    </row>
    <row r="85" customHeight="1" spans="1:20">
      <c r="A85" s="64"/>
      <c r="B85" s="16" t="s">
        <v>95</v>
      </c>
      <c r="C85" s="17">
        <v>769.43</v>
      </c>
      <c r="D85" s="17">
        <v>61308</v>
      </c>
      <c r="E85" s="17">
        <v>1719</v>
      </c>
      <c r="F85" s="62">
        <v>0.0280387551379918</v>
      </c>
      <c r="G85" s="63">
        <v>0.44760325770797</v>
      </c>
      <c r="H85" s="63">
        <v>12.5502381418412</v>
      </c>
      <c r="I85" s="17">
        <v>18</v>
      </c>
      <c r="J85" s="66">
        <v>0</v>
      </c>
      <c r="K85" s="17">
        <v>8</v>
      </c>
      <c r="L85" s="17">
        <v>1</v>
      </c>
      <c r="M85" s="17">
        <v>0</v>
      </c>
      <c r="N85" s="17">
        <v>27</v>
      </c>
      <c r="O85" s="67">
        <v>28.4974074074074</v>
      </c>
      <c r="T85"/>
    </row>
    <row r="86" customHeight="1" spans="1:20">
      <c r="A86" s="64"/>
      <c r="B86" s="16" t="s">
        <v>96</v>
      </c>
      <c r="C86" s="17">
        <v>677.44</v>
      </c>
      <c r="D86" s="17">
        <v>50068</v>
      </c>
      <c r="E86" s="17">
        <v>1487</v>
      </c>
      <c r="F86" s="62">
        <v>0.0296996085323959</v>
      </c>
      <c r="G86" s="63">
        <v>0.455574983187626</v>
      </c>
      <c r="H86" s="63">
        <v>13.5303986578254</v>
      </c>
      <c r="I86" s="17">
        <v>17</v>
      </c>
      <c r="J86" s="66">
        <v>0</v>
      </c>
      <c r="K86" s="17">
        <v>3</v>
      </c>
      <c r="L86" s="17">
        <v>0</v>
      </c>
      <c r="M86" s="17">
        <v>0</v>
      </c>
      <c r="N86" s="17">
        <v>20</v>
      </c>
      <c r="O86" s="67">
        <v>33.872</v>
      </c>
      <c r="T86"/>
    </row>
    <row r="87" customHeight="1" spans="1:20">
      <c r="A87" s="64"/>
      <c r="B87" s="16" t="s">
        <v>97</v>
      </c>
      <c r="C87" s="17">
        <v>590.01</v>
      </c>
      <c r="D87" s="17">
        <v>43681</v>
      </c>
      <c r="E87" s="17">
        <v>1258</v>
      </c>
      <c r="F87" s="62">
        <v>0.0287997069664156</v>
      </c>
      <c r="G87" s="63">
        <v>0.469006359300477</v>
      </c>
      <c r="H87" s="63">
        <v>13.5072457132392</v>
      </c>
      <c r="I87" s="17">
        <v>5</v>
      </c>
      <c r="J87" s="66">
        <v>1</v>
      </c>
      <c r="K87" s="17">
        <v>3</v>
      </c>
      <c r="L87" s="17">
        <v>1</v>
      </c>
      <c r="M87" s="17">
        <v>1</v>
      </c>
      <c r="N87" s="17">
        <v>11</v>
      </c>
      <c r="O87" s="67">
        <v>53.6372727272727</v>
      </c>
      <c r="T87"/>
    </row>
    <row r="88" customHeight="1" spans="1:20">
      <c r="A88" s="64"/>
      <c r="B88" s="16" t="s">
        <v>98</v>
      </c>
      <c r="C88" s="17">
        <v>541.47</v>
      </c>
      <c r="D88" s="17">
        <v>40353</v>
      </c>
      <c r="E88" s="17">
        <v>1164</v>
      </c>
      <c r="F88" s="62">
        <v>0.0288454390008178</v>
      </c>
      <c r="G88" s="63">
        <v>0.465180412371134</v>
      </c>
      <c r="H88" s="63">
        <v>13.4183332094268</v>
      </c>
      <c r="I88" s="17">
        <v>4</v>
      </c>
      <c r="J88" s="66">
        <v>2</v>
      </c>
      <c r="K88" s="17">
        <v>2</v>
      </c>
      <c r="L88" s="17">
        <v>1</v>
      </c>
      <c r="M88" s="17">
        <v>0</v>
      </c>
      <c r="N88" s="17">
        <v>9</v>
      </c>
      <c r="O88" s="67">
        <v>60.1633333333333</v>
      </c>
      <c r="T88"/>
    </row>
    <row r="89" customHeight="1" spans="1:20">
      <c r="A89" s="64"/>
      <c r="B89" s="16" t="s">
        <v>99</v>
      </c>
      <c r="C89" s="17">
        <v>532.98</v>
      </c>
      <c r="D89" s="17">
        <v>35625</v>
      </c>
      <c r="E89" s="17">
        <v>1115</v>
      </c>
      <c r="F89" s="62">
        <v>0.0312982456140351</v>
      </c>
      <c r="G89" s="63">
        <v>0.478008968609866</v>
      </c>
      <c r="H89" s="63">
        <v>14.9608421052632</v>
      </c>
      <c r="I89" s="17">
        <v>9</v>
      </c>
      <c r="J89" s="66">
        <v>0</v>
      </c>
      <c r="K89" s="17">
        <v>8</v>
      </c>
      <c r="L89" s="17">
        <v>0</v>
      </c>
      <c r="M89" s="17">
        <v>2</v>
      </c>
      <c r="N89" s="17">
        <v>19</v>
      </c>
      <c r="O89" s="67">
        <v>28.0515789473684</v>
      </c>
      <c r="T89"/>
    </row>
    <row r="90" customHeight="1" spans="1:20">
      <c r="A90" s="64"/>
      <c r="B90" s="16" t="s">
        <v>100</v>
      </c>
      <c r="C90" s="17">
        <v>482.7</v>
      </c>
      <c r="D90" s="17">
        <v>33664</v>
      </c>
      <c r="E90" s="17">
        <v>1017</v>
      </c>
      <c r="F90" s="62">
        <v>0.0302103136882129</v>
      </c>
      <c r="G90" s="63">
        <v>0.474631268436578</v>
      </c>
      <c r="H90" s="63">
        <v>14.3387595057034</v>
      </c>
      <c r="I90" s="17">
        <v>7</v>
      </c>
      <c r="J90" s="66">
        <v>0</v>
      </c>
      <c r="K90" s="17">
        <v>0</v>
      </c>
      <c r="L90" s="17">
        <v>1</v>
      </c>
      <c r="M90" s="17">
        <v>1</v>
      </c>
      <c r="N90" s="17">
        <v>9</v>
      </c>
      <c r="O90" s="67">
        <v>53.6333333333333</v>
      </c>
      <c r="T90"/>
    </row>
    <row r="91" customHeight="1" spans="1:20">
      <c r="A91" s="64"/>
      <c r="B91" s="16" t="s">
        <v>101</v>
      </c>
      <c r="C91" s="17">
        <v>519.13</v>
      </c>
      <c r="D91" s="17">
        <v>36126</v>
      </c>
      <c r="E91" s="17">
        <v>1114</v>
      </c>
      <c r="F91" s="62">
        <v>0.0308365166362177</v>
      </c>
      <c r="G91" s="63">
        <v>0.466005385996409</v>
      </c>
      <c r="H91" s="63">
        <v>14.3699828378453</v>
      </c>
      <c r="I91" s="17">
        <v>7</v>
      </c>
      <c r="J91" s="66">
        <v>0</v>
      </c>
      <c r="K91" s="17">
        <v>3</v>
      </c>
      <c r="L91" s="17">
        <v>2</v>
      </c>
      <c r="M91" s="17">
        <v>0</v>
      </c>
      <c r="N91" s="17">
        <v>12</v>
      </c>
      <c r="O91" s="67">
        <v>43.2608333333333</v>
      </c>
      <c r="T91"/>
    </row>
    <row r="92" customHeight="1" spans="1:20">
      <c r="A92" s="64"/>
      <c r="B92" s="16" t="s">
        <v>102</v>
      </c>
      <c r="C92" s="17">
        <v>613.73</v>
      </c>
      <c r="D92" s="17">
        <v>47133</v>
      </c>
      <c r="E92" s="17">
        <v>1351</v>
      </c>
      <c r="F92" s="62">
        <v>0.0286635690492861</v>
      </c>
      <c r="G92" s="63">
        <v>0.454278312361214</v>
      </c>
      <c r="H92" s="63">
        <v>13.0212377739588</v>
      </c>
      <c r="I92" s="17">
        <v>12</v>
      </c>
      <c r="J92" s="66">
        <v>0</v>
      </c>
      <c r="K92" s="17">
        <v>6</v>
      </c>
      <c r="L92" s="17">
        <v>1</v>
      </c>
      <c r="M92" s="17">
        <v>1</v>
      </c>
      <c r="N92" s="17">
        <v>20</v>
      </c>
      <c r="O92" s="67">
        <v>30.6865</v>
      </c>
      <c r="T92"/>
    </row>
    <row r="93" customHeight="1" spans="1:20">
      <c r="A93" s="64"/>
      <c r="B93" s="16" t="s">
        <v>103</v>
      </c>
      <c r="C93" s="17">
        <v>666.47</v>
      </c>
      <c r="D93" s="17">
        <v>48234</v>
      </c>
      <c r="E93" s="17">
        <v>1459</v>
      </c>
      <c r="F93" s="62">
        <v>0.0302483725173114</v>
      </c>
      <c r="G93" s="63">
        <v>0.456799177518849</v>
      </c>
      <c r="H93" s="63">
        <v>13.8174316871916</v>
      </c>
      <c r="I93" s="17">
        <v>12</v>
      </c>
      <c r="J93" s="66">
        <v>1</v>
      </c>
      <c r="K93" s="17">
        <v>4</v>
      </c>
      <c r="L93" s="17">
        <v>2</v>
      </c>
      <c r="M93" s="17">
        <v>0</v>
      </c>
      <c r="N93" s="17">
        <v>19</v>
      </c>
      <c r="O93" s="67">
        <v>35.0773684210526</v>
      </c>
      <c r="T93"/>
    </row>
    <row r="94" customHeight="1" spans="1:20">
      <c r="A94" s="64"/>
      <c r="B94" s="16" t="s">
        <v>104</v>
      </c>
      <c r="C94" s="17">
        <v>721.06</v>
      </c>
      <c r="D94" s="17">
        <v>56918</v>
      </c>
      <c r="E94" s="17">
        <v>1600</v>
      </c>
      <c r="F94" s="62">
        <v>0.0281106152710917</v>
      </c>
      <c r="G94" s="63">
        <v>0.4506625</v>
      </c>
      <c r="H94" s="63">
        <v>12.6684001546084</v>
      </c>
      <c r="I94" s="17">
        <v>13</v>
      </c>
      <c r="J94" s="66">
        <v>0</v>
      </c>
      <c r="K94" s="17">
        <v>3</v>
      </c>
      <c r="L94" s="17">
        <v>2</v>
      </c>
      <c r="M94" s="17">
        <v>2</v>
      </c>
      <c r="N94" s="17">
        <v>20</v>
      </c>
      <c r="O94" s="67">
        <v>36.053</v>
      </c>
      <c r="T94"/>
    </row>
    <row r="95" customHeight="1" spans="1:20">
      <c r="A95" s="64"/>
      <c r="B95" s="16" t="s">
        <v>105</v>
      </c>
      <c r="C95" s="17">
        <v>425.46</v>
      </c>
      <c r="D95" s="17">
        <v>31896</v>
      </c>
      <c r="E95" s="17">
        <v>915</v>
      </c>
      <c r="F95" s="62">
        <v>0.0286869826937547</v>
      </c>
      <c r="G95" s="63">
        <v>0.464983606557377</v>
      </c>
      <c r="H95" s="63">
        <v>13.3389766741911</v>
      </c>
      <c r="I95" s="17">
        <v>7</v>
      </c>
      <c r="J95" s="66">
        <v>1</v>
      </c>
      <c r="K95" s="17">
        <v>2</v>
      </c>
      <c r="L95" s="17">
        <v>0</v>
      </c>
      <c r="M95" s="17">
        <v>0</v>
      </c>
      <c r="N95" s="17">
        <v>10</v>
      </c>
      <c r="O95" s="67">
        <v>42.546</v>
      </c>
      <c r="T95"/>
    </row>
    <row r="96" customHeight="1" spans="1:20">
      <c r="A96" s="64"/>
      <c r="B96" s="16" t="s">
        <v>106</v>
      </c>
      <c r="C96" s="17">
        <v>644.48</v>
      </c>
      <c r="D96" s="17">
        <v>43208</v>
      </c>
      <c r="E96" s="17">
        <v>1439</v>
      </c>
      <c r="F96" s="62">
        <v>0.0333040177744862</v>
      </c>
      <c r="G96" s="63">
        <v>0.447866574009729</v>
      </c>
      <c r="H96" s="63">
        <v>14.9157563414183</v>
      </c>
      <c r="I96" s="17">
        <v>15</v>
      </c>
      <c r="J96" s="66">
        <v>0</v>
      </c>
      <c r="K96" s="17">
        <v>11</v>
      </c>
      <c r="L96" s="17">
        <v>2</v>
      </c>
      <c r="M96" s="17">
        <v>1</v>
      </c>
      <c r="N96" s="17">
        <v>29</v>
      </c>
      <c r="O96" s="67">
        <v>22.2234482758621</v>
      </c>
      <c r="T96"/>
    </row>
    <row r="97" customHeight="1" spans="1:20">
      <c r="A97" s="64"/>
      <c r="B97" s="16" t="s">
        <v>107</v>
      </c>
      <c r="C97" s="17">
        <v>1378.8</v>
      </c>
      <c r="D97" s="17">
        <v>87076</v>
      </c>
      <c r="E97" s="17">
        <v>2519</v>
      </c>
      <c r="F97" s="62">
        <v>0.0289287518948964</v>
      </c>
      <c r="G97" s="63">
        <v>0.547360063517269</v>
      </c>
      <c r="H97" s="63">
        <v>15.8344434746658</v>
      </c>
      <c r="I97" s="17">
        <v>44</v>
      </c>
      <c r="J97" s="66">
        <v>1</v>
      </c>
      <c r="K97" s="17">
        <v>35</v>
      </c>
      <c r="L97" s="17">
        <v>4</v>
      </c>
      <c r="M97" s="17">
        <v>0</v>
      </c>
      <c r="N97" s="17">
        <v>84</v>
      </c>
      <c r="O97" s="67">
        <v>16.4142857142857</v>
      </c>
      <c r="T97"/>
    </row>
    <row r="98" customHeight="1" spans="1:20">
      <c r="A98" s="64"/>
      <c r="B98" s="16" t="s">
        <v>108</v>
      </c>
      <c r="C98" s="17">
        <v>1024.04</v>
      </c>
      <c r="D98" s="17">
        <v>63481</v>
      </c>
      <c r="E98" s="17">
        <v>1922</v>
      </c>
      <c r="F98" s="62">
        <v>0.0302767757281706</v>
      </c>
      <c r="G98" s="63">
        <v>0.532799167533819</v>
      </c>
      <c r="H98" s="63">
        <v>16.1314409035775</v>
      </c>
      <c r="I98" s="17">
        <v>33</v>
      </c>
      <c r="J98" s="66">
        <v>0</v>
      </c>
      <c r="K98" s="17">
        <v>24</v>
      </c>
      <c r="L98" s="17">
        <v>2</v>
      </c>
      <c r="M98" s="17">
        <v>0</v>
      </c>
      <c r="N98" s="17">
        <v>59</v>
      </c>
      <c r="O98" s="67">
        <v>17.3566101694915</v>
      </c>
      <c r="T98"/>
    </row>
    <row r="99" customHeight="1" spans="1:20">
      <c r="A99" s="64"/>
      <c r="B99" s="16" t="s">
        <v>109</v>
      </c>
      <c r="C99" s="17">
        <v>993.9</v>
      </c>
      <c r="D99" s="17">
        <v>58665</v>
      </c>
      <c r="E99" s="17">
        <v>1796</v>
      </c>
      <c r="F99" s="62">
        <v>0.0306145060939231</v>
      </c>
      <c r="G99" s="63">
        <v>0.553396436525612</v>
      </c>
      <c r="H99" s="63">
        <v>16.9419585783687</v>
      </c>
      <c r="I99" s="17">
        <v>30</v>
      </c>
      <c r="J99" s="66">
        <v>0</v>
      </c>
      <c r="K99" s="17">
        <v>33</v>
      </c>
      <c r="L99" s="17">
        <v>0</v>
      </c>
      <c r="M99" s="17">
        <v>1</v>
      </c>
      <c r="N99" s="17">
        <v>64</v>
      </c>
      <c r="O99" s="67">
        <v>15.5296875</v>
      </c>
      <c r="T99"/>
    </row>
    <row r="100" customHeight="1" spans="1:20">
      <c r="A100" s="64"/>
      <c r="B100" s="16" t="s">
        <v>110</v>
      </c>
      <c r="C100" s="17">
        <v>868.79</v>
      </c>
      <c r="D100" s="17">
        <v>50585</v>
      </c>
      <c r="E100" s="17">
        <v>1631</v>
      </c>
      <c r="F100" s="62">
        <v>0.0322427597113769</v>
      </c>
      <c r="G100" s="63">
        <v>0.532673206621705</v>
      </c>
      <c r="H100" s="63">
        <v>17.1748542057922</v>
      </c>
      <c r="I100" s="17">
        <v>30</v>
      </c>
      <c r="J100" s="66">
        <v>0</v>
      </c>
      <c r="K100" s="17">
        <v>21</v>
      </c>
      <c r="L100" s="17">
        <v>5</v>
      </c>
      <c r="M100" s="17">
        <v>0</v>
      </c>
      <c r="N100" s="17">
        <v>56</v>
      </c>
      <c r="O100" s="67">
        <v>15.5141071428571</v>
      </c>
      <c r="T100"/>
    </row>
    <row r="101" customHeight="1" spans="1:20">
      <c r="A101" s="64"/>
      <c r="B101" s="16" t="s">
        <v>111</v>
      </c>
      <c r="C101" s="17">
        <v>1184.16</v>
      </c>
      <c r="D101" s="17">
        <v>64229</v>
      </c>
      <c r="E101" s="17">
        <v>1947</v>
      </c>
      <c r="F101" s="62">
        <v>0.0303134098304504</v>
      </c>
      <c r="G101" s="63">
        <v>0.608197226502311</v>
      </c>
      <c r="H101" s="63">
        <v>18.4365317847078</v>
      </c>
      <c r="I101" s="17">
        <v>22</v>
      </c>
      <c r="J101" s="66">
        <v>2</v>
      </c>
      <c r="K101" s="17">
        <v>15</v>
      </c>
      <c r="L101" s="17">
        <v>4</v>
      </c>
      <c r="M101" s="17">
        <v>1</v>
      </c>
      <c r="N101" s="17">
        <v>44</v>
      </c>
      <c r="O101" s="67">
        <v>26.9127272727273</v>
      </c>
      <c r="T101"/>
    </row>
    <row r="102" customHeight="1" spans="1:20">
      <c r="A102" s="64"/>
      <c r="B102" s="16" t="s">
        <v>112</v>
      </c>
      <c r="C102" s="17">
        <v>1316.94</v>
      </c>
      <c r="D102" s="17">
        <v>61443</v>
      </c>
      <c r="E102" s="17">
        <v>1834</v>
      </c>
      <c r="F102" s="62">
        <v>0.0298488029555849</v>
      </c>
      <c r="G102" s="63">
        <v>0.718069792802617</v>
      </c>
      <c r="H102" s="63">
        <v>21.433523753723</v>
      </c>
      <c r="I102" s="17">
        <v>26</v>
      </c>
      <c r="J102" s="66">
        <v>0</v>
      </c>
      <c r="K102" s="17">
        <v>25</v>
      </c>
      <c r="L102" s="17">
        <v>5</v>
      </c>
      <c r="M102" s="17">
        <v>4</v>
      </c>
      <c r="N102" s="17">
        <v>60</v>
      </c>
      <c r="O102" s="67">
        <v>21.949</v>
      </c>
      <c r="T102"/>
    </row>
    <row r="103" customHeight="1" spans="1:20">
      <c r="A103" s="64"/>
      <c r="B103" s="16" t="s">
        <v>113</v>
      </c>
      <c r="C103" s="17">
        <v>1406.41</v>
      </c>
      <c r="D103" s="17">
        <v>66436</v>
      </c>
      <c r="E103" s="17">
        <v>1980</v>
      </c>
      <c r="F103" s="62">
        <v>0.0298031187910169</v>
      </c>
      <c r="G103" s="63">
        <v>0.710308080808081</v>
      </c>
      <c r="H103" s="63">
        <v>21.1693961105425</v>
      </c>
      <c r="I103" s="17">
        <v>20</v>
      </c>
      <c r="J103" s="66">
        <v>1</v>
      </c>
      <c r="K103" s="17">
        <v>17</v>
      </c>
      <c r="L103" s="17">
        <v>0</v>
      </c>
      <c r="M103" s="17">
        <v>0</v>
      </c>
      <c r="N103" s="17">
        <v>38</v>
      </c>
      <c r="O103" s="67">
        <v>37.0107894736842</v>
      </c>
      <c r="T103"/>
    </row>
    <row r="104" customHeight="1" spans="1:20">
      <c r="A104" s="64"/>
      <c r="B104" s="16" t="s">
        <v>114</v>
      </c>
      <c r="C104" s="17">
        <v>1781.77</v>
      </c>
      <c r="D104" s="17">
        <v>87848</v>
      </c>
      <c r="E104" s="17">
        <v>2627</v>
      </c>
      <c r="F104" s="62">
        <v>0.0299039249612968</v>
      </c>
      <c r="G104" s="63">
        <v>0.678252759802056</v>
      </c>
      <c r="H104" s="63">
        <v>20.2824196339131</v>
      </c>
      <c r="I104" s="17">
        <v>34</v>
      </c>
      <c r="J104" s="66">
        <v>1</v>
      </c>
      <c r="K104" s="17">
        <v>26</v>
      </c>
      <c r="L104" s="17">
        <v>1</v>
      </c>
      <c r="M104" s="17">
        <v>1</v>
      </c>
      <c r="N104" s="17">
        <v>63</v>
      </c>
      <c r="O104" s="67">
        <v>28.2820634920635</v>
      </c>
      <c r="T104"/>
    </row>
    <row r="105" customHeight="1" spans="1:20">
      <c r="A105" s="64"/>
      <c r="B105" s="16" t="s">
        <v>115</v>
      </c>
      <c r="C105" s="17">
        <v>1675.43</v>
      </c>
      <c r="D105" s="17">
        <v>83395</v>
      </c>
      <c r="E105" s="17">
        <v>2441</v>
      </c>
      <c r="F105" s="62">
        <v>0.0292703399484382</v>
      </c>
      <c r="G105" s="63">
        <v>0.68637034002458</v>
      </c>
      <c r="H105" s="63">
        <v>20.0902931830445</v>
      </c>
      <c r="I105" s="17">
        <v>30</v>
      </c>
      <c r="J105" s="66">
        <v>2</v>
      </c>
      <c r="K105" s="17">
        <v>17</v>
      </c>
      <c r="L105" s="17">
        <v>1</v>
      </c>
      <c r="M105" s="17">
        <v>1</v>
      </c>
      <c r="N105" s="17">
        <v>51</v>
      </c>
      <c r="O105" s="67">
        <v>32.851568627451</v>
      </c>
      <c r="T105"/>
    </row>
    <row r="106" customHeight="1" spans="1:20">
      <c r="A106" s="64"/>
      <c r="B106" s="16" t="s">
        <v>116</v>
      </c>
      <c r="C106" s="17">
        <v>1571.16</v>
      </c>
      <c r="D106" s="17">
        <v>77978</v>
      </c>
      <c r="E106" s="17">
        <v>2244</v>
      </c>
      <c r="F106" s="62">
        <v>0.028777347456975</v>
      </c>
      <c r="G106" s="63">
        <v>0.700160427807487</v>
      </c>
      <c r="H106" s="63">
        <v>20.1487599066403</v>
      </c>
      <c r="I106" s="17">
        <v>23</v>
      </c>
      <c r="J106" s="66">
        <v>1</v>
      </c>
      <c r="K106" s="17">
        <v>18</v>
      </c>
      <c r="L106" s="17">
        <v>1</v>
      </c>
      <c r="M106" s="17">
        <v>2</v>
      </c>
      <c r="N106" s="17">
        <v>45</v>
      </c>
      <c r="O106" s="67">
        <v>34.9146666666667</v>
      </c>
      <c r="T106"/>
    </row>
    <row r="107" customHeight="1" spans="1:20">
      <c r="A107" s="64"/>
      <c r="B107" s="16" t="s">
        <v>117</v>
      </c>
      <c r="C107" s="17">
        <v>1322.79</v>
      </c>
      <c r="D107" s="17">
        <v>64410</v>
      </c>
      <c r="E107" s="17">
        <v>1835</v>
      </c>
      <c r="F107" s="62">
        <v>0.0284893650054339</v>
      </c>
      <c r="G107" s="63">
        <v>0.720866485013624</v>
      </c>
      <c r="H107" s="63">
        <v>20.5370284117373</v>
      </c>
      <c r="I107" s="17">
        <v>21</v>
      </c>
      <c r="J107" s="66">
        <v>0</v>
      </c>
      <c r="K107" s="17">
        <v>19</v>
      </c>
      <c r="L107" s="17">
        <v>1</v>
      </c>
      <c r="M107" s="17">
        <v>2</v>
      </c>
      <c r="N107" s="17">
        <v>43</v>
      </c>
      <c r="O107" s="67">
        <v>30.7625581395349</v>
      </c>
      <c r="T107"/>
    </row>
    <row r="108" customHeight="1" spans="1:20">
      <c r="A108" s="64"/>
      <c r="B108" s="16" t="s">
        <v>118</v>
      </c>
      <c r="C108" s="17">
        <v>1056.46</v>
      </c>
      <c r="D108" s="17">
        <v>48498</v>
      </c>
      <c r="E108" s="17">
        <v>1418</v>
      </c>
      <c r="F108" s="62">
        <v>0.0292383191059425</v>
      </c>
      <c r="G108" s="63">
        <v>0.745035260930889</v>
      </c>
      <c r="H108" s="63">
        <v>21.7835787042765</v>
      </c>
      <c r="I108" s="17">
        <v>14</v>
      </c>
      <c r="J108" s="66">
        <v>1</v>
      </c>
      <c r="K108" s="17">
        <v>19</v>
      </c>
      <c r="L108" s="17">
        <v>3</v>
      </c>
      <c r="M108" s="17">
        <v>0</v>
      </c>
      <c r="N108" s="17">
        <v>37</v>
      </c>
      <c r="O108" s="67">
        <v>28.552972972973</v>
      </c>
      <c r="T108"/>
    </row>
    <row r="109" customHeight="1" spans="1:20">
      <c r="A109" s="64"/>
      <c r="B109" s="16" t="s">
        <v>119</v>
      </c>
      <c r="C109" s="17">
        <v>1031.46</v>
      </c>
      <c r="D109" s="17">
        <v>48008</v>
      </c>
      <c r="E109" s="17">
        <v>1380</v>
      </c>
      <c r="F109" s="62">
        <v>0.0287452091318114</v>
      </c>
      <c r="G109" s="63">
        <v>0.747434782608696</v>
      </c>
      <c r="H109" s="63">
        <v>21.4851691384769</v>
      </c>
      <c r="I109" s="17">
        <v>20</v>
      </c>
      <c r="J109" s="66">
        <v>1</v>
      </c>
      <c r="K109" s="17">
        <v>11</v>
      </c>
      <c r="L109" s="17">
        <v>1</v>
      </c>
      <c r="M109" s="17">
        <v>3</v>
      </c>
      <c r="N109" s="17">
        <v>36</v>
      </c>
      <c r="O109" s="67">
        <v>28.6516666666667</v>
      </c>
      <c r="T109"/>
    </row>
    <row r="110" customHeight="1" spans="1:20">
      <c r="A110" s="64"/>
      <c r="B110" s="16" t="s">
        <v>120</v>
      </c>
      <c r="C110" s="17">
        <v>1219.45</v>
      </c>
      <c r="D110" s="17">
        <v>58102</v>
      </c>
      <c r="E110" s="17">
        <v>1666</v>
      </c>
      <c r="F110" s="62">
        <v>0.0286737117483047</v>
      </c>
      <c r="G110" s="63">
        <v>0.731962785114046</v>
      </c>
      <c r="H110" s="63">
        <v>20.9880899108464</v>
      </c>
      <c r="I110" s="17">
        <v>24</v>
      </c>
      <c r="J110" s="66">
        <v>0</v>
      </c>
      <c r="K110" s="17">
        <v>8</v>
      </c>
      <c r="L110" s="17">
        <v>2</v>
      </c>
      <c r="M110" s="17">
        <v>0</v>
      </c>
      <c r="N110" s="17">
        <v>34</v>
      </c>
      <c r="O110" s="67">
        <v>35.8661764705882</v>
      </c>
      <c r="T110"/>
    </row>
    <row r="111" customHeight="1" spans="1:20">
      <c r="A111" s="64"/>
      <c r="B111" s="16" t="s">
        <v>121</v>
      </c>
      <c r="C111" s="17">
        <v>1307.61</v>
      </c>
      <c r="D111" s="17">
        <v>58610</v>
      </c>
      <c r="E111" s="17">
        <v>1790</v>
      </c>
      <c r="F111" s="62">
        <v>0.0305408633339021</v>
      </c>
      <c r="G111" s="63">
        <v>0.730508379888268</v>
      </c>
      <c r="H111" s="63">
        <v>22.3103565944378</v>
      </c>
      <c r="I111" s="17">
        <v>14</v>
      </c>
      <c r="J111" s="66">
        <v>0</v>
      </c>
      <c r="K111" s="17">
        <v>6</v>
      </c>
      <c r="L111" s="17">
        <v>0</v>
      </c>
      <c r="M111" s="17">
        <v>5</v>
      </c>
      <c r="N111" s="17">
        <v>25</v>
      </c>
      <c r="O111" s="67">
        <v>52.3044</v>
      </c>
      <c r="T111"/>
    </row>
    <row r="112" customHeight="1" spans="1:20">
      <c r="A112" s="64"/>
      <c r="B112" s="16" t="s">
        <v>122</v>
      </c>
      <c r="C112" s="17">
        <v>1070.42</v>
      </c>
      <c r="D112" s="17">
        <v>47081</v>
      </c>
      <c r="E112" s="17">
        <v>1399</v>
      </c>
      <c r="F112" s="62">
        <v>0.0297147469255114</v>
      </c>
      <c r="G112" s="63">
        <v>0.765132237312366</v>
      </c>
      <c r="H112" s="63">
        <v>22.7357107962873</v>
      </c>
      <c r="I112" s="17">
        <v>13</v>
      </c>
      <c r="J112" s="66">
        <v>1</v>
      </c>
      <c r="K112" s="17">
        <v>14</v>
      </c>
      <c r="L112" s="17">
        <v>4</v>
      </c>
      <c r="M112" s="17">
        <v>0</v>
      </c>
      <c r="N112" s="17">
        <v>32</v>
      </c>
      <c r="O112" s="67">
        <v>33.450625</v>
      </c>
      <c r="T112"/>
    </row>
    <row r="113" customHeight="1" spans="1:20">
      <c r="A113" s="64"/>
      <c r="B113" s="16" t="s">
        <v>123</v>
      </c>
      <c r="C113" s="17">
        <v>1119.96</v>
      </c>
      <c r="D113" s="17">
        <v>46830</v>
      </c>
      <c r="E113" s="17">
        <v>1446</v>
      </c>
      <c r="F113" s="62">
        <v>0.0308776425368354</v>
      </c>
      <c r="G113" s="63">
        <v>0.774522821576764</v>
      </c>
      <c r="H113" s="63">
        <v>23.9154388212684</v>
      </c>
      <c r="I113" s="17">
        <v>16</v>
      </c>
      <c r="J113" s="66">
        <v>0</v>
      </c>
      <c r="K113" s="17">
        <v>13</v>
      </c>
      <c r="L113" s="17">
        <v>2</v>
      </c>
      <c r="M113" s="17">
        <v>1</v>
      </c>
      <c r="N113" s="17">
        <v>32</v>
      </c>
      <c r="O113" s="67">
        <v>34.99875</v>
      </c>
      <c r="T113"/>
    </row>
    <row r="114" customHeight="1" spans="1:20">
      <c r="A114" s="64"/>
      <c r="B114" s="16" t="s">
        <v>124</v>
      </c>
      <c r="C114" s="17">
        <v>1226.21</v>
      </c>
      <c r="D114" s="17">
        <v>50769</v>
      </c>
      <c r="E114" s="17">
        <v>1583</v>
      </c>
      <c r="F114" s="62">
        <v>0.0311804447595974</v>
      </c>
      <c r="G114" s="63">
        <v>0.774611497157296</v>
      </c>
      <c r="H114" s="63">
        <v>24.1527309972621</v>
      </c>
      <c r="I114" s="17">
        <v>15</v>
      </c>
      <c r="J114" s="66">
        <v>1</v>
      </c>
      <c r="K114" s="17">
        <v>8</v>
      </c>
      <c r="L114" s="17">
        <v>0</v>
      </c>
      <c r="M114" s="17">
        <v>0</v>
      </c>
      <c r="N114" s="17">
        <v>24</v>
      </c>
      <c r="O114" s="67">
        <v>51.0920833333333</v>
      </c>
      <c r="T114"/>
    </row>
    <row r="115" customHeight="1" spans="1:20">
      <c r="A115" s="64"/>
      <c r="B115" s="16" t="s">
        <v>125</v>
      </c>
      <c r="C115" s="17">
        <v>966.43</v>
      </c>
      <c r="D115" s="17">
        <v>41704</v>
      </c>
      <c r="E115" s="17">
        <v>1242</v>
      </c>
      <c r="F115" s="62">
        <v>0.0297813159409169</v>
      </c>
      <c r="G115" s="63">
        <v>0.778123993558776</v>
      </c>
      <c r="H115" s="63">
        <v>23.1735564933819</v>
      </c>
      <c r="I115" s="17">
        <v>12</v>
      </c>
      <c r="J115" s="66">
        <v>0</v>
      </c>
      <c r="K115" s="17">
        <v>6</v>
      </c>
      <c r="L115" s="17">
        <v>0</v>
      </c>
      <c r="M115" s="17">
        <v>0</v>
      </c>
      <c r="N115" s="17">
        <v>18</v>
      </c>
      <c r="O115" s="67">
        <v>53.6905555555556</v>
      </c>
      <c r="T115"/>
    </row>
    <row r="116" customHeight="1" spans="1:20">
      <c r="A116" s="64"/>
      <c r="B116" s="16" t="s">
        <v>126</v>
      </c>
      <c r="C116" s="17">
        <v>1030.29</v>
      </c>
      <c r="D116" s="17">
        <v>40989</v>
      </c>
      <c r="E116" s="17">
        <v>1321</v>
      </c>
      <c r="F116" s="62">
        <v>0.0322281587743053</v>
      </c>
      <c r="G116" s="63">
        <v>0.779931869795609</v>
      </c>
      <c r="H116" s="63">
        <v>25.1357681329137</v>
      </c>
      <c r="I116" s="17">
        <v>16</v>
      </c>
      <c r="J116" s="66">
        <v>0</v>
      </c>
      <c r="K116" s="17">
        <v>7</v>
      </c>
      <c r="L116" s="17">
        <v>2</v>
      </c>
      <c r="M116" s="17">
        <v>2</v>
      </c>
      <c r="N116" s="17">
        <v>27</v>
      </c>
      <c r="O116" s="67">
        <v>38.1588888888889</v>
      </c>
      <c r="T116"/>
    </row>
    <row r="117" customHeight="1" spans="1:20">
      <c r="A117" s="64"/>
      <c r="B117" s="16" t="s">
        <v>127</v>
      </c>
      <c r="C117" s="17">
        <v>1086.38</v>
      </c>
      <c r="D117" s="17">
        <v>47135</v>
      </c>
      <c r="E117" s="17">
        <v>1403</v>
      </c>
      <c r="F117" s="62">
        <v>0.0297655669884375</v>
      </c>
      <c r="G117" s="63">
        <v>0.774326443335709</v>
      </c>
      <c r="H117" s="63">
        <v>23.0482656200276</v>
      </c>
      <c r="I117" s="17">
        <v>11</v>
      </c>
      <c r="J117" s="66">
        <v>0</v>
      </c>
      <c r="K117" s="17">
        <v>7</v>
      </c>
      <c r="L117" s="17">
        <v>0</v>
      </c>
      <c r="M117" s="17">
        <v>0</v>
      </c>
      <c r="N117" s="17">
        <v>18</v>
      </c>
      <c r="O117" s="67">
        <v>60.3544444444445</v>
      </c>
      <c r="T117"/>
    </row>
    <row r="118" customHeight="1" spans="1:20">
      <c r="A118" s="64"/>
      <c r="B118" s="16" t="s">
        <v>128</v>
      </c>
      <c r="C118" s="17">
        <v>1076.78</v>
      </c>
      <c r="D118" s="17">
        <v>45615</v>
      </c>
      <c r="E118" s="17">
        <v>1395</v>
      </c>
      <c r="F118" s="62">
        <v>0.0305820453798093</v>
      </c>
      <c r="G118" s="63">
        <v>0.771885304659498</v>
      </c>
      <c r="H118" s="63">
        <v>23.6058314151047</v>
      </c>
      <c r="I118" s="17">
        <v>19</v>
      </c>
      <c r="J118" s="66">
        <v>2</v>
      </c>
      <c r="K118" s="17">
        <v>11</v>
      </c>
      <c r="L118" s="17">
        <v>1</v>
      </c>
      <c r="M118" s="17">
        <v>3</v>
      </c>
      <c r="N118" s="17">
        <v>36</v>
      </c>
      <c r="O118" s="67">
        <v>29.9105555555556</v>
      </c>
      <c r="T118"/>
    </row>
    <row r="119" customHeight="1" spans="1:20">
      <c r="A119" s="64"/>
      <c r="B119" s="16" t="s">
        <v>129</v>
      </c>
      <c r="C119" s="17">
        <v>920.5</v>
      </c>
      <c r="D119" s="17">
        <v>39420</v>
      </c>
      <c r="E119" s="17">
        <v>1168</v>
      </c>
      <c r="F119" s="62">
        <v>0.0296296296296296</v>
      </c>
      <c r="G119" s="63">
        <v>0.788099315068493</v>
      </c>
      <c r="H119" s="63">
        <v>23.3510908168442</v>
      </c>
      <c r="I119" s="17">
        <v>17</v>
      </c>
      <c r="J119" s="66">
        <v>0</v>
      </c>
      <c r="K119" s="17">
        <v>13</v>
      </c>
      <c r="L119" s="17">
        <v>0</v>
      </c>
      <c r="M119" s="17">
        <v>1</v>
      </c>
      <c r="N119" s="17">
        <v>31</v>
      </c>
      <c r="O119" s="67">
        <v>29.6935483870968</v>
      </c>
      <c r="T119"/>
    </row>
    <row r="120" customHeight="1" spans="1:20">
      <c r="A120" s="64"/>
      <c r="B120" s="16" t="s">
        <v>130</v>
      </c>
      <c r="C120" s="17">
        <v>1029.02</v>
      </c>
      <c r="D120" s="17">
        <v>43261</v>
      </c>
      <c r="E120" s="17">
        <v>1312</v>
      </c>
      <c r="F120" s="62">
        <v>0.0303275467511153</v>
      </c>
      <c r="G120" s="63">
        <v>0.784314024390244</v>
      </c>
      <c r="H120" s="63">
        <v>23.7863202422505</v>
      </c>
      <c r="I120" s="17">
        <v>14</v>
      </c>
      <c r="J120" s="66">
        <v>0</v>
      </c>
      <c r="K120" s="17">
        <v>10</v>
      </c>
      <c r="L120" s="17">
        <v>0</v>
      </c>
      <c r="M120" s="17">
        <v>3</v>
      </c>
      <c r="N120" s="17">
        <v>27</v>
      </c>
      <c r="O120" s="67">
        <v>38.1118518518519</v>
      </c>
      <c r="T120"/>
    </row>
    <row r="121" customHeight="1" spans="1:20">
      <c r="A121" s="64"/>
      <c r="B121" s="16" t="s">
        <v>131</v>
      </c>
      <c r="C121" s="17">
        <v>983.92</v>
      </c>
      <c r="D121" s="17">
        <v>44226</v>
      </c>
      <c r="E121" s="17">
        <v>1249</v>
      </c>
      <c r="F121" s="62">
        <v>0.0282413060190838</v>
      </c>
      <c r="G121" s="63">
        <v>0.787766212970376</v>
      </c>
      <c r="H121" s="63">
        <v>22.2475466919911</v>
      </c>
      <c r="I121" s="17">
        <v>11</v>
      </c>
      <c r="J121" s="66">
        <v>0</v>
      </c>
      <c r="K121" s="17">
        <v>7</v>
      </c>
      <c r="L121" s="17">
        <v>1</v>
      </c>
      <c r="M121" s="17">
        <v>0</v>
      </c>
      <c r="N121" s="17">
        <v>19</v>
      </c>
      <c r="O121" s="67">
        <v>51.7852631578947</v>
      </c>
      <c r="T121"/>
    </row>
    <row r="122" customHeight="1" spans="1:20">
      <c r="A122" s="64"/>
      <c r="B122" s="16" t="s">
        <v>132</v>
      </c>
      <c r="C122" s="17">
        <v>1067.47</v>
      </c>
      <c r="D122" s="17">
        <v>47395</v>
      </c>
      <c r="E122" s="17">
        <v>1354</v>
      </c>
      <c r="F122" s="62">
        <v>0.0285684143897036</v>
      </c>
      <c r="G122" s="63">
        <v>0.788382570162482</v>
      </c>
      <c r="H122" s="63">
        <v>22.5228399620213</v>
      </c>
      <c r="I122" s="17">
        <v>18</v>
      </c>
      <c r="J122" s="66">
        <v>1</v>
      </c>
      <c r="K122" s="17">
        <v>9</v>
      </c>
      <c r="L122" s="17">
        <v>0</v>
      </c>
      <c r="M122" s="17">
        <v>0</v>
      </c>
      <c r="N122" s="17">
        <v>28</v>
      </c>
      <c r="O122" s="67">
        <v>38.1239285714286</v>
      </c>
      <c r="T122"/>
    </row>
    <row r="123" customHeight="1" spans="1:20">
      <c r="A123" s="64"/>
      <c r="B123" s="16" t="s">
        <v>133</v>
      </c>
      <c r="C123" s="17">
        <v>983.16</v>
      </c>
      <c r="D123" s="17">
        <v>40967</v>
      </c>
      <c r="E123" s="17">
        <v>1257</v>
      </c>
      <c r="F123" s="62">
        <v>0.0306832328459492</v>
      </c>
      <c r="G123" s="63">
        <v>0.782147971360382</v>
      </c>
      <c r="H123" s="63">
        <v>23.9988283252374</v>
      </c>
      <c r="I123" s="17">
        <v>14</v>
      </c>
      <c r="J123" s="66">
        <v>3</v>
      </c>
      <c r="K123" s="17">
        <v>12</v>
      </c>
      <c r="L123" s="17">
        <v>0</v>
      </c>
      <c r="M123" s="17">
        <v>1</v>
      </c>
      <c r="N123" s="17">
        <v>30</v>
      </c>
      <c r="O123" s="67">
        <v>32.772</v>
      </c>
      <c r="T123"/>
    </row>
    <row r="124" customHeight="1" spans="1:20">
      <c r="A124" s="64"/>
      <c r="B124" s="16" t="s">
        <v>134</v>
      </c>
      <c r="C124" s="17">
        <v>995.09</v>
      </c>
      <c r="D124" s="17">
        <v>40102</v>
      </c>
      <c r="E124" s="17">
        <v>1263</v>
      </c>
      <c r="F124" s="62">
        <v>0.0314946885442123</v>
      </c>
      <c r="G124" s="63">
        <v>0.787878068091845</v>
      </c>
      <c r="H124" s="63">
        <v>24.8139743653683</v>
      </c>
      <c r="I124" s="17">
        <v>10</v>
      </c>
      <c r="J124" s="66">
        <v>0</v>
      </c>
      <c r="K124" s="17">
        <v>16</v>
      </c>
      <c r="L124" s="17">
        <v>1</v>
      </c>
      <c r="M124" s="17">
        <v>2</v>
      </c>
      <c r="N124" s="17">
        <v>29</v>
      </c>
      <c r="O124" s="67">
        <v>34.3134482758621</v>
      </c>
      <c r="T124"/>
    </row>
    <row r="125" customHeight="1" spans="1:20">
      <c r="A125" s="64"/>
      <c r="B125" s="16" t="s">
        <v>135</v>
      </c>
      <c r="C125" s="17">
        <v>927.5</v>
      </c>
      <c r="D125" s="17">
        <v>40806</v>
      </c>
      <c r="E125" s="17">
        <v>1208</v>
      </c>
      <c r="F125" s="62">
        <v>0.0296034896828898</v>
      </c>
      <c r="G125" s="63">
        <v>0.767798013245033</v>
      </c>
      <c r="H125" s="63">
        <v>22.7295005636426</v>
      </c>
      <c r="I125" s="17">
        <v>12</v>
      </c>
      <c r="J125" s="66">
        <v>0</v>
      </c>
      <c r="K125" s="17">
        <v>8</v>
      </c>
      <c r="L125" s="17">
        <v>1</v>
      </c>
      <c r="M125" s="17">
        <v>2</v>
      </c>
      <c r="N125" s="17">
        <v>23</v>
      </c>
      <c r="O125" s="67">
        <v>40.3260869565217</v>
      </c>
      <c r="T125"/>
    </row>
    <row r="126" customHeight="1" spans="1:20">
      <c r="A126" s="64"/>
      <c r="B126" s="16" t="s">
        <v>136</v>
      </c>
      <c r="C126" s="17">
        <v>991.73</v>
      </c>
      <c r="D126" s="17">
        <v>42352</v>
      </c>
      <c r="E126" s="17">
        <v>1269</v>
      </c>
      <c r="F126" s="62">
        <v>0.02996316584813</v>
      </c>
      <c r="G126" s="63">
        <v>0.78150512214342</v>
      </c>
      <c r="H126" s="63">
        <v>23.4163675859464</v>
      </c>
      <c r="I126" s="17">
        <v>20</v>
      </c>
      <c r="J126" s="66">
        <v>0</v>
      </c>
      <c r="K126" s="17">
        <v>6</v>
      </c>
      <c r="L126" s="17">
        <v>1</v>
      </c>
      <c r="M126" s="17">
        <v>1</v>
      </c>
      <c r="N126" s="17">
        <v>28</v>
      </c>
      <c r="O126" s="67">
        <v>35.4189285714286</v>
      </c>
      <c r="T126"/>
    </row>
    <row r="127" customHeight="1" spans="1:20">
      <c r="A127" s="64"/>
      <c r="B127" s="16" t="s">
        <v>137</v>
      </c>
      <c r="C127" s="17">
        <v>919.74</v>
      </c>
      <c r="D127" s="17">
        <v>39439</v>
      </c>
      <c r="E127" s="17">
        <v>1173</v>
      </c>
      <c r="F127" s="62">
        <v>0.0297421334212328</v>
      </c>
      <c r="G127" s="63">
        <v>0.784092071611253</v>
      </c>
      <c r="H127" s="63">
        <v>23.3205710083927</v>
      </c>
      <c r="I127" s="17">
        <v>17</v>
      </c>
      <c r="J127" s="66">
        <v>0</v>
      </c>
      <c r="K127" s="17">
        <v>13</v>
      </c>
      <c r="L127" s="17">
        <v>0</v>
      </c>
      <c r="M127" s="17">
        <v>1</v>
      </c>
      <c r="N127" s="17">
        <v>31</v>
      </c>
      <c r="O127" s="67">
        <v>29.6690322580645</v>
      </c>
      <c r="T127"/>
    </row>
    <row r="128" customHeight="1" spans="1:20">
      <c r="A128" s="64"/>
      <c r="B128" s="16" t="s">
        <v>138</v>
      </c>
      <c r="C128" s="17">
        <v>992.06</v>
      </c>
      <c r="D128" s="17">
        <v>43477</v>
      </c>
      <c r="E128" s="17">
        <v>1266</v>
      </c>
      <c r="F128" s="62">
        <v>0.029118844446489</v>
      </c>
      <c r="G128" s="63">
        <v>0.783617693522907</v>
      </c>
      <c r="H128" s="63">
        <v>22.81804172321</v>
      </c>
      <c r="I128" s="17">
        <v>15</v>
      </c>
      <c r="J128" s="66">
        <v>1</v>
      </c>
      <c r="K128" s="17">
        <v>11</v>
      </c>
      <c r="L128" s="17">
        <v>4</v>
      </c>
      <c r="M128" s="17">
        <v>6</v>
      </c>
      <c r="N128" s="17">
        <v>37</v>
      </c>
      <c r="O128" s="67">
        <v>26.8124324324324</v>
      </c>
      <c r="T128"/>
    </row>
    <row r="129" customHeight="1" spans="1:20">
      <c r="A129" s="64"/>
      <c r="B129" s="16" t="s">
        <v>139</v>
      </c>
      <c r="C129" s="17">
        <v>962.78</v>
      </c>
      <c r="D129" s="17">
        <v>38807</v>
      </c>
      <c r="E129" s="17">
        <v>1234</v>
      </c>
      <c r="F129" s="62">
        <v>0.0317983868889633</v>
      </c>
      <c r="G129" s="63">
        <v>0.780210696920583</v>
      </c>
      <c r="H129" s="63">
        <v>24.8094415955884</v>
      </c>
      <c r="I129" s="17">
        <v>16</v>
      </c>
      <c r="J129" s="66">
        <v>1</v>
      </c>
      <c r="K129" s="17">
        <v>13</v>
      </c>
      <c r="L129" s="17">
        <v>1</v>
      </c>
      <c r="M129" s="17">
        <v>0</v>
      </c>
      <c r="N129" s="17">
        <v>31</v>
      </c>
      <c r="O129" s="67">
        <v>31.0574193548387</v>
      </c>
      <c r="T129"/>
    </row>
    <row r="130" customHeight="1" spans="1:20">
      <c r="A130" s="64"/>
      <c r="B130" s="16" t="s">
        <v>140</v>
      </c>
      <c r="C130" s="17">
        <v>870.5</v>
      </c>
      <c r="D130" s="17">
        <v>39943</v>
      </c>
      <c r="E130" s="17">
        <v>1094</v>
      </c>
      <c r="F130" s="62">
        <v>0.0273890293668478</v>
      </c>
      <c r="G130" s="63">
        <v>0.795703839122486</v>
      </c>
      <c r="H130" s="63">
        <v>21.7935558170393</v>
      </c>
      <c r="I130" s="17">
        <v>12</v>
      </c>
      <c r="J130" s="66">
        <v>1</v>
      </c>
      <c r="K130" s="17">
        <v>9</v>
      </c>
      <c r="L130" s="17">
        <v>0</v>
      </c>
      <c r="M130" s="17">
        <v>2</v>
      </c>
      <c r="N130" s="17">
        <v>24</v>
      </c>
      <c r="O130" s="67">
        <v>36.2708333333333</v>
      </c>
      <c r="T130"/>
    </row>
    <row r="131" customHeight="1" spans="1:20">
      <c r="A131" s="64"/>
      <c r="B131" s="16" t="s">
        <v>141</v>
      </c>
      <c r="C131" s="17">
        <v>929.46</v>
      </c>
      <c r="D131" s="17">
        <v>43569</v>
      </c>
      <c r="E131" s="17">
        <v>1247</v>
      </c>
      <c r="F131" s="62">
        <v>0.0286212674149051</v>
      </c>
      <c r="G131" s="63">
        <v>0.745356856455493</v>
      </c>
      <c r="H131" s="63">
        <v>21.3330579081457</v>
      </c>
      <c r="I131" s="17">
        <v>28</v>
      </c>
      <c r="J131" s="66">
        <v>1</v>
      </c>
      <c r="K131" s="17">
        <v>10</v>
      </c>
      <c r="L131" s="17">
        <v>2</v>
      </c>
      <c r="M131" s="17">
        <v>0</v>
      </c>
      <c r="N131" s="17">
        <v>41</v>
      </c>
      <c r="O131" s="67">
        <v>22.669756097561</v>
      </c>
      <c r="T131"/>
    </row>
    <row r="132" customHeight="1" spans="1:20">
      <c r="A132" s="64"/>
      <c r="B132" s="16" t="s">
        <v>142</v>
      </c>
      <c r="C132" s="17">
        <v>786.77</v>
      </c>
      <c r="D132" s="17">
        <v>33414</v>
      </c>
      <c r="E132" s="17">
        <v>1101</v>
      </c>
      <c r="F132" s="62">
        <v>0.0329502603699048</v>
      </c>
      <c r="G132" s="63">
        <v>0.714595821980018</v>
      </c>
      <c r="H132" s="63">
        <v>23.5461183934878</v>
      </c>
      <c r="I132" s="17">
        <v>13</v>
      </c>
      <c r="J132" s="66">
        <v>1</v>
      </c>
      <c r="K132" s="17">
        <v>4</v>
      </c>
      <c r="L132" s="17">
        <v>1</v>
      </c>
      <c r="M132" s="17">
        <v>1</v>
      </c>
      <c r="N132" s="17">
        <v>20</v>
      </c>
      <c r="O132" s="67">
        <v>39.3385</v>
      </c>
      <c r="T132"/>
    </row>
    <row r="133" customHeight="1" spans="1:20">
      <c r="A133" s="64"/>
      <c r="B133" s="16" t="s">
        <v>143</v>
      </c>
      <c r="C133" s="17">
        <v>834.91</v>
      </c>
      <c r="D133" s="17">
        <v>38654</v>
      </c>
      <c r="E133" s="17">
        <v>1200</v>
      </c>
      <c r="F133" s="62">
        <v>0.0310446525585968</v>
      </c>
      <c r="G133" s="63">
        <v>0.695758333333333</v>
      </c>
      <c r="H133" s="63">
        <v>21.5995757230817</v>
      </c>
      <c r="I133" s="17">
        <v>25</v>
      </c>
      <c r="J133" s="66">
        <v>0</v>
      </c>
      <c r="K133" s="17">
        <v>14</v>
      </c>
      <c r="L133" s="17">
        <v>1</v>
      </c>
      <c r="M133" s="17">
        <v>3</v>
      </c>
      <c r="N133" s="17">
        <v>43</v>
      </c>
      <c r="O133" s="67">
        <v>19.416511627907</v>
      </c>
      <c r="T133"/>
    </row>
    <row r="134" customHeight="1" spans="1:20">
      <c r="A134" s="64"/>
      <c r="B134" s="16" t="s">
        <v>144</v>
      </c>
      <c r="C134" s="17">
        <v>14.95</v>
      </c>
      <c r="D134" s="17">
        <v>735</v>
      </c>
      <c r="E134" s="17">
        <v>20</v>
      </c>
      <c r="F134" s="62">
        <v>0.0272108843537415</v>
      </c>
      <c r="G134" s="63">
        <v>0.7475</v>
      </c>
      <c r="H134" s="63">
        <v>20.3401360544218</v>
      </c>
      <c r="I134" s="17">
        <v>0</v>
      </c>
      <c r="J134" s="66">
        <v>0</v>
      </c>
      <c r="K134" s="17">
        <v>0</v>
      </c>
      <c r="L134" s="17">
        <v>0</v>
      </c>
      <c r="M134" s="17">
        <v>0</v>
      </c>
      <c r="N134" s="17">
        <v>0</v>
      </c>
      <c r="O134" s="67" t="e">
        <v>#DIV/0!</v>
      </c>
      <c r="T134"/>
    </row>
    <row r="135" customHeight="1" spans="1:20">
      <c r="A135" s="64"/>
      <c r="B135" s="16" t="s">
        <v>145</v>
      </c>
      <c r="C135" s="17">
        <v>1854.97</v>
      </c>
      <c r="D135" s="17">
        <v>113953</v>
      </c>
      <c r="E135" s="17">
        <v>3408</v>
      </c>
      <c r="F135" s="62">
        <v>0.0299070669486543</v>
      </c>
      <c r="G135" s="63">
        <v>0.544298708920188</v>
      </c>
      <c r="H135" s="63">
        <v>16.2783779277421</v>
      </c>
      <c r="I135" s="17">
        <v>43</v>
      </c>
      <c r="J135" s="66">
        <v>3</v>
      </c>
      <c r="K135" s="17">
        <v>30</v>
      </c>
      <c r="L135" s="17">
        <v>2</v>
      </c>
      <c r="M135" s="17">
        <v>4</v>
      </c>
      <c r="N135" s="17">
        <v>82</v>
      </c>
      <c r="O135" s="67">
        <v>22.6215853658537</v>
      </c>
      <c r="T135"/>
    </row>
    <row r="136" customHeight="1" spans="1:20">
      <c r="A136" s="64"/>
      <c r="B136" s="16" t="s">
        <v>146</v>
      </c>
      <c r="C136" s="17">
        <v>567.65</v>
      </c>
      <c r="D136" s="17">
        <v>33244</v>
      </c>
      <c r="E136" s="17">
        <v>1098</v>
      </c>
      <c r="F136" s="62">
        <v>0.0330285164240164</v>
      </c>
      <c r="G136" s="63">
        <v>0.516985428051002</v>
      </c>
      <c r="H136" s="63">
        <v>17.0752617013596</v>
      </c>
      <c r="I136" s="17">
        <v>32</v>
      </c>
      <c r="J136" s="66">
        <v>0</v>
      </c>
      <c r="K136" s="17">
        <v>20</v>
      </c>
      <c r="L136" s="17">
        <v>1</v>
      </c>
      <c r="M136" s="17">
        <v>1</v>
      </c>
      <c r="N136" s="17">
        <v>54</v>
      </c>
      <c r="O136" s="67">
        <v>10.512037037037</v>
      </c>
      <c r="T136"/>
    </row>
    <row r="137" customHeight="1" spans="1:20">
      <c r="A137" s="64"/>
      <c r="B137" s="16" t="s">
        <v>147</v>
      </c>
      <c r="C137" s="17">
        <v>311.96</v>
      </c>
      <c r="D137" s="17">
        <v>20193</v>
      </c>
      <c r="E137" s="17">
        <v>593</v>
      </c>
      <c r="F137" s="62">
        <v>0.0293666121923439</v>
      </c>
      <c r="G137" s="63">
        <v>0.526070826306914</v>
      </c>
      <c r="H137" s="63">
        <v>15.448917941861</v>
      </c>
      <c r="I137" s="17">
        <v>6</v>
      </c>
      <c r="J137" s="66">
        <v>0</v>
      </c>
      <c r="K137" s="17">
        <v>3</v>
      </c>
      <c r="L137" s="17">
        <v>1</v>
      </c>
      <c r="M137" s="17">
        <v>0</v>
      </c>
      <c r="N137" s="17">
        <v>10</v>
      </c>
      <c r="O137" s="67">
        <v>31.196</v>
      </c>
      <c r="T137"/>
    </row>
    <row r="138" customHeight="1" spans="1:20">
      <c r="A138" s="64"/>
      <c r="B138" s="16" t="s">
        <v>148</v>
      </c>
      <c r="C138" s="17">
        <v>300.9</v>
      </c>
      <c r="D138" s="17">
        <v>27960</v>
      </c>
      <c r="E138" s="17">
        <v>1028</v>
      </c>
      <c r="F138" s="62">
        <v>0.0367668097281831</v>
      </c>
      <c r="G138" s="63">
        <v>0.292704280155642</v>
      </c>
      <c r="H138" s="63">
        <v>10.7618025751073</v>
      </c>
      <c r="I138" s="17">
        <v>15</v>
      </c>
      <c r="J138" s="66">
        <v>0</v>
      </c>
      <c r="K138" s="17">
        <v>10</v>
      </c>
      <c r="L138" s="17">
        <v>0</v>
      </c>
      <c r="M138" s="17">
        <v>2</v>
      </c>
      <c r="N138" s="17">
        <v>27</v>
      </c>
      <c r="O138" s="67">
        <v>11.1444444444444</v>
      </c>
      <c r="T138"/>
    </row>
    <row r="139" customHeight="1" spans="1:20">
      <c r="A139" s="64"/>
      <c r="B139" s="16" t="s">
        <v>149</v>
      </c>
      <c r="C139" s="17">
        <v>305.69</v>
      </c>
      <c r="D139" s="17">
        <v>28658</v>
      </c>
      <c r="E139" s="17">
        <v>1058</v>
      </c>
      <c r="F139" s="62">
        <v>0.0369181380417336</v>
      </c>
      <c r="G139" s="63">
        <v>0.288931947069943</v>
      </c>
      <c r="H139" s="63">
        <v>10.666829506595</v>
      </c>
      <c r="I139" s="17">
        <v>10</v>
      </c>
      <c r="J139" s="66">
        <v>0</v>
      </c>
      <c r="K139" s="17">
        <v>12</v>
      </c>
      <c r="L139" s="17">
        <v>0</v>
      </c>
      <c r="M139" s="17">
        <v>0</v>
      </c>
      <c r="N139" s="17">
        <v>22</v>
      </c>
      <c r="O139" s="67">
        <v>13.895</v>
      </c>
      <c r="T139"/>
    </row>
    <row r="140" customHeight="1" spans="1:20">
      <c r="A140" s="64"/>
      <c r="B140" s="16" t="s">
        <v>150</v>
      </c>
      <c r="C140" s="17">
        <v>306.33</v>
      </c>
      <c r="D140" s="17">
        <v>28088</v>
      </c>
      <c r="E140" s="17">
        <v>1055</v>
      </c>
      <c r="F140" s="62">
        <v>0.0375605240672173</v>
      </c>
      <c r="G140" s="63">
        <v>0.29036018957346</v>
      </c>
      <c r="H140" s="63">
        <v>10.9060808886357</v>
      </c>
      <c r="I140" s="17">
        <v>6</v>
      </c>
      <c r="J140" s="66">
        <v>0</v>
      </c>
      <c r="K140" s="17">
        <v>8</v>
      </c>
      <c r="L140" s="17">
        <v>1</v>
      </c>
      <c r="M140" s="17">
        <v>2</v>
      </c>
      <c r="N140" s="17">
        <v>17</v>
      </c>
      <c r="O140" s="67">
        <v>18.0194117647059</v>
      </c>
      <c r="T140"/>
    </row>
    <row r="141" customHeight="1" spans="1:20">
      <c r="A141" s="64"/>
      <c r="B141" s="16" t="s">
        <v>151</v>
      </c>
      <c r="C141" s="17">
        <v>303.15</v>
      </c>
      <c r="D141" s="17">
        <v>27466</v>
      </c>
      <c r="E141" s="17">
        <v>1044</v>
      </c>
      <c r="F141" s="62">
        <v>0.0380106313260031</v>
      </c>
      <c r="G141" s="63">
        <v>0.290373563218391</v>
      </c>
      <c r="H141" s="63">
        <v>11.0372824583121</v>
      </c>
      <c r="I141" s="17">
        <v>11</v>
      </c>
      <c r="J141" s="66">
        <v>1</v>
      </c>
      <c r="K141" s="17">
        <v>7</v>
      </c>
      <c r="L141" s="17">
        <v>2</v>
      </c>
      <c r="M141" s="17">
        <v>0</v>
      </c>
      <c r="N141" s="17">
        <v>21</v>
      </c>
      <c r="O141" s="67">
        <v>14.4357142857143</v>
      </c>
      <c r="T141"/>
    </row>
    <row r="142" customHeight="1" spans="1:20">
      <c r="A142" s="64"/>
      <c r="B142" s="16" t="s">
        <v>152</v>
      </c>
      <c r="C142" s="17">
        <v>226.65</v>
      </c>
      <c r="D142" s="17">
        <v>21662</v>
      </c>
      <c r="E142" s="17">
        <v>782</v>
      </c>
      <c r="F142" s="62">
        <v>0.0361000830948204</v>
      </c>
      <c r="G142" s="63">
        <v>0.289833759590793</v>
      </c>
      <c r="H142" s="63">
        <v>10.4630228049118</v>
      </c>
      <c r="I142" s="17">
        <v>4</v>
      </c>
      <c r="J142" s="66">
        <v>0</v>
      </c>
      <c r="K142" s="17">
        <v>1</v>
      </c>
      <c r="L142" s="17">
        <v>1</v>
      </c>
      <c r="M142" s="17">
        <v>0</v>
      </c>
      <c r="N142" s="17">
        <v>6</v>
      </c>
      <c r="O142" s="67">
        <v>37.775</v>
      </c>
      <c r="T142"/>
    </row>
    <row r="143" customHeight="1" spans="1:20">
      <c r="A143" s="64"/>
      <c r="B143" s="16" t="s">
        <v>153</v>
      </c>
      <c r="C143" s="17">
        <v>439.48</v>
      </c>
      <c r="D143" s="17">
        <v>26118</v>
      </c>
      <c r="E143" s="17">
        <v>922</v>
      </c>
      <c r="F143" s="62">
        <v>0.0353013247568727</v>
      </c>
      <c r="G143" s="63">
        <v>0.476659436008677</v>
      </c>
      <c r="H143" s="63">
        <v>16.8267095489701</v>
      </c>
      <c r="I143" s="17">
        <v>10</v>
      </c>
      <c r="J143" s="66">
        <v>0</v>
      </c>
      <c r="K143" s="17">
        <v>1</v>
      </c>
      <c r="L143" s="17">
        <v>1</v>
      </c>
      <c r="M143" s="17">
        <v>0</v>
      </c>
      <c r="N143" s="17">
        <v>12</v>
      </c>
      <c r="O143" s="67">
        <v>36.6233333333333</v>
      </c>
      <c r="T143"/>
    </row>
    <row r="144" customHeight="1" spans="1:20">
      <c r="A144" s="64"/>
      <c r="B144" s="16" t="s">
        <v>154</v>
      </c>
      <c r="C144" s="17">
        <v>550.58</v>
      </c>
      <c r="D144" s="17">
        <v>29564</v>
      </c>
      <c r="E144" s="17">
        <v>978</v>
      </c>
      <c r="F144" s="62">
        <v>0.03308077391422</v>
      </c>
      <c r="G144" s="63">
        <v>0.562965235173824</v>
      </c>
      <c r="H144" s="63">
        <v>18.623325666351</v>
      </c>
      <c r="I144" s="17">
        <v>10</v>
      </c>
      <c r="J144" s="66">
        <v>0</v>
      </c>
      <c r="K144" s="17">
        <v>1</v>
      </c>
      <c r="L144" s="17">
        <v>0</v>
      </c>
      <c r="M144" s="17">
        <v>0</v>
      </c>
      <c r="N144" s="17">
        <v>11</v>
      </c>
      <c r="O144" s="67">
        <v>50.0527272727273</v>
      </c>
      <c r="T144"/>
    </row>
    <row r="145" customHeight="1" spans="1:20">
      <c r="A145" s="64"/>
      <c r="B145" s="16" t="s">
        <v>155</v>
      </c>
      <c r="C145" s="17">
        <v>568.43</v>
      </c>
      <c r="D145" s="17">
        <v>28993</v>
      </c>
      <c r="E145" s="17">
        <v>982</v>
      </c>
      <c r="F145" s="62">
        <v>0.033870244541786</v>
      </c>
      <c r="G145" s="63">
        <v>0.578849287169043</v>
      </c>
      <c r="H145" s="63">
        <v>19.605766909254</v>
      </c>
      <c r="I145" s="17">
        <v>7</v>
      </c>
      <c r="J145" s="66">
        <v>0</v>
      </c>
      <c r="K145" s="17">
        <v>1</v>
      </c>
      <c r="L145" s="17">
        <v>0</v>
      </c>
      <c r="M145" s="17">
        <v>0</v>
      </c>
      <c r="N145" s="17">
        <v>8</v>
      </c>
      <c r="O145" s="67">
        <v>71.05375</v>
      </c>
      <c r="T145"/>
    </row>
    <row r="146" customHeight="1" spans="1:20">
      <c r="A146" s="64"/>
      <c r="B146" s="16" t="s">
        <v>156</v>
      </c>
      <c r="C146" s="17">
        <v>617</v>
      </c>
      <c r="D146" s="17">
        <v>33936</v>
      </c>
      <c r="E146" s="17">
        <v>1106</v>
      </c>
      <c r="F146" s="62">
        <v>0.0325907590759076</v>
      </c>
      <c r="G146" s="63">
        <v>0.557866184448463</v>
      </c>
      <c r="H146" s="63">
        <v>18.1812824139557</v>
      </c>
      <c r="I146" s="17">
        <v>11</v>
      </c>
      <c r="J146" s="66">
        <v>1</v>
      </c>
      <c r="K146" s="17">
        <v>3</v>
      </c>
      <c r="L146" s="17">
        <v>1</v>
      </c>
      <c r="M146" s="17">
        <v>0</v>
      </c>
      <c r="N146" s="17">
        <v>16</v>
      </c>
      <c r="O146" s="67">
        <v>38.5625</v>
      </c>
      <c r="T146"/>
    </row>
    <row r="147" customHeight="1" spans="1:20">
      <c r="A147" s="64"/>
      <c r="B147" s="16" t="s">
        <v>157</v>
      </c>
      <c r="C147" s="17">
        <v>530.59</v>
      </c>
      <c r="D147" s="17">
        <v>27209</v>
      </c>
      <c r="E147" s="17">
        <v>893</v>
      </c>
      <c r="F147" s="62">
        <v>0.032820022786578</v>
      </c>
      <c r="G147" s="63">
        <v>0.594165733482643</v>
      </c>
      <c r="H147" s="63">
        <v>19.5005329119042</v>
      </c>
      <c r="I147" s="17">
        <v>4</v>
      </c>
      <c r="J147" s="66">
        <v>0</v>
      </c>
      <c r="K147" s="17">
        <v>4</v>
      </c>
      <c r="L147" s="17">
        <v>1</v>
      </c>
      <c r="M147" s="17">
        <v>1</v>
      </c>
      <c r="N147" s="17">
        <v>10</v>
      </c>
      <c r="O147" s="67">
        <v>53.059</v>
      </c>
      <c r="T147"/>
    </row>
    <row r="148" customHeight="1" spans="1:20">
      <c r="A148" s="64"/>
      <c r="B148" s="16" t="s">
        <v>158</v>
      </c>
      <c r="C148" s="17">
        <v>713.03</v>
      </c>
      <c r="D148" s="17">
        <v>42042</v>
      </c>
      <c r="E148" s="17">
        <v>1333</v>
      </c>
      <c r="F148" s="62">
        <v>0.031706388849246</v>
      </c>
      <c r="G148" s="63">
        <v>0.534906226556639</v>
      </c>
      <c r="H148" s="63">
        <v>16.9599448170877</v>
      </c>
      <c r="I148" s="17">
        <v>7</v>
      </c>
      <c r="J148" s="66">
        <v>2</v>
      </c>
      <c r="K148" s="17">
        <v>4</v>
      </c>
      <c r="L148" s="17">
        <v>0</v>
      </c>
      <c r="M148" s="17">
        <v>0</v>
      </c>
      <c r="N148" s="17">
        <v>13</v>
      </c>
      <c r="O148" s="67">
        <v>54.8484615384615</v>
      </c>
      <c r="T148"/>
    </row>
    <row r="149" customHeight="1" spans="1:20">
      <c r="A149" s="64"/>
      <c r="B149" s="16" t="s">
        <v>159</v>
      </c>
      <c r="C149" s="17">
        <v>628.12</v>
      </c>
      <c r="D149" s="17">
        <v>37481</v>
      </c>
      <c r="E149" s="17">
        <v>1162</v>
      </c>
      <c r="F149" s="62">
        <v>0.0310023745364318</v>
      </c>
      <c r="G149" s="63">
        <v>0.540550774526678</v>
      </c>
      <c r="H149" s="63">
        <v>16.7583575678344</v>
      </c>
      <c r="I149" s="17">
        <v>13</v>
      </c>
      <c r="J149" s="66">
        <v>0</v>
      </c>
      <c r="K149" s="17">
        <v>7</v>
      </c>
      <c r="L149" s="17">
        <v>1</v>
      </c>
      <c r="M149" s="17">
        <v>0</v>
      </c>
      <c r="N149" s="17">
        <v>21</v>
      </c>
      <c r="O149" s="67">
        <v>29.9104761904762</v>
      </c>
      <c r="T149"/>
    </row>
    <row r="150" customHeight="1" spans="1:20">
      <c r="A150" s="64"/>
      <c r="B150" s="16" t="s">
        <v>160</v>
      </c>
      <c r="C150" s="17">
        <v>577.54</v>
      </c>
      <c r="D150" s="17">
        <v>34260</v>
      </c>
      <c r="E150" s="17">
        <v>1046</v>
      </c>
      <c r="F150" s="62">
        <v>0.0305312317571512</v>
      </c>
      <c r="G150" s="63">
        <v>0.552141491395794</v>
      </c>
      <c r="H150" s="63">
        <v>16.8575598365441</v>
      </c>
      <c r="I150" s="17">
        <v>5</v>
      </c>
      <c r="J150" s="66">
        <v>0</v>
      </c>
      <c r="K150" s="17">
        <v>6</v>
      </c>
      <c r="L150" s="17">
        <v>0</v>
      </c>
      <c r="M150" s="17">
        <v>1</v>
      </c>
      <c r="N150" s="17">
        <v>12</v>
      </c>
      <c r="O150" s="67">
        <v>48.1283333333333</v>
      </c>
      <c r="T150"/>
    </row>
    <row r="151" customHeight="1" spans="1:20">
      <c r="A151" s="64"/>
      <c r="B151" s="16" t="s">
        <v>161</v>
      </c>
      <c r="C151" s="17">
        <v>588.89</v>
      </c>
      <c r="D151" s="17">
        <v>32623</v>
      </c>
      <c r="E151" s="17">
        <v>1052</v>
      </c>
      <c r="F151" s="62">
        <v>0.0322471875670539</v>
      </c>
      <c r="G151" s="63">
        <v>0.559781368821293</v>
      </c>
      <c r="H151" s="63">
        <v>18.0513747969224</v>
      </c>
      <c r="I151" s="17">
        <v>12</v>
      </c>
      <c r="J151" s="66">
        <v>1</v>
      </c>
      <c r="K151" s="17">
        <v>4</v>
      </c>
      <c r="L151" s="17">
        <v>0</v>
      </c>
      <c r="M151" s="17">
        <v>0</v>
      </c>
      <c r="N151" s="17">
        <v>17</v>
      </c>
      <c r="O151" s="67">
        <v>34.6405882352941</v>
      </c>
      <c r="T151"/>
    </row>
    <row r="152" customHeight="1" spans="1:20">
      <c r="A152" s="64"/>
      <c r="B152" s="16" t="s">
        <v>162</v>
      </c>
      <c r="C152" s="17">
        <v>592.21</v>
      </c>
      <c r="D152" s="17">
        <v>33189</v>
      </c>
      <c r="E152" s="17">
        <v>1070</v>
      </c>
      <c r="F152" s="62">
        <v>0.0322395974569888</v>
      </c>
      <c r="G152" s="63">
        <v>0.553467289719626</v>
      </c>
      <c r="H152" s="63">
        <v>17.8435626261713</v>
      </c>
      <c r="I152" s="17">
        <v>9</v>
      </c>
      <c r="J152" s="66">
        <v>0</v>
      </c>
      <c r="K152" s="17">
        <v>5</v>
      </c>
      <c r="L152" s="17">
        <v>0</v>
      </c>
      <c r="M152" s="17">
        <v>0</v>
      </c>
      <c r="N152" s="17">
        <v>14</v>
      </c>
      <c r="O152" s="67">
        <v>42.3007142857143</v>
      </c>
      <c r="T152"/>
    </row>
    <row r="153" customHeight="1" spans="1:20">
      <c r="A153" s="64"/>
      <c r="B153" s="16" t="s">
        <v>163</v>
      </c>
      <c r="C153" s="17">
        <v>564.4</v>
      </c>
      <c r="D153" s="17">
        <v>31653</v>
      </c>
      <c r="E153" s="17">
        <v>1014</v>
      </c>
      <c r="F153" s="62">
        <v>0.0320348782105962</v>
      </c>
      <c r="G153" s="63">
        <v>0.556607495069034</v>
      </c>
      <c r="H153" s="63">
        <v>17.8308533156415</v>
      </c>
      <c r="I153" s="17">
        <v>4</v>
      </c>
      <c r="J153" s="66">
        <v>0</v>
      </c>
      <c r="K153" s="17">
        <v>4</v>
      </c>
      <c r="L153" s="17">
        <v>0</v>
      </c>
      <c r="M153" s="17">
        <v>4</v>
      </c>
      <c r="N153" s="17">
        <v>12</v>
      </c>
      <c r="O153" s="67">
        <v>47.0333333333333</v>
      </c>
      <c r="T153"/>
    </row>
    <row r="154" customHeight="1" spans="1:20">
      <c r="A154" s="61" t="s">
        <v>373</v>
      </c>
      <c r="B154" s="16" t="s">
        <v>44</v>
      </c>
      <c r="C154" s="17">
        <v>11.55</v>
      </c>
      <c r="D154" s="17">
        <v>2504</v>
      </c>
      <c r="E154" s="17">
        <v>48</v>
      </c>
      <c r="F154" s="62">
        <v>0.0191693290734824</v>
      </c>
      <c r="G154" s="63">
        <v>0.240625</v>
      </c>
      <c r="H154" s="63">
        <v>4.61261980830671</v>
      </c>
      <c r="I154" s="17">
        <v>1</v>
      </c>
      <c r="J154" s="66">
        <v>0</v>
      </c>
      <c r="K154" s="17">
        <v>1</v>
      </c>
      <c r="L154" s="17">
        <v>0</v>
      </c>
      <c r="M154" s="17">
        <v>0</v>
      </c>
      <c r="N154" s="17">
        <v>2</v>
      </c>
      <c r="O154" s="67">
        <v>5.775</v>
      </c>
      <c r="T154"/>
    </row>
    <row r="155" customHeight="1" spans="1:20">
      <c r="A155" s="64"/>
      <c r="B155" s="16" t="s">
        <v>45</v>
      </c>
      <c r="C155" s="17">
        <v>83.29</v>
      </c>
      <c r="D155" s="17">
        <v>8357</v>
      </c>
      <c r="E155" s="17">
        <v>233</v>
      </c>
      <c r="F155" s="62">
        <v>0.0278808184755295</v>
      </c>
      <c r="G155" s="63">
        <v>0.357467811158798</v>
      </c>
      <c r="H155" s="63">
        <v>9.96649515376331</v>
      </c>
      <c r="I155" s="17">
        <v>11</v>
      </c>
      <c r="J155" s="66">
        <v>0</v>
      </c>
      <c r="K155" s="17">
        <v>11</v>
      </c>
      <c r="L155" s="17">
        <v>1</v>
      </c>
      <c r="M155" s="17">
        <v>1</v>
      </c>
      <c r="N155" s="17">
        <v>24</v>
      </c>
      <c r="O155" s="67">
        <v>3.47041666666667</v>
      </c>
      <c r="T155"/>
    </row>
    <row r="156" customHeight="1" spans="1:20">
      <c r="A156" s="64"/>
      <c r="B156" s="16" t="s">
        <v>46</v>
      </c>
      <c r="C156" s="17">
        <v>451.39</v>
      </c>
      <c r="D156" s="17">
        <v>21658</v>
      </c>
      <c r="E156" s="17">
        <v>741</v>
      </c>
      <c r="F156" s="62">
        <v>0.0342136854741897</v>
      </c>
      <c r="G156" s="63">
        <v>0.609163292847503</v>
      </c>
      <c r="H156" s="63">
        <v>20.8417213039062</v>
      </c>
      <c r="I156" s="17">
        <v>35</v>
      </c>
      <c r="J156" s="66">
        <v>0</v>
      </c>
      <c r="K156" s="17">
        <v>37</v>
      </c>
      <c r="L156" s="17">
        <v>1</v>
      </c>
      <c r="M156" s="17">
        <v>2</v>
      </c>
      <c r="N156" s="17">
        <v>75</v>
      </c>
      <c r="O156" s="67">
        <v>6.01853333333333</v>
      </c>
      <c r="T156"/>
    </row>
    <row r="157" customHeight="1" spans="1:20">
      <c r="A157" s="64"/>
      <c r="B157" s="16" t="s">
        <v>47</v>
      </c>
      <c r="C157" s="17">
        <v>401.16</v>
      </c>
      <c r="D157" s="17">
        <v>14295</v>
      </c>
      <c r="E157" s="17">
        <v>578</v>
      </c>
      <c r="F157" s="62">
        <v>0.0404337180832459</v>
      </c>
      <c r="G157" s="63">
        <v>0.694048442906574</v>
      </c>
      <c r="H157" s="63">
        <v>28.0629590766002</v>
      </c>
      <c r="I157" s="17">
        <v>43</v>
      </c>
      <c r="J157" s="66">
        <v>1</v>
      </c>
      <c r="K157" s="17">
        <v>34</v>
      </c>
      <c r="L157" s="17">
        <v>1</v>
      </c>
      <c r="M157" s="17">
        <v>1</v>
      </c>
      <c r="N157" s="17">
        <v>80</v>
      </c>
      <c r="O157" s="67">
        <v>5.0145</v>
      </c>
      <c r="T157"/>
    </row>
    <row r="158" customHeight="1" spans="1:20">
      <c r="A158" s="64"/>
      <c r="B158" s="16" t="s">
        <v>48</v>
      </c>
      <c r="C158" s="17">
        <v>1033.43</v>
      </c>
      <c r="D158" s="17">
        <v>78706</v>
      </c>
      <c r="E158" s="17">
        <v>2255</v>
      </c>
      <c r="F158" s="62">
        <v>0.0286509287729017</v>
      </c>
      <c r="G158" s="63">
        <v>0.458283813747228</v>
      </c>
      <c r="H158" s="63">
        <v>13.1302569054456</v>
      </c>
      <c r="I158" s="17">
        <v>61</v>
      </c>
      <c r="J158" s="66">
        <v>0</v>
      </c>
      <c r="K158" s="17">
        <v>51</v>
      </c>
      <c r="L158" s="17">
        <v>5</v>
      </c>
      <c r="M158" s="17">
        <v>6</v>
      </c>
      <c r="N158" s="17">
        <v>123</v>
      </c>
      <c r="O158" s="67">
        <v>8.40186991869919</v>
      </c>
      <c r="T158"/>
    </row>
    <row r="159" customHeight="1" spans="1:20">
      <c r="A159" s="64"/>
      <c r="B159" s="16" t="s">
        <v>49</v>
      </c>
      <c r="C159" s="17">
        <v>681.21</v>
      </c>
      <c r="D159" s="17">
        <v>40549</v>
      </c>
      <c r="E159" s="17">
        <v>1351</v>
      </c>
      <c r="F159" s="62">
        <v>0.0333177143702681</v>
      </c>
      <c r="G159" s="63">
        <v>0.504226498889711</v>
      </c>
      <c r="H159" s="63">
        <v>16.7996744679277</v>
      </c>
      <c r="I159" s="17">
        <v>56</v>
      </c>
      <c r="J159" s="66">
        <v>2</v>
      </c>
      <c r="K159" s="17">
        <v>39</v>
      </c>
      <c r="L159" s="17">
        <v>5</v>
      </c>
      <c r="M159" s="17">
        <v>0</v>
      </c>
      <c r="N159" s="17">
        <v>102</v>
      </c>
      <c r="O159" s="67">
        <v>6.67852941176471</v>
      </c>
      <c r="T159"/>
    </row>
    <row r="160" customHeight="1" spans="1:20">
      <c r="A160" s="64"/>
      <c r="B160" s="16" t="s">
        <v>50</v>
      </c>
      <c r="C160" s="17">
        <v>992.73</v>
      </c>
      <c r="D160" s="17">
        <v>49297</v>
      </c>
      <c r="E160" s="17">
        <v>1829</v>
      </c>
      <c r="F160" s="62">
        <v>0.0371016491875773</v>
      </c>
      <c r="G160" s="63">
        <v>0.542772006560962</v>
      </c>
      <c r="H160" s="63">
        <v>20.1377365762622</v>
      </c>
      <c r="I160" s="17">
        <v>83</v>
      </c>
      <c r="J160" s="66">
        <v>1</v>
      </c>
      <c r="K160" s="17">
        <v>56</v>
      </c>
      <c r="L160" s="17">
        <v>6</v>
      </c>
      <c r="M160" s="17">
        <v>1</v>
      </c>
      <c r="N160" s="17">
        <v>147</v>
      </c>
      <c r="O160" s="67">
        <v>6.75326530612245</v>
      </c>
      <c r="T160"/>
    </row>
    <row r="161" customHeight="1" spans="1:20">
      <c r="A161" s="64"/>
      <c r="B161" s="16" t="s">
        <v>51</v>
      </c>
      <c r="C161" s="17">
        <v>861.75</v>
      </c>
      <c r="D161" s="17">
        <v>43784</v>
      </c>
      <c r="E161" s="17">
        <v>1566</v>
      </c>
      <c r="F161" s="62">
        <v>0.0357664900420245</v>
      </c>
      <c r="G161" s="63">
        <v>0.550287356321839</v>
      </c>
      <c r="H161" s="63">
        <v>19.681847250137</v>
      </c>
      <c r="I161" s="17">
        <v>76</v>
      </c>
      <c r="J161" s="66">
        <v>0</v>
      </c>
      <c r="K161" s="17">
        <v>54</v>
      </c>
      <c r="L161" s="17">
        <v>4</v>
      </c>
      <c r="M161" s="17">
        <v>2</v>
      </c>
      <c r="N161" s="17">
        <v>136</v>
      </c>
      <c r="O161" s="67">
        <v>6.33639705882353</v>
      </c>
      <c r="T161"/>
    </row>
    <row r="162" customHeight="1" spans="1:20">
      <c r="A162" s="64"/>
      <c r="B162" s="16" t="s">
        <v>52</v>
      </c>
      <c r="C162" s="17">
        <v>749.09</v>
      </c>
      <c r="D162" s="17">
        <v>36673</v>
      </c>
      <c r="E162" s="17">
        <v>1353</v>
      </c>
      <c r="F162" s="62">
        <v>0.0368936274643471</v>
      </c>
      <c r="G162" s="63">
        <v>0.553651145602365</v>
      </c>
      <c r="H162" s="63">
        <v>20.4261991110626</v>
      </c>
      <c r="I162" s="17">
        <v>65</v>
      </c>
      <c r="J162" s="66">
        <v>4</v>
      </c>
      <c r="K162" s="17">
        <v>63</v>
      </c>
      <c r="L162" s="17">
        <v>2</v>
      </c>
      <c r="M162" s="17">
        <v>2</v>
      </c>
      <c r="N162" s="17">
        <v>136</v>
      </c>
      <c r="O162" s="67">
        <v>5.50801470588235</v>
      </c>
      <c r="T162"/>
    </row>
    <row r="163" customHeight="1" spans="1:20">
      <c r="A163" s="64"/>
      <c r="B163" s="16" t="s">
        <v>53</v>
      </c>
      <c r="C163" s="17">
        <v>956.93</v>
      </c>
      <c r="D163" s="17">
        <v>45626</v>
      </c>
      <c r="E163" s="17">
        <v>1727</v>
      </c>
      <c r="F163" s="62">
        <v>0.0378512251786262</v>
      </c>
      <c r="G163" s="63">
        <v>0.554099594672843</v>
      </c>
      <c r="H163" s="63">
        <v>20.9733485293473</v>
      </c>
      <c r="I163" s="17">
        <v>74</v>
      </c>
      <c r="J163" s="66">
        <v>2</v>
      </c>
      <c r="K163" s="17">
        <v>56</v>
      </c>
      <c r="L163" s="17">
        <v>5</v>
      </c>
      <c r="M163" s="17">
        <v>3</v>
      </c>
      <c r="N163" s="17">
        <v>140</v>
      </c>
      <c r="O163" s="67">
        <v>6.83521428571429</v>
      </c>
      <c r="T163"/>
    </row>
    <row r="164" customHeight="1" spans="1:20">
      <c r="A164" s="64"/>
      <c r="B164" s="16" t="s">
        <v>54</v>
      </c>
      <c r="C164" s="17">
        <v>853.1</v>
      </c>
      <c r="D164" s="17">
        <v>41687</v>
      </c>
      <c r="E164" s="17">
        <v>1550</v>
      </c>
      <c r="F164" s="62">
        <v>0.0371818552546357</v>
      </c>
      <c r="G164" s="63">
        <v>0.550387096774194</v>
      </c>
      <c r="H164" s="63">
        <v>20.4644133662773</v>
      </c>
      <c r="I164" s="17">
        <v>84</v>
      </c>
      <c r="J164" s="66">
        <v>1</v>
      </c>
      <c r="K164" s="17">
        <v>77</v>
      </c>
      <c r="L164" s="17">
        <v>3</v>
      </c>
      <c r="M164" s="17">
        <v>4</v>
      </c>
      <c r="N164" s="17">
        <v>169</v>
      </c>
      <c r="O164" s="67">
        <v>5.04792899408284</v>
      </c>
      <c r="T164"/>
    </row>
    <row r="165" customHeight="1" spans="1:20">
      <c r="A165" s="64"/>
      <c r="B165" s="16" t="s">
        <v>55</v>
      </c>
      <c r="C165" s="17">
        <v>782.88</v>
      </c>
      <c r="D165" s="17">
        <v>38027</v>
      </c>
      <c r="E165" s="17">
        <v>1389</v>
      </c>
      <c r="F165" s="62">
        <v>0.0365266784127068</v>
      </c>
      <c r="G165" s="63">
        <v>0.563628509719222</v>
      </c>
      <c r="H165" s="63">
        <v>20.5874773187472</v>
      </c>
      <c r="I165" s="17">
        <v>84</v>
      </c>
      <c r="J165" s="66">
        <v>0</v>
      </c>
      <c r="K165" s="17">
        <v>63</v>
      </c>
      <c r="L165" s="17">
        <v>5</v>
      </c>
      <c r="M165" s="17">
        <v>1</v>
      </c>
      <c r="N165" s="17">
        <v>153</v>
      </c>
      <c r="O165" s="67">
        <v>5.11686274509804</v>
      </c>
      <c r="T165"/>
    </row>
    <row r="166" customHeight="1" spans="1:20">
      <c r="A166" s="64"/>
      <c r="B166" s="16" t="s">
        <v>56</v>
      </c>
      <c r="C166" s="17">
        <v>749.32</v>
      </c>
      <c r="D166" s="17">
        <v>40101</v>
      </c>
      <c r="E166" s="17">
        <v>1385</v>
      </c>
      <c r="F166" s="62">
        <v>0.0345377920750106</v>
      </c>
      <c r="G166" s="63">
        <v>0.541025270758123</v>
      </c>
      <c r="H166" s="63">
        <v>18.6858183087704</v>
      </c>
      <c r="I166" s="17">
        <v>64</v>
      </c>
      <c r="J166" s="66">
        <v>2</v>
      </c>
      <c r="K166" s="17">
        <v>57</v>
      </c>
      <c r="L166" s="17">
        <v>5</v>
      </c>
      <c r="M166" s="17">
        <v>1</v>
      </c>
      <c r="N166" s="17">
        <v>129</v>
      </c>
      <c r="O166" s="67">
        <v>5.80868217054264</v>
      </c>
      <c r="T166"/>
    </row>
    <row r="167" customHeight="1" spans="1:20">
      <c r="A167" s="64"/>
      <c r="B167" s="16" t="s">
        <v>57</v>
      </c>
      <c r="C167" s="17">
        <v>901.35</v>
      </c>
      <c r="D167" s="17">
        <v>57385</v>
      </c>
      <c r="E167" s="17">
        <v>1614</v>
      </c>
      <c r="F167" s="62">
        <v>0.0281258168510935</v>
      </c>
      <c r="G167" s="63">
        <v>0.558457249070632</v>
      </c>
      <c r="H167" s="63">
        <v>15.7070663065261</v>
      </c>
      <c r="I167" s="17">
        <v>85</v>
      </c>
      <c r="J167" s="66">
        <v>0</v>
      </c>
      <c r="K167" s="17">
        <v>72</v>
      </c>
      <c r="L167" s="17">
        <v>3</v>
      </c>
      <c r="M167" s="17">
        <v>1</v>
      </c>
      <c r="N167" s="17">
        <v>161</v>
      </c>
      <c r="O167" s="67">
        <v>5.59844720496894</v>
      </c>
      <c r="T167"/>
    </row>
    <row r="168" customHeight="1" spans="1:20">
      <c r="A168" s="64"/>
      <c r="B168" s="16" t="s">
        <v>58</v>
      </c>
      <c r="C168" s="17">
        <v>498.24</v>
      </c>
      <c r="D168" s="17">
        <v>32308</v>
      </c>
      <c r="E168" s="17">
        <v>911</v>
      </c>
      <c r="F168" s="62">
        <v>0.0281973505014238</v>
      </c>
      <c r="G168" s="63">
        <v>0.546915477497256</v>
      </c>
      <c r="H168" s="63">
        <v>15.4215674136437</v>
      </c>
      <c r="I168" s="17">
        <v>55</v>
      </c>
      <c r="J168" s="66">
        <v>2</v>
      </c>
      <c r="K168" s="17">
        <v>37</v>
      </c>
      <c r="L168" s="17">
        <v>2</v>
      </c>
      <c r="M168" s="17">
        <v>2</v>
      </c>
      <c r="N168" s="17">
        <v>98</v>
      </c>
      <c r="O168" s="67">
        <v>5.08408163265306</v>
      </c>
      <c r="T168"/>
    </row>
    <row r="169" customHeight="1" spans="1:20">
      <c r="A169" s="64"/>
      <c r="B169" s="16" t="s">
        <v>59</v>
      </c>
      <c r="C169" s="17">
        <v>321.66</v>
      </c>
      <c r="D169" s="17">
        <v>20208</v>
      </c>
      <c r="E169" s="17">
        <v>609</v>
      </c>
      <c r="F169" s="62">
        <v>0.0301365795724466</v>
      </c>
      <c r="G169" s="63">
        <v>0.528177339901478</v>
      </c>
      <c r="H169" s="63">
        <v>15.917458432304</v>
      </c>
      <c r="I169" s="17">
        <v>32</v>
      </c>
      <c r="J169" s="66">
        <v>0</v>
      </c>
      <c r="K169" s="17">
        <v>24</v>
      </c>
      <c r="L169" s="17">
        <v>0</v>
      </c>
      <c r="M169" s="17">
        <v>0</v>
      </c>
      <c r="N169" s="17">
        <v>56</v>
      </c>
      <c r="O169" s="67">
        <v>5.74392857142857</v>
      </c>
      <c r="T169"/>
    </row>
    <row r="170" customHeight="1" spans="1:20">
      <c r="A170" s="64"/>
      <c r="B170" s="16" t="s">
        <v>60</v>
      </c>
      <c r="C170" s="17">
        <v>533.45</v>
      </c>
      <c r="D170" s="17">
        <v>30788</v>
      </c>
      <c r="E170" s="17">
        <v>959</v>
      </c>
      <c r="F170" s="62">
        <v>0.0311484994153566</v>
      </c>
      <c r="G170" s="63">
        <v>0.556256517205422</v>
      </c>
      <c r="H170" s="63">
        <v>17.3265558009614</v>
      </c>
      <c r="I170" s="17">
        <v>51</v>
      </c>
      <c r="J170" s="66">
        <v>0</v>
      </c>
      <c r="K170" s="17">
        <v>34</v>
      </c>
      <c r="L170" s="17">
        <v>0</v>
      </c>
      <c r="M170" s="17">
        <v>3</v>
      </c>
      <c r="N170" s="17">
        <v>88</v>
      </c>
      <c r="O170" s="67">
        <v>6.06193181818182</v>
      </c>
      <c r="T170"/>
    </row>
    <row r="171" customHeight="1" spans="1:20">
      <c r="A171" s="64"/>
      <c r="B171" s="16" t="s">
        <v>61</v>
      </c>
      <c r="C171" s="17">
        <v>417.32</v>
      </c>
      <c r="D171" s="17">
        <v>26286</v>
      </c>
      <c r="E171" s="17">
        <v>777</v>
      </c>
      <c r="F171" s="62">
        <v>0.0295594613102032</v>
      </c>
      <c r="G171" s="63">
        <v>0.537091377091377</v>
      </c>
      <c r="H171" s="63">
        <v>15.8761317811763</v>
      </c>
      <c r="I171" s="17">
        <v>49</v>
      </c>
      <c r="J171" s="66">
        <v>0</v>
      </c>
      <c r="K171" s="17">
        <v>28</v>
      </c>
      <c r="L171" s="17">
        <v>1</v>
      </c>
      <c r="M171" s="17">
        <v>0</v>
      </c>
      <c r="N171" s="17">
        <v>78</v>
      </c>
      <c r="O171" s="67">
        <v>5.35025641025641</v>
      </c>
      <c r="T171"/>
    </row>
    <row r="172" customHeight="1" spans="1:20">
      <c r="A172" s="64"/>
      <c r="B172" s="16" t="s">
        <v>62</v>
      </c>
      <c r="C172" s="17">
        <v>485.51</v>
      </c>
      <c r="D172" s="17">
        <v>32248</v>
      </c>
      <c r="E172" s="17">
        <v>897</v>
      </c>
      <c r="F172" s="62">
        <v>0.0278156784916894</v>
      </c>
      <c r="G172" s="63">
        <v>0.541259754738016</v>
      </c>
      <c r="H172" s="63">
        <v>15.0555073182833</v>
      </c>
      <c r="I172" s="17">
        <v>46</v>
      </c>
      <c r="J172" s="66">
        <v>1</v>
      </c>
      <c r="K172" s="17">
        <v>23</v>
      </c>
      <c r="L172" s="17">
        <v>0</v>
      </c>
      <c r="M172" s="17">
        <v>0</v>
      </c>
      <c r="N172" s="17">
        <v>70</v>
      </c>
      <c r="O172" s="67">
        <v>6.93585714285714</v>
      </c>
      <c r="T172"/>
    </row>
    <row r="173" customHeight="1" spans="1:20">
      <c r="A173" s="64"/>
      <c r="B173" s="16" t="s">
        <v>63</v>
      </c>
      <c r="C173" s="17">
        <v>345.81</v>
      </c>
      <c r="D173" s="17">
        <v>22983</v>
      </c>
      <c r="E173" s="17">
        <v>670</v>
      </c>
      <c r="F173" s="62">
        <v>0.029151981899665</v>
      </c>
      <c r="G173" s="63">
        <v>0.516134328358209</v>
      </c>
      <c r="H173" s="63">
        <v>15.0463385980942</v>
      </c>
      <c r="I173" s="17">
        <v>23</v>
      </c>
      <c r="J173" s="66">
        <v>0</v>
      </c>
      <c r="K173" s="17">
        <v>21</v>
      </c>
      <c r="L173" s="17">
        <v>1</v>
      </c>
      <c r="M173" s="17">
        <v>1</v>
      </c>
      <c r="N173" s="17">
        <v>46</v>
      </c>
      <c r="O173" s="67">
        <v>7.51760869565217</v>
      </c>
      <c r="T173"/>
    </row>
    <row r="174" customHeight="1" spans="1:20">
      <c r="A174" s="64"/>
      <c r="B174" s="16" t="s">
        <v>64</v>
      </c>
      <c r="C174" s="17">
        <v>287.24</v>
      </c>
      <c r="D174" s="17">
        <v>18417</v>
      </c>
      <c r="E174" s="17">
        <v>530</v>
      </c>
      <c r="F174" s="62">
        <v>0.0287777596785579</v>
      </c>
      <c r="G174" s="63">
        <v>0.541962264150943</v>
      </c>
      <c r="H174" s="63">
        <v>15.5964597925829</v>
      </c>
      <c r="I174" s="17">
        <v>24</v>
      </c>
      <c r="J174" s="66">
        <v>0</v>
      </c>
      <c r="K174" s="17">
        <v>23</v>
      </c>
      <c r="L174" s="17">
        <v>0</v>
      </c>
      <c r="M174" s="17">
        <v>4</v>
      </c>
      <c r="N174" s="17">
        <v>51</v>
      </c>
      <c r="O174" s="67">
        <v>5.6321568627451</v>
      </c>
      <c r="T174"/>
    </row>
    <row r="175" customHeight="1" spans="1:20">
      <c r="A175" s="64"/>
      <c r="B175" s="16" t="s">
        <v>65</v>
      </c>
      <c r="C175" s="17">
        <v>218.84</v>
      </c>
      <c r="D175" s="17">
        <v>12911</v>
      </c>
      <c r="E175" s="17">
        <v>397</v>
      </c>
      <c r="F175" s="62">
        <v>0.0307489737433197</v>
      </c>
      <c r="G175" s="63">
        <v>0.551234256926952</v>
      </c>
      <c r="H175" s="63">
        <v>16.9498876926652</v>
      </c>
      <c r="I175" s="17">
        <v>16</v>
      </c>
      <c r="J175" s="66">
        <v>0</v>
      </c>
      <c r="K175" s="17">
        <v>12</v>
      </c>
      <c r="L175" s="17">
        <v>0</v>
      </c>
      <c r="M175" s="17">
        <v>0</v>
      </c>
      <c r="N175" s="17">
        <v>28</v>
      </c>
      <c r="O175" s="67">
        <v>7.81571428571429</v>
      </c>
      <c r="T175"/>
    </row>
    <row r="176" customHeight="1" spans="1:20">
      <c r="A176" s="64"/>
      <c r="B176" s="16" t="s">
        <v>66</v>
      </c>
      <c r="C176" s="17">
        <v>82.32</v>
      </c>
      <c r="D176" s="17">
        <v>6778</v>
      </c>
      <c r="E176" s="17">
        <v>194</v>
      </c>
      <c r="F176" s="62">
        <v>0.0286220123930363</v>
      </c>
      <c r="G176" s="63">
        <v>0.424329896907216</v>
      </c>
      <c r="H176" s="63">
        <v>12.1451755680142</v>
      </c>
      <c r="I176" s="17">
        <v>4</v>
      </c>
      <c r="J176" s="66">
        <v>0</v>
      </c>
      <c r="K176" s="17">
        <v>3</v>
      </c>
      <c r="L176" s="17">
        <v>0</v>
      </c>
      <c r="M176" s="17">
        <v>0</v>
      </c>
      <c r="N176" s="17">
        <v>7</v>
      </c>
      <c r="O176" s="67">
        <v>11.76</v>
      </c>
      <c r="T176"/>
    </row>
    <row r="177" customHeight="1" spans="1:20">
      <c r="A177" s="64"/>
      <c r="B177" s="16" t="s">
        <v>67</v>
      </c>
      <c r="C177" s="17">
        <v>105.76</v>
      </c>
      <c r="D177" s="17">
        <v>7724</v>
      </c>
      <c r="E177" s="17">
        <v>248</v>
      </c>
      <c r="F177" s="62">
        <v>0.032107716209218</v>
      </c>
      <c r="G177" s="63">
        <v>0.426451612903226</v>
      </c>
      <c r="H177" s="63">
        <v>13.6923873640601</v>
      </c>
      <c r="I177" s="17">
        <v>2</v>
      </c>
      <c r="J177" s="66">
        <v>0</v>
      </c>
      <c r="K177" s="17">
        <v>1</v>
      </c>
      <c r="L177" s="17">
        <v>0</v>
      </c>
      <c r="M177" s="17">
        <v>0</v>
      </c>
      <c r="N177" s="17">
        <v>3</v>
      </c>
      <c r="O177" s="67">
        <v>35.2533333333333</v>
      </c>
      <c r="T177"/>
    </row>
    <row r="178" customHeight="1" spans="1:20">
      <c r="A178" s="64"/>
      <c r="B178" s="16" t="s">
        <v>68</v>
      </c>
      <c r="C178" s="17">
        <v>81.18</v>
      </c>
      <c r="D178" s="17">
        <v>7009</v>
      </c>
      <c r="E178" s="17">
        <v>191</v>
      </c>
      <c r="F178" s="62">
        <v>0.0272506777000999</v>
      </c>
      <c r="G178" s="63">
        <v>0.425026178010471</v>
      </c>
      <c r="H178" s="63">
        <v>11.5822513910686</v>
      </c>
      <c r="I178" s="17">
        <v>1</v>
      </c>
      <c r="J178" s="66">
        <v>0</v>
      </c>
      <c r="K178" s="17">
        <v>1</v>
      </c>
      <c r="L178" s="17">
        <v>0</v>
      </c>
      <c r="M178" s="17">
        <v>4</v>
      </c>
      <c r="N178" s="17">
        <v>6</v>
      </c>
      <c r="O178" s="67">
        <v>13.53</v>
      </c>
      <c r="T178"/>
    </row>
    <row r="179" customHeight="1" spans="1:20">
      <c r="A179" s="64"/>
      <c r="B179" s="16" t="s">
        <v>69</v>
      </c>
      <c r="C179" s="17">
        <v>80.18</v>
      </c>
      <c r="D179" s="17">
        <v>6166</v>
      </c>
      <c r="E179" s="17">
        <v>182</v>
      </c>
      <c r="F179" s="62">
        <v>0.0295167045085955</v>
      </c>
      <c r="G179" s="63">
        <v>0.440549450549451</v>
      </c>
      <c r="H179" s="63">
        <v>13.0035679532922</v>
      </c>
      <c r="I179" s="17">
        <v>1</v>
      </c>
      <c r="J179" s="66">
        <v>0</v>
      </c>
      <c r="K179" s="17">
        <v>1</v>
      </c>
      <c r="L179" s="17">
        <v>1</v>
      </c>
      <c r="M179" s="17">
        <v>0</v>
      </c>
      <c r="N179" s="17">
        <v>3</v>
      </c>
      <c r="O179" s="67">
        <v>26.7266666666667</v>
      </c>
      <c r="T179"/>
    </row>
    <row r="180" customHeight="1" spans="1:20">
      <c r="A180" s="64"/>
      <c r="B180" s="16" t="s">
        <v>70</v>
      </c>
      <c r="C180" s="17">
        <v>69.24</v>
      </c>
      <c r="D180" s="17">
        <v>4917</v>
      </c>
      <c r="E180" s="17">
        <v>157</v>
      </c>
      <c r="F180" s="62">
        <v>0.031930038641448</v>
      </c>
      <c r="G180" s="63">
        <v>0.441019108280255</v>
      </c>
      <c r="H180" s="63">
        <v>14.0817571690055</v>
      </c>
      <c r="I180" s="17">
        <v>0</v>
      </c>
      <c r="J180" s="66">
        <v>0</v>
      </c>
      <c r="K180" s="17">
        <v>3</v>
      </c>
      <c r="L180" s="17">
        <v>0</v>
      </c>
      <c r="M180" s="17">
        <v>0</v>
      </c>
      <c r="N180" s="17">
        <v>3</v>
      </c>
      <c r="O180" s="67">
        <v>23.08</v>
      </c>
      <c r="T180"/>
    </row>
    <row r="181" customHeight="1" spans="1:20">
      <c r="A181" s="64"/>
      <c r="B181" s="16" t="s">
        <v>71</v>
      </c>
      <c r="C181" s="17">
        <v>69.89</v>
      </c>
      <c r="D181" s="17">
        <v>4922</v>
      </c>
      <c r="E181" s="17">
        <v>156</v>
      </c>
      <c r="F181" s="62">
        <v>0.0316944331572532</v>
      </c>
      <c r="G181" s="63">
        <v>0.448012820512821</v>
      </c>
      <c r="H181" s="63">
        <v>14.199512393336</v>
      </c>
      <c r="I181" s="17">
        <v>0</v>
      </c>
      <c r="J181" s="66">
        <v>0</v>
      </c>
      <c r="K181" s="17">
        <v>1</v>
      </c>
      <c r="L181" s="17">
        <v>0</v>
      </c>
      <c r="M181" s="17">
        <v>0</v>
      </c>
      <c r="N181" s="17">
        <v>1</v>
      </c>
      <c r="O181" s="67">
        <v>69.89</v>
      </c>
      <c r="T181"/>
    </row>
    <row r="182" customHeight="1" spans="1:20">
      <c r="A182" s="64"/>
      <c r="B182" s="16" t="s">
        <v>72</v>
      </c>
      <c r="C182" s="17">
        <v>72.54</v>
      </c>
      <c r="D182" s="17">
        <v>5209</v>
      </c>
      <c r="E182" s="17">
        <v>157</v>
      </c>
      <c r="F182" s="62">
        <v>0.0301401420618161</v>
      </c>
      <c r="G182" s="63">
        <v>0.46203821656051</v>
      </c>
      <c r="H182" s="63">
        <v>13.9258974851219</v>
      </c>
      <c r="I182" s="17">
        <v>2</v>
      </c>
      <c r="J182" s="66">
        <v>0</v>
      </c>
      <c r="K182" s="17">
        <v>2</v>
      </c>
      <c r="L182" s="17">
        <v>0</v>
      </c>
      <c r="M182" s="17">
        <v>0</v>
      </c>
      <c r="N182" s="17">
        <v>4</v>
      </c>
      <c r="O182" s="67">
        <v>18.135</v>
      </c>
      <c r="T182"/>
    </row>
    <row r="183" customHeight="1" spans="1:20">
      <c r="A183" s="64"/>
      <c r="B183" s="16" t="s">
        <v>73</v>
      </c>
      <c r="C183" s="17">
        <v>70.72</v>
      </c>
      <c r="D183" s="17">
        <v>5033</v>
      </c>
      <c r="E183" s="17">
        <v>158</v>
      </c>
      <c r="F183" s="62">
        <v>0.0313928074706934</v>
      </c>
      <c r="G183" s="63">
        <v>0.447594936708861</v>
      </c>
      <c r="H183" s="63">
        <v>14.0512616729585</v>
      </c>
      <c r="I183" s="17">
        <v>-1</v>
      </c>
      <c r="J183" s="66">
        <v>0</v>
      </c>
      <c r="K183" s="17">
        <v>0</v>
      </c>
      <c r="L183" s="17">
        <v>0</v>
      </c>
      <c r="M183" s="17">
        <v>0</v>
      </c>
      <c r="N183" s="17">
        <v>-1</v>
      </c>
      <c r="O183" s="67">
        <v>-70.72</v>
      </c>
      <c r="T183"/>
    </row>
    <row r="184" customHeight="1" spans="1:20">
      <c r="A184" s="64"/>
      <c r="B184" s="16" t="s">
        <v>74</v>
      </c>
      <c r="C184" s="17">
        <v>76.01</v>
      </c>
      <c r="D184" s="17">
        <v>6293</v>
      </c>
      <c r="E184" s="17">
        <v>176</v>
      </c>
      <c r="F184" s="62">
        <v>0.0279675830287621</v>
      </c>
      <c r="G184" s="63">
        <v>0.431875</v>
      </c>
      <c r="H184" s="63">
        <v>12.0784999205466</v>
      </c>
      <c r="I184" s="17">
        <v>2</v>
      </c>
      <c r="J184" s="66">
        <v>0</v>
      </c>
      <c r="K184" s="17">
        <v>3</v>
      </c>
      <c r="L184" s="17">
        <v>0</v>
      </c>
      <c r="M184" s="17">
        <v>0</v>
      </c>
      <c r="N184" s="17">
        <v>5</v>
      </c>
      <c r="O184" s="67">
        <v>15.202</v>
      </c>
      <c r="T184"/>
    </row>
    <row r="185" customHeight="1" spans="1:20">
      <c r="A185" s="64"/>
      <c r="B185" s="16" t="s">
        <v>75</v>
      </c>
      <c r="C185" s="17">
        <v>72.63</v>
      </c>
      <c r="D185" s="17">
        <v>5646</v>
      </c>
      <c r="E185" s="17">
        <v>164</v>
      </c>
      <c r="F185" s="62">
        <v>0.0290471130003542</v>
      </c>
      <c r="G185" s="63">
        <v>0.442865853658537</v>
      </c>
      <c r="H185" s="63">
        <v>12.8639744952179</v>
      </c>
      <c r="I185" s="17">
        <v>0</v>
      </c>
      <c r="J185" s="66">
        <v>0</v>
      </c>
      <c r="K185" s="17">
        <v>0</v>
      </c>
      <c r="L185" s="17">
        <v>0</v>
      </c>
      <c r="M185" s="17">
        <v>0</v>
      </c>
      <c r="N185" s="17">
        <v>0</v>
      </c>
      <c r="O185" s="67" t="e">
        <v>#DIV/0!</v>
      </c>
      <c r="T185"/>
    </row>
    <row r="186" customHeight="1" spans="1:20">
      <c r="A186" s="64"/>
      <c r="B186" s="16" t="s">
        <v>76</v>
      </c>
      <c r="C186" s="17">
        <v>66.68</v>
      </c>
      <c r="D186" s="17">
        <v>4704</v>
      </c>
      <c r="E186" s="17">
        <v>153</v>
      </c>
      <c r="F186" s="62">
        <v>0.0325255102040816</v>
      </c>
      <c r="G186" s="63">
        <v>0.435816993464052</v>
      </c>
      <c r="H186" s="63">
        <v>14.1751700680272</v>
      </c>
      <c r="I186" s="17">
        <v>0</v>
      </c>
      <c r="J186" s="66">
        <v>0</v>
      </c>
      <c r="K186" s="17">
        <v>0</v>
      </c>
      <c r="L186" s="17">
        <v>0</v>
      </c>
      <c r="M186" s="17">
        <v>0</v>
      </c>
      <c r="N186" s="17">
        <v>0</v>
      </c>
      <c r="O186" s="67" t="e">
        <v>#DIV/0!</v>
      </c>
      <c r="T186"/>
    </row>
    <row r="187" customHeight="1" spans="1:20">
      <c r="A187" s="64"/>
      <c r="B187" s="16" t="s">
        <v>77</v>
      </c>
      <c r="C187" s="17">
        <v>40.11</v>
      </c>
      <c r="D187" s="17">
        <v>3043</v>
      </c>
      <c r="E187" s="17">
        <v>94</v>
      </c>
      <c r="F187" s="62">
        <v>0.03089056851791</v>
      </c>
      <c r="G187" s="63">
        <v>0.426702127659574</v>
      </c>
      <c r="H187" s="63">
        <v>13.181071311206</v>
      </c>
      <c r="I187" s="17">
        <v>1</v>
      </c>
      <c r="J187" s="66">
        <v>0</v>
      </c>
      <c r="K187" s="17">
        <v>0</v>
      </c>
      <c r="L187" s="17">
        <v>0</v>
      </c>
      <c r="M187" s="17">
        <v>0</v>
      </c>
      <c r="N187" s="17">
        <v>1</v>
      </c>
      <c r="O187" s="67">
        <v>40.11</v>
      </c>
      <c r="T187"/>
    </row>
    <row r="188" customHeight="1" spans="1:20">
      <c r="A188" s="64"/>
      <c r="B188" s="16" t="s">
        <v>78</v>
      </c>
      <c r="C188" s="17">
        <v>49.89</v>
      </c>
      <c r="D188" s="17">
        <v>3437</v>
      </c>
      <c r="E188" s="17">
        <v>118</v>
      </c>
      <c r="F188" s="62">
        <v>0.0343322665114926</v>
      </c>
      <c r="G188" s="63">
        <v>0.422796610169492</v>
      </c>
      <c r="H188" s="63">
        <v>14.5155659004946</v>
      </c>
      <c r="I188" s="17">
        <v>1</v>
      </c>
      <c r="J188" s="66">
        <v>0</v>
      </c>
      <c r="K188" s="17">
        <v>1</v>
      </c>
      <c r="L188" s="17">
        <v>0</v>
      </c>
      <c r="M188" s="17">
        <v>0</v>
      </c>
      <c r="N188" s="17">
        <v>2</v>
      </c>
      <c r="O188" s="67">
        <v>24.945</v>
      </c>
      <c r="T188"/>
    </row>
    <row r="189" customHeight="1" spans="1:20">
      <c r="A189" s="64"/>
      <c r="B189" s="16" t="s">
        <v>79</v>
      </c>
      <c r="C189" s="17">
        <v>53.57</v>
      </c>
      <c r="D189" s="17">
        <v>3097</v>
      </c>
      <c r="E189" s="17">
        <v>126</v>
      </c>
      <c r="F189" s="62">
        <v>0.0406845334194382</v>
      </c>
      <c r="G189" s="63">
        <v>0.42515873015873</v>
      </c>
      <c r="H189" s="63">
        <v>17.2973845657088</v>
      </c>
      <c r="I189" s="17">
        <v>0</v>
      </c>
      <c r="J189" s="66">
        <v>0</v>
      </c>
      <c r="K189" s="17">
        <v>1</v>
      </c>
      <c r="L189" s="17">
        <v>0</v>
      </c>
      <c r="M189" s="17">
        <v>0</v>
      </c>
      <c r="N189" s="17">
        <v>1</v>
      </c>
      <c r="O189" s="67">
        <v>53.57</v>
      </c>
      <c r="T189"/>
    </row>
    <row r="190" customHeight="1" spans="1:20">
      <c r="A190" s="64"/>
      <c r="B190" s="16" t="s">
        <v>80</v>
      </c>
      <c r="C190" s="17">
        <v>40.18</v>
      </c>
      <c r="D190" s="17">
        <v>2601</v>
      </c>
      <c r="E190" s="17">
        <v>94</v>
      </c>
      <c r="F190" s="62">
        <v>0.0361399461745483</v>
      </c>
      <c r="G190" s="63">
        <v>0.427446808510638</v>
      </c>
      <c r="H190" s="63">
        <v>15.4479046520569</v>
      </c>
      <c r="I190" s="17">
        <v>0</v>
      </c>
      <c r="J190" s="66">
        <v>0</v>
      </c>
      <c r="K190" s="17">
        <v>1</v>
      </c>
      <c r="L190" s="17">
        <v>0</v>
      </c>
      <c r="M190" s="17">
        <v>0</v>
      </c>
      <c r="N190" s="17">
        <v>1</v>
      </c>
      <c r="O190" s="67">
        <v>40.18</v>
      </c>
      <c r="T190"/>
    </row>
    <row r="191" customHeight="1" spans="1:20">
      <c r="A191" s="64"/>
      <c r="B191" s="16" t="s">
        <v>81</v>
      </c>
      <c r="C191" s="17">
        <v>65.07</v>
      </c>
      <c r="D191" s="17">
        <v>4607</v>
      </c>
      <c r="E191" s="17">
        <v>152</v>
      </c>
      <c r="F191" s="62">
        <v>0.0329932711091817</v>
      </c>
      <c r="G191" s="63">
        <v>0.428092105263158</v>
      </c>
      <c r="H191" s="63">
        <v>14.1241588886477</v>
      </c>
      <c r="I191" s="17">
        <v>2</v>
      </c>
      <c r="J191" s="66">
        <v>0</v>
      </c>
      <c r="K191" s="17">
        <v>1</v>
      </c>
      <c r="L191" s="17">
        <v>0</v>
      </c>
      <c r="M191" s="17">
        <v>0</v>
      </c>
      <c r="N191" s="17">
        <v>3</v>
      </c>
      <c r="O191" s="67">
        <v>21.69</v>
      </c>
      <c r="T191"/>
    </row>
    <row r="192" customHeight="1" spans="1:20">
      <c r="A192" s="64"/>
      <c r="B192" s="16" t="s">
        <v>82</v>
      </c>
      <c r="C192" s="17">
        <v>71.89</v>
      </c>
      <c r="D192" s="17">
        <v>4853</v>
      </c>
      <c r="E192" s="17">
        <v>169</v>
      </c>
      <c r="F192" s="62">
        <v>0.0348238203173295</v>
      </c>
      <c r="G192" s="63">
        <v>0.425384615384615</v>
      </c>
      <c r="H192" s="63">
        <v>14.8135174119102</v>
      </c>
      <c r="I192" s="17">
        <v>1</v>
      </c>
      <c r="J192" s="66">
        <v>0</v>
      </c>
      <c r="K192" s="17">
        <v>0</v>
      </c>
      <c r="L192" s="17">
        <v>0</v>
      </c>
      <c r="M192" s="17">
        <v>0</v>
      </c>
      <c r="N192" s="17">
        <v>1</v>
      </c>
      <c r="O192" s="67">
        <v>71.89</v>
      </c>
      <c r="T192"/>
    </row>
    <row r="193" customHeight="1" spans="1:20">
      <c r="A193" s="64"/>
      <c r="B193" s="16" t="s">
        <v>83</v>
      </c>
      <c r="C193" s="17">
        <v>66.81</v>
      </c>
      <c r="D193" s="17">
        <v>4866</v>
      </c>
      <c r="E193" s="17">
        <v>151</v>
      </c>
      <c r="F193" s="62">
        <v>0.0310316481709823</v>
      </c>
      <c r="G193" s="63">
        <v>0.442450331125828</v>
      </c>
      <c r="H193" s="63">
        <v>13.7299630086313</v>
      </c>
      <c r="I193" s="17">
        <v>5</v>
      </c>
      <c r="J193" s="66">
        <v>0</v>
      </c>
      <c r="K193" s="17">
        <v>1</v>
      </c>
      <c r="L193" s="17">
        <v>0</v>
      </c>
      <c r="M193" s="17">
        <v>0</v>
      </c>
      <c r="N193" s="17">
        <v>6</v>
      </c>
      <c r="O193" s="67">
        <v>11.135</v>
      </c>
      <c r="T193"/>
    </row>
    <row r="194" customHeight="1" spans="1:20">
      <c r="A194" s="64"/>
      <c r="B194" s="16" t="s">
        <v>84</v>
      </c>
      <c r="C194" s="17">
        <v>79.5</v>
      </c>
      <c r="D194" s="17">
        <v>4937</v>
      </c>
      <c r="E194" s="17">
        <v>184</v>
      </c>
      <c r="F194" s="62">
        <v>0.0372695969212072</v>
      </c>
      <c r="G194" s="63">
        <v>0.432065217391304</v>
      </c>
      <c r="H194" s="63">
        <v>16.1028964958477</v>
      </c>
      <c r="I194" s="17">
        <v>0</v>
      </c>
      <c r="J194" s="66">
        <v>0</v>
      </c>
      <c r="K194" s="17">
        <v>0</v>
      </c>
      <c r="L194" s="17">
        <v>0</v>
      </c>
      <c r="M194" s="17">
        <v>0</v>
      </c>
      <c r="N194" s="17">
        <v>0</v>
      </c>
      <c r="O194" s="67" t="e">
        <v>#DIV/0!</v>
      </c>
      <c r="T194"/>
    </row>
    <row r="195" customHeight="1" spans="1:20">
      <c r="A195" s="64"/>
      <c r="B195" s="16" t="s">
        <v>85</v>
      </c>
      <c r="C195" s="17">
        <v>77.47</v>
      </c>
      <c r="D195" s="17">
        <v>4350</v>
      </c>
      <c r="E195" s="17">
        <v>179</v>
      </c>
      <c r="F195" s="62">
        <v>0.0411494252873563</v>
      </c>
      <c r="G195" s="63">
        <v>0.432793296089386</v>
      </c>
      <c r="H195" s="63">
        <v>17.8091954022989</v>
      </c>
      <c r="I195" s="17">
        <v>2</v>
      </c>
      <c r="J195" s="66">
        <v>0</v>
      </c>
      <c r="K195" s="17">
        <v>1</v>
      </c>
      <c r="L195" s="17">
        <v>0</v>
      </c>
      <c r="M195" s="17">
        <v>0</v>
      </c>
      <c r="N195" s="17">
        <v>3</v>
      </c>
      <c r="O195" s="67">
        <v>25.8233333333333</v>
      </c>
      <c r="T195"/>
    </row>
    <row r="196" customHeight="1" spans="1:20">
      <c r="A196" s="64"/>
      <c r="B196" s="16" t="s">
        <v>86</v>
      </c>
      <c r="C196" s="17">
        <v>48.68</v>
      </c>
      <c r="D196" s="17">
        <v>3633</v>
      </c>
      <c r="E196" s="17">
        <v>120</v>
      </c>
      <c r="F196" s="62">
        <v>0.0330305532617671</v>
      </c>
      <c r="G196" s="63">
        <v>0.405666666666667</v>
      </c>
      <c r="H196" s="63">
        <v>13.3993944398569</v>
      </c>
      <c r="I196" s="17">
        <v>-1</v>
      </c>
      <c r="J196" s="66">
        <v>0</v>
      </c>
      <c r="K196" s="17">
        <v>0</v>
      </c>
      <c r="L196" s="17">
        <v>0</v>
      </c>
      <c r="M196" s="17">
        <v>0</v>
      </c>
      <c r="N196" s="17">
        <v>-1</v>
      </c>
      <c r="O196" s="67">
        <v>-48.68</v>
      </c>
      <c r="T196"/>
    </row>
    <row r="197" customHeight="1" spans="1:20">
      <c r="A197" s="64"/>
      <c r="B197" s="16" t="s">
        <v>87</v>
      </c>
      <c r="C197" s="17">
        <v>73.28</v>
      </c>
      <c r="D197" s="17">
        <v>4489</v>
      </c>
      <c r="E197" s="17">
        <v>177</v>
      </c>
      <c r="F197" s="62">
        <v>0.0394297170862107</v>
      </c>
      <c r="G197" s="63">
        <v>0.414011299435028</v>
      </c>
      <c r="H197" s="63">
        <v>16.3243484072176</v>
      </c>
      <c r="I197" s="17">
        <v>0</v>
      </c>
      <c r="J197" s="66">
        <v>0</v>
      </c>
      <c r="K197" s="17">
        <v>1</v>
      </c>
      <c r="L197" s="17">
        <v>0</v>
      </c>
      <c r="M197" s="17">
        <v>0</v>
      </c>
      <c r="N197" s="17">
        <v>1</v>
      </c>
      <c r="O197" s="67">
        <v>73.28</v>
      </c>
      <c r="T197"/>
    </row>
    <row r="198" customHeight="1" spans="1:20">
      <c r="A198" s="64"/>
      <c r="B198" s="16" t="s">
        <v>88</v>
      </c>
      <c r="C198" s="17">
        <v>125.82</v>
      </c>
      <c r="D198" s="17">
        <v>9096</v>
      </c>
      <c r="E198" s="17">
        <v>303</v>
      </c>
      <c r="F198" s="62">
        <v>0.033311345646438</v>
      </c>
      <c r="G198" s="63">
        <v>0.415247524752475</v>
      </c>
      <c r="H198" s="63">
        <v>13.8324538258575</v>
      </c>
      <c r="I198" s="17">
        <v>1</v>
      </c>
      <c r="J198" s="66">
        <v>0</v>
      </c>
      <c r="K198" s="17">
        <v>3</v>
      </c>
      <c r="L198" s="17">
        <v>0</v>
      </c>
      <c r="M198" s="17">
        <v>1</v>
      </c>
      <c r="N198" s="17">
        <v>5</v>
      </c>
      <c r="O198" s="67">
        <v>25.164</v>
      </c>
      <c r="T198"/>
    </row>
    <row r="199" customHeight="1" spans="1:20">
      <c r="A199" s="64"/>
      <c r="B199" s="16" t="s">
        <v>89</v>
      </c>
      <c r="C199" s="17">
        <v>94.02</v>
      </c>
      <c r="D199" s="17">
        <v>7393</v>
      </c>
      <c r="E199" s="17">
        <v>229</v>
      </c>
      <c r="F199" s="62">
        <v>0.0309752468551332</v>
      </c>
      <c r="G199" s="63">
        <v>0.41056768558952</v>
      </c>
      <c r="H199" s="63">
        <v>12.7174354118761</v>
      </c>
      <c r="I199" s="17">
        <v>0</v>
      </c>
      <c r="J199" s="66">
        <v>0</v>
      </c>
      <c r="K199" s="17">
        <v>2</v>
      </c>
      <c r="L199" s="17">
        <v>0</v>
      </c>
      <c r="M199" s="17">
        <v>0</v>
      </c>
      <c r="N199" s="17">
        <v>2</v>
      </c>
      <c r="O199" s="67">
        <v>47.01</v>
      </c>
      <c r="T199"/>
    </row>
    <row r="200" customHeight="1" spans="1:20">
      <c r="A200" s="64"/>
      <c r="B200" s="16" t="s">
        <v>90</v>
      </c>
      <c r="C200" s="17">
        <v>99.53</v>
      </c>
      <c r="D200" s="17">
        <v>7925</v>
      </c>
      <c r="E200" s="17">
        <v>239</v>
      </c>
      <c r="F200" s="62">
        <v>0.0301577287066246</v>
      </c>
      <c r="G200" s="63">
        <v>0.416443514644352</v>
      </c>
      <c r="H200" s="63">
        <v>12.5589905362776</v>
      </c>
      <c r="I200" s="17">
        <v>1</v>
      </c>
      <c r="J200" s="66">
        <v>0</v>
      </c>
      <c r="K200" s="17">
        <v>1</v>
      </c>
      <c r="L200" s="17">
        <v>0</v>
      </c>
      <c r="M200" s="17">
        <v>0</v>
      </c>
      <c r="N200" s="17">
        <v>2</v>
      </c>
      <c r="O200" s="67">
        <v>49.765</v>
      </c>
      <c r="T200"/>
    </row>
    <row r="201" customHeight="1" spans="1:20">
      <c r="A201" s="64"/>
      <c r="B201" s="16" t="s">
        <v>91</v>
      </c>
      <c r="C201" s="17">
        <v>123.56</v>
      </c>
      <c r="D201" s="17">
        <v>10390</v>
      </c>
      <c r="E201" s="17">
        <v>290</v>
      </c>
      <c r="F201" s="62">
        <v>0.0279114533205005</v>
      </c>
      <c r="G201" s="63">
        <v>0.426068965517241</v>
      </c>
      <c r="H201" s="63">
        <v>11.8922040423484</v>
      </c>
      <c r="I201" s="17">
        <v>2</v>
      </c>
      <c r="J201" s="66">
        <v>0</v>
      </c>
      <c r="K201" s="17">
        <v>2</v>
      </c>
      <c r="L201" s="17">
        <v>0</v>
      </c>
      <c r="M201" s="17">
        <v>0</v>
      </c>
      <c r="N201" s="17">
        <v>4</v>
      </c>
      <c r="O201" s="67">
        <v>30.89</v>
      </c>
      <c r="T201"/>
    </row>
    <row r="202" customHeight="1" spans="1:20">
      <c r="A202" s="64"/>
      <c r="B202" s="16" t="s">
        <v>92</v>
      </c>
      <c r="C202" s="17">
        <v>105.3</v>
      </c>
      <c r="D202" s="17">
        <v>7244</v>
      </c>
      <c r="E202" s="17">
        <v>244</v>
      </c>
      <c r="F202" s="62">
        <v>0.033683048039757</v>
      </c>
      <c r="G202" s="63">
        <v>0.43155737704918</v>
      </c>
      <c r="H202" s="63">
        <v>14.5361678630591</v>
      </c>
      <c r="I202" s="17">
        <v>2</v>
      </c>
      <c r="J202" s="66">
        <v>0</v>
      </c>
      <c r="K202" s="17">
        <v>1</v>
      </c>
      <c r="L202" s="17">
        <v>0</v>
      </c>
      <c r="M202" s="17">
        <v>0</v>
      </c>
      <c r="N202" s="17">
        <v>3</v>
      </c>
      <c r="O202" s="67">
        <v>35.1</v>
      </c>
      <c r="T202"/>
    </row>
    <row r="203" customHeight="1" spans="1:20">
      <c r="A203" s="64"/>
      <c r="B203" s="16" t="s">
        <v>93</v>
      </c>
      <c r="C203" s="17">
        <v>92.64</v>
      </c>
      <c r="D203" s="17">
        <v>6683</v>
      </c>
      <c r="E203" s="17">
        <v>216</v>
      </c>
      <c r="F203" s="62">
        <v>0.0323208140056861</v>
      </c>
      <c r="G203" s="63">
        <v>0.428888888888889</v>
      </c>
      <c r="H203" s="63">
        <v>13.8620380068831</v>
      </c>
      <c r="I203" s="17">
        <v>2</v>
      </c>
      <c r="J203" s="66">
        <v>0</v>
      </c>
      <c r="K203" s="17">
        <v>3</v>
      </c>
      <c r="L203" s="17">
        <v>0</v>
      </c>
      <c r="M203" s="17">
        <v>0</v>
      </c>
      <c r="N203" s="17">
        <v>5</v>
      </c>
      <c r="O203" s="67">
        <v>18.528</v>
      </c>
      <c r="T203"/>
    </row>
    <row r="204" customHeight="1" spans="1:20">
      <c r="A204" s="64"/>
      <c r="B204" s="16" t="s">
        <v>94</v>
      </c>
      <c r="C204" s="17">
        <v>118.84</v>
      </c>
      <c r="D204" s="17">
        <v>9228</v>
      </c>
      <c r="E204" s="17">
        <v>271</v>
      </c>
      <c r="F204" s="62">
        <v>0.0293671434763762</v>
      </c>
      <c r="G204" s="63">
        <v>0.438523985239852</v>
      </c>
      <c r="H204" s="63">
        <v>12.878196792371</v>
      </c>
      <c r="I204" s="17">
        <v>2</v>
      </c>
      <c r="J204" s="66">
        <v>0</v>
      </c>
      <c r="K204" s="17">
        <v>3</v>
      </c>
      <c r="L204" s="17">
        <v>0</v>
      </c>
      <c r="M204" s="17">
        <v>0</v>
      </c>
      <c r="N204" s="17">
        <v>5</v>
      </c>
      <c r="O204" s="67">
        <v>23.768</v>
      </c>
      <c r="T204"/>
    </row>
    <row r="205" customHeight="1" spans="1:20">
      <c r="A205" s="64"/>
      <c r="B205" s="16" t="s">
        <v>95</v>
      </c>
      <c r="C205" s="17">
        <v>149</v>
      </c>
      <c r="D205" s="17">
        <v>11735</v>
      </c>
      <c r="E205" s="17">
        <v>344</v>
      </c>
      <c r="F205" s="62">
        <v>0.0293140178951853</v>
      </c>
      <c r="G205" s="63">
        <v>0.433139534883721</v>
      </c>
      <c r="H205" s="63">
        <v>12.6970600766937</v>
      </c>
      <c r="I205" s="17">
        <v>6</v>
      </c>
      <c r="J205" s="66">
        <v>0</v>
      </c>
      <c r="K205" s="17">
        <v>2</v>
      </c>
      <c r="L205" s="17">
        <v>1</v>
      </c>
      <c r="M205" s="17">
        <v>0</v>
      </c>
      <c r="N205" s="17">
        <v>9</v>
      </c>
      <c r="O205" s="67">
        <v>16.5555555555556</v>
      </c>
      <c r="T205"/>
    </row>
    <row r="206" customHeight="1" spans="1:20">
      <c r="A206" s="64"/>
      <c r="B206" s="16" t="s">
        <v>96</v>
      </c>
      <c r="C206" s="17">
        <v>122.19</v>
      </c>
      <c r="D206" s="17">
        <v>9615</v>
      </c>
      <c r="E206" s="17">
        <v>289</v>
      </c>
      <c r="F206" s="62">
        <v>0.0300572022880915</v>
      </c>
      <c r="G206" s="63">
        <v>0.42280276816609</v>
      </c>
      <c r="H206" s="63">
        <v>12.7082683307332</v>
      </c>
      <c r="I206" s="17">
        <v>1</v>
      </c>
      <c r="J206" s="66">
        <v>0</v>
      </c>
      <c r="K206" s="17">
        <v>2</v>
      </c>
      <c r="L206" s="17">
        <v>0</v>
      </c>
      <c r="M206" s="17">
        <v>0</v>
      </c>
      <c r="N206" s="17">
        <v>3</v>
      </c>
      <c r="O206" s="67">
        <v>40.73</v>
      </c>
      <c r="T206"/>
    </row>
    <row r="207" customHeight="1" spans="1:20">
      <c r="A207" s="64"/>
      <c r="B207" s="16" t="s">
        <v>97</v>
      </c>
      <c r="C207" s="17">
        <v>107.95</v>
      </c>
      <c r="D207" s="17">
        <v>8605</v>
      </c>
      <c r="E207" s="17">
        <v>251</v>
      </c>
      <c r="F207" s="62">
        <v>0.0291690877396862</v>
      </c>
      <c r="G207" s="63">
        <v>0.4300796812749</v>
      </c>
      <c r="H207" s="63">
        <v>12.5450319581639</v>
      </c>
      <c r="I207" s="17">
        <v>0</v>
      </c>
      <c r="J207" s="66">
        <v>0</v>
      </c>
      <c r="K207" s="17">
        <v>2</v>
      </c>
      <c r="L207" s="17">
        <v>0</v>
      </c>
      <c r="M207" s="17">
        <v>0</v>
      </c>
      <c r="N207" s="17">
        <v>2</v>
      </c>
      <c r="O207" s="67">
        <v>53.975</v>
      </c>
      <c r="T207"/>
    </row>
    <row r="208" customHeight="1" spans="1:20">
      <c r="A208" s="64"/>
      <c r="B208" s="16" t="s">
        <v>98</v>
      </c>
      <c r="C208" s="17">
        <v>93.13</v>
      </c>
      <c r="D208" s="17">
        <v>7536</v>
      </c>
      <c r="E208" s="17">
        <v>217</v>
      </c>
      <c r="F208" s="62">
        <v>0.0287951167728238</v>
      </c>
      <c r="G208" s="63">
        <v>0.429170506912442</v>
      </c>
      <c r="H208" s="63">
        <v>12.3580148619958</v>
      </c>
      <c r="I208" s="17">
        <v>3</v>
      </c>
      <c r="J208" s="66">
        <v>0</v>
      </c>
      <c r="K208" s="17">
        <v>1</v>
      </c>
      <c r="L208" s="17">
        <v>0</v>
      </c>
      <c r="M208" s="17">
        <v>0</v>
      </c>
      <c r="N208" s="17">
        <v>4</v>
      </c>
      <c r="O208" s="67">
        <v>23.2825</v>
      </c>
      <c r="T208"/>
    </row>
    <row r="209" customHeight="1" spans="1:20">
      <c r="A209" s="64"/>
      <c r="B209" s="16" t="s">
        <v>99</v>
      </c>
      <c r="C209" s="17">
        <v>63.72</v>
      </c>
      <c r="D209" s="17">
        <v>5465</v>
      </c>
      <c r="E209" s="17">
        <v>149</v>
      </c>
      <c r="F209" s="62">
        <v>0.0272644098810613</v>
      </c>
      <c r="G209" s="63">
        <v>0.427651006711409</v>
      </c>
      <c r="H209" s="63">
        <v>11.6596523330284</v>
      </c>
      <c r="I209" s="17">
        <v>2</v>
      </c>
      <c r="J209" s="66">
        <v>0</v>
      </c>
      <c r="K209" s="17">
        <v>2</v>
      </c>
      <c r="L209" s="17">
        <v>1</v>
      </c>
      <c r="M209" s="17">
        <v>0</v>
      </c>
      <c r="N209" s="17">
        <v>5</v>
      </c>
      <c r="O209" s="67">
        <v>12.744</v>
      </c>
      <c r="T209"/>
    </row>
    <row r="210" customHeight="1" spans="1:20">
      <c r="A210" s="64"/>
      <c r="B210" s="16" t="s">
        <v>100</v>
      </c>
      <c r="C210" s="17">
        <v>58.05</v>
      </c>
      <c r="D210" s="17">
        <v>4352</v>
      </c>
      <c r="E210" s="17">
        <v>142</v>
      </c>
      <c r="F210" s="62">
        <v>0.0326286764705882</v>
      </c>
      <c r="G210" s="63">
        <v>0.408802816901408</v>
      </c>
      <c r="H210" s="63">
        <v>13.3386948529412</v>
      </c>
      <c r="I210" s="17">
        <v>4</v>
      </c>
      <c r="J210" s="66">
        <v>0</v>
      </c>
      <c r="K210" s="17">
        <v>0</v>
      </c>
      <c r="L210" s="17">
        <v>1</v>
      </c>
      <c r="M210" s="17">
        <v>0</v>
      </c>
      <c r="N210" s="17">
        <v>5</v>
      </c>
      <c r="O210" s="67">
        <v>11.61</v>
      </c>
      <c r="T210"/>
    </row>
    <row r="211" customHeight="1" spans="1:20">
      <c r="A211" s="64"/>
      <c r="B211" s="16" t="s">
        <v>101</v>
      </c>
      <c r="C211" s="17">
        <v>73.31</v>
      </c>
      <c r="D211" s="17">
        <v>4946</v>
      </c>
      <c r="E211" s="17">
        <v>169</v>
      </c>
      <c r="F211" s="62">
        <v>0.0341690254751314</v>
      </c>
      <c r="G211" s="63">
        <v>0.433786982248521</v>
      </c>
      <c r="H211" s="63">
        <v>14.8220784472301</v>
      </c>
      <c r="I211" s="17">
        <v>1</v>
      </c>
      <c r="J211" s="66">
        <v>0</v>
      </c>
      <c r="K211" s="17">
        <v>1</v>
      </c>
      <c r="L211" s="17">
        <v>0</v>
      </c>
      <c r="M211" s="17">
        <v>0</v>
      </c>
      <c r="N211" s="17">
        <v>2</v>
      </c>
      <c r="O211" s="67">
        <v>36.655</v>
      </c>
      <c r="T211"/>
    </row>
    <row r="212" customHeight="1" spans="1:20">
      <c r="A212" s="64"/>
      <c r="B212" s="16" t="s">
        <v>102</v>
      </c>
      <c r="C212" s="17">
        <v>99.71</v>
      </c>
      <c r="D212" s="17">
        <v>7467</v>
      </c>
      <c r="E212" s="17">
        <v>226</v>
      </c>
      <c r="F212" s="62">
        <v>0.0302665059595554</v>
      </c>
      <c r="G212" s="63">
        <v>0.441194690265487</v>
      </c>
      <c r="H212" s="63">
        <v>13.3534217222445</v>
      </c>
      <c r="I212" s="17">
        <v>1</v>
      </c>
      <c r="J212" s="66">
        <v>0</v>
      </c>
      <c r="K212" s="17">
        <v>0</v>
      </c>
      <c r="L212" s="17">
        <v>0</v>
      </c>
      <c r="M212" s="17">
        <v>0</v>
      </c>
      <c r="N212" s="17">
        <v>1</v>
      </c>
      <c r="O212" s="67">
        <v>99.71</v>
      </c>
      <c r="T212"/>
    </row>
    <row r="213" customHeight="1" spans="1:20">
      <c r="A213" s="64"/>
      <c r="B213" s="16" t="s">
        <v>103</v>
      </c>
      <c r="C213" s="17">
        <v>118.02</v>
      </c>
      <c r="D213" s="17">
        <v>8196</v>
      </c>
      <c r="E213" s="17">
        <v>265</v>
      </c>
      <c r="F213" s="62">
        <v>0.0323328452903856</v>
      </c>
      <c r="G213" s="63">
        <v>0.445358490566038</v>
      </c>
      <c r="H213" s="63">
        <v>14.3997071742313</v>
      </c>
      <c r="I213" s="17">
        <v>3</v>
      </c>
      <c r="J213" s="66">
        <v>0</v>
      </c>
      <c r="K213" s="17">
        <v>1</v>
      </c>
      <c r="L213" s="17">
        <v>1</v>
      </c>
      <c r="M213" s="17">
        <v>0</v>
      </c>
      <c r="N213" s="17">
        <v>5</v>
      </c>
      <c r="O213" s="67">
        <v>23.604</v>
      </c>
      <c r="T213"/>
    </row>
    <row r="214" customHeight="1" spans="1:20">
      <c r="A214" s="64"/>
      <c r="B214" s="16" t="s">
        <v>104</v>
      </c>
      <c r="C214" s="17">
        <v>133.59</v>
      </c>
      <c r="D214" s="17">
        <v>9385</v>
      </c>
      <c r="E214" s="17">
        <v>302</v>
      </c>
      <c r="F214" s="62">
        <v>0.0321790090570059</v>
      </c>
      <c r="G214" s="63">
        <v>0.442350993377483</v>
      </c>
      <c r="H214" s="63">
        <v>14.2344166222696</v>
      </c>
      <c r="I214" s="17">
        <v>8</v>
      </c>
      <c r="J214" s="66">
        <v>0</v>
      </c>
      <c r="K214" s="17">
        <v>3</v>
      </c>
      <c r="L214" s="17">
        <v>0</v>
      </c>
      <c r="M214" s="17">
        <v>0</v>
      </c>
      <c r="N214" s="17">
        <v>11</v>
      </c>
      <c r="O214" s="67">
        <v>12.1445454545455</v>
      </c>
      <c r="T214"/>
    </row>
    <row r="215" customHeight="1" spans="1:20">
      <c r="A215" s="64"/>
      <c r="B215" s="16" t="s">
        <v>105</v>
      </c>
      <c r="C215" s="17">
        <v>79.25</v>
      </c>
      <c r="D215" s="17">
        <v>5392</v>
      </c>
      <c r="E215" s="17">
        <v>184</v>
      </c>
      <c r="F215" s="62">
        <v>0.0341246290801187</v>
      </c>
      <c r="G215" s="63">
        <v>0.43070652173913</v>
      </c>
      <c r="H215" s="63">
        <v>14.6977002967359</v>
      </c>
      <c r="I215" s="17">
        <v>2</v>
      </c>
      <c r="J215" s="66">
        <v>0</v>
      </c>
      <c r="K215" s="17">
        <v>0</v>
      </c>
      <c r="L215" s="17">
        <v>1</v>
      </c>
      <c r="M215" s="17">
        <v>0</v>
      </c>
      <c r="N215" s="17">
        <v>3</v>
      </c>
      <c r="O215" s="67">
        <v>26.4166666666667</v>
      </c>
      <c r="T215"/>
    </row>
    <row r="216" customHeight="1" spans="1:20">
      <c r="A216" s="64"/>
      <c r="B216" s="16" t="s">
        <v>106</v>
      </c>
      <c r="C216" s="17">
        <v>110.75</v>
      </c>
      <c r="D216" s="17">
        <v>7747</v>
      </c>
      <c r="E216" s="17">
        <v>261</v>
      </c>
      <c r="F216" s="62">
        <v>0.0336904608235446</v>
      </c>
      <c r="G216" s="63">
        <v>0.424329501915709</v>
      </c>
      <c r="H216" s="63">
        <v>14.2958564605654</v>
      </c>
      <c r="I216" s="17">
        <v>0</v>
      </c>
      <c r="J216" s="66">
        <v>0</v>
      </c>
      <c r="K216" s="17">
        <v>3</v>
      </c>
      <c r="L216" s="17">
        <v>0</v>
      </c>
      <c r="M216" s="17">
        <v>0</v>
      </c>
      <c r="N216" s="17">
        <v>3</v>
      </c>
      <c r="O216" s="67">
        <v>36.9166666666667</v>
      </c>
      <c r="T216"/>
    </row>
    <row r="217" customHeight="1" spans="1:20">
      <c r="A217" s="64"/>
      <c r="B217" s="16" t="s">
        <v>107</v>
      </c>
      <c r="C217" s="17">
        <v>140.72</v>
      </c>
      <c r="D217" s="17">
        <v>10139</v>
      </c>
      <c r="E217" s="17">
        <v>327</v>
      </c>
      <c r="F217" s="62">
        <v>0.0322517013512181</v>
      </c>
      <c r="G217" s="63">
        <v>0.430336391437309</v>
      </c>
      <c r="H217" s="63">
        <v>13.879080777197</v>
      </c>
      <c r="I217" s="17">
        <v>3</v>
      </c>
      <c r="J217" s="66">
        <v>0</v>
      </c>
      <c r="K217" s="17">
        <v>3</v>
      </c>
      <c r="L217" s="17">
        <v>0</v>
      </c>
      <c r="M217" s="17">
        <v>1</v>
      </c>
      <c r="N217" s="17">
        <v>7</v>
      </c>
      <c r="O217" s="67">
        <v>20.1028571428571</v>
      </c>
      <c r="T217"/>
    </row>
    <row r="218" customHeight="1" spans="1:20">
      <c r="A218" s="64"/>
      <c r="B218" s="16" t="s">
        <v>108</v>
      </c>
      <c r="C218" s="17">
        <v>134.63</v>
      </c>
      <c r="D218" s="17">
        <v>8684</v>
      </c>
      <c r="E218" s="17">
        <v>311</v>
      </c>
      <c r="F218" s="62">
        <v>0.0358129894058038</v>
      </c>
      <c r="G218" s="63">
        <v>0.432893890675241</v>
      </c>
      <c r="H218" s="63">
        <v>15.5032243205896</v>
      </c>
      <c r="I218" s="17">
        <v>3</v>
      </c>
      <c r="J218" s="66">
        <v>1</v>
      </c>
      <c r="K218" s="17">
        <v>0</v>
      </c>
      <c r="L218" s="17">
        <v>0</v>
      </c>
      <c r="M218" s="17">
        <v>0</v>
      </c>
      <c r="N218" s="17">
        <v>4</v>
      </c>
      <c r="O218" s="67">
        <v>33.6575</v>
      </c>
      <c r="T218"/>
    </row>
    <row r="219" customHeight="1" spans="1:20">
      <c r="A219" s="64"/>
      <c r="B219" s="16" t="s">
        <v>109</v>
      </c>
      <c r="C219" s="17">
        <v>129.2</v>
      </c>
      <c r="D219" s="17">
        <v>8589</v>
      </c>
      <c r="E219" s="17">
        <v>293</v>
      </c>
      <c r="F219" s="62">
        <v>0.0341134008615671</v>
      </c>
      <c r="G219" s="63">
        <v>0.440955631399317</v>
      </c>
      <c r="H219" s="63">
        <v>15.0424962160903</v>
      </c>
      <c r="I219" s="17">
        <v>1</v>
      </c>
      <c r="J219" s="66">
        <v>0</v>
      </c>
      <c r="K219" s="17">
        <v>1</v>
      </c>
      <c r="L219" s="17">
        <v>0</v>
      </c>
      <c r="M219" s="17">
        <v>0</v>
      </c>
      <c r="N219" s="17">
        <v>2</v>
      </c>
      <c r="O219" s="67">
        <v>64.6</v>
      </c>
      <c r="T219"/>
    </row>
    <row r="220" customHeight="1" spans="1:20">
      <c r="A220" s="64"/>
      <c r="B220" s="16" t="s">
        <v>110</v>
      </c>
      <c r="C220" s="17">
        <v>120.98</v>
      </c>
      <c r="D220" s="17">
        <v>8606</v>
      </c>
      <c r="E220" s="17">
        <v>278</v>
      </c>
      <c r="F220" s="62">
        <v>0.0323030443876365</v>
      </c>
      <c r="G220" s="63">
        <v>0.435179856115108</v>
      </c>
      <c r="H220" s="63">
        <v>14.0576342086916</v>
      </c>
      <c r="I220" s="17">
        <v>4</v>
      </c>
      <c r="J220" s="66">
        <v>0</v>
      </c>
      <c r="K220" s="17">
        <v>0</v>
      </c>
      <c r="L220" s="17">
        <v>0</v>
      </c>
      <c r="M220" s="17">
        <v>1</v>
      </c>
      <c r="N220" s="17">
        <v>5</v>
      </c>
      <c r="O220" s="67">
        <v>24.196</v>
      </c>
      <c r="T220"/>
    </row>
    <row r="221" customHeight="1" spans="1:20">
      <c r="A221" s="64"/>
      <c r="B221" s="16" t="s">
        <v>111</v>
      </c>
      <c r="C221" s="17">
        <v>122.99</v>
      </c>
      <c r="D221" s="17">
        <v>9351</v>
      </c>
      <c r="E221" s="17">
        <v>287</v>
      </c>
      <c r="F221" s="62">
        <v>0.0306919046091327</v>
      </c>
      <c r="G221" s="63">
        <v>0.428536585365854</v>
      </c>
      <c r="H221" s="63">
        <v>13.1526039995722</v>
      </c>
      <c r="I221" s="17">
        <v>3</v>
      </c>
      <c r="J221" s="66">
        <v>0</v>
      </c>
      <c r="K221" s="17">
        <v>1</v>
      </c>
      <c r="L221" s="17">
        <v>0</v>
      </c>
      <c r="M221" s="17">
        <v>0</v>
      </c>
      <c r="N221" s="17">
        <v>4</v>
      </c>
      <c r="O221" s="67">
        <v>30.7475</v>
      </c>
      <c r="T221"/>
    </row>
    <row r="222" customHeight="1" spans="1:20">
      <c r="A222" s="64"/>
      <c r="B222" s="16" t="s">
        <v>112</v>
      </c>
      <c r="C222" s="17">
        <v>71.07</v>
      </c>
      <c r="D222" s="17">
        <v>4732</v>
      </c>
      <c r="E222" s="17">
        <v>165</v>
      </c>
      <c r="F222" s="62">
        <v>0.0348689771766695</v>
      </c>
      <c r="G222" s="63">
        <v>0.430727272727273</v>
      </c>
      <c r="H222" s="63">
        <v>15.0190194420964</v>
      </c>
      <c r="I222" s="17">
        <v>1</v>
      </c>
      <c r="J222" s="66">
        <v>0</v>
      </c>
      <c r="K222" s="17">
        <v>1</v>
      </c>
      <c r="L222" s="17">
        <v>0</v>
      </c>
      <c r="M222" s="17">
        <v>0</v>
      </c>
      <c r="N222" s="17">
        <v>2</v>
      </c>
      <c r="O222" s="67">
        <v>35.535</v>
      </c>
      <c r="T222"/>
    </row>
    <row r="223" customHeight="1" spans="1:20">
      <c r="A223" s="64"/>
      <c r="B223" s="16" t="s">
        <v>113</v>
      </c>
      <c r="C223" s="17">
        <v>70.76</v>
      </c>
      <c r="D223" s="17">
        <v>4266</v>
      </c>
      <c r="E223" s="17">
        <v>160</v>
      </c>
      <c r="F223" s="62">
        <v>0.0375058602906704</v>
      </c>
      <c r="G223" s="63">
        <v>0.44225</v>
      </c>
      <c r="H223" s="63">
        <v>16.586966713549</v>
      </c>
      <c r="I223" s="17">
        <v>1</v>
      </c>
      <c r="J223" s="66">
        <v>0</v>
      </c>
      <c r="K223" s="17">
        <v>0</v>
      </c>
      <c r="L223" s="17">
        <v>0</v>
      </c>
      <c r="M223" s="17">
        <v>0</v>
      </c>
      <c r="N223" s="17">
        <v>1</v>
      </c>
      <c r="O223" s="67">
        <v>70.76</v>
      </c>
      <c r="T223"/>
    </row>
    <row r="224" customHeight="1" spans="1:20">
      <c r="A224" s="64"/>
      <c r="B224" s="16" t="s">
        <v>114</v>
      </c>
      <c r="C224" s="17">
        <v>110.41</v>
      </c>
      <c r="D224" s="17">
        <v>7075</v>
      </c>
      <c r="E224" s="17">
        <v>253</v>
      </c>
      <c r="F224" s="62">
        <v>0.0357597173144876</v>
      </c>
      <c r="G224" s="63">
        <v>0.436403162055336</v>
      </c>
      <c r="H224" s="63">
        <v>15.6056537102474</v>
      </c>
      <c r="I224" s="17">
        <v>2</v>
      </c>
      <c r="J224" s="66">
        <v>0</v>
      </c>
      <c r="K224" s="17">
        <v>2</v>
      </c>
      <c r="L224" s="17">
        <v>0</v>
      </c>
      <c r="M224" s="17">
        <v>0</v>
      </c>
      <c r="N224" s="17">
        <v>4</v>
      </c>
      <c r="O224" s="67">
        <v>27.6025</v>
      </c>
      <c r="T224"/>
    </row>
    <row r="225" customHeight="1" spans="1:20">
      <c r="A225" s="64"/>
      <c r="B225" s="16" t="s">
        <v>115</v>
      </c>
      <c r="C225" s="17">
        <v>92.18</v>
      </c>
      <c r="D225" s="17">
        <v>6132</v>
      </c>
      <c r="E225" s="17">
        <v>224</v>
      </c>
      <c r="F225" s="62">
        <v>0.0365296803652968</v>
      </c>
      <c r="G225" s="63">
        <v>0.411517857142857</v>
      </c>
      <c r="H225" s="63">
        <v>15.0326157860404</v>
      </c>
      <c r="I225" s="17">
        <v>1</v>
      </c>
      <c r="J225" s="66">
        <v>0</v>
      </c>
      <c r="K225" s="17">
        <v>1</v>
      </c>
      <c r="L225" s="17">
        <v>0</v>
      </c>
      <c r="M225" s="17">
        <v>0</v>
      </c>
      <c r="N225" s="17">
        <v>2</v>
      </c>
      <c r="O225" s="67">
        <v>46.09</v>
      </c>
      <c r="T225"/>
    </row>
    <row r="226" customHeight="1" spans="1:20">
      <c r="A226" s="64"/>
      <c r="B226" s="16" t="s">
        <v>116</v>
      </c>
      <c r="C226" s="17">
        <v>73.99</v>
      </c>
      <c r="D226" s="17">
        <v>5360</v>
      </c>
      <c r="E226" s="17">
        <v>174</v>
      </c>
      <c r="F226" s="62">
        <v>0.0324626865671642</v>
      </c>
      <c r="G226" s="63">
        <v>0.425229885057471</v>
      </c>
      <c r="H226" s="63">
        <v>13.8041044776119</v>
      </c>
      <c r="I226" s="17">
        <v>0</v>
      </c>
      <c r="J226" s="66">
        <v>0</v>
      </c>
      <c r="K226" s="17">
        <v>2</v>
      </c>
      <c r="L226" s="17">
        <v>0</v>
      </c>
      <c r="M226" s="17">
        <v>0</v>
      </c>
      <c r="N226" s="17">
        <v>2</v>
      </c>
      <c r="O226" s="67">
        <v>36.995</v>
      </c>
      <c r="T226"/>
    </row>
    <row r="227" customHeight="1" spans="1:20">
      <c r="A227" s="64"/>
      <c r="B227" s="16" t="s">
        <v>117</v>
      </c>
      <c r="C227" s="17">
        <v>55.57</v>
      </c>
      <c r="D227" s="17">
        <v>4433</v>
      </c>
      <c r="E227" s="17">
        <v>131</v>
      </c>
      <c r="F227" s="62">
        <v>0.0295510940672231</v>
      </c>
      <c r="G227" s="63">
        <v>0.424198473282443</v>
      </c>
      <c r="H227" s="63">
        <v>12.5355289871419</v>
      </c>
      <c r="I227" s="17">
        <v>0</v>
      </c>
      <c r="J227" s="66">
        <v>0</v>
      </c>
      <c r="K227" s="17">
        <v>0</v>
      </c>
      <c r="L227" s="17">
        <v>0</v>
      </c>
      <c r="M227" s="17">
        <v>0</v>
      </c>
      <c r="N227" s="17">
        <v>0</v>
      </c>
      <c r="O227" s="67" t="e">
        <v>#DIV/0!</v>
      </c>
      <c r="T227"/>
    </row>
    <row r="228" customHeight="1" spans="1:20">
      <c r="A228" s="64"/>
      <c r="B228" s="16" t="s">
        <v>118</v>
      </c>
      <c r="C228" s="17">
        <v>44.98</v>
      </c>
      <c r="D228" s="17">
        <v>2838</v>
      </c>
      <c r="E228" s="17">
        <v>107</v>
      </c>
      <c r="F228" s="62">
        <v>0.0377026074700493</v>
      </c>
      <c r="G228" s="63">
        <v>0.420373831775701</v>
      </c>
      <c r="H228" s="63">
        <v>15.8491895701198</v>
      </c>
      <c r="I228" s="17">
        <v>2</v>
      </c>
      <c r="J228" s="66">
        <v>0</v>
      </c>
      <c r="K228" s="17">
        <v>0</v>
      </c>
      <c r="L228" s="17">
        <v>0</v>
      </c>
      <c r="M228" s="17">
        <v>0</v>
      </c>
      <c r="N228" s="17">
        <v>2</v>
      </c>
      <c r="O228" s="67">
        <v>22.49</v>
      </c>
      <c r="T228"/>
    </row>
    <row r="229" customHeight="1" spans="1:20">
      <c r="A229" s="64"/>
      <c r="B229" s="16" t="s">
        <v>119</v>
      </c>
      <c r="C229" s="17">
        <v>34.2</v>
      </c>
      <c r="D229" s="17">
        <v>2884</v>
      </c>
      <c r="E229" s="17">
        <v>83</v>
      </c>
      <c r="F229" s="62">
        <v>0.0287794729542302</v>
      </c>
      <c r="G229" s="63">
        <v>0.412048192771084</v>
      </c>
      <c r="H229" s="63">
        <v>11.8585298196949</v>
      </c>
      <c r="I229" s="17">
        <v>1</v>
      </c>
      <c r="J229" s="66">
        <v>0</v>
      </c>
      <c r="K229" s="17">
        <v>2</v>
      </c>
      <c r="L229" s="17">
        <v>0</v>
      </c>
      <c r="M229" s="17">
        <v>0</v>
      </c>
      <c r="N229" s="17">
        <v>3</v>
      </c>
      <c r="O229" s="67">
        <v>11.4</v>
      </c>
      <c r="T229"/>
    </row>
    <row r="230" customHeight="1" spans="1:20">
      <c r="A230" s="64"/>
      <c r="B230" s="16" t="s">
        <v>120</v>
      </c>
      <c r="C230" s="17">
        <v>49.34</v>
      </c>
      <c r="D230" s="17">
        <v>3258</v>
      </c>
      <c r="E230" s="17">
        <v>118</v>
      </c>
      <c r="F230" s="62">
        <v>0.0362185389809699</v>
      </c>
      <c r="G230" s="63">
        <v>0.418135593220339</v>
      </c>
      <c r="H230" s="63">
        <v>15.1442602823818</v>
      </c>
      <c r="I230" s="17">
        <v>2</v>
      </c>
      <c r="J230" s="66">
        <v>0</v>
      </c>
      <c r="K230" s="17">
        <v>0</v>
      </c>
      <c r="L230" s="17">
        <v>0</v>
      </c>
      <c r="M230" s="17">
        <v>0</v>
      </c>
      <c r="N230" s="17">
        <v>2</v>
      </c>
      <c r="O230" s="67">
        <v>24.67</v>
      </c>
      <c r="T230"/>
    </row>
    <row r="231" customHeight="1" spans="1:20">
      <c r="A231" s="64"/>
      <c r="B231" s="16" t="s">
        <v>121</v>
      </c>
      <c r="C231" s="17">
        <v>60.01</v>
      </c>
      <c r="D231" s="17">
        <v>3790</v>
      </c>
      <c r="E231" s="17">
        <v>141</v>
      </c>
      <c r="F231" s="62">
        <v>0.0372031662269129</v>
      </c>
      <c r="G231" s="63">
        <v>0.425602836879433</v>
      </c>
      <c r="H231" s="63">
        <v>15.8337730870712</v>
      </c>
      <c r="I231" s="17">
        <v>1</v>
      </c>
      <c r="J231" s="66">
        <v>0</v>
      </c>
      <c r="K231" s="17">
        <v>0</v>
      </c>
      <c r="L231" s="17">
        <v>0</v>
      </c>
      <c r="M231" s="17">
        <v>0</v>
      </c>
      <c r="N231" s="17">
        <v>1</v>
      </c>
      <c r="O231" s="67">
        <v>60.01</v>
      </c>
      <c r="T231"/>
    </row>
    <row r="232" customHeight="1" spans="1:20">
      <c r="A232" s="64"/>
      <c r="B232" s="16" t="s">
        <v>122</v>
      </c>
      <c r="C232" s="17">
        <v>43.14</v>
      </c>
      <c r="D232" s="17">
        <v>2707</v>
      </c>
      <c r="E232" s="17">
        <v>112</v>
      </c>
      <c r="F232" s="62">
        <v>0.0413742149981529</v>
      </c>
      <c r="G232" s="63">
        <v>0.385178571428571</v>
      </c>
      <c r="H232" s="63">
        <v>15.9364610269671</v>
      </c>
      <c r="I232" s="17">
        <v>0</v>
      </c>
      <c r="J232" s="66">
        <v>0</v>
      </c>
      <c r="K232" s="17">
        <v>1</v>
      </c>
      <c r="L232" s="17">
        <v>0</v>
      </c>
      <c r="M232" s="17">
        <v>0</v>
      </c>
      <c r="N232" s="17">
        <v>1</v>
      </c>
      <c r="O232" s="67">
        <v>43.14</v>
      </c>
      <c r="T232"/>
    </row>
    <row r="233" customHeight="1" spans="1:20">
      <c r="A233" s="64"/>
      <c r="B233" s="16" t="s">
        <v>123</v>
      </c>
      <c r="C233" s="17">
        <v>58.4</v>
      </c>
      <c r="D233" s="17">
        <v>2800</v>
      </c>
      <c r="E233" s="17">
        <v>153</v>
      </c>
      <c r="F233" s="62">
        <v>0.0546428571428571</v>
      </c>
      <c r="G233" s="63">
        <v>0.381699346405229</v>
      </c>
      <c r="H233" s="63">
        <v>20.8571428571429</v>
      </c>
      <c r="I233" s="17">
        <v>1</v>
      </c>
      <c r="J233" s="66">
        <v>0</v>
      </c>
      <c r="K233" s="17">
        <v>1</v>
      </c>
      <c r="L233" s="17">
        <v>0</v>
      </c>
      <c r="M233" s="17">
        <v>0</v>
      </c>
      <c r="N233" s="17">
        <v>2</v>
      </c>
      <c r="O233" s="67">
        <v>29.2</v>
      </c>
      <c r="T233"/>
    </row>
    <row r="234" customHeight="1" spans="1:20">
      <c r="A234" s="64"/>
      <c r="B234" s="16" t="s">
        <v>124</v>
      </c>
      <c r="C234" s="17">
        <v>51.33</v>
      </c>
      <c r="D234" s="17">
        <v>3027</v>
      </c>
      <c r="E234" s="17">
        <v>127</v>
      </c>
      <c r="F234" s="62">
        <v>0.0419557317476049</v>
      </c>
      <c r="G234" s="63">
        <v>0.404173228346457</v>
      </c>
      <c r="H234" s="63">
        <v>16.9573835480674</v>
      </c>
      <c r="I234" s="17">
        <v>0</v>
      </c>
      <c r="J234" s="66">
        <v>0</v>
      </c>
      <c r="K234" s="17">
        <v>2</v>
      </c>
      <c r="L234" s="17">
        <v>0</v>
      </c>
      <c r="M234" s="17">
        <v>0</v>
      </c>
      <c r="N234" s="17">
        <v>2</v>
      </c>
      <c r="O234" s="67">
        <v>25.665</v>
      </c>
      <c r="T234"/>
    </row>
    <row r="235" customHeight="1" spans="1:20">
      <c r="A235" s="64"/>
      <c r="B235" s="16" t="s">
        <v>125</v>
      </c>
      <c r="C235" s="17">
        <v>39.62</v>
      </c>
      <c r="D235" s="17">
        <v>2552</v>
      </c>
      <c r="E235" s="17">
        <v>96</v>
      </c>
      <c r="F235" s="62">
        <v>0.0376175548589342</v>
      </c>
      <c r="G235" s="63">
        <v>0.412708333333333</v>
      </c>
      <c r="H235" s="63">
        <v>15.525078369906</v>
      </c>
      <c r="I235" s="17">
        <v>1</v>
      </c>
      <c r="J235" s="66">
        <v>0</v>
      </c>
      <c r="K235" s="17">
        <v>0</v>
      </c>
      <c r="L235" s="17">
        <v>1</v>
      </c>
      <c r="M235" s="17">
        <v>0</v>
      </c>
      <c r="N235" s="17">
        <v>2</v>
      </c>
      <c r="O235" s="67">
        <v>19.81</v>
      </c>
      <c r="T235"/>
    </row>
    <row r="236" customHeight="1" spans="1:20">
      <c r="A236" s="64"/>
      <c r="B236" s="16" t="s">
        <v>126</v>
      </c>
      <c r="C236" s="17">
        <v>25.3</v>
      </c>
      <c r="D236" s="17">
        <v>1873</v>
      </c>
      <c r="E236" s="17">
        <v>65</v>
      </c>
      <c r="F236" s="62">
        <v>0.0347036839295248</v>
      </c>
      <c r="G236" s="63">
        <v>0.389230769230769</v>
      </c>
      <c r="H236" s="63">
        <v>13.5077415910304</v>
      </c>
      <c r="I236" s="17">
        <v>0</v>
      </c>
      <c r="J236" s="66">
        <v>0</v>
      </c>
      <c r="K236" s="17">
        <v>0</v>
      </c>
      <c r="L236" s="17">
        <v>0</v>
      </c>
      <c r="M236" s="17">
        <v>0</v>
      </c>
      <c r="N236" s="17">
        <v>0</v>
      </c>
      <c r="O236" s="67" t="e">
        <v>#DIV/0!</v>
      </c>
      <c r="T236"/>
    </row>
    <row r="237" customHeight="1" spans="1:20">
      <c r="A237" s="64"/>
      <c r="B237" s="16" t="s">
        <v>127</v>
      </c>
      <c r="C237" s="17">
        <v>29.12</v>
      </c>
      <c r="D237" s="17">
        <v>1761</v>
      </c>
      <c r="E237" s="17">
        <v>74</v>
      </c>
      <c r="F237" s="62">
        <v>0.0420215786484952</v>
      </c>
      <c r="G237" s="63">
        <v>0.393513513513514</v>
      </c>
      <c r="H237" s="63">
        <v>16.5360590573538</v>
      </c>
      <c r="I237" s="17">
        <v>0</v>
      </c>
      <c r="J237" s="66">
        <v>0</v>
      </c>
      <c r="K237" s="17">
        <v>0</v>
      </c>
      <c r="L237" s="17">
        <v>0</v>
      </c>
      <c r="M237" s="17">
        <v>0</v>
      </c>
      <c r="N237" s="17">
        <v>0</v>
      </c>
      <c r="O237" s="67" t="e">
        <v>#DIV/0!</v>
      </c>
      <c r="T237"/>
    </row>
    <row r="238" customHeight="1" spans="1:20">
      <c r="A238" s="64"/>
      <c r="B238" s="16" t="s">
        <v>128</v>
      </c>
      <c r="C238" s="17">
        <v>29.1</v>
      </c>
      <c r="D238" s="17">
        <v>1813</v>
      </c>
      <c r="E238" s="17">
        <v>75</v>
      </c>
      <c r="F238" s="62">
        <v>0.0413678985107557</v>
      </c>
      <c r="G238" s="63">
        <v>0.388</v>
      </c>
      <c r="H238" s="63">
        <v>16.0507446221732</v>
      </c>
      <c r="I238" s="17">
        <v>0</v>
      </c>
      <c r="J238" s="66">
        <v>0</v>
      </c>
      <c r="K238" s="17">
        <v>0</v>
      </c>
      <c r="L238" s="17">
        <v>0</v>
      </c>
      <c r="M238" s="17">
        <v>0</v>
      </c>
      <c r="N238" s="17">
        <v>0</v>
      </c>
      <c r="O238" s="67" t="e">
        <v>#DIV/0!</v>
      </c>
      <c r="T238"/>
    </row>
    <row r="239" customHeight="1" spans="1:20">
      <c r="A239" s="64"/>
      <c r="B239" s="16" t="s">
        <v>129</v>
      </c>
      <c r="C239" s="17">
        <v>26.81</v>
      </c>
      <c r="D239" s="17">
        <v>1676</v>
      </c>
      <c r="E239" s="17">
        <v>73</v>
      </c>
      <c r="F239" s="62">
        <v>0.0435560859188544</v>
      </c>
      <c r="G239" s="63">
        <v>0.367260273972603</v>
      </c>
      <c r="H239" s="63">
        <v>15.9964200477327</v>
      </c>
      <c r="I239" s="17">
        <v>0</v>
      </c>
      <c r="J239" s="66">
        <v>0</v>
      </c>
      <c r="K239" s="17">
        <v>1</v>
      </c>
      <c r="L239" s="17">
        <v>0</v>
      </c>
      <c r="M239" s="17">
        <v>0</v>
      </c>
      <c r="N239" s="17">
        <v>1</v>
      </c>
      <c r="O239" s="67">
        <v>26.81</v>
      </c>
      <c r="T239"/>
    </row>
    <row r="240" customHeight="1" spans="1:20">
      <c r="A240" s="64"/>
      <c r="B240" s="16" t="s">
        <v>130</v>
      </c>
      <c r="C240" s="17">
        <v>35.3</v>
      </c>
      <c r="D240" s="17">
        <v>2095</v>
      </c>
      <c r="E240" s="17">
        <v>93</v>
      </c>
      <c r="F240" s="62">
        <v>0.0443914081145585</v>
      </c>
      <c r="G240" s="63">
        <v>0.379569892473118</v>
      </c>
      <c r="H240" s="63">
        <v>16.8496420047733</v>
      </c>
      <c r="I240" s="17">
        <v>0</v>
      </c>
      <c r="J240" s="66">
        <v>0</v>
      </c>
      <c r="K240" s="17">
        <v>0</v>
      </c>
      <c r="L240" s="17">
        <v>0</v>
      </c>
      <c r="M240" s="17">
        <v>0</v>
      </c>
      <c r="N240" s="17">
        <v>0</v>
      </c>
      <c r="O240" s="67" t="e">
        <v>#DIV/0!</v>
      </c>
      <c r="T240"/>
    </row>
    <row r="241" customHeight="1" spans="1:20">
      <c r="A241" s="64"/>
      <c r="B241" s="16" t="s">
        <v>131</v>
      </c>
      <c r="C241" s="17">
        <v>23.28</v>
      </c>
      <c r="D241" s="17">
        <v>1802</v>
      </c>
      <c r="E241" s="17">
        <v>62</v>
      </c>
      <c r="F241" s="62">
        <v>0.0344062153163152</v>
      </c>
      <c r="G241" s="63">
        <v>0.375483870967742</v>
      </c>
      <c r="H241" s="63">
        <v>12.9189789123196</v>
      </c>
      <c r="I241" s="17">
        <v>0</v>
      </c>
      <c r="J241" s="66">
        <v>0</v>
      </c>
      <c r="K241" s="17">
        <v>0</v>
      </c>
      <c r="L241" s="17">
        <v>0</v>
      </c>
      <c r="M241" s="17">
        <v>0</v>
      </c>
      <c r="N241" s="17">
        <v>0</v>
      </c>
      <c r="O241" s="67" t="e">
        <v>#DIV/0!</v>
      </c>
      <c r="T241"/>
    </row>
    <row r="242" customHeight="1" spans="1:20">
      <c r="A242" s="64"/>
      <c r="B242" s="16" t="s">
        <v>132</v>
      </c>
      <c r="C242" s="17">
        <v>31.37</v>
      </c>
      <c r="D242" s="17">
        <v>2024</v>
      </c>
      <c r="E242" s="17">
        <v>75</v>
      </c>
      <c r="F242" s="62">
        <v>0.0370553359683795</v>
      </c>
      <c r="G242" s="63">
        <v>0.418266666666667</v>
      </c>
      <c r="H242" s="63">
        <v>15.4990118577075</v>
      </c>
      <c r="I242" s="17">
        <v>1</v>
      </c>
      <c r="J242" s="66">
        <v>0</v>
      </c>
      <c r="K242" s="17">
        <v>0</v>
      </c>
      <c r="L242" s="17">
        <v>0</v>
      </c>
      <c r="M242" s="17">
        <v>0</v>
      </c>
      <c r="N242" s="17">
        <v>1</v>
      </c>
      <c r="O242" s="67">
        <v>31.37</v>
      </c>
      <c r="T242"/>
    </row>
    <row r="243" customHeight="1" spans="1:20">
      <c r="A243" s="64"/>
      <c r="B243" s="16" t="s">
        <v>133</v>
      </c>
      <c r="C243" s="17">
        <v>30.28</v>
      </c>
      <c r="D243" s="17">
        <v>2051</v>
      </c>
      <c r="E243" s="17">
        <v>74</v>
      </c>
      <c r="F243" s="62">
        <v>0.0360799609946368</v>
      </c>
      <c r="G243" s="63">
        <v>0.409189189189189</v>
      </c>
      <c r="H243" s="63">
        <v>14.763529985373</v>
      </c>
      <c r="I243" s="17">
        <v>0</v>
      </c>
      <c r="J243" s="66">
        <v>0</v>
      </c>
      <c r="K243" s="17">
        <v>0</v>
      </c>
      <c r="L243" s="17">
        <v>0</v>
      </c>
      <c r="M243" s="17">
        <v>0</v>
      </c>
      <c r="N243" s="17">
        <v>0</v>
      </c>
      <c r="O243" s="67" t="e">
        <v>#DIV/0!</v>
      </c>
      <c r="T243"/>
    </row>
    <row r="244" customHeight="1" spans="1:20">
      <c r="A244" s="64"/>
      <c r="B244" s="16" t="s">
        <v>134</v>
      </c>
      <c r="C244" s="17">
        <v>33.84</v>
      </c>
      <c r="D244" s="17">
        <v>2481</v>
      </c>
      <c r="E244" s="17">
        <v>78</v>
      </c>
      <c r="F244" s="62">
        <v>0.0314389359129383</v>
      </c>
      <c r="G244" s="63">
        <v>0.433846153846154</v>
      </c>
      <c r="H244" s="63">
        <v>13.639661426844</v>
      </c>
      <c r="I244" s="17">
        <v>1</v>
      </c>
      <c r="J244" s="66">
        <v>0</v>
      </c>
      <c r="K244" s="17">
        <v>0</v>
      </c>
      <c r="L244" s="17">
        <v>0</v>
      </c>
      <c r="M244" s="17">
        <v>0</v>
      </c>
      <c r="N244" s="17">
        <v>1</v>
      </c>
      <c r="O244" s="67">
        <v>33.84</v>
      </c>
      <c r="T244"/>
    </row>
    <row r="245" customHeight="1" spans="1:20">
      <c r="A245" s="64"/>
      <c r="B245" s="16" t="s">
        <v>135</v>
      </c>
      <c r="C245" s="17">
        <v>40.84</v>
      </c>
      <c r="D245" s="17">
        <v>2678</v>
      </c>
      <c r="E245" s="17">
        <v>98</v>
      </c>
      <c r="F245" s="62">
        <v>0.0365944734876774</v>
      </c>
      <c r="G245" s="63">
        <v>0.416734693877551</v>
      </c>
      <c r="H245" s="63">
        <v>15.2501867064974</v>
      </c>
      <c r="I245" s="17">
        <v>0</v>
      </c>
      <c r="J245" s="66">
        <v>0</v>
      </c>
      <c r="K245" s="17">
        <v>1</v>
      </c>
      <c r="L245" s="17">
        <v>0</v>
      </c>
      <c r="M245" s="17">
        <v>0</v>
      </c>
      <c r="N245" s="17">
        <v>1</v>
      </c>
      <c r="O245" s="67">
        <v>40.84</v>
      </c>
      <c r="T245"/>
    </row>
    <row r="246" customHeight="1" spans="1:20">
      <c r="A246" s="64"/>
      <c r="B246" s="16" t="s">
        <v>136</v>
      </c>
      <c r="C246" s="17">
        <v>49.28</v>
      </c>
      <c r="D246" s="17">
        <v>2966</v>
      </c>
      <c r="E246" s="17">
        <v>117</v>
      </c>
      <c r="F246" s="62">
        <v>0.0394470667565745</v>
      </c>
      <c r="G246" s="63">
        <v>0.421196581196581</v>
      </c>
      <c r="H246" s="63">
        <v>16.6149696561025</v>
      </c>
      <c r="I246" s="17">
        <v>1</v>
      </c>
      <c r="J246" s="66">
        <v>0</v>
      </c>
      <c r="K246" s="17">
        <v>1</v>
      </c>
      <c r="L246" s="17">
        <v>0</v>
      </c>
      <c r="M246" s="17">
        <v>0</v>
      </c>
      <c r="N246" s="17">
        <v>2</v>
      </c>
      <c r="O246" s="67">
        <v>24.64</v>
      </c>
      <c r="T246"/>
    </row>
    <row r="247" customHeight="1" spans="1:20">
      <c r="A247" s="64"/>
      <c r="B247" s="16" t="s">
        <v>137</v>
      </c>
      <c r="C247" s="17">
        <v>50.77</v>
      </c>
      <c r="D247" s="17">
        <v>2682</v>
      </c>
      <c r="E247" s="17">
        <v>119</v>
      </c>
      <c r="F247" s="62">
        <v>0.0443698732289336</v>
      </c>
      <c r="G247" s="63">
        <v>0.426638655462185</v>
      </c>
      <c r="H247" s="63">
        <v>18.9299030574198</v>
      </c>
      <c r="I247" s="17">
        <v>0</v>
      </c>
      <c r="J247" s="66">
        <v>0</v>
      </c>
      <c r="K247" s="17">
        <v>0</v>
      </c>
      <c r="L247" s="17">
        <v>0</v>
      </c>
      <c r="M247" s="17">
        <v>0</v>
      </c>
      <c r="N247" s="17">
        <v>0</v>
      </c>
      <c r="O247" s="67" t="e">
        <v>#DIV/0!</v>
      </c>
      <c r="T247"/>
    </row>
    <row r="248" customHeight="1" spans="1:20">
      <c r="A248" s="64"/>
      <c r="B248" s="16" t="s">
        <v>138</v>
      </c>
      <c r="C248" s="17">
        <v>44.82</v>
      </c>
      <c r="D248" s="17">
        <v>2881</v>
      </c>
      <c r="E248" s="17">
        <v>108</v>
      </c>
      <c r="F248" s="62">
        <v>0.0374869836862201</v>
      </c>
      <c r="G248" s="63">
        <v>0.415</v>
      </c>
      <c r="H248" s="63">
        <v>15.5570982297813</v>
      </c>
      <c r="I248" s="17">
        <v>0</v>
      </c>
      <c r="J248" s="66">
        <v>0</v>
      </c>
      <c r="K248" s="17">
        <v>2</v>
      </c>
      <c r="L248" s="17">
        <v>0</v>
      </c>
      <c r="M248" s="17">
        <v>0</v>
      </c>
      <c r="N248" s="17">
        <v>2</v>
      </c>
      <c r="O248" s="67">
        <v>22.41</v>
      </c>
      <c r="T248"/>
    </row>
    <row r="249" customHeight="1" spans="1:20">
      <c r="A249" s="64"/>
      <c r="B249" s="16" t="s">
        <v>139</v>
      </c>
      <c r="C249" s="17">
        <v>32</v>
      </c>
      <c r="D249" s="17">
        <v>2388</v>
      </c>
      <c r="E249" s="17">
        <v>85</v>
      </c>
      <c r="F249" s="62">
        <v>0.0355946398659966</v>
      </c>
      <c r="G249" s="63">
        <v>0.376470588235294</v>
      </c>
      <c r="H249" s="63">
        <v>13.4003350083752</v>
      </c>
      <c r="I249" s="17">
        <v>0</v>
      </c>
      <c r="J249" s="66">
        <v>0</v>
      </c>
      <c r="K249" s="17">
        <v>2</v>
      </c>
      <c r="L249" s="17">
        <v>0</v>
      </c>
      <c r="M249" s="17">
        <v>0</v>
      </c>
      <c r="N249" s="17">
        <v>2</v>
      </c>
      <c r="O249" s="67">
        <v>16</v>
      </c>
      <c r="T249"/>
    </row>
    <row r="250" customHeight="1" spans="1:20">
      <c r="A250" s="64"/>
      <c r="B250" s="16" t="s">
        <v>140</v>
      </c>
      <c r="C250" s="17">
        <v>40.49</v>
      </c>
      <c r="D250" s="17">
        <v>2674</v>
      </c>
      <c r="E250" s="17">
        <v>105</v>
      </c>
      <c r="F250" s="62">
        <v>0.0392670157068063</v>
      </c>
      <c r="G250" s="63">
        <v>0.385619047619048</v>
      </c>
      <c r="H250" s="63">
        <v>15.1421091997008</v>
      </c>
      <c r="I250" s="17">
        <v>2</v>
      </c>
      <c r="J250" s="66">
        <v>0</v>
      </c>
      <c r="K250" s="17">
        <v>2</v>
      </c>
      <c r="L250" s="17">
        <v>0</v>
      </c>
      <c r="M250" s="17">
        <v>0</v>
      </c>
      <c r="N250" s="17">
        <v>4</v>
      </c>
      <c r="O250" s="67">
        <v>10.1225</v>
      </c>
      <c r="T250"/>
    </row>
    <row r="251" customHeight="1" spans="1:20">
      <c r="A251" s="64"/>
      <c r="B251" s="16" t="s">
        <v>141</v>
      </c>
      <c r="C251" s="17">
        <v>83.28</v>
      </c>
      <c r="D251" s="17">
        <v>4567</v>
      </c>
      <c r="E251" s="17">
        <v>195</v>
      </c>
      <c r="F251" s="62">
        <v>0.0426976133128969</v>
      </c>
      <c r="G251" s="63">
        <v>0.427076923076923</v>
      </c>
      <c r="H251" s="63">
        <v>18.2351653164003</v>
      </c>
      <c r="I251" s="17">
        <v>4</v>
      </c>
      <c r="J251" s="66">
        <v>0</v>
      </c>
      <c r="K251" s="17">
        <v>2</v>
      </c>
      <c r="L251" s="17">
        <v>0</v>
      </c>
      <c r="M251" s="17">
        <v>0</v>
      </c>
      <c r="N251" s="17">
        <v>6</v>
      </c>
      <c r="O251" s="67">
        <v>13.88</v>
      </c>
      <c r="T251"/>
    </row>
    <row r="252" customHeight="1" spans="1:20">
      <c r="A252" s="64"/>
      <c r="B252" s="16" t="s">
        <v>142</v>
      </c>
      <c r="C252" s="17">
        <v>80.59</v>
      </c>
      <c r="D252" s="17">
        <v>4501</v>
      </c>
      <c r="E252" s="17">
        <v>193</v>
      </c>
      <c r="F252" s="62">
        <v>0.0428793601421906</v>
      </c>
      <c r="G252" s="63">
        <v>0.417564766839378</v>
      </c>
      <c r="H252" s="63">
        <v>17.9049100199956</v>
      </c>
      <c r="I252" s="17">
        <v>3</v>
      </c>
      <c r="J252" s="66">
        <v>0</v>
      </c>
      <c r="K252" s="17">
        <v>1</v>
      </c>
      <c r="L252" s="17">
        <v>1</v>
      </c>
      <c r="M252" s="17">
        <v>0</v>
      </c>
      <c r="N252" s="17">
        <v>5</v>
      </c>
      <c r="O252" s="67">
        <v>16.118</v>
      </c>
      <c r="T252"/>
    </row>
    <row r="253" customHeight="1" spans="1:20">
      <c r="A253" s="64"/>
      <c r="B253" s="16" t="s">
        <v>143</v>
      </c>
      <c r="C253" s="17">
        <v>84.82</v>
      </c>
      <c r="D253" s="17">
        <v>5661</v>
      </c>
      <c r="E253" s="17">
        <v>199</v>
      </c>
      <c r="F253" s="62">
        <v>0.0351527998586822</v>
      </c>
      <c r="G253" s="63">
        <v>0.426231155778894</v>
      </c>
      <c r="H253" s="63">
        <v>14.9832185126303</v>
      </c>
      <c r="I253" s="17">
        <v>0</v>
      </c>
      <c r="J253" s="66">
        <v>0</v>
      </c>
      <c r="K253" s="17">
        <v>0</v>
      </c>
      <c r="L253" s="17">
        <v>1</v>
      </c>
      <c r="M253" s="17">
        <v>0</v>
      </c>
      <c r="N253" s="17">
        <v>1</v>
      </c>
      <c r="O253" s="67">
        <v>84.82</v>
      </c>
      <c r="T253"/>
    </row>
    <row r="254" customHeight="1" spans="1:20">
      <c r="A254" s="64"/>
      <c r="B254" s="16" t="s">
        <v>144</v>
      </c>
      <c r="C254" s="17">
        <v>0.9</v>
      </c>
      <c r="D254" s="17">
        <v>33</v>
      </c>
      <c r="E254" s="17">
        <v>3</v>
      </c>
      <c r="F254" s="62">
        <v>0.0909090909090909</v>
      </c>
      <c r="G254" s="63">
        <v>0.3</v>
      </c>
      <c r="H254" s="63">
        <v>27.2727272727273</v>
      </c>
      <c r="I254" s="17">
        <v>0</v>
      </c>
      <c r="J254" s="66">
        <v>0</v>
      </c>
      <c r="K254" s="17">
        <v>0</v>
      </c>
      <c r="L254" s="17">
        <v>0</v>
      </c>
      <c r="M254" s="17">
        <v>0</v>
      </c>
      <c r="N254" s="17">
        <v>0</v>
      </c>
      <c r="O254" s="67" t="e">
        <v>#DIV/0!</v>
      </c>
      <c r="T254"/>
    </row>
    <row r="255" customHeight="1" spans="1:20">
      <c r="A255" s="64"/>
      <c r="B255" s="16" t="s">
        <v>145</v>
      </c>
      <c r="C255" s="17">
        <v>178.59</v>
      </c>
      <c r="D255" s="17">
        <v>18139</v>
      </c>
      <c r="E255" s="17">
        <v>531</v>
      </c>
      <c r="F255" s="62">
        <v>0.0292739401290038</v>
      </c>
      <c r="G255" s="63">
        <v>0.336327683615819</v>
      </c>
      <c r="H255" s="63">
        <v>9.84563647389603</v>
      </c>
      <c r="I255" s="17">
        <v>5</v>
      </c>
      <c r="J255" s="66">
        <v>0</v>
      </c>
      <c r="K255" s="17">
        <v>3</v>
      </c>
      <c r="L255" s="17">
        <v>1</v>
      </c>
      <c r="M255" s="17">
        <v>0</v>
      </c>
      <c r="N255" s="17">
        <v>9</v>
      </c>
      <c r="O255" s="67">
        <v>19.8433333333333</v>
      </c>
      <c r="T255"/>
    </row>
    <row r="256" customHeight="1" spans="1:20">
      <c r="A256" s="64"/>
      <c r="B256" s="16" t="s">
        <v>146</v>
      </c>
      <c r="C256" s="17">
        <v>36.9</v>
      </c>
      <c r="D256" s="17">
        <v>4013</v>
      </c>
      <c r="E256" s="17">
        <v>123</v>
      </c>
      <c r="F256" s="62">
        <v>0.0306503862447047</v>
      </c>
      <c r="G256" s="63">
        <v>0.3</v>
      </c>
      <c r="H256" s="63">
        <v>9.19511587341141</v>
      </c>
      <c r="I256" s="17">
        <v>2</v>
      </c>
      <c r="J256" s="66">
        <v>0</v>
      </c>
      <c r="K256" s="17">
        <v>3</v>
      </c>
      <c r="L256" s="17">
        <v>1</v>
      </c>
      <c r="M256" s="17">
        <v>0</v>
      </c>
      <c r="N256" s="17">
        <v>6</v>
      </c>
      <c r="O256" s="67">
        <v>6.15</v>
      </c>
      <c r="T256"/>
    </row>
    <row r="257" customHeight="1" spans="1:20">
      <c r="A257" s="61" t="s">
        <v>374</v>
      </c>
      <c r="B257" s="16" t="s">
        <v>74</v>
      </c>
      <c r="C257" s="17">
        <v>441.24</v>
      </c>
      <c r="D257" s="17">
        <v>21668</v>
      </c>
      <c r="E257" s="17">
        <v>994</v>
      </c>
      <c r="F257" s="62">
        <v>0.0458741000553812</v>
      </c>
      <c r="G257" s="63">
        <v>0.443903420523139</v>
      </c>
      <c r="H257" s="63">
        <v>20.3636699280044</v>
      </c>
      <c r="I257" s="17">
        <v>17</v>
      </c>
      <c r="J257" s="66">
        <v>3</v>
      </c>
      <c r="K257" s="17">
        <v>26</v>
      </c>
      <c r="L257" s="17">
        <v>1</v>
      </c>
      <c r="M257" s="17">
        <v>3</v>
      </c>
      <c r="N257" s="17">
        <v>50</v>
      </c>
      <c r="O257" s="67">
        <v>8.8248</v>
      </c>
      <c r="T257"/>
    </row>
    <row r="258" customHeight="1" spans="1:20">
      <c r="A258" s="64"/>
      <c r="B258" s="16" t="s">
        <v>75</v>
      </c>
      <c r="C258" s="17">
        <v>503.9</v>
      </c>
      <c r="D258" s="17">
        <v>28984</v>
      </c>
      <c r="E258" s="17">
        <v>1879</v>
      </c>
      <c r="F258" s="62">
        <v>0.0648288711012973</v>
      </c>
      <c r="G258" s="63">
        <v>0.268174560936668</v>
      </c>
      <c r="H258" s="63">
        <v>17.3854540436103</v>
      </c>
      <c r="I258" s="17">
        <v>35</v>
      </c>
      <c r="J258" s="66">
        <v>0</v>
      </c>
      <c r="K258" s="17">
        <v>26</v>
      </c>
      <c r="L258" s="17">
        <v>1</v>
      </c>
      <c r="M258" s="17">
        <v>2</v>
      </c>
      <c r="N258" s="17">
        <v>64</v>
      </c>
      <c r="O258" s="67">
        <v>7.8734375</v>
      </c>
      <c r="T258"/>
    </row>
    <row r="259" customHeight="1" spans="1:20">
      <c r="A259" s="64"/>
      <c r="B259" s="16" t="s">
        <v>76</v>
      </c>
      <c r="C259" s="17">
        <v>499.98</v>
      </c>
      <c r="D259" s="17">
        <v>30767</v>
      </c>
      <c r="E259" s="17">
        <v>1945</v>
      </c>
      <c r="F259" s="62">
        <v>0.0632170832385348</v>
      </c>
      <c r="G259" s="63">
        <v>0.25705912596401</v>
      </c>
      <c r="H259" s="63">
        <v>16.2505281632918</v>
      </c>
      <c r="I259" s="17">
        <v>35</v>
      </c>
      <c r="J259" s="66">
        <v>0</v>
      </c>
      <c r="K259" s="17">
        <v>27</v>
      </c>
      <c r="L259" s="17">
        <v>0</v>
      </c>
      <c r="M259" s="17">
        <v>0</v>
      </c>
      <c r="N259" s="17">
        <v>62</v>
      </c>
      <c r="O259" s="67">
        <v>8.0641935483871</v>
      </c>
      <c r="T259"/>
    </row>
    <row r="260" customHeight="1" spans="1:20">
      <c r="A260" s="64"/>
      <c r="B260" s="16" t="s">
        <v>77</v>
      </c>
      <c r="C260" s="17">
        <v>503.67</v>
      </c>
      <c r="D260" s="17">
        <v>39992</v>
      </c>
      <c r="E260" s="17">
        <v>2416</v>
      </c>
      <c r="F260" s="62">
        <v>0.0604120824164833</v>
      </c>
      <c r="G260" s="63">
        <v>0.208472682119205</v>
      </c>
      <c r="H260" s="63">
        <v>12.5942688537708</v>
      </c>
      <c r="I260" s="17">
        <v>24</v>
      </c>
      <c r="J260" s="66">
        <v>0</v>
      </c>
      <c r="K260" s="17">
        <v>24</v>
      </c>
      <c r="L260" s="17">
        <v>1</v>
      </c>
      <c r="M260" s="17">
        <v>3</v>
      </c>
      <c r="N260" s="17">
        <v>52</v>
      </c>
      <c r="O260" s="67">
        <v>9.68596153846154</v>
      </c>
      <c r="T260"/>
    </row>
    <row r="261" customHeight="1" spans="1:20">
      <c r="A261" s="64"/>
      <c r="B261" s="16" t="s">
        <v>78</v>
      </c>
      <c r="C261" s="17">
        <v>502.65</v>
      </c>
      <c r="D261" s="17">
        <v>24731</v>
      </c>
      <c r="E261" s="17">
        <v>1818</v>
      </c>
      <c r="F261" s="62">
        <v>0.0735109781246209</v>
      </c>
      <c r="G261" s="63">
        <v>0.276485148514851</v>
      </c>
      <c r="H261" s="63">
        <v>20.3246937042578</v>
      </c>
      <c r="I261" s="17">
        <v>19</v>
      </c>
      <c r="J261" s="66">
        <v>0</v>
      </c>
      <c r="K261" s="17">
        <v>24</v>
      </c>
      <c r="L261" s="17">
        <v>0</v>
      </c>
      <c r="M261" s="17">
        <v>0</v>
      </c>
      <c r="N261" s="17">
        <v>43</v>
      </c>
      <c r="O261" s="67">
        <v>11.6895348837209</v>
      </c>
      <c r="T261"/>
    </row>
    <row r="262" customHeight="1" spans="1:20">
      <c r="A262" s="64"/>
      <c r="B262" s="16" t="s">
        <v>79</v>
      </c>
      <c r="C262" s="17">
        <v>503.51</v>
      </c>
      <c r="D262" s="17">
        <v>23818</v>
      </c>
      <c r="E262" s="17">
        <v>1486</v>
      </c>
      <c r="F262" s="62">
        <v>0.0623897892350323</v>
      </c>
      <c r="G262" s="63">
        <v>0.338835800807537</v>
      </c>
      <c r="H262" s="63">
        <v>21.1398941976656</v>
      </c>
      <c r="I262" s="17">
        <v>21</v>
      </c>
      <c r="J262" s="66">
        <v>1</v>
      </c>
      <c r="K262" s="17">
        <v>27</v>
      </c>
      <c r="L262" s="17">
        <v>1</v>
      </c>
      <c r="M262" s="17">
        <v>0</v>
      </c>
      <c r="N262" s="17">
        <v>50</v>
      </c>
      <c r="O262" s="67">
        <v>10.0702</v>
      </c>
      <c r="T262"/>
    </row>
    <row r="263" customHeight="1" spans="1:20">
      <c r="A263" s="64"/>
      <c r="B263" s="16" t="s">
        <v>80</v>
      </c>
      <c r="C263" s="17">
        <v>502.85</v>
      </c>
      <c r="D263" s="17">
        <v>27054</v>
      </c>
      <c r="E263" s="17">
        <v>1590</v>
      </c>
      <c r="F263" s="62">
        <v>0.0587713461964959</v>
      </c>
      <c r="G263" s="63">
        <v>0.31625786163522</v>
      </c>
      <c r="H263" s="63">
        <v>18.586900273527</v>
      </c>
      <c r="I263" s="17">
        <v>29</v>
      </c>
      <c r="J263" s="66">
        <v>0</v>
      </c>
      <c r="K263" s="17">
        <v>22</v>
      </c>
      <c r="L263" s="17">
        <v>1</v>
      </c>
      <c r="M263" s="17">
        <v>3</v>
      </c>
      <c r="N263" s="17">
        <v>55</v>
      </c>
      <c r="O263" s="67">
        <v>9.14272727272727</v>
      </c>
      <c r="T263"/>
    </row>
    <row r="264" customHeight="1" spans="1:20">
      <c r="A264" s="64"/>
      <c r="B264" s="16" t="s">
        <v>81</v>
      </c>
      <c r="C264" s="17">
        <v>504.61</v>
      </c>
      <c r="D264" s="17">
        <v>31313</v>
      </c>
      <c r="E264" s="17">
        <v>1948</v>
      </c>
      <c r="F264" s="62">
        <v>0.0622105834637371</v>
      </c>
      <c r="G264" s="63">
        <v>0.259040041067762</v>
      </c>
      <c r="H264" s="63">
        <v>16.1150320952959</v>
      </c>
      <c r="I264" s="17">
        <v>21</v>
      </c>
      <c r="J264" s="66">
        <v>1</v>
      </c>
      <c r="K264" s="17">
        <v>28</v>
      </c>
      <c r="L264" s="17">
        <v>1</v>
      </c>
      <c r="M264" s="17">
        <v>0</v>
      </c>
      <c r="N264" s="17">
        <v>51</v>
      </c>
      <c r="O264" s="67">
        <v>9.8943137254902</v>
      </c>
      <c r="T264"/>
    </row>
    <row r="265" customHeight="1" spans="1:20">
      <c r="A265" s="64"/>
      <c r="B265" s="16" t="s">
        <v>82</v>
      </c>
      <c r="C265" s="17">
        <v>501.88</v>
      </c>
      <c r="D265" s="17">
        <v>26996</v>
      </c>
      <c r="E265" s="17">
        <v>1604</v>
      </c>
      <c r="F265" s="62">
        <v>0.0594162098088606</v>
      </c>
      <c r="G265" s="63">
        <v>0.312892768079801</v>
      </c>
      <c r="H265" s="63">
        <v>18.5909023559046</v>
      </c>
      <c r="I265" s="17">
        <v>14</v>
      </c>
      <c r="J265" s="66">
        <v>0</v>
      </c>
      <c r="K265" s="17">
        <v>23</v>
      </c>
      <c r="L265" s="17">
        <v>0</v>
      </c>
      <c r="M265" s="17">
        <v>3</v>
      </c>
      <c r="N265" s="17">
        <v>40</v>
      </c>
      <c r="O265" s="67">
        <v>12.547</v>
      </c>
      <c r="T265"/>
    </row>
    <row r="266" customHeight="1" spans="1:20">
      <c r="A266" s="64"/>
      <c r="B266" s="16" t="s">
        <v>83</v>
      </c>
      <c r="C266" s="17">
        <v>499.13</v>
      </c>
      <c r="D266" s="17">
        <v>25158</v>
      </c>
      <c r="E266" s="17">
        <v>1422</v>
      </c>
      <c r="F266" s="62">
        <v>0.0565227760553303</v>
      </c>
      <c r="G266" s="63">
        <v>0.351005625879044</v>
      </c>
      <c r="H266" s="63">
        <v>19.8398123857222</v>
      </c>
      <c r="I266" s="17">
        <v>20</v>
      </c>
      <c r="J266" s="66">
        <v>0</v>
      </c>
      <c r="K266" s="17">
        <v>17</v>
      </c>
      <c r="L266" s="17">
        <v>1</v>
      </c>
      <c r="M266" s="17">
        <v>0</v>
      </c>
      <c r="N266" s="17">
        <v>38</v>
      </c>
      <c r="O266" s="67">
        <v>13.135</v>
      </c>
      <c r="T266"/>
    </row>
    <row r="267" customHeight="1" spans="1:20">
      <c r="A267" s="64"/>
      <c r="B267" s="16" t="s">
        <v>84</v>
      </c>
      <c r="C267" s="17">
        <v>502.23</v>
      </c>
      <c r="D267" s="17">
        <v>24281</v>
      </c>
      <c r="E267" s="17">
        <v>1307</v>
      </c>
      <c r="F267" s="62">
        <v>0.0538280960421729</v>
      </c>
      <c r="G267" s="63">
        <v>0.384261667941852</v>
      </c>
      <c r="H267" s="63">
        <v>20.6840739672995</v>
      </c>
      <c r="I267" s="17">
        <v>23</v>
      </c>
      <c r="J267" s="66">
        <v>0</v>
      </c>
      <c r="K267" s="17">
        <v>20</v>
      </c>
      <c r="L267" s="17">
        <v>0</v>
      </c>
      <c r="M267" s="17">
        <v>0</v>
      </c>
      <c r="N267" s="17">
        <v>43</v>
      </c>
      <c r="O267" s="67">
        <v>11.6797674418605</v>
      </c>
      <c r="T267"/>
    </row>
    <row r="268" customHeight="1" spans="1:20">
      <c r="A268" s="64"/>
      <c r="B268" s="16" t="s">
        <v>85</v>
      </c>
      <c r="C268" s="17">
        <v>503.62</v>
      </c>
      <c r="D268" s="17">
        <v>22905</v>
      </c>
      <c r="E268" s="17">
        <v>1165</v>
      </c>
      <c r="F268" s="62">
        <v>0.0508622571490941</v>
      </c>
      <c r="G268" s="63">
        <v>0.432291845493562</v>
      </c>
      <c r="H268" s="63">
        <v>21.98733900895</v>
      </c>
      <c r="I268" s="17">
        <v>23</v>
      </c>
      <c r="J268" s="66">
        <v>0</v>
      </c>
      <c r="K268" s="17">
        <v>26</v>
      </c>
      <c r="L268" s="17">
        <v>0</v>
      </c>
      <c r="M268" s="17">
        <v>0</v>
      </c>
      <c r="N268" s="17">
        <v>49</v>
      </c>
      <c r="O268" s="67">
        <v>10.2779591836735</v>
      </c>
      <c r="T268"/>
    </row>
    <row r="269" customHeight="1" spans="1:20">
      <c r="A269" s="64"/>
      <c r="B269" s="16" t="s">
        <v>86</v>
      </c>
      <c r="C269" s="17">
        <v>224.68</v>
      </c>
      <c r="D269" s="17">
        <v>8236</v>
      </c>
      <c r="E269" s="17">
        <v>483</v>
      </c>
      <c r="F269" s="62">
        <v>0.0586449732880039</v>
      </c>
      <c r="G269" s="63">
        <v>0.465175983436853</v>
      </c>
      <c r="H269" s="63">
        <v>27.2802331228752</v>
      </c>
      <c r="I269" s="17">
        <v>17</v>
      </c>
      <c r="J269" s="66">
        <v>0</v>
      </c>
      <c r="K269" s="17">
        <v>12</v>
      </c>
      <c r="L269" s="17">
        <v>0</v>
      </c>
      <c r="M269" s="17">
        <v>0</v>
      </c>
      <c r="N269" s="17">
        <v>29</v>
      </c>
      <c r="O269" s="67">
        <v>7.74758620689655</v>
      </c>
      <c r="T269"/>
    </row>
    <row r="270" customHeight="1" spans="1:20">
      <c r="A270" s="64"/>
      <c r="B270" s="16" t="s">
        <v>87</v>
      </c>
      <c r="C270" s="17">
        <v>74.02</v>
      </c>
      <c r="D270" s="17">
        <v>3027</v>
      </c>
      <c r="E270" s="17">
        <v>169</v>
      </c>
      <c r="F270" s="62">
        <v>0.0558308556326396</v>
      </c>
      <c r="G270" s="63">
        <v>0.437988165680473</v>
      </c>
      <c r="H270" s="63">
        <v>24.4532540469111</v>
      </c>
      <c r="I270" s="17">
        <v>4</v>
      </c>
      <c r="J270" s="66">
        <v>0</v>
      </c>
      <c r="K270" s="17">
        <v>4</v>
      </c>
      <c r="L270" s="17">
        <v>0</v>
      </c>
      <c r="M270" s="17">
        <v>0</v>
      </c>
      <c r="N270" s="17">
        <v>8</v>
      </c>
      <c r="O270" s="67">
        <v>9.2525</v>
      </c>
      <c r="T270"/>
    </row>
    <row r="271" customHeight="1" spans="1:20">
      <c r="A271" s="64"/>
      <c r="B271" s="16" t="s">
        <v>88</v>
      </c>
      <c r="C271" s="17">
        <v>91.85</v>
      </c>
      <c r="D271" s="17">
        <v>4345</v>
      </c>
      <c r="E271" s="17">
        <v>245</v>
      </c>
      <c r="F271" s="62">
        <v>0.0563866513233602</v>
      </c>
      <c r="G271" s="63">
        <v>0.374897959183673</v>
      </c>
      <c r="H271" s="63">
        <v>21.1392405063291</v>
      </c>
      <c r="I271" s="17">
        <v>11</v>
      </c>
      <c r="J271" s="66">
        <v>0</v>
      </c>
      <c r="K271" s="17">
        <v>6</v>
      </c>
      <c r="L271" s="17">
        <v>0</v>
      </c>
      <c r="M271" s="17">
        <v>0</v>
      </c>
      <c r="N271" s="17">
        <v>17</v>
      </c>
      <c r="O271" s="67">
        <v>5.40294117647059</v>
      </c>
      <c r="T271"/>
    </row>
    <row r="272" customHeight="1" spans="1:20">
      <c r="A272" s="64"/>
      <c r="B272" s="16" t="s">
        <v>89</v>
      </c>
      <c r="C272" s="17">
        <v>89.75</v>
      </c>
      <c r="D272" s="17">
        <v>5234</v>
      </c>
      <c r="E272" s="17">
        <v>253</v>
      </c>
      <c r="F272" s="62">
        <v>0.0483377913641574</v>
      </c>
      <c r="G272" s="63">
        <v>0.354743083003953</v>
      </c>
      <c r="H272" s="63">
        <v>17.147497134123</v>
      </c>
      <c r="I272" s="17">
        <v>6</v>
      </c>
      <c r="J272" s="66">
        <v>0</v>
      </c>
      <c r="K272" s="17">
        <v>11</v>
      </c>
      <c r="L272" s="17">
        <v>0</v>
      </c>
      <c r="M272" s="17">
        <v>0</v>
      </c>
      <c r="N272" s="17">
        <v>17</v>
      </c>
      <c r="O272" s="67">
        <v>5.27941176470588</v>
      </c>
      <c r="T272"/>
    </row>
    <row r="273" customHeight="1" spans="1:20">
      <c r="A273" s="64"/>
      <c r="B273" s="16" t="s">
        <v>90</v>
      </c>
      <c r="C273" s="17">
        <v>88.3</v>
      </c>
      <c r="D273" s="17">
        <v>4923</v>
      </c>
      <c r="E273" s="17">
        <v>253</v>
      </c>
      <c r="F273" s="62">
        <v>0.0513914279910624</v>
      </c>
      <c r="G273" s="63">
        <v>0.34901185770751</v>
      </c>
      <c r="H273" s="63">
        <v>17.9362177534024</v>
      </c>
      <c r="I273" s="17">
        <v>11</v>
      </c>
      <c r="J273" s="66">
        <v>0</v>
      </c>
      <c r="K273" s="17">
        <v>5</v>
      </c>
      <c r="L273" s="17">
        <v>0</v>
      </c>
      <c r="M273" s="17">
        <v>0</v>
      </c>
      <c r="N273" s="17">
        <v>16</v>
      </c>
      <c r="O273" s="67">
        <v>5.51875</v>
      </c>
      <c r="T273"/>
    </row>
    <row r="274" customHeight="1" spans="1:20">
      <c r="A274" s="64"/>
      <c r="B274" s="16" t="s">
        <v>91</v>
      </c>
      <c r="C274" s="17">
        <v>56.81</v>
      </c>
      <c r="D274" s="17">
        <v>2823</v>
      </c>
      <c r="E274" s="17">
        <v>139</v>
      </c>
      <c r="F274" s="62">
        <v>0.0492383988664541</v>
      </c>
      <c r="G274" s="63">
        <v>0.408705035971223</v>
      </c>
      <c r="H274" s="63">
        <v>20.1239815798796</v>
      </c>
      <c r="I274" s="17">
        <v>4</v>
      </c>
      <c r="J274" s="66">
        <v>0</v>
      </c>
      <c r="K274" s="17">
        <v>3</v>
      </c>
      <c r="L274" s="17">
        <v>0</v>
      </c>
      <c r="M274" s="17">
        <v>0</v>
      </c>
      <c r="N274" s="17">
        <v>7</v>
      </c>
      <c r="O274" s="67">
        <v>8.11571428571429</v>
      </c>
      <c r="T274"/>
    </row>
    <row r="275" customHeight="1" spans="1:20">
      <c r="A275" s="64"/>
      <c r="B275" s="16" t="s">
        <v>92</v>
      </c>
      <c r="C275" s="17">
        <v>52.75</v>
      </c>
      <c r="D275" s="17">
        <v>1990</v>
      </c>
      <c r="E275" s="17">
        <v>125</v>
      </c>
      <c r="F275" s="62">
        <v>0.0628140703517588</v>
      </c>
      <c r="G275" s="63">
        <v>0.422</v>
      </c>
      <c r="H275" s="63">
        <v>26.5075376884422</v>
      </c>
      <c r="I275" s="17">
        <v>2</v>
      </c>
      <c r="J275" s="66">
        <v>1</v>
      </c>
      <c r="K275" s="17">
        <v>3</v>
      </c>
      <c r="L275" s="17">
        <v>0</v>
      </c>
      <c r="M275" s="17">
        <v>0</v>
      </c>
      <c r="N275" s="17">
        <v>6</v>
      </c>
      <c r="O275" s="67">
        <v>8.79166666666667</v>
      </c>
      <c r="T275"/>
    </row>
    <row r="276" customHeight="1" spans="1:20">
      <c r="A276" s="64"/>
      <c r="B276" s="16" t="s">
        <v>93</v>
      </c>
      <c r="C276" s="17">
        <v>53.76</v>
      </c>
      <c r="D276" s="17">
        <v>2595</v>
      </c>
      <c r="E276" s="17">
        <v>133</v>
      </c>
      <c r="F276" s="62">
        <v>0.051252408477842</v>
      </c>
      <c r="G276" s="63">
        <v>0.404210526315789</v>
      </c>
      <c r="H276" s="63">
        <v>20.7167630057803</v>
      </c>
      <c r="I276" s="17">
        <v>6</v>
      </c>
      <c r="J276" s="66">
        <v>0</v>
      </c>
      <c r="K276" s="17">
        <v>2</v>
      </c>
      <c r="L276" s="17">
        <v>0</v>
      </c>
      <c r="M276" s="17">
        <v>0</v>
      </c>
      <c r="N276" s="17">
        <v>8</v>
      </c>
      <c r="O276" s="67">
        <v>6.72</v>
      </c>
      <c r="T276"/>
    </row>
    <row r="277" customHeight="1" spans="1:20">
      <c r="A277" s="64"/>
      <c r="B277" s="16" t="s">
        <v>94</v>
      </c>
      <c r="C277" s="17">
        <v>62.97</v>
      </c>
      <c r="D277" s="17">
        <v>3538</v>
      </c>
      <c r="E277" s="17">
        <v>181</v>
      </c>
      <c r="F277" s="62">
        <v>0.0511588468061051</v>
      </c>
      <c r="G277" s="63">
        <v>0.347900552486188</v>
      </c>
      <c r="H277" s="63">
        <v>17.7981910684002</v>
      </c>
      <c r="I277" s="17">
        <v>3</v>
      </c>
      <c r="J277" s="66">
        <v>0</v>
      </c>
      <c r="K277" s="17">
        <v>3</v>
      </c>
      <c r="L277" s="17">
        <v>0</v>
      </c>
      <c r="M277" s="17">
        <v>1</v>
      </c>
      <c r="N277" s="17">
        <v>7</v>
      </c>
      <c r="O277" s="67">
        <v>8.99571428571429</v>
      </c>
      <c r="T277"/>
    </row>
    <row r="278" customHeight="1" spans="1:20">
      <c r="A278" s="64"/>
      <c r="B278" s="16" t="s">
        <v>95</v>
      </c>
      <c r="C278" s="17">
        <v>56.54</v>
      </c>
      <c r="D278" s="17">
        <v>2675</v>
      </c>
      <c r="E278" s="17">
        <v>153</v>
      </c>
      <c r="F278" s="62">
        <v>0.057196261682243</v>
      </c>
      <c r="G278" s="63">
        <v>0.369542483660131</v>
      </c>
      <c r="H278" s="63">
        <v>21.1364485981308</v>
      </c>
      <c r="I278" s="17">
        <v>2</v>
      </c>
      <c r="J278" s="66">
        <v>0</v>
      </c>
      <c r="K278" s="17">
        <v>3</v>
      </c>
      <c r="L278" s="17">
        <v>0</v>
      </c>
      <c r="M278" s="17">
        <v>0</v>
      </c>
      <c r="N278" s="17">
        <v>5</v>
      </c>
      <c r="O278" s="67">
        <v>11.308</v>
      </c>
      <c r="T278"/>
    </row>
    <row r="279" customHeight="1" spans="1:20">
      <c r="A279" s="64"/>
      <c r="B279" s="16" t="s">
        <v>96</v>
      </c>
      <c r="C279" s="17">
        <v>46.33</v>
      </c>
      <c r="D279" s="17">
        <v>1877</v>
      </c>
      <c r="E279" s="17">
        <v>101</v>
      </c>
      <c r="F279" s="62">
        <v>0.0538092701118807</v>
      </c>
      <c r="G279" s="63">
        <v>0.458712871287129</v>
      </c>
      <c r="H279" s="63">
        <v>24.6830047948855</v>
      </c>
      <c r="I279" s="17">
        <v>1</v>
      </c>
      <c r="J279" s="66">
        <v>0</v>
      </c>
      <c r="K279" s="17">
        <v>3</v>
      </c>
      <c r="L279" s="17">
        <v>0</v>
      </c>
      <c r="M279" s="17">
        <v>0</v>
      </c>
      <c r="N279" s="17">
        <v>4</v>
      </c>
      <c r="O279" s="67">
        <v>11.5825</v>
      </c>
      <c r="T279"/>
    </row>
    <row r="280" customHeight="1" spans="1:20">
      <c r="A280" s="64"/>
      <c r="B280" s="16" t="s">
        <v>97</v>
      </c>
      <c r="C280" s="17">
        <v>36.58</v>
      </c>
      <c r="D280" s="17">
        <v>1336</v>
      </c>
      <c r="E280" s="17">
        <v>73</v>
      </c>
      <c r="F280" s="62">
        <v>0.0546407185628743</v>
      </c>
      <c r="G280" s="63">
        <v>0.501095890410959</v>
      </c>
      <c r="H280" s="63">
        <v>27.3802395209581</v>
      </c>
      <c r="I280" s="17">
        <v>2</v>
      </c>
      <c r="J280" s="66">
        <v>0</v>
      </c>
      <c r="K280" s="17">
        <v>1</v>
      </c>
      <c r="L280" s="17">
        <v>0</v>
      </c>
      <c r="M280" s="17">
        <v>0</v>
      </c>
      <c r="N280" s="17">
        <v>3</v>
      </c>
      <c r="O280" s="67">
        <v>12.1933333333333</v>
      </c>
      <c r="T280"/>
    </row>
    <row r="281" customHeight="1" spans="1:20">
      <c r="A281" s="64"/>
      <c r="B281" s="16" t="s">
        <v>98</v>
      </c>
      <c r="C281" s="17">
        <v>27.62</v>
      </c>
      <c r="D281" s="17">
        <v>1174</v>
      </c>
      <c r="E281" s="17">
        <v>66</v>
      </c>
      <c r="F281" s="62">
        <v>0.0562180579216354</v>
      </c>
      <c r="G281" s="63">
        <v>0.418484848484849</v>
      </c>
      <c r="H281" s="63">
        <v>23.526405451448</v>
      </c>
      <c r="I281" s="17">
        <v>4</v>
      </c>
      <c r="J281" s="66">
        <v>0</v>
      </c>
      <c r="K281" s="17">
        <v>2</v>
      </c>
      <c r="L281" s="17">
        <v>0</v>
      </c>
      <c r="M281" s="17">
        <v>0</v>
      </c>
      <c r="N281" s="17">
        <v>6</v>
      </c>
      <c r="O281" s="67">
        <v>4.60333333333333</v>
      </c>
      <c r="T281"/>
    </row>
    <row r="282" customHeight="1" spans="1:20">
      <c r="A282" s="64"/>
      <c r="B282" s="16" t="s">
        <v>99</v>
      </c>
      <c r="C282" s="17">
        <v>28.11</v>
      </c>
      <c r="D282" s="17">
        <v>1353</v>
      </c>
      <c r="E282" s="17">
        <v>56</v>
      </c>
      <c r="F282" s="62">
        <v>0.041389504804139</v>
      </c>
      <c r="G282" s="63">
        <v>0.501964285714286</v>
      </c>
      <c r="H282" s="63">
        <v>20.7760532150776</v>
      </c>
      <c r="I282" s="17">
        <v>1</v>
      </c>
      <c r="J282" s="66">
        <v>0</v>
      </c>
      <c r="K282" s="17">
        <v>0</v>
      </c>
      <c r="L282" s="17">
        <v>0</v>
      </c>
      <c r="M282" s="17">
        <v>0</v>
      </c>
      <c r="N282" s="17">
        <v>1</v>
      </c>
      <c r="O282" s="67">
        <v>28.11</v>
      </c>
      <c r="T282"/>
    </row>
    <row r="283" customHeight="1" spans="1:20">
      <c r="A283" s="64"/>
      <c r="B283" s="16" t="s">
        <v>100</v>
      </c>
      <c r="C283" s="17">
        <v>37.48</v>
      </c>
      <c r="D283" s="17">
        <v>1508</v>
      </c>
      <c r="E283" s="17">
        <v>76</v>
      </c>
      <c r="F283" s="62">
        <v>0.0503978779840849</v>
      </c>
      <c r="G283" s="63">
        <v>0.493157894736842</v>
      </c>
      <c r="H283" s="63">
        <v>24.8541114058355</v>
      </c>
      <c r="I283" s="17">
        <v>1</v>
      </c>
      <c r="J283" s="66">
        <v>0</v>
      </c>
      <c r="K283" s="17">
        <v>1</v>
      </c>
      <c r="L283" s="17">
        <v>0</v>
      </c>
      <c r="M283" s="17">
        <v>0</v>
      </c>
      <c r="N283" s="17">
        <v>2</v>
      </c>
      <c r="O283" s="67">
        <v>18.74</v>
      </c>
      <c r="T283"/>
    </row>
    <row r="284" customHeight="1" spans="1:20">
      <c r="A284" s="64"/>
      <c r="B284" s="16" t="s">
        <v>101</v>
      </c>
      <c r="C284" s="17">
        <v>45.67</v>
      </c>
      <c r="D284" s="17">
        <v>2078</v>
      </c>
      <c r="E284" s="17">
        <v>106</v>
      </c>
      <c r="F284" s="62">
        <v>0.0510105871029836</v>
      </c>
      <c r="G284" s="63">
        <v>0.430849056603774</v>
      </c>
      <c r="H284" s="63">
        <v>21.9778633301251</v>
      </c>
      <c r="I284" s="17">
        <v>2</v>
      </c>
      <c r="J284" s="66">
        <v>0</v>
      </c>
      <c r="K284" s="17">
        <v>3</v>
      </c>
      <c r="L284" s="17">
        <v>0</v>
      </c>
      <c r="M284" s="17">
        <v>0</v>
      </c>
      <c r="N284" s="17">
        <v>5</v>
      </c>
      <c r="O284" s="67">
        <v>9.134</v>
      </c>
      <c r="T284"/>
    </row>
    <row r="285" customHeight="1" spans="1:20">
      <c r="A285" s="64"/>
      <c r="B285" s="16" t="s">
        <v>102</v>
      </c>
      <c r="C285" s="17">
        <v>51.4</v>
      </c>
      <c r="D285" s="17">
        <v>1890</v>
      </c>
      <c r="E285" s="17">
        <v>111</v>
      </c>
      <c r="F285" s="62">
        <v>0.0587301587301587</v>
      </c>
      <c r="G285" s="63">
        <v>0.463063063063063</v>
      </c>
      <c r="H285" s="63">
        <v>27.1957671957672</v>
      </c>
      <c r="I285" s="17">
        <v>7</v>
      </c>
      <c r="J285" s="66">
        <v>0</v>
      </c>
      <c r="K285" s="17">
        <v>5</v>
      </c>
      <c r="L285" s="17">
        <v>0</v>
      </c>
      <c r="M285" s="17">
        <v>0</v>
      </c>
      <c r="N285" s="17">
        <v>12</v>
      </c>
      <c r="O285" s="67">
        <v>4.28333333333333</v>
      </c>
      <c r="T285"/>
    </row>
    <row r="286" customHeight="1" spans="1:20">
      <c r="A286" s="64"/>
      <c r="B286" s="16" t="s">
        <v>103</v>
      </c>
      <c r="C286" s="17">
        <v>50.2</v>
      </c>
      <c r="D286" s="17">
        <v>1770</v>
      </c>
      <c r="E286" s="17">
        <v>116</v>
      </c>
      <c r="F286" s="62">
        <v>0.0655367231638418</v>
      </c>
      <c r="G286" s="63">
        <v>0.432758620689655</v>
      </c>
      <c r="H286" s="63">
        <v>28.361581920904</v>
      </c>
      <c r="I286" s="17">
        <v>3</v>
      </c>
      <c r="J286" s="66">
        <v>0</v>
      </c>
      <c r="K286" s="17">
        <v>3</v>
      </c>
      <c r="L286" s="17">
        <v>0</v>
      </c>
      <c r="M286" s="17">
        <v>0</v>
      </c>
      <c r="N286" s="17">
        <v>6</v>
      </c>
      <c r="O286" s="67">
        <v>8.36666666666667</v>
      </c>
      <c r="T286"/>
    </row>
    <row r="287" customHeight="1" spans="1:20">
      <c r="A287" s="64"/>
      <c r="B287" s="16" t="s">
        <v>104</v>
      </c>
      <c r="C287" s="17">
        <v>51.54</v>
      </c>
      <c r="D287" s="17">
        <v>2317</v>
      </c>
      <c r="E287" s="17">
        <v>130</v>
      </c>
      <c r="F287" s="62">
        <v>0.0561070349589987</v>
      </c>
      <c r="G287" s="63">
        <v>0.396461538461539</v>
      </c>
      <c r="H287" s="63">
        <v>22.24428139836</v>
      </c>
      <c r="I287" s="17">
        <v>2</v>
      </c>
      <c r="J287" s="66">
        <v>0</v>
      </c>
      <c r="K287" s="17">
        <v>3</v>
      </c>
      <c r="L287" s="17">
        <v>0</v>
      </c>
      <c r="M287" s="17">
        <v>0</v>
      </c>
      <c r="N287" s="17">
        <v>5</v>
      </c>
      <c r="O287" s="67">
        <v>10.308</v>
      </c>
      <c r="T287"/>
    </row>
    <row r="288" customHeight="1" spans="1:20">
      <c r="A288" s="64"/>
      <c r="B288" s="16" t="s">
        <v>105</v>
      </c>
      <c r="C288" s="17">
        <v>39.36</v>
      </c>
      <c r="D288" s="17">
        <v>1436</v>
      </c>
      <c r="E288" s="17">
        <v>80</v>
      </c>
      <c r="F288" s="62">
        <v>0.0557103064066852</v>
      </c>
      <c r="G288" s="63">
        <v>0.492</v>
      </c>
      <c r="H288" s="63">
        <v>27.4094707520891</v>
      </c>
      <c r="I288" s="17">
        <v>4</v>
      </c>
      <c r="J288" s="66">
        <v>0</v>
      </c>
      <c r="K288" s="17">
        <v>2</v>
      </c>
      <c r="L288" s="17">
        <v>0</v>
      </c>
      <c r="M288" s="17">
        <v>0</v>
      </c>
      <c r="N288" s="17">
        <v>6</v>
      </c>
      <c r="O288" s="67">
        <v>6.56</v>
      </c>
      <c r="T288"/>
    </row>
    <row r="289" customHeight="1" spans="1:20">
      <c r="A289" s="64"/>
      <c r="B289" s="16" t="s">
        <v>106</v>
      </c>
      <c r="C289" s="17">
        <v>29.24</v>
      </c>
      <c r="D289" s="17">
        <v>1219</v>
      </c>
      <c r="E289" s="17">
        <v>70</v>
      </c>
      <c r="F289" s="62">
        <v>0.0574241181296144</v>
      </c>
      <c r="G289" s="63">
        <v>0.417714285714286</v>
      </c>
      <c r="H289" s="63">
        <v>23.9868744872847</v>
      </c>
      <c r="I289" s="17">
        <v>3</v>
      </c>
      <c r="J289" s="66">
        <v>0</v>
      </c>
      <c r="K289" s="17">
        <v>1</v>
      </c>
      <c r="L289" s="17">
        <v>0</v>
      </c>
      <c r="M289" s="17">
        <v>0</v>
      </c>
      <c r="N289" s="17">
        <v>4</v>
      </c>
      <c r="O289" s="67">
        <v>7.31</v>
      </c>
      <c r="T289"/>
    </row>
    <row r="290" customHeight="1" spans="1:20">
      <c r="A290" s="64"/>
      <c r="B290" s="16" t="s">
        <v>107</v>
      </c>
      <c r="C290" s="17">
        <v>43.15</v>
      </c>
      <c r="D290" s="17">
        <v>1522</v>
      </c>
      <c r="E290" s="17">
        <v>86</v>
      </c>
      <c r="F290" s="62">
        <v>0.0565045992115637</v>
      </c>
      <c r="G290" s="63">
        <v>0.501744186046512</v>
      </c>
      <c r="H290" s="63">
        <v>28.3508541392904</v>
      </c>
      <c r="I290" s="17">
        <v>5</v>
      </c>
      <c r="J290" s="66">
        <v>0</v>
      </c>
      <c r="K290" s="17">
        <v>4</v>
      </c>
      <c r="L290" s="17">
        <v>0</v>
      </c>
      <c r="M290" s="17">
        <v>0</v>
      </c>
      <c r="N290" s="17">
        <v>9</v>
      </c>
      <c r="O290" s="67">
        <v>4.79444444444444</v>
      </c>
      <c r="T290"/>
    </row>
    <row r="291" customHeight="1" spans="1:20">
      <c r="A291" s="64"/>
      <c r="B291" s="16" t="s">
        <v>108</v>
      </c>
      <c r="C291" s="17">
        <v>37.1</v>
      </c>
      <c r="D291" s="17">
        <v>1008</v>
      </c>
      <c r="E291" s="17">
        <v>75</v>
      </c>
      <c r="F291" s="62">
        <v>0.0744047619047619</v>
      </c>
      <c r="G291" s="63">
        <v>0.494666666666667</v>
      </c>
      <c r="H291" s="63">
        <v>36.8055555555556</v>
      </c>
      <c r="I291" s="17">
        <v>0</v>
      </c>
      <c r="J291" s="66">
        <v>0</v>
      </c>
      <c r="K291" s="17">
        <v>2</v>
      </c>
      <c r="L291" s="17">
        <v>0</v>
      </c>
      <c r="M291" s="17">
        <v>0</v>
      </c>
      <c r="N291" s="17">
        <v>2</v>
      </c>
      <c r="O291" s="67">
        <v>18.55</v>
      </c>
      <c r="T291"/>
    </row>
    <row r="292" customHeight="1" spans="1:20">
      <c r="A292" s="64"/>
      <c r="B292" s="16" t="s">
        <v>109</v>
      </c>
      <c r="C292" s="17">
        <v>31.19</v>
      </c>
      <c r="D292" s="17">
        <v>1181</v>
      </c>
      <c r="E292" s="17">
        <v>66</v>
      </c>
      <c r="F292" s="62">
        <v>0.0558848433530906</v>
      </c>
      <c r="G292" s="63">
        <v>0.472575757575758</v>
      </c>
      <c r="H292" s="63">
        <v>26.4098221845893</v>
      </c>
      <c r="I292" s="17">
        <v>2</v>
      </c>
      <c r="J292" s="66">
        <v>0</v>
      </c>
      <c r="K292" s="17">
        <v>2</v>
      </c>
      <c r="L292" s="17">
        <v>0</v>
      </c>
      <c r="M292" s="17">
        <v>0</v>
      </c>
      <c r="N292" s="17">
        <v>4</v>
      </c>
      <c r="O292" s="67">
        <v>7.7975</v>
      </c>
      <c r="T292"/>
    </row>
    <row r="293" customHeight="1" spans="1:20">
      <c r="A293" s="64"/>
      <c r="B293" s="16" t="s">
        <v>110</v>
      </c>
      <c r="C293" s="17">
        <v>30.9</v>
      </c>
      <c r="D293" s="17">
        <v>1012</v>
      </c>
      <c r="E293" s="17">
        <v>61</v>
      </c>
      <c r="F293" s="62">
        <v>0.0602766798418972</v>
      </c>
      <c r="G293" s="63">
        <v>0.50655737704918</v>
      </c>
      <c r="H293" s="63">
        <v>30.5335968379447</v>
      </c>
      <c r="I293" s="17">
        <v>2</v>
      </c>
      <c r="J293" s="66">
        <v>0</v>
      </c>
      <c r="K293" s="17">
        <v>1</v>
      </c>
      <c r="L293" s="17">
        <v>0</v>
      </c>
      <c r="M293" s="17">
        <v>0</v>
      </c>
      <c r="N293" s="17">
        <v>3</v>
      </c>
      <c r="O293" s="67">
        <v>10.3</v>
      </c>
      <c r="T293"/>
    </row>
    <row r="294" customHeight="1" spans="1:20">
      <c r="A294" s="64"/>
      <c r="B294" s="16" t="s">
        <v>111</v>
      </c>
      <c r="C294" s="17">
        <v>21.12</v>
      </c>
      <c r="D294" s="17">
        <v>706</v>
      </c>
      <c r="E294" s="17">
        <v>36</v>
      </c>
      <c r="F294" s="62">
        <v>0.0509915014164306</v>
      </c>
      <c r="G294" s="63">
        <v>0.586666666666667</v>
      </c>
      <c r="H294" s="63">
        <v>29.915014164306</v>
      </c>
      <c r="I294" s="17">
        <v>1</v>
      </c>
      <c r="J294" s="66">
        <v>0</v>
      </c>
      <c r="K294" s="17">
        <v>0</v>
      </c>
      <c r="L294" s="17">
        <v>0</v>
      </c>
      <c r="M294" s="17">
        <v>0</v>
      </c>
      <c r="N294" s="17">
        <v>1</v>
      </c>
      <c r="O294" s="67">
        <v>21.12</v>
      </c>
      <c r="T294"/>
    </row>
    <row r="295" customHeight="1" spans="1:20">
      <c r="A295" s="64"/>
      <c r="B295" s="16" t="s">
        <v>112</v>
      </c>
      <c r="C295" s="17">
        <v>15.92</v>
      </c>
      <c r="D295" s="17">
        <v>638</v>
      </c>
      <c r="E295" s="17">
        <v>33</v>
      </c>
      <c r="F295" s="62">
        <v>0.0517241379310345</v>
      </c>
      <c r="G295" s="63">
        <v>0.482424242424242</v>
      </c>
      <c r="H295" s="63">
        <v>24.9529780564263</v>
      </c>
      <c r="I295" s="17">
        <v>1</v>
      </c>
      <c r="J295" s="66">
        <v>0</v>
      </c>
      <c r="K295" s="17">
        <v>0</v>
      </c>
      <c r="L295" s="17">
        <v>0</v>
      </c>
      <c r="M295" s="17">
        <v>0</v>
      </c>
      <c r="N295" s="17">
        <v>1</v>
      </c>
      <c r="O295" s="67">
        <v>15.92</v>
      </c>
      <c r="T295"/>
    </row>
    <row r="296" customHeight="1" spans="1:20">
      <c r="A296" s="64"/>
      <c r="B296" s="16" t="s">
        <v>113</v>
      </c>
      <c r="C296" s="17">
        <v>27.05</v>
      </c>
      <c r="D296" s="17">
        <v>732</v>
      </c>
      <c r="E296" s="17">
        <v>61</v>
      </c>
      <c r="F296" s="62">
        <v>0.0833333333333333</v>
      </c>
      <c r="G296" s="63">
        <v>0.44344262295082</v>
      </c>
      <c r="H296" s="63">
        <v>36.9535519125683</v>
      </c>
      <c r="I296" s="17">
        <v>1</v>
      </c>
      <c r="J296" s="66">
        <v>0</v>
      </c>
      <c r="K296" s="17">
        <v>0</v>
      </c>
      <c r="L296" s="17">
        <v>0</v>
      </c>
      <c r="M296" s="17">
        <v>0</v>
      </c>
      <c r="N296" s="17">
        <v>1</v>
      </c>
      <c r="O296" s="67">
        <v>27.05</v>
      </c>
      <c r="T296"/>
    </row>
    <row r="297" customHeight="1" spans="1:20">
      <c r="A297" s="64"/>
      <c r="B297" s="16" t="s">
        <v>114</v>
      </c>
      <c r="C297" s="17">
        <v>21.5</v>
      </c>
      <c r="D297" s="17">
        <v>798</v>
      </c>
      <c r="E297" s="17">
        <v>54</v>
      </c>
      <c r="F297" s="62">
        <v>0.0676691729323308</v>
      </c>
      <c r="G297" s="63">
        <v>0.398148148148148</v>
      </c>
      <c r="H297" s="63">
        <v>26.9423558897243</v>
      </c>
      <c r="I297" s="17">
        <v>0</v>
      </c>
      <c r="J297" s="66">
        <v>0</v>
      </c>
      <c r="K297" s="17">
        <v>1</v>
      </c>
      <c r="L297" s="17">
        <v>0</v>
      </c>
      <c r="M297" s="17">
        <v>0</v>
      </c>
      <c r="N297" s="17">
        <v>1</v>
      </c>
      <c r="O297" s="67">
        <v>21.5</v>
      </c>
      <c r="T297"/>
    </row>
    <row r="298" customHeight="1" spans="1:20">
      <c r="A298" s="64"/>
      <c r="B298" s="16" t="s">
        <v>115</v>
      </c>
      <c r="C298" s="17">
        <v>12.39</v>
      </c>
      <c r="D298" s="17">
        <v>351</v>
      </c>
      <c r="E298" s="17">
        <v>23</v>
      </c>
      <c r="F298" s="62">
        <v>0.0655270655270655</v>
      </c>
      <c r="G298" s="63">
        <v>0.538695652173913</v>
      </c>
      <c r="H298" s="63">
        <v>35.2991452991453</v>
      </c>
      <c r="I298" s="17">
        <v>0</v>
      </c>
      <c r="J298" s="66">
        <v>0</v>
      </c>
      <c r="K298" s="17">
        <v>1</v>
      </c>
      <c r="L298" s="17">
        <v>0</v>
      </c>
      <c r="M298" s="17">
        <v>0</v>
      </c>
      <c r="N298" s="17">
        <v>1</v>
      </c>
      <c r="O298" s="67">
        <v>12.39</v>
      </c>
      <c r="T298"/>
    </row>
    <row r="299" customHeight="1" spans="1:20">
      <c r="A299" s="64"/>
      <c r="B299" s="16" t="s">
        <v>116</v>
      </c>
      <c r="C299" s="17">
        <v>14.41</v>
      </c>
      <c r="D299" s="17">
        <v>371</v>
      </c>
      <c r="E299" s="17">
        <v>27</v>
      </c>
      <c r="F299" s="62">
        <v>0.0727762803234501</v>
      </c>
      <c r="G299" s="63">
        <v>0.533703703703704</v>
      </c>
      <c r="H299" s="63">
        <v>38.8409703504043</v>
      </c>
      <c r="I299" s="17">
        <v>2</v>
      </c>
      <c r="J299" s="66">
        <v>0</v>
      </c>
      <c r="K299" s="17">
        <v>0</v>
      </c>
      <c r="L299" s="17">
        <v>0</v>
      </c>
      <c r="M299" s="17">
        <v>0</v>
      </c>
      <c r="N299" s="17">
        <v>2</v>
      </c>
      <c r="O299" s="67">
        <v>7.205</v>
      </c>
      <c r="T299"/>
    </row>
    <row r="300" customHeight="1" spans="1:20">
      <c r="A300" s="64"/>
      <c r="B300" s="16" t="s">
        <v>117</v>
      </c>
      <c r="C300" s="17">
        <v>12.07</v>
      </c>
      <c r="D300" s="17">
        <v>378</v>
      </c>
      <c r="E300" s="17">
        <v>25</v>
      </c>
      <c r="F300" s="62">
        <v>0.0661375661375661</v>
      </c>
      <c r="G300" s="63">
        <v>0.4828</v>
      </c>
      <c r="H300" s="63">
        <v>31.9312169312169</v>
      </c>
      <c r="I300" s="17">
        <v>1</v>
      </c>
      <c r="J300" s="66">
        <v>0</v>
      </c>
      <c r="K300" s="17">
        <v>1</v>
      </c>
      <c r="L300" s="17">
        <v>0</v>
      </c>
      <c r="M300" s="17">
        <v>0</v>
      </c>
      <c r="N300" s="17">
        <v>2</v>
      </c>
      <c r="O300" s="67">
        <v>6.035</v>
      </c>
      <c r="T300"/>
    </row>
    <row r="301" customHeight="1" spans="1:20">
      <c r="A301" s="64"/>
      <c r="B301" s="16" t="s">
        <v>118</v>
      </c>
      <c r="C301" s="17">
        <v>5.12</v>
      </c>
      <c r="D301" s="17">
        <v>206</v>
      </c>
      <c r="E301" s="17">
        <v>10</v>
      </c>
      <c r="F301" s="62">
        <v>0.0485436893203884</v>
      </c>
      <c r="G301" s="63">
        <v>0.512</v>
      </c>
      <c r="H301" s="63">
        <v>24.8543689320388</v>
      </c>
      <c r="I301" s="17">
        <v>0</v>
      </c>
      <c r="J301" s="66">
        <v>0</v>
      </c>
      <c r="K301" s="17">
        <v>0</v>
      </c>
      <c r="L301" s="17">
        <v>0</v>
      </c>
      <c r="M301" s="17">
        <v>0</v>
      </c>
      <c r="N301" s="17">
        <v>0</v>
      </c>
      <c r="O301" s="67" t="e">
        <v>#DIV/0!</v>
      </c>
      <c r="T301"/>
    </row>
    <row r="302" customHeight="1" spans="1:20">
      <c r="A302" s="64"/>
      <c r="B302" s="16" t="s">
        <v>119</v>
      </c>
      <c r="C302" s="17">
        <v>7.57</v>
      </c>
      <c r="D302" s="17">
        <v>202</v>
      </c>
      <c r="E302" s="17">
        <v>14</v>
      </c>
      <c r="F302" s="62">
        <v>0.0693069306930693</v>
      </c>
      <c r="G302" s="63">
        <v>0.540714285714286</v>
      </c>
      <c r="H302" s="63">
        <v>37.4752475247525</v>
      </c>
      <c r="I302" s="17">
        <v>0</v>
      </c>
      <c r="J302" s="66">
        <v>0</v>
      </c>
      <c r="K302" s="17">
        <v>0</v>
      </c>
      <c r="L302" s="17">
        <v>0</v>
      </c>
      <c r="M302" s="17">
        <v>0</v>
      </c>
      <c r="N302" s="17">
        <v>0</v>
      </c>
      <c r="O302" s="67" t="e">
        <v>#DIV/0!</v>
      </c>
      <c r="T302"/>
    </row>
    <row r="303" customHeight="1" spans="1:20">
      <c r="A303" s="64"/>
      <c r="B303" s="16" t="s">
        <v>120</v>
      </c>
      <c r="C303" s="17">
        <v>14.73</v>
      </c>
      <c r="D303" s="17">
        <v>436</v>
      </c>
      <c r="E303" s="17">
        <v>28</v>
      </c>
      <c r="F303" s="62">
        <v>0.0642201834862385</v>
      </c>
      <c r="G303" s="63">
        <v>0.526071428571429</v>
      </c>
      <c r="H303" s="63">
        <v>33.7844036697248</v>
      </c>
      <c r="I303" s="17">
        <v>1</v>
      </c>
      <c r="J303" s="66">
        <v>0</v>
      </c>
      <c r="K303" s="17">
        <v>0</v>
      </c>
      <c r="L303" s="17">
        <v>0</v>
      </c>
      <c r="M303" s="17">
        <v>0</v>
      </c>
      <c r="N303" s="17">
        <v>1</v>
      </c>
      <c r="O303" s="67">
        <v>14.73</v>
      </c>
      <c r="T303"/>
    </row>
    <row r="304" customHeight="1" spans="1:20">
      <c r="A304" s="64"/>
      <c r="B304" s="16" t="s">
        <v>121</v>
      </c>
      <c r="C304" s="17">
        <v>21.08</v>
      </c>
      <c r="D304" s="17">
        <v>395</v>
      </c>
      <c r="E304" s="17">
        <v>39</v>
      </c>
      <c r="F304" s="62">
        <v>0.0987341772151899</v>
      </c>
      <c r="G304" s="63">
        <v>0.54051282051282</v>
      </c>
      <c r="H304" s="63">
        <v>53.3670886075949</v>
      </c>
      <c r="I304" s="17">
        <v>1</v>
      </c>
      <c r="J304" s="66">
        <v>0</v>
      </c>
      <c r="K304" s="17">
        <v>1</v>
      </c>
      <c r="L304" s="17">
        <v>0</v>
      </c>
      <c r="M304" s="17">
        <v>0</v>
      </c>
      <c r="N304" s="17">
        <v>2</v>
      </c>
      <c r="O304" s="67">
        <v>10.54</v>
      </c>
      <c r="T304"/>
    </row>
    <row r="305" customHeight="1" spans="1:20">
      <c r="A305" s="64"/>
      <c r="B305" s="16" t="s">
        <v>122</v>
      </c>
      <c r="C305" s="17">
        <v>9.29</v>
      </c>
      <c r="D305" s="17">
        <v>250</v>
      </c>
      <c r="E305" s="17">
        <v>19</v>
      </c>
      <c r="F305" s="62">
        <v>0.076</v>
      </c>
      <c r="G305" s="63">
        <v>0.488947368421053</v>
      </c>
      <c r="H305" s="63">
        <v>37.16</v>
      </c>
      <c r="I305" s="17">
        <v>1</v>
      </c>
      <c r="J305" s="66">
        <v>0</v>
      </c>
      <c r="K305" s="17">
        <v>1</v>
      </c>
      <c r="L305" s="17">
        <v>0</v>
      </c>
      <c r="M305" s="17">
        <v>0</v>
      </c>
      <c r="N305" s="17">
        <v>2</v>
      </c>
      <c r="O305" s="67">
        <v>4.645</v>
      </c>
      <c r="T305"/>
    </row>
    <row r="306" customHeight="1" spans="1:20">
      <c r="A306" s="64"/>
      <c r="B306" s="16" t="s">
        <v>123</v>
      </c>
      <c r="C306" s="17">
        <v>0.09</v>
      </c>
      <c r="D306" s="17">
        <v>75</v>
      </c>
      <c r="E306" s="17">
        <v>1</v>
      </c>
      <c r="F306" s="62">
        <v>0.0133333333333333</v>
      </c>
      <c r="G306" s="63">
        <v>0.09</v>
      </c>
      <c r="H306" s="63">
        <v>1.2</v>
      </c>
      <c r="I306" s="17">
        <v>0</v>
      </c>
      <c r="J306" s="66">
        <v>0</v>
      </c>
      <c r="K306" s="17">
        <v>0</v>
      </c>
      <c r="L306" s="17">
        <v>0</v>
      </c>
      <c r="M306" s="17">
        <v>0</v>
      </c>
      <c r="N306" s="17">
        <v>0</v>
      </c>
      <c r="O306" s="67" t="e">
        <v>#DIV/0!</v>
      </c>
      <c r="T306"/>
    </row>
    <row r="307" customHeight="1" spans="1:20">
      <c r="A307" s="64"/>
      <c r="B307" s="16" t="s">
        <v>124</v>
      </c>
      <c r="C307" s="17">
        <v>2.61</v>
      </c>
      <c r="D307" s="17">
        <v>137</v>
      </c>
      <c r="E307" s="17">
        <v>6</v>
      </c>
      <c r="F307" s="62">
        <v>0.0437956204379562</v>
      </c>
      <c r="G307" s="63">
        <v>0.435</v>
      </c>
      <c r="H307" s="63">
        <v>19.0510948905109</v>
      </c>
      <c r="I307" s="17">
        <v>0</v>
      </c>
      <c r="J307" s="66">
        <v>0</v>
      </c>
      <c r="K307" s="17">
        <v>0</v>
      </c>
      <c r="L307" s="17">
        <v>0</v>
      </c>
      <c r="M307" s="17">
        <v>0</v>
      </c>
      <c r="N307" s="17">
        <v>0</v>
      </c>
      <c r="O307" s="67" t="e">
        <v>#DIV/0!</v>
      </c>
      <c r="T307"/>
    </row>
    <row r="308" customHeight="1" spans="1:20">
      <c r="A308" s="64"/>
      <c r="B308" s="16" t="s">
        <v>125</v>
      </c>
      <c r="C308" s="17">
        <v>3.91</v>
      </c>
      <c r="D308" s="17">
        <v>114</v>
      </c>
      <c r="E308" s="17">
        <v>8</v>
      </c>
      <c r="F308" s="62">
        <v>0.0701754385964912</v>
      </c>
      <c r="G308" s="63">
        <v>0.48875</v>
      </c>
      <c r="H308" s="63">
        <v>34.2982456140351</v>
      </c>
      <c r="I308" s="17">
        <v>0</v>
      </c>
      <c r="J308" s="66">
        <v>0</v>
      </c>
      <c r="K308" s="17">
        <v>2</v>
      </c>
      <c r="L308" s="17">
        <v>0</v>
      </c>
      <c r="M308" s="17">
        <v>0</v>
      </c>
      <c r="N308" s="17">
        <v>2</v>
      </c>
      <c r="O308" s="67">
        <v>1.955</v>
      </c>
      <c r="T308"/>
    </row>
    <row r="309" customHeight="1" spans="1:20">
      <c r="A309" s="64"/>
      <c r="B309" s="16" t="s">
        <v>126</v>
      </c>
      <c r="C309" s="17">
        <v>4.82</v>
      </c>
      <c r="D309" s="17">
        <v>185</v>
      </c>
      <c r="E309" s="17">
        <v>9</v>
      </c>
      <c r="F309" s="62">
        <v>0.0486486486486487</v>
      </c>
      <c r="G309" s="63">
        <v>0.535555555555556</v>
      </c>
      <c r="H309" s="63">
        <v>26.0540540540541</v>
      </c>
      <c r="I309" s="17">
        <v>0</v>
      </c>
      <c r="J309" s="66">
        <v>0</v>
      </c>
      <c r="K309" s="17">
        <v>0</v>
      </c>
      <c r="L309" s="17">
        <v>0</v>
      </c>
      <c r="M309" s="17">
        <v>0</v>
      </c>
      <c r="N309" s="17">
        <v>0</v>
      </c>
      <c r="O309" s="67" t="e">
        <v>#DIV/0!</v>
      </c>
      <c r="T309"/>
    </row>
    <row r="310" customHeight="1" spans="1:20">
      <c r="A310" s="64"/>
      <c r="B310" s="16" t="s">
        <v>127</v>
      </c>
      <c r="C310" s="17">
        <v>7.11</v>
      </c>
      <c r="D310" s="17">
        <v>288</v>
      </c>
      <c r="E310" s="17">
        <v>11</v>
      </c>
      <c r="F310" s="62">
        <v>0.0381944444444445</v>
      </c>
      <c r="G310" s="63">
        <v>0.646363636363636</v>
      </c>
      <c r="H310" s="63">
        <v>24.6875</v>
      </c>
      <c r="I310" s="17">
        <v>2</v>
      </c>
      <c r="J310" s="66">
        <v>0</v>
      </c>
      <c r="K310" s="17">
        <v>0</v>
      </c>
      <c r="L310" s="17">
        <v>0</v>
      </c>
      <c r="M310" s="17">
        <v>0</v>
      </c>
      <c r="N310" s="17">
        <v>2</v>
      </c>
      <c r="O310" s="67">
        <v>3.555</v>
      </c>
      <c r="T310"/>
    </row>
    <row r="311" customHeight="1" spans="1:20">
      <c r="A311" s="64"/>
      <c r="B311" s="16" t="s">
        <v>128</v>
      </c>
      <c r="C311" s="17">
        <v>6.51</v>
      </c>
      <c r="D311" s="17">
        <v>292</v>
      </c>
      <c r="E311" s="17">
        <v>12</v>
      </c>
      <c r="F311" s="62">
        <v>0.0410958904109589</v>
      </c>
      <c r="G311" s="63">
        <v>0.5425</v>
      </c>
      <c r="H311" s="63">
        <v>22.2945205479452</v>
      </c>
      <c r="I311" s="17">
        <v>1</v>
      </c>
      <c r="J311" s="66">
        <v>0</v>
      </c>
      <c r="K311" s="17">
        <v>2</v>
      </c>
      <c r="L311" s="17">
        <v>0</v>
      </c>
      <c r="M311" s="17">
        <v>0</v>
      </c>
      <c r="N311" s="17">
        <v>3</v>
      </c>
      <c r="O311" s="67">
        <v>2.17</v>
      </c>
      <c r="T311"/>
    </row>
    <row r="312" customHeight="1" spans="1:20">
      <c r="A312" s="64"/>
      <c r="B312" s="16" t="s">
        <v>129</v>
      </c>
      <c r="C312" s="17">
        <v>5.4</v>
      </c>
      <c r="D312" s="17">
        <v>184</v>
      </c>
      <c r="E312" s="17">
        <v>9</v>
      </c>
      <c r="F312" s="62">
        <v>0.0489130434782609</v>
      </c>
      <c r="G312" s="63">
        <v>0.6</v>
      </c>
      <c r="H312" s="63">
        <v>29.3478260869565</v>
      </c>
      <c r="I312" s="17">
        <v>1</v>
      </c>
      <c r="J312" s="66">
        <v>0</v>
      </c>
      <c r="K312" s="17">
        <v>0</v>
      </c>
      <c r="L312" s="17">
        <v>0</v>
      </c>
      <c r="M312" s="17">
        <v>0</v>
      </c>
      <c r="N312" s="17">
        <v>1</v>
      </c>
      <c r="O312" s="67">
        <v>5.4</v>
      </c>
      <c r="T312"/>
    </row>
    <row r="313" customHeight="1" spans="1:20">
      <c r="A313" s="64"/>
      <c r="B313" s="16" t="s">
        <v>130</v>
      </c>
      <c r="C313" s="17">
        <v>9.1</v>
      </c>
      <c r="D313" s="17">
        <v>295</v>
      </c>
      <c r="E313" s="17">
        <v>16</v>
      </c>
      <c r="F313" s="62">
        <v>0.0542372881355932</v>
      </c>
      <c r="G313" s="63">
        <v>0.56875</v>
      </c>
      <c r="H313" s="63">
        <v>30.8474576271186</v>
      </c>
      <c r="I313" s="17">
        <v>1</v>
      </c>
      <c r="J313" s="66">
        <v>0</v>
      </c>
      <c r="K313" s="17">
        <v>0</v>
      </c>
      <c r="L313" s="17">
        <v>0</v>
      </c>
      <c r="M313" s="17">
        <v>0</v>
      </c>
      <c r="N313" s="17">
        <v>1</v>
      </c>
      <c r="O313" s="67">
        <v>9.1</v>
      </c>
      <c r="T313"/>
    </row>
    <row r="314" customHeight="1" spans="1:20">
      <c r="A314" s="64"/>
      <c r="B314" s="16" t="s">
        <v>131</v>
      </c>
      <c r="C314" s="17">
        <v>4.09</v>
      </c>
      <c r="D314" s="17">
        <v>145</v>
      </c>
      <c r="E314" s="17">
        <v>8</v>
      </c>
      <c r="F314" s="62">
        <v>0.0551724137931035</v>
      </c>
      <c r="G314" s="63">
        <v>0.51125</v>
      </c>
      <c r="H314" s="63">
        <v>28.2068965517241</v>
      </c>
      <c r="I314" s="17">
        <v>0</v>
      </c>
      <c r="J314" s="66">
        <v>0</v>
      </c>
      <c r="K314" s="17">
        <v>0</v>
      </c>
      <c r="L314" s="17">
        <v>0</v>
      </c>
      <c r="M314" s="17">
        <v>0</v>
      </c>
      <c r="N314" s="17">
        <v>0</v>
      </c>
      <c r="O314" s="67" t="e">
        <v>#DIV/0!</v>
      </c>
      <c r="T314"/>
    </row>
    <row r="315" customHeight="1" spans="1:20">
      <c r="A315" s="64"/>
      <c r="B315" s="16" t="s">
        <v>132</v>
      </c>
      <c r="C315" s="17">
        <v>3.8</v>
      </c>
      <c r="D315" s="17">
        <v>189</v>
      </c>
      <c r="E315" s="17">
        <v>8</v>
      </c>
      <c r="F315" s="62">
        <v>0.0423280423280423</v>
      </c>
      <c r="G315" s="63">
        <v>0.475</v>
      </c>
      <c r="H315" s="63">
        <v>20.1058201058201</v>
      </c>
      <c r="I315" s="17">
        <v>0</v>
      </c>
      <c r="J315" s="66">
        <v>0</v>
      </c>
      <c r="K315" s="17">
        <v>0</v>
      </c>
      <c r="L315" s="17">
        <v>0</v>
      </c>
      <c r="M315" s="17">
        <v>0</v>
      </c>
      <c r="N315" s="17">
        <v>0</v>
      </c>
      <c r="O315" s="67" t="e">
        <v>#DIV/0!</v>
      </c>
      <c r="T315"/>
    </row>
    <row r="316" customHeight="1" spans="1:20">
      <c r="A316" s="64"/>
      <c r="B316" s="16" t="s">
        <v>133</v>
      </c>
      <c r="C316" s="17">
        <v>12.83</v>
      </c>
      <c r="D316" s="17">
        <v>270</v>
      </c>
      <c r="E316" s="17">
        <v>22</v>
      </c>
      <c r="F316" s="62">
        <v>0.0814814814814815</v>
      </c>
      <c r="G316" s="63">
        <v>0.583181818181818</v>
      </c>
      <c r="H316" s="63">
        <v>47.5185185185185</v>
      </c>
      <c r="I316" s="17">
        <v>0</v>
      </c>
      <c r="J316" s="66">
        <v>0</v>
      </c>
      <c r="K316" s="17">
        <v>0</v>
      </c>
      <c r="L316" s="17">
        <v>0</v>
      </c>
      <c r="M316" s="17">
        <v>0</v>
      </c>
      <c r="N316" s="17">
        <v>0</v>
      </c>
      <c r="O316" s="67" t="e">
        <v>#DIV/0!</v>
      </c>
      <c r="T316"/>
    </row>
    <row r="317" customHeight="1" spans="1:20">
      <c r="A317" s="64"/>
      <c r="B317" s="16" t="s">
        <v>134</v>
      </c>
      <c r="C317" s="17">
        <v>11.54</v>
      </c>
      <c r="D317" s="17">
        <v>268</v>
      </c>
      <c r="E317" s="17">
        <v>20</v>
      </c>
      <c r="F317" s="62">
        <v>0.0746268656716418</v>
      </c>
      <c r="G317" s="63">
        <v>0.577</v>
      </c>
      <c r="H317" s="63">
        <v>43.0597014925373</v>
      </c>
      <c r="I317" s="17">
        <v>0</v>
      </c>
      <c r="J317" s="66">
        <v>0</v>
      </c>
      <c r="K317" s="17">
        <v>1</v>
      </c>
      <c r="L317" s="17">
        <v>0</v>
      </c>
      <c r="M317" s="17">
        <v>0</v>
      </c>
      <c r="N317" s="17">
        <v>1</v>
      </c>
      <c r="O317" s="67">
        <v>11.54</v>
      </c>
      <c r="T317"/>
    </row>
    <row r="318" customHeight="1" spans="1:20">
      <c r="A318" s="64"/>
      <c r="B318" s="16" t="s">
        <v>135</v>
      </c>
      <c r="C318" s="17">
        <v>3.57</v>
      </c>
      <c r="D318" s="17">
        <v>175</v>
      </c>
      <c r="E318" s="17">
        <v>7</v>
      </c>
      <c r="F318" s="62">
        <v>0.04</v>
      </c>
      <c r="G318" s="63">
        <v>0.51</v>
      </c>
      <c r="H318" s="63">
        <v>20.4</v>
      </c>
      <c r="I318" s="17">
        <v>0</v>
      </c>
      <c r="J318" s="66">
        <v>0</v>
      </c>
      <c r="K318" s="17">
        <v>0</v>
      </c>
      <c r="L318" s="17">
        <v>0</v>
      </c>
      <c r="M318" s="17">
        <v>0</v>
      </c>
      <c r="N318" s="17">
        <v>0</v>
      </c>
      <c r="O318" s="67" t="e">
        <v>#DIV/0!</v>
      </c>
      <c r="T318"/>
    </row>
    <row r="319" customHeight="1" spans="1:20">
      <c r="A319" s="64"/>
      <c r="B319" s="16" t="s">
        <v>136</v>
      </c>
      <c r="C319" s="17">
        <v>8.71</v>
      </c>
      <c r="D319" s="17">
        <v>224</v>
      </c>
      <c r="E319" s="17">
        <v>17</v>
      </c>
      <c r="F319" s="62">
        <v>0.0758928571428571</v>
      </c>
      <c r="G319" s="63">
        <v>0.512352941176471</v>
      </c>
      <c r="H319" s="63">
        <v>38.8839285714286</v>
      </c>
      <c r="I319" s="17">
        <v>0</v>
      </c>
      <c r="J319" s="66">
        <v>0</v>
      </c>
      <c r="K319" s="17">
        <v>0</v>
      </c>
      <c r="L319" s="17">
        <v>0</v>
      </c>
      <c r="M319" s="17">
        <v>0</v>
      </c>
      <c r="N319" s="17">
        <v>0</v>
      </c>
      <c r="O319" s="67" t="e">
        <v>#DIV/0!</v>
      </c>
      <c r="T319"/>
    </row>
    <row r="320" customHeight="1" spans="1:20">
      <c r="A320" s="64"/>
      <c r="B320" s="16" t="s">
        <v>137</v>
      </c>
      <c r="C320" s="17">
        <v>17.02</v>
      </c>
      <c r="D320" s="17">
        <v>296</v>
      </c>
      <c r="E320" s="17">
        <v>30</v>
      </c>
      <c r="F320" s="62">
        <v>0.101351351351351</v>
      </c>
      <c r="G320" s="63">
        <v>0.567333333333333</v>
      </c>
      <c r="H320" s="63">
        <v>57.5</v>
      </c>
      <c r="I320" s="17">
        <v>0</v>
      </c>
      <c r="J320" s="66">
        <v>0</v>
      </c>
      <c r="K320" s="17">
        <v>1</v>
      </c>
      <c r="L320" s="17">
        <v>0</v>
      </c>
      <c r="M320" s="17">
        <v>0</v>
      </c>
      <c r="N320" s="17">
        <v>1</v>
      </c>
      <c r="O320" s="67">
        <v>17.02</v>
      </c>
      <c r="T320"/>
    </row>
    <row r="321" customHeight="1" spans="1:20">
      <c r="A321" s="64"/>
      <c r="B321" s="16" t="s">
        <v>138</v>
      </c>
      <c r="C321" s="17">
        <v>17.43</v>
      </c>
      <c r="D321" s="17">
        <v>284</v>
      </c>
      <c r="E321" s="17">
        <v>32</v>
      </c>
      <c r="F321" s="62">
        <v>0.112676056338028</v>
      </c>
      <c r="G321" s="63">
        <v>0.5446875</v>
      </c>
      <c r="H321" s="63">
        <v>61.3732394366197</v>
      </c>
      <c r="I321" s="17">
        <v>0</v>
      </c>
      <c r="J321" s="66">
        <v>0</v>
      </c>
      <c r="K321" s="17">
        <v>0</v>
      </c>
      <c r="L321" s="17">
        <v>0</v>
      </c>
      <c r="M321" s="17">
        <v>0</v>
      </c>
      <c r="N321" s="17">
        <v>0</v>
      </c>
      <c r="O321" s="67" t="e">
        <v>#DIV/0!</v>
      </c>
      <c r="T321"/>
    </row>
    <row r="322" customHeight="1" spans="1:20">
      <c r="A322" s="64"/>
      <c r="B322" s="16" t="s">
        <v>139</v>
      </c>
      <c r="C322" s="17">
        <v>7.53</v>
      </c>
      <c r="D322" s="17">
        <v>154</v>
      </c>
      <c r="E322" s="17">
        <v>15</v>
      </c>
      <c r="F322" s="62">
        <v>0.0974025974025974</v>
      </c>
      <c r="G322" s="63">
        <v>0.502</v>
      </c>
      <c r="H322" s="63">
        <v>48.8961038961039</v>
      </c>
      <c r="I322" s="17">
        <v>1</v>
      </c>
      <c r="J322" s="66">
        <v>0</v>
      </c>
      <c r="K322" s="17">
        <v>0</v>
      </c>
      <c r="L322" s="17">
        <v>0</v>
      </c>
      <c r="M322" s="17">
        <v>0</v>
      </c>
      <c r="N322" s="17">
        <v>1</v>
      </c>
      <c r="O322" s="67">
        <v>7.53</v>
      </c>
      <c r="T322"/>
    </row>
    <row r="323" customHeight="1" spans="1:20">
      <c r="A323" s="64"/>
      <c r="B323" s="16" t="s">
        <v>140</v>
      </c>
      <c r="C323" s="17">
        <v>8.11</v>
      </c>
      <c r="D323" s="17">
        <v>169</v>
      </c>
      <c r="E323" s="17">
        <v>13</v>
      </c>
      <c r="F323" s="62">
        <v>0.0769230769230769</v>
      </c>
      <c r="G323" s="63">
        <v>0.623846153846154</v>
      </c>
      <c r="H323" s="63">
        <v>47.9881656804734</v>
      </c>
      <c r="I323" s="17">
        <v>1</v>
      </c>
      <c r="J323" s="66">
        <v>0</v>
      </c>
      <c r="K323" s="17">
        <v>0</v>
      </c>
      <c r="L323" s="17">
        <v>0</v>
      </c>
      <c r="M323" s="17">
        <v>0</v>
      </c>
      <c r="N323" s="17">
        <v>1</v>
      </c>
      <c r="O323" s="67">
        <v>8.11</v>
      </c>
      <c r="T323"/>
    </row>
    <row r="324" customHeight="1" spans="1:20">
      <c r="A324" s="64"/>
      <c r="B324" s="16" t="s">
        <v>141</v>
      </c>
      <c r="C324" s="17">
        <v>38.07</v>
      </c>
      <c r="D324" s="17">
        <v>843</v>
      </c>
      <c r="E324" s="17">
        <v>71</v>
      </c>
      <c r="F324" s="62">
        <v>0.0842230130486358</v>
      </c>
      <c r="G324" s="63">
        <v>0.536197183098592</v>
      </c>
      <c r="H324" s="63">
        <v>45.1601423487545</v>
      </c>
      <c r="I324" s="17">
        <v>2</v>
      </c>
      <c r="J324" s="66">
        <v>0</v>
      </c>
      <c r="K324" s="17">
        <v>2</v>
      </c>
      <c r="L324" s="17">
        <v>0</v>
      </c>
      <c r="M324" s="17">
        <v>0</v>
      </c>
      <c r="N324" s="17">
        <v>4</v>
      </c>
      <c r="O324" s="67">
        <v>9.5175</v>
      </c>
      <c r="T324"/>
    </row>
    <row r="325" customHeight="1" spans="1:20">
      <c r="A325" s="64"/>
      <c r="B325" s="16" t="s">
        <v>142</v>
      </c>
      <c r="C325" s="17">
        <v>37.07</v>
      </c>
      <c r="D325" s="17">
        <v>884</v>
      </c>
      <c r="E325" s="17">
        <v>75</v>
      </c>
      <c r="F325" s="62">
        <v>0.084841628959276</v>
      </c>
      <c r="G325" s="63">
        <v>0.494266666666667</v>
      </c>
      <c r="H325" s="63">
        <v>41.9343891402715</v>
      </c>
      <c r="I325" s="17">
        <v>2</v>
      </c>
      <c r="J325" s="66">
        <v>0</v>
      </c>
      <c r="K325" s="17">
        <v>6</v>
      </c>
      <c r="L325" s="17">
        <v>0</v>
      </c>
      <c r="M325" s="17">
        <v>0</v>
      </c>
      <c r="N325" s="17">
        <v>8</v>
      </c>
      <c r="O325" s="67">
        <v>4.63375</v>
      </c>
      <c r="T325"/>
    </row>
    <row r="326" customHeight="1" spans="1:20">
      <c r="A326" s="64"/>
      <c r="B326" s="16" t="s">
        <v>143</v>
      </c>
      <c r="C326" s="17">
        <v>38.77</v>
      </c>
      <c r="D326" s="17">
        <v>972</v>
      </c>
      <c r="E326" s="17">
        <v>79</v>
      </c>
      <c r="F326" s="62">
        <v>0.0812757201646091</v>
      </c>
      <c r="G326" s="63">
        <v>0.490759493670886</v>
      </c>
      <c r="H326" s="63">
        <v>39.8868312757202</v>
      </c>
      <c r="I326" s="17">
        <v>3</v>
      </c>
      <c r="J326" s="66">
        <v>0</v>
      </c>
      <c r="K326" s="17">
        <v>5</v>
      </c>
      <c r="L326" s="17">
        <v>0</v>
      </c>
      <c r="M326" s="17">
        <v>0</v>
      </c>
      <c r="N326" s="17">
        <v>8</v>
      </c>
      <c r="O326" s="67">
        <v>4.84625</v>
      </c>
      <c r="T326"/>
    </row>
    <row r="327" customHeight="1" spans="1:20">
      <c r="A327" s="64"/>
      <c r="B327" s="16" t="s">
        <v>145</v>
      </c>
      <c r="C327" s="17">
        <v>8.69</v>
      </c>
      <c r="D327" s="17">
        <v>234</v>
      </c>
      <c r="E327" s="17">
        <v>24</v>
      </c>
      <c r="F327" s="62">
        <v>0.102564102564103</v>
      </c>
      <c r="G327" s="63">
        <v>0.362083333333333</v>
      </c>
      <c r="H327" s="63">
        <v>37.1367521367521</v>
      </c>
      <c r="I327" s="17">
        <v>0</v>
      </c>
      <c r="J327" s="66">
        <v>0</v>
      </c>
      <c r="K327" s="17">
        <v>0</v>
      </c>
      <c r="L327" s="17">
        <v>0</v>
      </c>
      <c r="M327" s="17">
        <v>0</v>
      </c>
      <c r="N327" s="17">
        <v>0</v>
      </c>
      <c r="O327" s="67" t="e">
        <v>#DIV/0!</v>
      </c>
      <c r="T327"/>
    </row>
    <row r="328" customHeight="1" spans="1:20">
      <c r="A328" s="64"/>
      <c r="B328" s="16" t="s">
        <v>146</v>
      </c>
      <c r="C328" s="17">
        <v>40.21</v>
      </c>
      <c r="D328" s="17">
        <v>1642</v>
      </c>
      <c r="E328" s="17">
        <v>112</v>
      </c>
      <c r="F328" s="62">
        <v>0.0682095006090134</v>
      </c>
      <c r="G328" s="63">
        <v>0.359017857142857</v>
      </c>
      <c r="H328" s="63">
        <v>24.4884287454324</v>
      </c>
      <c r="I328" s="17">
        <v>4</v>
      </c>
      <c r="J328" s="66">
        <v>0</v>
      </c>
      <c r="K328" s="17">
        <v>3</v>
      </c>
      <c r="L328" s="17">
        <v>0</v>
      </c>
      <c r="M328" s="17">
        <v>0</v>
      </c>
      <c r="N328" s="17">
        <v>7</v>
      </c>
      <c r="O328" s="67">
        <v>5.74428571428572</v>
      </c>
      <c r="T328"/>
    </row>
    <row r="329" customHeight="1" spans="1:20">
      <c r="A329" s="61" t="s">
        <v>375</v>
      </c>
      <c r="B329" s="16" t="s">
        <v>16</v>
      </c>
      <c r="C329" s="17">
        <v>811.96</v>
      </c>
      <c r="D329" s="17">
        <v>77011</v>
      </c>
      <c r="E329" s="17">
        <v>5840</v>
      </c>
      <c r="F329" s="62">
        <v>0.0758333225123684</v>
      </c>
      <c r="G329" s="63">
        <v>0.139034246575342</v>
      </c>
      <c r="H329" s="63">
        <v>10.5434288608121</v>
      </c>
      <c r="I329" s="17">
        <v>89</v>
      </c>
      <c r="J329" s="66">
        <v>7</v>
      </c>
      <c r="K329" s="17">
        <v>49</v>
      </c>
      <c r="L329" s="17">
        <v>4</v>
      </c>
      <c r="M329" s="17">
        <v>0</v>
      </c>
      <c r="N329" s="17">
        <v>149</v>
      </c>
      <c r="O329" s="67">
        <v>5.44939597315436</v>
      </c>
      <c r="T329"/>
    </row>
    <row r="330" customHeight="1" spans="1:20">
      <c r="A330" s="64"/>
      <c r="B330" s="16" t="s">
        <v>17</v>
      </c>
      <c r="C330" s="17">
        <v>811.91</v>
      </c>
      <c r="D330" s="17">
        <v>80770</v>
      </c>
      <c r="E330" s="17">
        <v>6169</v>
      </c>
      <c r="F330" s="62">
        <v>0.0763773678345921</v>
      </c>
      <c r="G330" s="63">
        <v>0.131611282217539</v>
      </c>
      <c r="H330" s="63">
        <v>10.0521233131113</v>
      </c>
      <c r="I330" s="17">
        <v>77</v>
      </c>
      <c r="J330" s="66">
        <v>5</v>
      </c>
      <c r="K330" s="17">
        <v>55</v>
      </c>
      <c r="L330" s="17">
        <v>11</v>
      </c>
      <c r="M330" s="17">
        <v>7</v>
      </c>
      <c r="N330" s="17">
        <v>155</v>
      </c>
      <c r="O330" s="67">
        <v>5.23812903225806</v>
      </c>
      <c r="T330"/>
    </row>
    <row r="331" customHeight="1" spans="1:20">
      <c r="A331" s="64"/>
      <c r="B331" s="16" t="s">
        <v>18</v>
      </c>
      <c r="C331" s="17">
        <v>1313.82</v>
      </c>
      <c r="D331" s="17">
        <v>106560</v>
      </c>
      <c r="E331" s="17">
        <v>5875</v>
      </c>
      <c r="F331" s="62">
        <v>0.0551332582582583</v>
      </c>
      <c r="G331" s="63">
        <v>0.223628936170213</v>
      </c>
      <c r="H331" s="63">
        <v>12.3293918918919</v>
      </c>
      <c r="I331" s="17">
        <v>110</v>
      </c>
      <c r="J331" s="66">
        <v>1</v>
      </c>
      <c r="K331" s="17">
        <v>71</v>
      </c>
      <c r="L331" s="17">
        <v>10</v>
      </c>
      <c r="M331" s="17">
        <v>6</v>
      </c>
      <c r="N331" s="17">
        <v>198</v>
      </c>
      <c r="O331" s="67">
        <v>6.63545454545455</v>
      </c>
      <c r="T331"/>
    </row>
    <row r="332" customHeight="1" spans="1:20">
      <c r="A332" s="64"/>
      <c r="B332" s="16" t="s">
        <v>19</v>
      </c>
      <c r="C332" s="17">
        <v>1317.74</v>
      </c>
      <c r="D332" s="17">
        <v>104879</v>
      </c>
      <c r="E332" s="17">
        <v>6443</v>
      </c>
      <c r="F332" s="62">
        <v>0.0614326986336636</v>
      </c>
      <c r="G332" s="63">
        <v>0.204522737855036</v>
      </c>
      <c r="H332" s="63">
        <v>12.5643837183802</v>
      </c>
      <c r="I332" s="17">
        <v>88</v>
      </c>
      <c r="J332" s="66">
        <v>2</v>
      </c>
      <c r="K332" s="17">
        <v>77</v>
      </c>
      <c r="L332" s="17">
        <v>7</v>
      </c>
      <c r="M332" s="17">
        <v>2</v>
      </c>
      <c r="N332" s="17">
        <v>176</v>
      </c>
      <c r="O332" s="67">
        <v>7.48715909090909</v>
      </c>
      <c r="T332"/>
    </row>
    <row r="333" customHeight="1" spans="1:20">
      <c r="A333" s="64"/>
      <c r="B333" s="16" t="s">
        <v>20</v>
      </c>
      <c r="C333" s="17">
        <v>1418.24</v>
      </c>
      <c r="D333" s="17">
        <v>123570</v>
      </c>
      <c r="E333" s="17">
        <v>7678</v>
      </c>
      <c r="F333" s="62">
        <v>0.0621348223678887</v>
      </c>
      <c r="G333" s="63">
        <v>0.184714769471216</v>
      </c>
      <c r="H333" s="63">
        <v>11.4772193898195</v>
      </c>
      <c r="I333" s="17">
        <v>98</v>
      </c>
      <c r="J333" s="66">
        <v>3</v>
      </c>
      <c r="K333" s="17">
        <v>53</v>
      </c>
      <c r="L333" s="17">
        <v>4</v>
      </c>
      <c r="M333" s="17">
        <v>6</v>
      </c>
      <c r="N333" s="17">
        <v>164</v>
      </c>
      <c r="O333" s="67">
        <v>8.64780487804878</v>
      </c>
      <c r="T333"/>
    </row>
    <row r="334" customHeight="1" spans="1:20">
      <c r="A334" s="64"/>
      <c r="B334" s="16" t="s">
        <v>21</v>
      </c>
      <c r="C334" s="17">
        <v>1417.29</v>
      </c>
      <c r="D334" s="17">
        <v>112316</v>
      </c>
      <c r="E334" s="17">
        <v>6594</v>
      </c>
      <c r="F334" s="62">
        <v>0.0587093557462873</v>
      </c>
      <c r="G334" s="63">
        <v>0.214936305732484</v>
      </c>
      <c r="H334" s="63">
        <v>12.6187720360412</v>
      </c>
      <c r="I334" s="17">
        <v>97</v>
      </c>
      <c r="J334" s="66">
        <v>3</v>
      </c>
      <c r="K334" s="17">
        <v>55</v>
      </c>
      <c r="L334" s="17">
        <v>11</v>
      </c>
      <c r="M334" s="17">
        <v>10</v>
      </c>
      <c r="N334" s="17">
        <v>176</v>
      </c>
      <c r="O334" s="67">
        <v>8.05278409090909</v>
      </c>
      <c r="T334"/>
    </row>
    <row r="335" customHeight="1" spans="1:20">
      <c r="A335" s="64"/>
      <c r="B335" s="16" t="s">
        <v>22</v>
      </c>
      <c r="C335" s="17">
        <v>1425.91</v>
      </c>
      <c r="D335" s="17">
        <v>110669</v>
      </c>
      <c r="E335" s="17">
        <v>5868</v>
      </c>
      <c r="F335" s="62">
        <v>0.0530229784311777</v>
      </c>
      <c r="G335" s="63">
        <v>0.242997614178596</v>
      </c>
      <c r="H335" s="63">
        <v>12.8844572554193</v>
      </c>
      <c r="I335" s="17">
        <v>102</v>
      </c>
      <c r="J335" s="66">
        <v>3</v>
      </c>
      <c r="K335" s="17">
        <v>55</v>
      </c>
      <c r="L335" s="17">
        <v>5</v>
      </c>
      <c r="M335" s="17">
        <v>5</v>
      </c>
      <c r="N335" s="17">
        <v>170</v>
      </c>
      <c r="O335" s="67">
        <v>8.38770588235294</v>
      </c>
      <c r="T335"/>
    </row>
    <row r="336" customHeight="1" spans="1:20">
      <c r="A336" s="64"/>
      <c r="B336" s="16" t="s">
        <v>23</v>
      </c>
      <c r="C336" s="17">
        <v>1424.54</v>
      </c>
      <c r="D336" s="17">
        <v>111790</v>
      </c>
      <c r="E336" s="17">
        <v>6419</v>
      </c>
      <c r="F336" s="62">
        <v>0.0574201628052599</v>
      </c>
      <c r="G336" s="63">
        <v>0.221925533572208</v>
      </c>
      <c r="H336" s="63">
        <v>12.7430002683603</v>
      </c>
      <c r="I336" s="17">
        <v>90</v>
      </c>
      <c r="J336" s="66">
        <v>2</v>
      </c>
      <c r="K336" s="17">
        <v>56</v>
      </c>
      <c r="L336" s="17">
        <v>7</v>
      </c>
      <c r="M336" s="17">
        <v>4</v>
      </c>
      <c r="N336" s="17">
        <v>159</v>
      </c>
      <c r="O336" s="67">
        <v>8.95937106918239</v>
      </c>
      <c r="T336"/>
    </row>
    <row r="337" customHeight="1" spans="1:20">
      <c r="A337" s="64"/>
      <c r="B337" s="16" t="s">
        <v>24</v>
      </c>
      <c r="C337" s="17">
        <v>1416.37</v>
      </c>
      <c r="D337" s="17">
        <v>108532</v>
      </c>
      <c r="E337" s="17">
        <v>6180</v>
      </c>
      <c r="F337" s="62">
        <v>0.0569417314709026</v>
      </c>
      <c r="G337" s="63">
        <v>0.229186084142395</v>
      </c>
      <c r="H337" s="63">
        <v>13.0502524601039</v>
      </c>
      <c r="I337" s="17">
        <v>85</v>
      </c>
      <c r="J337" s="66">
        <v>3</v>
      </c>
      <c r="K337" s="17">
        <v>43</v>
      </c>
      <c r="L337" s="17">
        <v>9</v>
      </c>
      <c r="M337" s="17">
        <v>2</v>
      </c>
      <c r="N337" s="17">
        <v>142</v>
      </c>
      <c r="O337" s="67">
        <v>9.97443661971831</v>
      </c>
      <c r="T337"/>
    </row>
    <row r="338" customHeight="1" spans="1:20">
      <c r="A338" s="64"/>
      <c r="B338" s="16" t="s">
        <v>25</v>
      </c>
      <c r="C338" s="17">
        <v>1292.17</v>
      </c>
      <c r="D338" s="17">
        <v>90253</v>
      </c>
      <c r="E338" s="17">
        <v>4849</v>
      </c>
      <c r="F338" s="62">
        <v>0.0537267459253432</v>
      </c>
      <c r="G338" s="63">
        <v>0.266481748814189</v>
      </c>
      <c r="H338" s="63">
        <v>14.317197212281</v>
      </c>
      <c r="I338" s="17">
        <v>63</v>
      </c>
      <c r="J338" s="66">
        <v>2</v>
      </c>
      <c r="K338" s="17">
        <v>34</v>
      </c>
      <c r="L338" s="17">
        <v>1</v>
      </c>
      <c r="M338" s="17">
        <v>4</v>
      </c>
      <c r="N338" s="17">
        <v>104</v>
      </c>
      <c r="O338" s="67">
        <v>12.4247115384615</v>
      </c>
      <c r="T338"/>
    </row>
    <row r="339" customHeight="1" spans="1:20">
      <c r="A339" s="64"/>
      <c r="B339" s="16" t="s">
        <v>26</v>
      </c>
      <c r="C339" s="17">
        <v>203.14</v>
      </c>
      <c r="D339" s="17">
        <v>13194</v>
      </c>
      <c r="E339" s="17">
        <v>716</v>
      </c>
      <c r="F339" s="62">
        <v>0.0542670911020161</v>
      </c>
      <c r="G339" s="63">
        <v>0.283715083798883</v>
      </c>
      <c r="H339" s="63">
        <v>15.3963922995301</v>
      </c>
      <c r="I339" s="17">
        <v>2</v>
      </c>
      <c r="J339" s="66">
        <v>0</v>
      </c>
      <c r="K339" s="17">
        <v>6</v>
      </c>
      <c r="L339" s="17">
        <v>1</v>
      </c>
      <c r="M339" s="17">
        <v>0</v>
      </c>
      <c r="N339" s="17">
        <v>9</v>
      </c>
      <c r="O339" s="67">
        <v>22.5711111111111</v>
      </c>
      <c r="T339"/>
    </row>
    <row r="340" customHeight="1" spans="1:20">
      <c r="A340" s="64"/>
      <c r="B340" s="16" t="s">
        <v>27</v>
      </c>
      <c r="C340" s="17">
        <v>203.71</v>
      </c>
      <c r="D340" s="17">
        <v>14527</v>
      </c>
      <c r="E340" s="17">
        <v>725</v>
      </c>
      <c r="F340" s="62">
        <v>0.0499070695945481</v>
      </c>
      <c r="G340" s="63">
        <v>0.280979310344828</v>
      </c>
      <c r="H340" s="63">
        <v>14.0228539960074</v>
      </c>
      <c r="I340" s="17">
        <v>3</v>
      </c>
      <c r="J340" s="66">
        <v>0</v>
      </c>
      <c r="K340" s="17">
        <v>3</v>
      </c>
      <c r="L340" s="17">
        <v>0</v>
      </c>
      <c r="M340" s="17">
        <v>1</v>
      </c>
      <c r="N340" s="17">
        <v>7</v>
      </c>
      <c r="O340" s="67">
        <v>29.1014285714286</v>
      </c>
      <c r="T340"/>
    </row>
    <row r="341" customHeight="1" spans="1:20">
      <c r="A341" s="64"/>
      <c r="B341" s="16" t="s">
        <v>28</v>
      </c>
      <c r="C341" s="17">
        <v>206.92</v>
      </c>
      <c r="D341" s="17">
        <v>14489</v>
      </c>
      <c r="E341" s="17">
        <v>748</v>
      </c>
      <c r="F341" s="62">
        <v>0.0516253709710815</v>
      </c>
      <c r="G341" s="63">
        <v>0.276631016042781</v>
      </c>
      <c r="H341" s="63">
        <v>14.2811788253158</v>
      </c>
      <c r="I341" s="17">
        <v>12</v>
      </c>
      <c r="J341" s="66">
        <v>1</v>
      </c>
      <c r="K341" s="17">
        <v>9</v>
      </c>
      <c r="L341" s="17">
        <v>2</v>
      </c>
      <c r="M341" s="17">
        <v>3</v>
      </c>
      <c r="N341" s="17">
        <v>27</v>
      </c>
      <c r="O341" s="67">
        <v>7.6637037037037</v>
      </c>
      <c r="T341"/>
    </row>
    <row r="342" customHeight="1" spans="1:20">
      <c r="A342" s="64"/>
      <c r="B342" s="16" t="s">
        <v>29</v>
      </c>
      <c r="C342" s="17">
        <v>201.97</v>
      </c>
      <c r="D342" s="17">
        <v>13357</v>
      </c>
      <c r="E342" s="17">
        <v>720</v>
      </c>
      <c r="F342" s="62">
        <v>0.0539043198322977</v>
      </c>
      <c r="G342" s="63">
        <v>0.280513888888889</v>
      </c>
      <c r="H342" s="63">
        <v>15.1209103840683</v>
      </c>
      <c r="I342" s="17">
        <v>6</v>
      </c>
      <c r="J342" s="66">
        <v>0</v>
      </c>
      <c r="K342" s="17">
        <v>4</v>
      </c>
      <c r="L342" s="17">
        <v>1</v>
      </c>
      <c r="M342" s="17">
        <v>0</v>
      </c>
      <c r="N342" s="17">
        <v>11</v>
      </c>
      <c r="O342" s="67">
        <v>18.3609090909091</v>
      </c>
      <c r="T342"/>
    </row>
    <row r="343" customHeight="1" spans="1:20">
      <c r="A343" s="64"/>
      <c r="B343" s="16" t="s">
        <v>30</v>
      </c>
      <c r="C343" s="17">
        <v>489.23</v>
      </c>
      <c r="D343" s="17">
        <v>33144</v>
      </c>
      <c r="E343" s="17">
        <v>1735</v>
      </c>
      <c r="F343" s="62">
        <v>0.0523473328505914</v>
      </c>
      <c r="G343" s="63">
        <v>0.281976945244957</v>
      </c>
      <c r="H343" s="63">
        <v>14.7607410089307</v>
      </c>
      <c r="I343" s="17">
        <v>16</v>
      </c>
      <c r="J343" s="66">
        <v>0</v>
      </c>
      <c r="K343" s="17">
        <v>8</v>
      </c>
      <c r="L343" s="17">
        <v>0</v>
      </c>
      <c r="M343" s="17">
        <v>3</v>
      </c>
      <c r="N343" s="17">
        <v>27</v>
      </c>
      <c r="O343" s="67">
        <v>18.1196296296296</v>
      </c>
      <c r="T343"/>
    </row>
    <row r="344" customHeight="1" spans="1:20">
      <c r="A344" s="64"/>
      <c r="B344" s="16" t="s">
        <v>31</v>
      </c>
      <c r="C344" s="17">
        <v>893.34</v>
      </c>
      <c r="D344" s="17">
        <v>62247</v>
      </c>
      <c r="E344" s="17">
        <v>3057</v>
      </c>
      <c r="F344" s="62">
        <v>0.049110800520507</v>
      </c>
      <c r="G344" s="63">
        <v>0.292227674190383</v>
      </c>
      <c r="H344" s="63">
        <v>14.3515350137356</v>
      </c>
      <c r="I344" s="17">
        <v>23</v>
      </c>
      <c r="J344" s="66">
        <v>1</v>
      </c>
      <c r="K344" s="17">
        <v>15</v>
      </c>
      <c r="L344" s="17">
        <v>4</v>
      </c>
      <c r="M344" s="17">
        <v>4</v>
      </c>
      <c r="N344" s="17">
        <v>47</v>
      </c>
      <c r="O344" s="67">
        <v>19.0072340425532</v>
      </c>
      <c r="T344"/>
    </row>
    <row r="345" customHeight="1" spans="1:20">
      <c r="A345" s="64"/>
      <c r="B345" s="16" t="s">
        <v>32</v>
      </c>
      <c r="C345" s="17">
        <v>831.83</v>
      </c>
      <c r="D345" s="17">
        <v>59136</v>
      </c>
      <c r="E345" s="17">
        <v>2759</v>
      </c>
      <c r="F345" s="62">
        <v>0.0466551677489178</v>
      </c>
      <c r="G345" s="63">
        <v>0.301496919173614</v>
      </c>
      <c r="H345" s="63">
        <v>14.0663893398268</v>
      </c>
      <c r="I345" s="17">
        <v>25</v>
      </c>
      <c r="J345" s="66">
        <v>1</v>
      </c>
      <c r="K345" s="17">
        <v>16</v>
      </c>
      <c r="L345" s="17">
        <v>4</v>
      </c>
      <c r="M345" s="17">
        <v>0</v>
      </c>
      <c r="N345" s="17">
        <v>46</v>
      </c>
      <c r="O345" s="67">
        <v>18.0832608695652</v>
      </c>
      <c r="T345"/>
    </row>
    <row r="346" customHeight="1" spans="1:20">
      <c r="A346" s="64"/>
      <c r="B346" s="16" t="s">
        <v>33</v>
      </c>
      <c r="C346" s="17">
        <v>911.46</v>
      </c>
      <c r="D346" s="17">
        <v>63368</v>
      </c>
      <c r="E346" s="17">
        <v>3101</v>
      </c>
      <c r="F346" s="62">
        <v>0.0489363716702437</v>
      </c>
      <c r="G346" s="63">
        <v>0.293924540470816</v>
      </c>
      <c r="H346" s="63">
        <v>14.3836005554854</v>
      </c>
      <c r="I346" s="17">
        <v>30</v>
      </c>
      <c r="J346" s="66">
        <v>2</v>
      </c>
      <c r="K346" s="17">
        <v>24</v>
      </c>
      <c r="L346" s="17">
        <v>4</v>
      </c>
      <c r="M346" s="17">
        <v>4</v>
      </c>
      <c r="N346" s="17">
        <v>64</v>
      </c>
      <c r="O346" s="67">
        <v>14.2415625</v>
      </c>
      <c r="T346"/>
    </row>
    <row r="347" customHeight="1" spans="1:20">
      <c r="A347" s="64"/>
      <c r="B347" s="16" t="s">
        <v>34</v>
      </c>
      <c r="C347" s="17">
        <v>914.56</v>
      </c>
      <c r="D347" s="17">
        <v>62615</v>
      </c>
      <c r="E347" s="17">
        <v>3028</v>
      </c>
      <c r="F347" s="62">
        <v>0.0483590194042961</v>
      </c>
      <c r="G347" s="63">
        <v>0.302034346103038</v>
      </c>
      <c r="H347" s="63">
        <v>14.6060848039607</v>
      </c>
      <c r="I347" s="17">
        <v>21</v>
      </c>
      <c r="J347" s="66">
        <v>2</v>
      </c>
      <c r="K347" s="17">
        <v>17</v>
      </c>
      <c r="L347" s="17">
        <v>2</v>
      </c>
      <c r="M347" s="17">
        <v>2</v>
      </c>
      <c r="N347" s="17">
        <v>44</v>
      </c>
      <c r="O347" s="67">
        <v>20.7854545454545</v>
      </c>
      <c r="T347"/>
    </row>
    <row r="348" customHeight="1" spans="1:20">
      <c r="A348" s="64"/>
      <c r="B348" s="16" t="s">
        <v>35</v>
      </c>
      <c r="C348" s="17">
        <v>910.83</v>
      </c>
      <c r="D348" s="17">
        <v>64342</v>
      </c>
      <c r="E348" s="17">
        <v>3007</v>
      </c>
      <c r="F348" s="62">
        <v>0.0467346367846819</v>
      </c>
      <c r="G348" s="63">
        <v>0.302903225806452</v>
      </c>
      <c r="H348" s="63">
        <v>14.156072238973</v>
      </c>
      <c r="I348" s="17">
        <v>25</v>
      </c>
      <c r="J348" s="66">
        <v>2</v>
      </c>
      <c r="K348" s="17">
        <v>11</v>
      </c>
      <c r="L348" s="17">
        <v>4</v>
      </c>
      <c r="M348" s="17">
        <v>2</v>
      </c>
      <c r="N348" s="17">
        <v>44</v>
      </c>
      <c r="O348" s="67">
        <v>20.7006818181818</v>
      </c>
      <c r="T348"/>
    </row>
    <row r="349" customHeight="1" spans="1:20">
      <c r="A349" s="64"/>
      <c r="B349" s="16" t="s">
        <v>36</v>
      </c>
      <c r="C349" s="17">
        <v>912.08</v>
      </c>
      <c r="D349" s="17">
        <v>64493</v>
      </c>
      <c r="E349" s="17">
        <v>3007</v>
      </c>
      <c r="F349" s="62">
        <v>0.0466252151396276</v>
      </c>
      <c r="G349" s="63">
        <v>0.303318922514134</v>
      </c>
      <c r="H349" s="63">
        <v>14.1423100181415</v>
      </c>
      <c r="I349" s="17">
        <v>26</v>
      </c>
      <c r="J349" s="66">
        <v>1</v>
      </c>
      <c r="K349" s="17">
        <v>17</v>
      </c>
      <c r="L349" s="17">
        <v>3</v>
      </c>
      <c r="M349" s="17">
        <v>3</v>
      </c>
      <c r="N349" s="17">
        <v>50</v>
      </c>
      <c r="O349" s="67">
        <v>18.2416</v>
      </c>
      <c r="T349"/>
    </row>
    <row r="350" customHeight="1" spans="1:20">
      <c r="A350" s="64"/>
      <c r="B350" s="16" t="s">
        <v>37</v>
      </c>
      <c r="C350" s="17">
        <v>912.08</v>
      </c>
      <c r="D350" s="17">
        <v>61496</v>
      </c>
      <c r="E350" s="17">
        <v>3011</v>
      </c>
      <c r="F350" s="62">
        <v>0.0489625341485625</v>
      </c>
      <c r="G350" s="63">
        <v>0.302915974759216</v>
      </c>
      <c r="H350" s="63">
        <v>14.8315337582932</v>
      </c>
      <c r="I350" s="17">
        <v>22</v>
      </c>
      <c r="J350" s="66">
        <v>1</v>
      </c>
      <c r="K350" s="17">
        <v>8</v>
      </c>
      <c r="L350" s="17">
        <v>4</v>
      </c>
      <c r="M350" s="17">
        <v>2</v>
      </c>
      <c r="N350" s="17">
        <v>37</v>
      </c>
      <c r="O350" s="67">
        <v>24.6508108108108</v>
      </c>
      <c r="T350"/>
    </row>
    <row r="351" customHeight="1" spans="1:20">
      <c r="A351" s="64"/>
      <c r="B351" s="16" t="s">
        <v>38</v>
      </c>
      <c r="C351" s="17">
        <v>957.42</v>
      </c>
      <c r="D351" s="17">
        <v>65039</v>
      </c>
      <c r="E351" s="17">
        <v>2931</v>
      </c>
      <c r="F351" s="62">
        <v>0.045065268531189</v>
      </c>
      <c r="G351" s="63">
        <v>0.326653019447288</v>
      </c>
      <c r="H351" s="63">
        <v>14.7207060379157</v>
      </c>
      <c r="I351" s="17">
        <v>26</v>
      </c>
      <c r="J351" s="66">
        <v>0</v>
      </c>
      <c r="K351" s="17">
        <v>14</v>
      </c>
      <c r="L351" s="17">
        <v>2</v>
      </c>
      <c r="M351" s="17">
        <v>1</v>
      </c>
      <c r="N351" s="17">
        <v>43</v>
      </c>
      <c r="O351" s="67">
        <v>22.2655813953488</v>
      </c>
      <c r="T351"/>
    </row>
    <row r="352" customHeight="1" spans="1:20">
      <c r="A352" s="64"/>
      <c r="B352" s="16" t="s">
        <v>39</v>
      </c>
      <c r="C352" s="17">
        <v>715.29</v>
      </c>
      <c r="D352" s="17">
        <v>52265</v>
      </c>
      <c r="E352" s="17">
        <v>2237</v>
      </c>
      <c r="F352" s="62">
        <v>0.0428011097292643</v>
      </c>
      <c r="G352" s="63">
        <v>0.319754135002235</v>
      </c>
      <c r="H352" s="63">
        <v>13.6858318186167</v>
      </c>
      <c r="I352" s="17">
        <v>24</v>
      </c>
      <c r="J352" s="66">
        <v>0</v>
      </c>
      <c r="K352" s="17">
        <v>15</v>
      </c>
      <c r="L352" s="17">
        <v>1</v>
      </c>
      <c r="M352" s="17">
        <v>0</v>
      </c>
      <c r="N352" s="17">
        <v>40</v>
      </c>
      <c r="O352" s="67">
        <v>17.88225</v>
      </c>
      <c r="T352"/>
    </row>
    <row r="353" customHeight="1" spans="1:20">
      <c r="A353" s="64"/>
      <c r="B353" s="16" t="s">
        <v>40</v>
      </c>
      <c r="C353" s="17">
        <v>717.69</v>
      </c>
      <c r="D353" s="17">
        <v>45751</v>
      </c>
      <c r="E353" s="17">
        <v>2232</v>
      </c>
      <c r="F353" s="62">
        <v>0.0487858188892046</v>
      </c>
      <c r="G353" s="63">
        <v>0.321545698924731</v>
      </c>
      <c r="H353" s="63">
        <v>15.6868702323447</v>
      </c>
      <c r="I353" s="17">
        <v>20</v>
      </c>
      <c r="J353" s="66">
        <v>0</v>
      </c>
      <c r="K353" s="17">
        <v>12</v>
      </c>
      <c r="L353" s="17">
        <v>1</v>
      </c>
      <c r="M353" s="17">
        <v>0</v>
      </c>
      <c r="N353" s="17">
        <v>33</v>
      </c>
      <c r="O353" s="67">
        <v>21.7481818181818</v>
      </c>
      <c r="T353"/>
    </row>
    <row r="354" customHeight="1" spans="1:20">
      <c r="A354" s="64"/>
      <c r="B354" s="16" t="s">
        <v>41</v>
      </c>
      <c r="C354" s="17">
        <v>715.41</v>
      </c>
      <c r="D354" s="17">
        <v>46624</v>
      </c>
      <c r="E354" s="17">
        <v>2216</v>
      </c>
      <c r="F354" s="62">
        <v>0.0475291695264242</v>
      </c>
      <c r="G354" s="63">
        <v>0.32283844765343</v>
      </c>
      <c r="H354" s="63">
        <v>15.3442433081675</v>
      </c>
      <c r="I354" s="17">
        <v>18</v>
      </c>
      <c r="J354" s="66">
        <v>0</v>
      </c>
      <c r="K354" s="17">
        <v>7</v>
      </c>
      <c r="L354" s="17">
        <v>2</v>
      </c>
      <c r="M354" s="17">
        <v>1</v>
      </c>
      <c r="N354" s="17">
        <v>28</v>
      </c>
      <c r="O354" s="67">
        <v>25.5503571428571</v>
      </c>
      <c r="T354"/>
    </row>
    <row r="355" customHeight="1" spans="1:20">
      <c r="A355" s="64"/>
      <c r="B355" s="16" t="s">
        <v>42</v>
      </c>
      <c r="C355" s="17">
        <v>717.15</v>
      </c>
      <c r="D355" s="17">
        <v>47402</v>
      </c>
      <c r="E355" s="17">
        <v>2245</v>
      </c>
      <c r="F355" s="62">
        <v>0.0473608708493313</v>
      </c>
      <c r="G355" s="63">
        <v>0.319443207126949</v>
      </c>
      <c r="H355" s="63">
        <v>15.1291084764356</v>
      </c>
      <c r="I355" s="17">
        <v>22</v>
      </c>
      <c r="J355" s="66">
        <v>1</v>
      </c>
      <c r="K355" s="17">
        <v>9</v>
      </c>
      <c r="L355" s="17">
        <v>1</v>
      </c>
      <c r="M355" s="17">
        <v>1</v>
      </c>
      <c r="N355" s="17">
        <v>34</v>
      </c>
      <c r="O355" s="67">
        <v>21.0926470588235</v>
      </c>
      <c r="T355"/>
    </row>
    <row r="356" customHeight="1" spans="1:20">
      <c r="A356" s="64"/>
      <c r="B356" s="16" t="s">
        <v>43</v>
      </c>
      <c r="C356" s="17">
        <v>541.85</v>
      </c>
      <c r="D356" s="17">
        <v>33918</v>
      </c>
      <c r="E356" s="17">
        <v>1569</v>
      </c>
      <c r="F356" s="62">
        <v>0.0462586237396073</v>
      </c>
      <c r="G356" s="63">
        <v>0.345347355003187</v>
      </c>
      <c r="H356" s="63">
        <v>15.975293354561</v>
      </c>
      <c r="I356" s="17">
        <v>16</v>
      </c>
      <c r="J356" s="66">
        <v>0</v>
      </c>
      <c r="K356" s="17">
        <v>9</v>
      </c>
      <c r="L356" s="17">
        <v>1</v>
      </c>
      <c r="M356" s="17">
        <v>0</v>
      </c>
      <c r="N356" s="17">
        <v>26</v>
      </c>
      <c r="O356" s="67">
        <v>20.8403846153846</v>
      </c>
      <c r="T356"/>
    </row>
    <row r="357" customHeight="1" spans="1:20">
      <c r="A357" s="61" t="s">
        <v>376</v>
      </c>
      <c r="B357" s="16" t="s">
        <v>16</v>
      </c>
      <c r="C357" s="17">
        <v>1.09</v>
      </c>
      <c r="D357" s="17">
        <v>698</v>
      </c>
      <c r="E357" s="17">
        <v>14</v>
      </c>
      <c r="F357" s="62">
        <v>0.0200573065902579</v>
      </c>
      <c r="G357" s="63">
        <v>0.0778571428571429</v>
      </c>
      <c r="H357" s="63">
        <v>1.56160458452722</v>
      </c>
      <c r="I357" s="17">
        <v>0</v>
      </c>
      <c r="J357" s="66">
        <v>0</v>
      </c>
      <c r="K357" s="17">
        <v>1</v>
      </c>
      <c r="L357" s="17">
        <v>0</v>
      </c>
      <c r="M357" s="17">
        <v>0</v>
      </c>
      <c r="N357" s="17">
        <v>1</v>
      </c>
      <c r="O357" s="67">
        <v>1.09</v>
      </c>
      <c r="T357"/>
    </row>
    <row r="358" customHeight="1" spans="1:20">
      <c r="A358" s="64"/>
      <c r="B358" s="16" t="s">
        <v>17</v>
      </c>
      <c r="C358" s="17">
        <v>312.6</v>
      </c>
      <c r="D358" s="17">
        <v>57659</v>
      </c>
      <c r="E358" s="17">
        <v>1030</v>
      </c>
      <c r="F358" s="62">
        <v>0.0178636466119773</v>
      </c>
      <c r="G358" s="63">
        <v>0.303495145631068</v>
      </c>
      <c r="H358" s="63">
        <v>5.42153003000399</v>
      </c>
      <c r="I358" s="17">
        <v>39</v>
      </c>
      <c r="J358" s="66">
        <v>1</v>
      </c>
      <c r="K358" s="17">
        <v>28</v>
      </c>
      <c r="L358" s="17">
        <v>0</v>
      </c>
      <c r="M358" s="17">
        <v>2</v>
      </c>
      <c r="N358" s="17">
        <v>70</v>
      </c>
      <c r="O358" s="67">
        <v>4.46571428571429</v>
      </c>
      <c r="T358"/>
    </row>
    <row r="359" customHeight="1" spans="1:20">
      <c r="A359" s="64"/>
      <c r="B359" s="16" t="s">
        <v>18</v>
      </c>
      <c r="C359" s="17">
        <v>59.74</v>
      </c>
      <c r="D359" s="17">
        <v>10087</v>
      </c>
      <c r="E359" s="17">
        <v>171</v>
      </c>
      <c r="F359" s="62">
        <v>0.0169525131357192</v>
      </c>
      <c r="G359" s="63">
        <v>0.349356725146199</v>
      </c>
      <c r="H359" s="63">
        <v>5.92247447209279</v>
      </c>
      <c r="I359" s="17">
        <v>10</v>
      </c>
      <c r="J359" s="66">
        <v>0</v>
      </c>
      <c r="K359" s="17">
        <v>11</v>
      </c>
      <c r="L359" s="17">
        <v>1</v>
      </c>
      <c r="M359" s="17">
        <v>3</v>
      </c>
      <c r="N359" s="17">
        <v>25</v>
      </c>
      <c r="O359" s="67">
        <v>2.3896</v>
      </c>
      <c r="T359"/>
    </row>
    <row r="360" customHeight="1" spans="1:20">
      <c r="A360" s="64"/>
      <c r="B360" s="16" t="s">
        <v>19</v>
      </c>
      <c r="C360" s="17">
        <v>58.18</v>
      </c>
      <c r="D360" s="17">
        <v>4564</v>
      </c>
      <c r="E360" s="17">
        <v>146</v>
      </c>
      <c r="F360" s="62">
        <v>0.0319894829097283</v>
      </c>
      <c r="G360" s="63">
        <v>0.398493150684932</v>
      </c>
      <c r="H360" s="63">
        <v>12.7475898334794</v>
      </c>
      <c r="I360" s="17">
        <v>5</v>
      </c>
      <c r="J360" s="66">
        <v>0</v>
      </c>
      <c r="K360" s="17">
        <v>2</v>
      </c>
      <c r="L360" s="17">
        <v>0</v>
      </c>
      <c r="M360" s="17">
        <v>0</v>
      </c>
      <c r="N360" s="17">
        <v>7</v>
      </c>
      <c r="O360" s="67">
        <v>8.31142857142857</v>
      </c>
      <c r="T360"/>
    </row>
    <row r="361" customHeight="1" spans="1:20">
      <c r="A361" s="64"/>
      <c r="B361" s="16" t="s">
        <v>20</v>
      </c>
      <c r="C361" s="17">
        <v>154.24</v>
      </c>
      <c r="D361" s="17">
        <v>9872</v>
      </c>
      <c r="E361" s="17">
        <v>299</v>
      </c>
      <c r="F361" s="62">
        <v>0.0302876823338736</v>
      </c>
      <c r="G361" s="63">
        <v>0.515852842809365</v>
      </c>
      <c r="H361" s="63">
        <v>15.6239870340357</v>
      </c>
      <c r="I361" s="17">
        <v>11</v>
      </c>
      <c r="J361" s="66">
        <v>2</v>
      </c>
      <c r="K361" s="17">
        <v>14</v>
      </c>
      <c r="L361" s="17">
        <v>0</v>
      </c>
      <c r="M361" s="17">
        <v>0</v>
      </c>
      <c r="N361" s="17">
        <v>27</v>
      </c>
      <c r="O361" s="67">
        <v>5.71259259259259</v>
      </c>
      <c r="T361"/>
    </row>
    <row r="362" customHeight="1" spans="1:20">
      <c r="A362" s="64"/>
      <c r="B362" s="16" t="s">
        <v>21</v>
      </c>
      <c r="C362" s="17">
        <v>68.13</v>
      </c>
      <c r="D362" s="17">
        <v>4404</v>
      </c>
      <c r="E362" s="17">
        <v>111</v>
      </c>
      <c r="F362" s="62">
        <v>0.0252043596730245</v>
      </c>
      <c r="G362" s="63">
        <v>0.613783783783784</v>
      </c>
      <c r="H362" s="63">
        <v>15.4700272479564</v>
      </c>
      <c r="I362" s="17">
        <v>9</v>
      </c>
      <c r="J362" s="66">
        <v>0</v>
      </c>
      <c r="K362" s="17">
        <v>4</v>
      </c>
      <c r="L362" s="17">
        <v>0</v>
      </c>
      <c r="M362" s="17">
        <v>0</v>
      </c>
      <c r="N362" s="17">
        <v>13</v>
      </c>
      <c r="O362" s="67">
        <v>5.24076923076923</v>
      </c>
      <c r="T362"/>
    </row>
    <row r="363" customHeight="1" spans="1:20">
      <c r="A363" s="61" t="s">
        <v>377</v>
      </c>
      <c r="B363" s="16" t="s">
        <v>23</v>
      </c>
      <c r="C363" s="17">
        <v>307.43</v>
      </c>
      <c r="D363" s="17">
        <v>5339</v>
      </c>
      <c r="E363" s="17">
        <v>190</v>
      </c>
      <c r="F363" s="62">
        <v>0.0355871886120997</v>
      </c>
      <c r="G363" s="63">
        <v>1.61805263157895</v>
      </c>
      <c r="H363" s="63">
        <v>57.5819441843042</v>
      </c>
      <c r="I363" s="17">
        <v>30</v>
      </c>
      <c r="J363" s="66">
        <v>0</v>
      </c>
      <c r="K363" s="17">
        <v>18</v>
      </c>
      <c r="L363" s="17">
        <v>0</v>
      </c>
      <c r="M363" s="17">
        <v>2</v>
      </c>
      <c r="N363" s="17">
        <v>50</v>
      </c>
      <c r="O363" s="67">
        <v>6.1486</v>
      </c>
      <c r="T363"/>
    </row>
    <row r="364" customHeight="1" spans="1:20">
      <c r="A364" s="64"/>
      <c r="B364" s="16" t="s">
        <v>24</v>
      </c>
      <c r="C364" s="17">
        <v>155.22</v>
      </c>
      <c r="D364" s="17">
        <v>6451</v>
      </c>
      <c r="E364" s="17">
        <v>202</v>
      </c>
      <c r="F364" s="62">
        <v>0.0313129747325996</v>
      </c>
      <c r="G364" s="63">
        <v>0.768415841584158</v>
      </c>
      <c r="H364" s="63">
        <v>24.061385831654</v>
      </c>
      <c r="I364" s="17">
        <v>15</v>
      </c>
      <c r="J364" s="66">
        <v>1</v>
      </c>
      <c r="K364" s="17">
        <v>16</v>
      </c>
      <c r="L364" s="17">
        <v>1</v>
      </c>
      <c r="M364" s="17">
        <v>1</v>
      </c>
      <c r="N364" s="17">
        <v>34</v>
      </c>
      <c r="O364" s="67">
        <v>4.56529411764706</v>
      </c>
      <c r="T364"/>
    </row>
    <row r="365" customHeight="1" spans="1:20">
      <c r="A365" s="61" t="s">
        <v>378</v>
      </c>
      <c r="B365" s="16" t="s">
        <v>24</v>
      </c>
      <c r="C365" s="17">
        <v>72.91</v>
      </c>
      <c r="D365" s="17">
        <v>9750</v>
      </c>
      <c r="E365" s="17">
        <v>234</v>
      </c>
      <c r="F365" s="62">
        <v>0.024</v>
      </c>
      <c r="G365" s="63">
        <v>0.311581196581197</v>
      </c>
      <c r="H365" s="63">
        <v>7.47794871794872</v>
      </c>
      <c r="I365" s="17">
        <v>1</v>
      </c>
      <c r="J365" s="66">
        <v>0</v>
      </c>
      <c r="K365" s="17">
        <v>1</v>
      </c>
      <c r="L365" s="17">
        <v>2</v>
      </c>
      <c r="M365" s="17">
        <v>0</v>
      </c>
      <c r="N365" s="17">
        <v>4</v>
      </c>
      <c r="O365" s="67">
        <v>18.2275</v>
      </c>
      <c r="T365"/>
    </row>
    <row r="366" customHeight="1" spans="1:20">
      <c r="A366" s="64"/>
      <c r="B366" s="16" t="s">
        <v>25</v>
      </c>
      <c r="C366" s="17">
        <v>65.24</v>
      </c>
      <c r="D366" s="17">
        <v>7908</v>
      </c>
      <c r="E366" s="17">
        <v>186</v>
      </c>
      <c r="F366" s="62">
        <v>0.0235204855842185</v>
      </c>
      <c r="G366" s="63">
        <v>0.350752688172043</v>
      </c>
      <c r="H366" s="63">
        <v>8.24987354577643</v>
      </c>
      <c r="I366" s="17">
        <v>2</v>
      </c>
      <c r="J366" s="66">
        <v>0</v>
      </c>
      <c r="K366" s="17">
        <v>1</v>
      </c>
      <c r="L366" s="17">
        <v>2</v>
      </c>
      <c r="M366" s="17">
        <v>0</v>
      </c>
      <c r="N366" s="17">
        <v>5</v>
      </c>
      <c r="O366" s="67">
        <v>13.048</v>
      </c>
      <c r="T366"/>
    </row>
    <row r="367" customHeight="1" spans="1:20">
      <c r="A367" s="64"/>
      <c r="B367" s="16" t="s">
        <v>26</v>
      </c>
      <c r="C367" s="17">
        <v>24.07</v>
      </c>
      <c r="D367" s="17">
        <v>1631</v>
      </c>
      <c r="E367" s="17">
        <v>50</v>
      </c>
      <c r="F367" s="62">
        <v>0.0306560392397302</v>
      </c>
      <c r="G367" s="63">
        <v>0.4814</v>
      </c>
      <c r="H367" s="63">
        <v>14.7578172900061</v>
      </c>
      <c r="I367" s="17">
        <v>2</v>
      </c>
      <c r="J367" s="66">
        <v>0</v>
      </c>
      <c r="K367" s="17">
        <v>2</v>
      </c>
      <c r="L367" s="17">
        <v>2</v>
      </c>
      <c r="M367" s="17">
        <v>0</v>
      </c>
      <c r="N367" s="17">
        <v>6</v>
      </c>
      <c r="O367" s="67">
        <v>4.01166666666667</v>
      </c>
      <c r="T367"/>
    </row>
    <row r="368" customHeight="1" spans="1:20">
      <c r="A368" s="64"/>
      <c r="B368" s="16" t="s">
        <v>27</v>
      </c>
      <c r="C368" s="17">
        <v>16.06</v>
      </c>
      <c r="D368" s="17">
        <v>1209</v>
      </c>
      <c r="E368" s="17">
        <v>36</v>
      </c>
      <c r="F368" s="62">
        <v>0.0297766749379653</v>
      </c>
      <c r="G368" s="63">
        <v>0.446111111111111</v>
      </c>
      <c r="H368" s="63">
        <v>13.2837055417701</v>
      </c>
      <c r="I368" s="17">
        <v>1</v>
      </c>
      <c r="J368" s="66">
        <v>0</v>
      </c>
      <c r="K368" s="17">
        <v>1</v>
      </c>
      <c r="L368" s="17">
        <v>0</v>
      </c>
      <c r="M368" s="17">
        <v>0</v>
      </c>
      <c r="N368" s="17">
        <v>2</v>
      </c>
      <c r="O368" s="67">
        <v>8.03</v>
      </c>
      <c r="T368"/>
    </row>
    <row r="369" customHeight="1" spans="1:20">
      <c r="A369" s="64"/>
      <c r="B369" s="16" t="s">
        <v>28</v>
      </c>
      <c r="C369" s="17">
        <v>27.4</v>
      </c>
      <c r="D369" s="17">
        <v>1545</v>
      </c>
      <c r="E369" s="17">
        <v>58</v>
      </c>
      <c r="F369" s="62">
        <v>0.0375404530744337</v>
      </c>
      <c r="G369" s="63">
        <v>0.472413793103448</v>
      </c>
      <c r="H369" s="63">
        <v>17.7346278317152</v>
      </c>
      <c r="I369" s="17">
        <v>0</v>
      </c>
      <c r="J369" s="66">
        <v>0</v>
      </c>
      <c r="K369" s="17">
        <v>0</v>
      </c>
      <c r="L369" s="17">
        <v>0</v>
      </c>
      <c r="M369" s="17">
        <v>1</v>
      </c>
      <c r="N369" s="17">
        <v>1</v>
      </c>
      <c r="O369" s="67">
        <v>27.4</v>
      </c>
      <c r="T369"/>
    </row>
    <row r="370" customHeight="1" spans="1:20">
      <c r="A370" s="64"/>
      <c r="B370" s="16" t="s">
        <v>29</v>
      </c>
      <c r="C370" s="17">
        <v>32.35</v>
      </c>
      <c r="D370" s="17">
        <v>1736</v>
      </c>
      <c r="E370" s="17">
        <v>63</v>
      </c>
      <c r="F370" s="62">
        <v>0.0362903225806452</v>
      </c>
      <c r="G370" s="63">
        <v>0.513492063492064</v>
      </c>
      <c r="H370" s="63">
        <v>18.6347926267281</v>
      </c>
      <c r="I370" s="17">
        <v>0</v>
      </c>
      <c r="J370" s="66">
        <v>0</v>
      </c>
      <c r="K370" s="17">
        <v>0</v>
      </c>
      <c r="L370" s="17">
        <v>0</v>
      </c>
      <c r="M370" s="17">
        <v>0</v>
      </c>
      <c r="N370" s="17">
        <v>0</v>
      </c>
      <c r="O370" s="67" t="e">
        <v>#DIV/0!</v>
      </c>
      <c r="T370"/>
    </row>
    <row r="371" customHeight="1" spans="1:20">
      <c r="A371" s="64"/>
      <c r="B371" s="16" t="s">
        <v>30</v>
      </c>
      <c r="C371" s="17">
        <v>24.14</v>
      </c>
      <c r="D371" s="17">
        <v>1125</v>
      </c>
      <c r="E371" s="17">
        <v>47</v>
      </c>
      <c r="F371" s="62">
        <v>0.0417777777777778</v>
      </c>
      <c r="G371" s="63">
        <v>0.513617021276596</v>
      </c>
      <c r="H371" s="63">
        <v>21.4577777777778</v>
      </c>
      <c r="I371" s="17">
        <v>0</v>
      </c>
      <c r="J371" s="66">
        <v>2</v>
      </c>
      <c r="K371" s="17">
        <v>2</v>
      </c>
      <c r="L371" s="17">
        <v>1</v>
      </c>
      <c r="M371" s="17">
        <v>0</v>
      </c>
      <c r="N371" s="17">
        <v>5</v>
      </c>
      <c r="O371" s="67">
        <v>4.828</v>
      </c>
      <c r="T371"/>
    </row>
    <row r="372" customHeight="1" spans="1:20">
      <c r="A372" s="61" t="s">
        <v>379</v>
      </c>
      <c r="B372" s="16" t="s">
        <v>26</v>
      </c>
      <c r="C372" s="17">
        <v>42.03</v>
      </c>
      <c r="D372" s="17">
        <v>6849</v>
      </c>
      <c r="E372" s="17">
        <v>122</v>
      </c>
      <c r="F372" s="62">
        <v>0.0178128193896919</v>
      </c>
      <c r="G372" s="63">
        <v>0.344508196721312</v>
      </c>
      <c r="H372" s="63">
        <v>6.13666228646518</v>
      </c>
      <c r="I372" s="17">
        <v>5</v>
      </c>
      <c r="J372" s="66">
        <v>0</v>
      </c>
      <c r="K372" s="17">
        <v>1</v>
      </c>
      <c r="L372" s="17">
        <v>1</v>
      </c>
      <c r="M372" s="17">
        <v>0</v>
      </c>
      <c r="N372" s="17">
        <v>7</v>
      </c>
      <c r="O372" s="67">
        <v>6.00428571428572</v>
      </c>
      <c r="T372"/>
    </row>
    <row r="373" customHeight="1" spans="1:20">
      <c r="A373" s="64"/>
      <c r="B373" s="16" t="s">
        <v>27</v>
      </c>
      <c r="C373" s="17">
        <v>21.63</v>
      </c>
      <c r="D373" s="17">
        <v>2936</v>
      </c>
      <c r="E373" s="17">
        <v>51</v>
      </c>
      <c r="F373" s="62">
        <v>0.0173705722070845</v>
      </c>
      <c r="G373" s="63">
        <v>0.424117647058824</v>
      </c>
      <c r="H373" s="63">
        <v>7.36716621253406</v>
      </c>
      <c r="I373" s="17">
        <v>1</v>
      </c>
      <c r="J373" s="66">
        <v>0</v>
      </c>
      <c r="K373" s="17">
        <v>0</v>
      </c>
      <c r="L373" s="17">
        <v>0</v>
      </c>
      <c r="M373" s="17">
        <v>0</v>
      </c>
      <c r="N373" s="17">
        <v>1</v>
      </c>
      <c r="O373" s="67">
        <v>21.63</v>
      </c>
      <c r="T373"/>
    </row>
    <row r="374" customHeight="1" spans="1:20">
      <c r="A374" s="64"/>
      <c r="B374" s="16" t="s">
        <v>28</v>
      </c>
      <c r="C374" s="17">
        <v>30.72</v>
      </c>
      <c r="D374" s="17">
        <v>2295</v>
      </c>
      <c r="E374" s="17">
        <v>64</v>
      </c>
      <c r="F374" s="62">
        <v>0.0278867102396514</v>
      </c>
      <c r="G374" s="63">
        <v>0.48</v>
      </c>
      <c r="H374" s="63">
        <v>13.3856209150327</v>
      </c>
      <c r="I374" s="17">
        <v>4</v>
      </c>
      <c r="J374" s="66">
        <v>1</v>
      </c>
      <c r="K374" s="17">
        <v>1</v>
      </c>
      <c r="L374" s="17">
        <v>1</v>
      </c>
      <c r="M374" s="17">
        <v>0</v>
      </c>
      <c r="N374" s="17">
        <v>7</v>
      </c>
      <c r="O374" s="67">
        <v>4.38857142857143</v>
      </c>
      <c r="T374"/>
    </row>
    <row r="375" customHeight="1" spans="1:20">
      <c r="A375" s="64"/>
      <c r="B375" s="16" t="s">
        <v>29</v>
      </c>
      <c r="C375" s="17">
        <v>11.25</v>
      </c>
      <c r="D375" s="17">
        <v>889</v>
      </c>
      <c r="E375" s="17">
        <v>20</v>
      </c>
      <c r="F375" s="62">
        <v>0.0224971878515186</v>
      </c>
      <c r="G375" s="63">
        <v>0.5625</v>
      </c>
      <c r="H375" s="63">
        <v>12.6546681664792</v>
      </c>
      <c r="I375" s="17">
        <v>0</v>
      </c>
      <c r="J375" s="66">
        <v>0</v>
      </c>
      <c r="K375" s="17">
        <v>1</v>
      </c>
      <c r="L375" s="17">
        <v>0</v>
      </c>
      <c r="M375" s="17">
        <v>0</v>
      </c>
      <c r="N375" s="17">
        <v>1</v>
      </c>
      <c r="O375" s="67">
        <v>11.25</v>
      </c>
      <c r="T375"/>
    </row>
    <row r="376" customHeight="1" spans="1:20">
      <c r="A376" s="64"/>
      <c r="B376" s="16" t="s">
        <v>30</v>
      </c>
      <c r="C376" s="17">
        <v>9.81</v>
      </c>
      <c r="D376" s="17">
        <v>813</v>
      </c>
      <c r="E376" s="17">
        <v>19</v>
      </c>
      <c r="F376" s="62">
        <v>0.023370233702337</v>
      </c>
      <c r="G376" s="63">
        <v>0.516315789473684</v>
      </c>
      <c r="H376" s="63">
        <v>12.0664206642066</v>
      </c>
      <c r="I376" s="17">
        <v>0</v>
      </c>
      <c r="J376" s="66">
        <v>0</v>
      </c>
      <c r="K376" s="17">
        <v>0</v>
      </c>
      <c r="L376" s="17">
        <v>0</v>
      </c>
      <c r="M376" s="17">
        <v>0</v>
      </c>
      <c r="N376" s="17">
        <v>0</v>
      </c>
      <c r="O376" s="67" t="e">
        <v>#DIV/0!</v>
      </c>
      <c r="T376"/>
    </row>
    <row r="377" customHeight="1" spans="1:20">
      <c r="A377" s="64"/>
      <c r="B377" s="16" t="s">
        <v>32</v>
      </c>
      <c r="C377" s="17">
        <v>7.75</v>
      </c>
      <c r="D377" s="17">
        <v>506</v>
      </c>
      <c r="E377" s="17">
        <v>18</v>
      </c>
      <c r="F377" s="62">
        <v>0.0355731225296443</v>
      </c>
      <c r="G377" s="63">
        <v>0.430555555555556</v>
      </c>
      <c r="H377" s="63">
        <v>15.3162055335968</v>
      </c>
      <c r="I377" s="17">
        <v>0</v>
      </c>
      <c r="J377" s="66">
        <v>1</v>
      </c>
      <c r="K377" s="17">
        <v>0</v>
      </c>
      <c r="L377" s="17">
        <v>0</v>
      </c>
      <c r="M377" s="17">
        <v>0</v>
      </c>
      <c r="N377" s="17">
        <v>1</v>
      </c>
      <c r="O377" s="67">
        <v>7.75</v>
      </c>
      <c r="T377"/>
    </row>
    <row r="378" customHeight="1" spans="1:20">
      <c r="A378" s="64"/>
      <c r="B378" s="16" t="s">
        <v>33</v>
      </c>
      <c r="C378" s="17">
        <v>21.22</v>
      </c>
      <c r="D378" s="17">
        <v>1013</v>
      </c>
      <c r="E378" s="17">
        <v>44</v>
      </c>
      <c r="F378" s="62">
        <v>0.0434353405725568</v>
      </c>
      <c r="G378" s="63">
        <v>0.482272727272727</v>
      </c>
      <c r="H378" s="63">
        <v>20.9476801579467</v>
      </c>
      <c r="I378" s="17">
        <v>0</v>
      </c>
      <c r="J378" s="66">
        <v>0</v>
      </c>
      <c r="K378" s="17">
        <v>0</v>
      </c>
      <c r="L378" s="17">
        <v>0</v>
      </c>
      <c r="M378" s="17">
        <v>0</v>
      </c>
      <c r="N378" s="17">
        <v>0</v>
      </c>
      <c r="O378" s="67" t="e">
        <v>#DIV/0!</v>
      </c>
      <c r="T378"/>
    </row>
    <row r="379" customHeight="1" spans="1:20">
      <c r="A379" s="64"/>
      <c r="B379" s="16" t="s">
        <v>34</v>
      </c>
      <c r="C379" s="17">
        <v>32.64</v>
      </c>
      <c r="D379" s="17">
        <v>2374</v>
      </c>
      <c r="E379" s="17">
        <v>72</v>
      </c>
      <c r="F379" s="62">
        <v>0.0303285593934288</v>
      </c>
      <c r="G379" s="63">
        <v>0.453333333333333</v>
      </c>
      <c r="H379" s="63">
        <v>13.7489469250211</v>
      </c>
      <c r="I379" s="17">
        <v>0</v>
      </c>
      <c r="J379" s="66">
        <v>0</v>
      </c>
      <c r="K379" s="17">
        <v>1</v>
      </c>
      <c r="L379" s="17">
        <v>0</v>
      </c>
      <c r="M379" s="17">
        <v>0</v>
      </c>
      <c r="N379" s="17">
        <v>1</v>
      </c>
      <c r="O379" s="67">
        <v>32.64</v>
      </c>
      <c r="T379"/>
    </row>
    <row r="380" customHeight="1" spans="1:20">
      <c r="A380" s="64"/>
      <c r="B380" s="16" t="s">
        <v>35</v>
      </c>
      <c r="C380" s="17">
        <v>41.78</v>
      </c>
      <c r="D380" s="17">
        <v>2637</v>
      </c>
      <c r="E380" s="17">
        <v>78</v>
      </c>
      <c r="F380" s="62">
        <v>0.0295790671217292</v>
      </c>
      <c r="G380" s="63">
        <v>0.535641025641026</v>
      </c>
      <c r="H380" s="63">
        <v>15.8437618505878</v>
      </c>
      <c r="I380" s="17">
        <v>2</v>
      </c>
      <c r="J380" s="66">
        <v>0</v>
      </c>
      <c r="K380" s="17">
        <v>2</v>
      </c>
      <c r="L380" s="17">
        <v>0</v>
      </c>
      <c r="M380" s="17">
        <v>0</v>
      </c>
      <c r="N380" s="17">
        <v>4</v>
      </c>
      <c r="O380" s="67">
        <v>10.445</v>
      </c>
      <c r="T380"/>
    </row>
    <row r="381" customHeight="1" spans="1:20">
      <c r="A381" s="61" t="s">
        <v>380</v>
      </c>
      <c r="B381" s="16" t="s">
        <v>31</v>
      </c>
      <c r="C381" s="17">
        <v>170.08</v>
      </c>
      <c r="D381" s="17">
        <v>29863</v>
      </c>
      <c r="E381" s="17">
        <v>383</v>
      </c>
      <c r="F381" s="62">
        <v>0.0128252352409336</v>
      </c>
      <c r="G381" s="63">
        <v>0.444073107049608</v>
      </c>
      <c r="H381" s="63">
        <v>5.69534206208352</v>
      </c>
      <c r="I381" s="17">
        <v>8</v>
      </c>
      <c r="J381" s="66">
        <v>0</v>
      </c>
      <c r="K381" s="17">
        <v>4</v>
      </c>
      <c r="L381" s="17">
        <v>0</v>
      </c>
      <c r="M381" s="17">
        <v>0</v>
      </c>
      <c r="N381" s="17">
        <v>12</v>
      </c>
      <c r="O381" s="67">
        <v>14.1733333333333</v>
      </c>
      <c r="T381"/>
    </row>
    <row r="382" customHeight="1" spans="1:20">
      <c r="A382" s="64"/>
      <c r="B382" s="16" t="s">
        <v>32</v>
      </c>
      <c r="C382" s="17">
        <v>174.08</v>
      </c>
      <c r="D382" s="17">
        <v>10553</v>
      </c>
      <c r="E382" s="17">
        <v>165</v>
      </c>
      <c r="F382" s="62">
        <v>0.0156353643513693</v>
      </c>
      <c r="G382" s="63">
        <v>1.0550303030303</v>
      </c>
      <c r="H382" s="63">
        <v>16.4957831896143</v>
      </c>
      <c r="I382" s="17">
        <v>4</v>
      </c>
      <c r="J382" s="66">
        <v>1</v>
      </c>
      <c r="K382" s="17">
        <v>2</v>
      </c>
      <c r="L382" s="17">
        <v>0</v>
      </c>
      <c r="M382" s="17">
        <v>0</v>
      </c>
      <c r="N382" s="17">
        <v>7</v>
      </c>
      <c r="O382" s="67">
        <v>24.8685714285714</v>
      </c>
      <c r="T382"/>
    </row>
    <row r="383" customHeight="1" spans="1:20">
      <c r="A383" s="64"/>
      <c r="B383" s="16" t="s">
        <v>33</v>
      </c>
      <c r="C383" s="17">
        <v>125.52</v>
      </c>
      <c r="D383" s="17">
        <v>6220</v>
      </c>
      <c r="E383" s="17">
        <v>123</v>
      </c>
      <c r="F383" s="62">
        <v>0.0197749196141479</v>
      </c>
      <c r="G383" s="63">
        <v>1.02048780487805</v>
      </c>
      <c r="H383" s="63">
        <v>20.1800643086817</v>
      </c>
      <c r="I383" s="17">
        <v>4</v>
      </c>
      <c r="J383" s="66">
        <v>0</v>
      </c>
      <c r="K383" s="17">
        <v>2</v>
      </c>
      <c r="L383" s="17">
        <v>1</v>
      </c>
      <c r="M383" s="17">
        <v>0</v>
      </c>
      <c r="N383" s="17">
        <v>7</v>
      </c>
      <c r="O383" s="67">
        <v>17.9314285714286</v>
      </c>
      <c r="T383"/>
    </row>
    <row r="384" customHeight="1" spans="1:20">
      <c r="A384" s="64"/>
      <c r="B384" s="16" t="s">
        <v>34</v>
      </c>
      <c r="C384" s="17">
        <v>123.42</v>
      </c>
      <c r="D384" s="17">
        <v>5733</v>
      </c>
      <c r="E384" s="17">
        <v>124</v>
      </c>
      <c r="F384" s="62">
        <v>0.0216291644863073</v>
      </c>
      <c r="G384" s="63">
        <v>0.995322580645161</v>
      </c>
      <c r="H384" s="63">
        <v>21.5279958137101</v>
      </c>
      <c r="I384" s="17">
        <v>7</v>
      </c>
      <c r="J384" s="66">
        <v>0</v>
      </c>
      <c r="K384" s="17">
        <v>8</v>
      </c>
      <c r="L384" s="17">
        <v>0</v>
      </c>
      <c r="M384" s="17">
        <v>0</v>
      </c>
      <c r="N384" s="17">
        <v>15</v>
      </c>
      <c r="O384" s="67">
        <v>8.228</v>
      </c>
      <c r="T384"/>
    </row>
    <row r="385" customHeight="1" spans="1:20">
      <c r="A385" s="64"/>
      <c r="B385" s="16" t="s">
        <v>35</v>
      </c>
      <c r="C385" s="17">
        <v>113.69</v>
      </c>
      <c r="D385" s="17">
        <v>6463</v>
      </c>
      <c r="E385" s="17">
        <v>99</v>
      </c>
      <c r="F385" s="62">
        <v>0.0153179637939038</v>
      </c>
      <c r="G385" s="63">
        <v>1.14838383838384</v>
      </c>
      <c r="H385" s="63">
        <v>17.5909020578679</v>
      </c>
      <c r="I385" s="17">
        <v>5</v>
      </c>
      <c r="J385" s="66">
        <v>0</v>
      </c>
      <c r="K385" s="17">
        <v>1</v>
      </c>
      <c r="L385" s="17">
        <v>1</v>
      </c>
      <c r="M385" s="17">
        <v>0</v>
      </c>
      <c r="N385" s="17">
        <v>7</v>
      </c>
      <c r="O385" s="67">
        <v>16.2414285714286</v>
      </c>
      <c r="T385"/>
    </row>
    <row r="386" customHeight="1" spans="1:20">
      <c r="A386" s="64"/>
      <c r="B386" s="16" t="s">
        <v>36</v>
      </c>
      <c r="C386" s="17">
        <v>139.41</v>
      </c>
      <c r="D386" s="17">
        <v>7096</v>
      </c>
      <c r="E386" s="17">
        <v>131</v>
      </c>
      <c r="F386" s="62">
        <v>0.0184611048478016</v>
      </c>
      <c r="G386" s="63">
        <v>1.06419847328244</v>
      </c>
      <c r="H386" s="63">
        <v>19.6462795941375</v>
      </c>
      <c r="I386" s="17">
        <v>4</v>
      </c>
      <c r="J386" s="66">
        <v>0</v>
      </c>
      <c r="K386" s="17">
        <v>5</v>
      </c>
      <c r="L386" s="17">
        <v>0</v>
      </c>
      <c r="M386" s="17">
        <v>0</v>
      </c>
      <c r="N386" s="17">
        <v>9</v>
      </c>
      <c r="O386" s="67">
        <v>15.49</v>
      </c>
      <c r="T386"/>
    </row>
    <row r="387" customHeight="1" spans="1:20">
      <c r="A387" s="64"/>
      <c r="B387" s="16" t="s">
        <v>37</v>
      </c>
      <c r="C387" s="17">
        <v>137.41</v>
      </c>
      <c r="D387" s="17">
        <v>6790</v>
      </c>
      <c r="E387" s="17">
        <v>127</v>
      </c>
      <c r="F387" s="62">
        <v>0.0187039764359352</v>
      </c>
      <c r="G387" s="63">
        <v>1.08196850393701</v>
      </c>
      <c r="H387" s="63">
        <v>20.2371134020619</v>
      </c>
      <c r="I387" s="17">
        <v>8</v>
      </c>
      <c r="J387" s="66">
        <v>0</v>
      </c>
      <c r="K387" s="17">
        <v>2</v>
      </c>
      <c r="L387" s="17">
        <v>2</v>
      </c>
      <c r="M387" s="17">
        <v>1</v>
      </c>
      <c r="N387" s="17">
        <v>13</v>
      </c>
      <c r="O387" s="67">
        <v>10.57</v>
      </c>
      <c r="T387"/>
    </row>
    <row r="388" customHeight="1" spans="1:20">
      <c r="A388" s="61" t="s">
        <v>381</v>
      </c>
      <c r="B388" s="16" t="s">
        <v>35</v>
      </c>
      <c r="C388" s="17">
        <v>301.67</v>
      </c>
      <c r="D388" s="17">
        <v>36296</v>
      </c>
      <c r="E388" s="17">
        <v>2031</v>
      </c>
      <c r="F388" s="62">
        <v>0.0559565792373815</v>
      </c>
      <c r="G388" s="63">
        <v>0.148532742491384</v>
      </c>
      <c r="H388" s="63">
        <v>8.31138417456469</v>
      </c>
      <c r="I388" s="17">
        <v>43</v>
      </c>
      <c r="J388" s="66">
        <v>14</v>
      </c>
      <c r="K388" s="17">
        <v>12</v>
      </c>
      <c r="L388" s="17">
        <v>0</v>
      </c>
      <c r="M388" s="17">
        <v>35</v>
      </c>
      <c r="N388" s="17">
        <v>104</v>
      </c>
      <c r="O388" s="67">
        <v>2.90067307692308</v>
      </c>
      <c r="T388"/>
    </row>
    <row r="389" customHeight="1" spans="1:20">
      <c r="A389" s="64"/>
      <c r="B389" s="16" t="s">
        <v>36</v>
      </c>
      <c r="C389" s="17">
        <v>301.79</v>
      </c>
      <c r="D389" s="17">
        <v>43571</v>
      </c>
      <c r="E389" s="17">
        <v>2594</v>
      </c>
      <c r="F389" s="62">
        <v>0.0595350118197884</v>
      </c>
      <c r="G389" s="63">
        <v>0.116341557440247</v>
      </c>
      <c r="H389" s="63">
        <v>6.92639599733768</v>
      </c>
      <c r="I389" s="17">
        <v>51</v>
      </c>
      <c r="J389" s="66">
        <v>17</v>
      </c>
      <c r="K389" s="17">
        <v>27</v>
      </c>
      <c r="L389" s="17">
        <v>0</v>
      </c>
      <c r="M389" s="17">
        <v>44</v>
      </c>
      <c r="N389" s="17">
        <v>139</v>
      </c>
      <c r="O389" s="67">
        <v>2.17115107913669</v>
      </c>
      <c r="T389"/>
    </row>
    <row r="390" customHeight="1" spans="1:20">
      <c r="A390" s="64"/>
      <c r="B390" s="16" t="s">
        <v>37</v>
      </c>
      <c r="C390" s="17">
        <v>222.29</v>
      </c>
      <c r="D390" s="17">
        <v>48813</v>
      </c>
      <c r="E390" s="17">
        <v>2693</v>
      </c>
      <c r="F390" s="62">
        <v>0.0551697293753713</v>
      </c>
      <c r="G390" s="63">
        <v>0.0825436316375789</v>
      </c>
      <c r="H390" s="63">
        <v>4.55390981910557</v>
      </c>
      <c r="I390" s="17">
        <v>43</v>
      </c>
      <c r="J390" s="66">
        <v>7</v>
      </c>
      <c r="K390" s="17">
        <v>18</v>
      </c>
      <c r="L390" s="17">
        <v>0</v>
      </c>
      <c r="M390" s="17">
        <v>23</v>
      </c>
      <c r="N390" s="17">
        <v>91</v>
      </c>
      <c r="O390" s="67">
        <v>2.44274725274725</v>
      </c>
      <c r="T390"/>
    </row>
    <row r="391" customHeight="1" spans="1:20">
      <c r="A391" s="61" t="s">
        <v>382</v>
      </c>
      <c r="B391" s="16" t="s">
        <v>35</v>
      </c>
      <c r="C391" s="17">
        <v>108.41</v>
      </c>
      <c r="D391" s="17">
        <v>21381</v>
      </c>
      <c r="E391" s="17">
        <v>392</v>
      </c>
      <c r="F391" s="62">
        <v>0.0183340348907909</v>
      </c>
      <c r="G391" s="63">
        <v>0.27655612244898</v>
      </c>
      <c r="H391" s="63">
        <v>5.07038959824143</v>
      </c>
      <c r="I391" s="17">
        <v>4</v>
      </c>
      <c r="J391" s="66">
        <v>1</v>
      </c>
      <c r="K391" s="17">
        <v>4</v>
      </c>
      <c r="L391" s="17">
        <v>0</v>
      </c>
      <c r="M391" s="17">
        <v>1</v>
      </c>
      <c r="N391" s="17">
        <v>10</v>
      </c>
      <c r="O391" s="67">
        <v>10.841</v>
      </c>
      <c r="T391"/>
    </row>
    <row r="392" customHeight="1" spans="1:20">
      <c r="A392" s="64"/>
      <c r="B392" s="16" t="s">
        <v>36</v>
      </c>
      <c r="C392" s="17">
        <v>165.83</v>
      </c>
      <c r="D392" s="17">
        <v>24307</v>
      </c>
      <c r="E392" s="17">
        <v>542</v>
      </c>
      <c r="F392" s="62">
        <v>0.0222981034269963</v>
      </c>
      <c r="G392" s="63">
        <v>0.305959409594096</v>
      </c>
      <c r="H392" s="63">
        <v>6.82231455959189</v>
      </c>
      <c r="I392" s="17">
        <v>7</v>
      </c>
      <c r="J392" s="66">
        <v>0</v>
      </c>
      <c r="K392" s="17">
        <v>11</v>
      </c>
      <c r="L392" s="17">
        <v>0</v>
      </c>
      <c r="M392" s="17">
        <v>0</v>
      </c>
      <c r="N392" s="17">
        <v>18</v>
      </c>
      <c r="O392" s="67">
        <v>9.21277777777778</v>
      </c>
      <c r="T392"/>
    </row>
    <row r="393" customHeight="1" spans="1:20">
      <c r="A393" s="64"/>
      <c r="B393" s="16" t="s">
        <v>37</v>
      </c>
      <c r="C393" s="17">
        <v>79.02</v>
      </c>
      <c r="D393" s="17">
        <v>3044</v>
      </c>
      <c r="E393" s="17">
        <v>156</v>
      </c>
      <c r="F393" s="62">
        <v>0.0512483574244415</v>
      </c>
      <c r="G393" s="63">
        <v>0.506538461538462</v>
      </c>
      <c r="H393" s="63">
        <v>25.9592641261498</v>
      </c>
      <c r="I393" s="17">
        <v>6</v>
      </c>
      <c r="J393" s="66">
        <v>0</v>
      </c>
      <c r="K393" s="17">
        <v>3</v>
      </c>
      <c r="L393" s="17">
        <v>0</v>
      </c>
      <c r="M393" s="17">
        <v>0</v>
      </c>
      <c r="N393" s="17">
        <v>9</v>
      </c>
      <c r="O393" s="67">
        <v>8.78</v>
      </c>
      <c r="T393"/>
    </row>
    <row r="394" customHeight="1" spans="1:20">
      <c r="A394" s="64"/>
      <c r="B394" s="16" t="s">
        <v>38</v>
      </c>
      <c r="C394" s="17">
        <v>320.62</v>
      </c>
      <c r="D394" s="17">
        <v>11599</v>
      </c>
      <c r="E394" s="17">
        <v>530</v>
      </c>
      <c r="F394" s="62">
        <v>0.0456935942753686</v>
      </c>
      <c r="G394" s="63">
        <v>0.604943396226415</v>
      </c>
      <c r="H394" s="63">
        <v>27.6420381067333</v>
      </c>
      <c r="I394" s="17">
        <v>18</v>
      </c>
      <c r="J394" s="66">
        <v>0</v>
      </c>
      <c r="K394" s="17">
        <v>16</v>
      </c>
      <c r="L394" s="17">
        <v>0</v>
      </c>
      <c r="M394" s="17">
        <v>3</v>
      </c>
      <c r="N394" s="17">
        <v>37</v>
      </c>
      <c r="O394" s="67">
        <v>8.66540540540541</v>
      </c>
      <c r="T394"/>
    </row>
    <row r="395" customHeight="1" spans="1:20">
      <c r="A395" s="64"/>
      <c r="B395" s="16" t="s">
        <v>39</v>
      </c>
      <c r="C395" s="17">
        <v>486.4</v>
      </c>
      <c r="D395" s="17">
        <v>15149</v>
      </c>
      <c r="E395" s="17">
        <v>781</v>
      </c>
      <c r="F395" s="62">
        <v>0.0515545580566374</v>
      </c>
      <c r="G395" s="63">
        <v>0.622791293213828</v>
      </c>
      <c r="H395" s="63">
        <v>32.1077298831606</v>
      </c>
      <c r="I395" s="17">
        <v>20</v>
      </c>
      <c r="J395" s="66">
        <v>0</v>
      </c>
      <c r="K395" s="17">
        <v>20</v>
      </c>
      <c r="L395" s="17">
        <v>3</v>
      </c>
      <c r="M395" s="17">
        <v>0</v>
      </c>
      <c r="N395" s="17">
        <v>43</v>
      </c>
      <c r="O395" s="67">
        <v>11.3116279069767</v>
      </c>
      <c r="T395"/>
    </row>
    <row r="396" customHeight="1" spans="1:20">
      <c r="A396" s="64"/>
      <c r="B396" s="16" t="s">
        <v>40</v>
      </c>
      <c r="C396" s="17">
        <v>462.1</v>
      </c>
      <c r="D396" s="17">
        <v>15245</v>
      </c>
      <c r="E396" s="17">
        <v>803</v>
      </c>
      <c r="F396" s="62">
        <v>0.0526730075434569</v>
      </c>
      <c r="G396" s="63">
        <v>0.57546699875467</v>
      </c>
      <c r="H396" s="63">
        <v>30.3115775664152</v>
      </c>
      <c r="I396" s="17">
        <v>25</v>
      </c>
      <c r="J396" s="66">
        <v>0</v>
      </c>
      <c r="K396" s="17">
        <v>26</v>
      </c>
      <c r="L396" s="17">
        <v>2</v>
      </c>
      <c r="M396" s="17">
        <v>2</v>
      </c>
      <c r="N396" s="17">
        <v>55</v>
      </c>
      <c r="O396" s="67">
        <v>8.40181818181818</v>
      </c>
      <c r="T396"/>
    </row>
    <row r="397" customHeight="1" spans="1:20">
      <c r="A397" s="64"/>
      <c r="B397" s="16" t="s">
        <v>41</v>
      </c>
      <c r="C397" s="17">
        <v>506.6</v>
      </c>
      <c r="D397" s="17">
        <v>15992</v>
      </c>
      <c r="E397" s="17">
        <v>846</v>
      </c>
      <c r="F397" s="62">
        <v>0.0529014507253627</v>
      </c>
      <c r="G397" s="63">
        <v>0.598817966903073</v>
      </c>
      <c r="H397" s="63">
        <v>31.6783391695848</v>
      </c>
      <c r="I397" s="17">
        <v>21</v>
      </c>
      <c r="J397" s="66">
        <v>0</v>
      </c>
      <c r="K397" s="17">
        <v>28</v>
      </c>
      <c r="L397" s="17">
        <v>1</v>
      </c>
      <c r="M397" s="17">
        <v>2</v>
      </c>
      <c r="N397" s="17">
        <v>52</v>
      </c>
      <c r="O397" s="67">
        <v>9.74230769230769</v>
      </c>
      <c r="T397"/>
    </row>
    <row r="398" customHeight="1" spans="1:20">
      <c r="A398" s="64"/>
      <c r="B398" s="16" t="s">
        <v>42</v>
      </c>
      <c r="C398" s="17">
        <v>481.72</v>
      </c>
      <c r="D398" s="17">
        <v>15405</v>
      </c>
      <c r="E398" s="17">
        <v>826</v>
      </c>
      <c r="F398" s="62">
        <v>0.0536189548847777</v>
      </c>
      <c r="G398" s="63">
        <v>0.58319612590799</v>
      </c>
      <c r="H398" s="63">
        <v>31.2703667640377</v>
      </c>
      <c r="I398" s="17">
        <v>23</v>
      </c>
      <c r="J398" s="66">
        <v>0</v>
      </c>
      <c r="K398" s="17">
        <v>22</v>
      </c>
      <c r="L398" s="17">
        <v>1</v>
      </c>
      <c r="M398" s="17">
        <v>2</v>
      </c>
      <c r="N398" s="17">
        <v>48</v>
      </c>
      <c r="O398" s="67">
        <v>10.0358333333333</v>
      </c>
      <c r="T398"/>
    </row>
    <row r="399" customHeight="1" spans="1:20">
      <c r="A399" s="64"/>
      <c r="B399" s="16" t="s">
        <v>43</v>
      </c>
      <c r="C399" s="17">
        <v>142.26</v>
      </c>
      <c r="D399" s="17">
        <v>3772</v>
      </c>
      <c r="E399" s="17">
        <v>197</v>
      </c>
      <c r="F399" s="62">
        <v>0.0522269353128314</v>
      </c>
      <c r="G399" s="63">
        <v>0.722131979695431</v>
      </c>
      <c r="H399" s="63">
        <v>37.7147401908802</v>
      </c>
      <c r="I399" s="17">
        <v>4</v>
      </c>
      <c r="J399" s="66">
        <v>1</v>
      </c>
      <c r="K399" s="17">
        <v>8</v>
      </c>
      <c r="L399" s="17">
        <v>1</v>
      </c>
      <c r="M399" s="17">
        <v>0</v>
      </c>
      <c r="N399" s="17">
        <v>14</v>
      </c>
      <c r="O399" s="67">
        <v>10.1614285714286</v>
      </c>
      <c r="T399"/>
    </row>
    <row r="400" customHeight="1" spans="1:20">
      <c r="A400" s="61" t="s">
        <v>383</v>
      </c>
      <c r="B400" s="16" t="s">
        <v>42</v>
      </c>
      <c r="C400" s="17">
        <v>308.02</v>
      </c>
      <c r="D400" s="17">
        <v>48994</v>
      </c>
      <c r="E400" s="17">
        <v>1982</v>
      </c>
      <c r="F400" s="62">
        <v>0.0404539331346696</v>
      </c>
      <c r="G400" s="63">
        <v>0.155408678102926</v>
      </c>
      <c r="H400" s="63">
        <v>6.28689227252317</v>
      </c>
      <c r="I400" s="17">
        <v>34</v>
      </c>
      <c r="J400" s="66">
        <v>16</v>
      </c>
      <c r="K400" s="17">
        <v>6</v>
      </c>
      <c r="L400" s="17">
        <v>0</v>
      </c>
      <c r="M400" s="17">
        <v>2</v>
      </c>
      <c r="N400" s="17">
        <v>58</v>
      </c>
      <c r="O400" s="67">
        <v>5.31068965517241</v>
      </c>
      <c r="T400"/>
    </row>
    <row r="401" customHeight="1" spans="1:20">
      <c r="A401" s="64"/>
      <c r="B401" s="16" t="s">
        <v>43</v>
      </c>
      <c r="C401" s="17">
        <v>86.04</v>
      </c>
      <c r="D401" s="17">
        <v>19091</v>
      </c>
      <c r="E401" s="17">
        <v>700</v>
      </c>
      <c r="F401" s="62">
        <v>0.0366664920643235</v>
      </c>
      <c r="G401" s="63">
        <v>0.122914285714286</v>
      </c>
      <c r="H401" s="63">
        <v>4.50683568173485</v>
      </c>
      <c r="I401" s="17">
        <v>13</v>
      </c>
      <c r="J401" s="66">
        <v>4</v>
      </c>
      <c r="K401" s="17">
        <v>1</v>
      </c>
      <c r="L401" s="17">
        <v>0</v>
      </c>
      <c r="M401" s="17">
        <v>1</v>
      </c>
      <c r="N401" s="17">
        <v>19</v>
      </c>
      <c r="O401" s="67">
        <v>4.52842105263158</v>
      </c>
      <c r="T401"/>
    </row>
    <row r="402" customHeight="1" spans="1:20">
      <c r="A402" s="61" t="s">
        <v>384</v>
      </c>
      <c r="B402" s="16" t="s">
        <v>47</v>
      </c>
      <c r="C402" s="17">
        <v>319.13</v>
      </c>
      <c r="D402" s="17">
        <v>21905</v>
      </c>
      <c r="E402" s="17">
        <v>850</v>
      </c>
      <c r="F402" s="62">
        <v>0.0388039260442821</v>
      </c>
      <c r="G402" s="63">
        <v>0.375447058823529</v>
      </c>
      <c r="H402" s="63">
        <v>14.5688199041315</v>
      </c>
      <c r="I402" s="17">
        <v>10</v>
      </c>
      <c r="J402" s="66">
        <v>1</v>
      </c>
      <c r="K402" s="17">
        <v>7</v>
      </c>
      <c r="L402" s="17">
        <v>1</v>
      </c>
      <c r="M402" s="17">
        <v>3</v>
      </c>
      <c r="N402" s="17">
        <v>22</v>
      </c>
      <c r="O402" s="67">
        <v>14.5059090909091</v>
      </c>
      <c r="T402"/>
    </row>
    <row r="403" customHeight="1" spans="1:20">
      <c r="A403" s="64"/>
      <c r="B403" s="16" t="s">
        <v>48</v>
      </c>
      <c r="C403" s="17">
        <v>502.43</v>
      </c>
      <c r="D403" s="17">
        <v>41809</v>
      </c>
      <c r="E403" s="17">
        <v>1762</v>
      </c>
      <c r="F403" s="62">
        <v>0.0421440359731158</v>
      </c>
      <c r="G403" s="63">
        <v>0.285147559591373</v>
      </c>
      <c r="H403" s="63">
        <v>12.017269009065</v>
      </c>
      <c r="I403" s="17">
        <v>15</v>
      </c>
      <c r="J403" s="66">
        <v>1</v>
      </c>
      <c r="K403" s="17">
        <v>21</v>
      </c>
      <c r="L403" s="17">
        <v>4</v>
      </c>
      <c r="M403" s="17">
        <v>3</v>
      </c>
      <c r="N403" s="17">
        <v>44</v>
      </c>
      <c r="O403" s="67">
        <v>11.4188636363636</v>
      </c>
      <c r="T403"/>
    </row>
    <row r="404" customHeight="1" spans="1:20">
      <c r="A404" s="64"/>
      <c r="B404" s="16" t="s">
        <v>49</v>
      </c>
      <c r="C404" s="17">
        <v>503.61</v>
      </c>
      <c r="D404" s="17">
        <v>51056</v>
      </c>
      <c r="E404" s="17">
        <v>2608</v>
      </c>
      <c r="F404" s="62">
        <v>0.0510811657787527</v>
      </c>
      <c r="G404" s="63">
        <v>0.193101993865031</v>
      </c>
      <c r="H404" s="63">
        <v>9.86387496082733</v>
      </c>
      <c r="I404" s="17">
        <v>28</v>
      </c>
      <c r="J404" s="66">
        <v>2</v>
      </c>
      <c r="K404" s="17">
        <v>15</v>
      </c>
      <c r="L404" s="17">
        <v>5</v>
      </c>
      <c r="M404" s="17">
        <v>4</v>
      </c>
      <c r="N404" s="17">
        <v>54</v>
      </c>
      <c r="O404" s="67">
        <v>9.32611111111111</v>
      </c>
      <c r="T404"/>
    </row>
    <row r="405" customHeight="1" spans="1:20">
      <c r="A405" s="64"/>
      <c r="B405" s="16" t="s">
        <v>50</v>
      </c>
      <c r="C405" s="17">
        <v>323.33</v>
      </c>
      <c r="D405" s="17">
        <v>26649</v>
      </c>
      <c r="E405" s="17">
        <v>1547</v>
      </c>
      <c r="F405" s="62">
        <v>0.0580509587601786</v>
      </c>
      <c r="G405" s="63">
        <v>0.209004524886878</v>
      </c>
      <c r="H405" s="63">
        <v>12.1329130548989</v>
      </c>
      <c r="I405" s="17">
        <v>14</v>
      </c>
      <c r="J405" s="66">
        <v>0</v>
      </c>
      <c r="K405" s="17">
        <v>15</v>
      </c>
      <c r="L405" s="17">
        <v>1</v>
      </c>
      <c r="M405" s="17">
        <v>3</v>
      </c>
      <c r="N405" s="17">
        <v>33</v>
      </c>
      <c r="O405" s="67">
        <v>9.79787878787879</v>
      </c>
      <c r="T405"/>
    </row>
    <row r="406" customHeight="1" spans="1:20">
      <c r="A406" s="61" t="s">
        <v>385</v>
      </c>
      <c r="B406" s="16" t="s">
        <v>48</v>
      </c>
      <c r="C406" s="17">
        <v>16.43</v>
      </c>
      <c r="D406" s="17">
        <v>5353</v>
      </c>
      <c r="E406" s="17">
        <v>110</v>
      </c>
      <c r="F406" s="62">
        <v>0.0205492247337941</v>
      </c>
      <c r="G406" s="63">
        <v>0.149363636363636</v>
      </c>
      <c r="H406" s="63">
        <v>3.06930693069307</v>
      </c>
      <c r="I406" s="17">
        <v>2</v>
      </c>
      <c r="J406" s="66">
        <v>0</v>
      </c>
      <c r="K406" s="17">
        <v>2</v>
      </c>
      <c r="L406" s="17">
        <v>0</v>
      </c>
      <c r="M406" s="17">
        <v>0</v>
      </c>
      <c r="N406" s="17">
        <v>4</v>
      </c>
      <c r="O406" s="67">
        <v>4.1075</v>
      </c>
      <c r="T406"/>
    </row>
    <row r="407" customHeight="1" spans="1:20">
      <c r="A407" s="64"/>
      <c r="B407" s="16" t="s">
        <v>49</v>
      </c>
      <c r="C407" s="17">
        <v>244.12</v>
      </c>
      <c r="D407" s="17">
        <v>27864</v>
      </c>
      <c r="E407" s="17">
        <v>620</v>
      </c>
      <c r="F407" s="62">
        <v>0.0222509331036463</v>
      </c>
      <c r="G407" s="63">
        <v>0.393741935483871</v>
      </c>
      <c r="H407" s="63">
        <v>8.76112546655182</v>
      </c>
      <c r="I407" s="17">
        <v>27</v>
      </c>
      <c r="J407" s="66">
        <v>1</v>
      </c>
      <c r="K407" s="17">
        <v>24</v>
      </c>
      <c r="L407" s="17">
        <v>0</v>
      </c>
      <c r="M407" s="17">
        <v>0</v>
      </c>
      <c r="N407" s="17">
        <v>52</v>
      </c>
      <c r="O407" s="67">
        <v>4.69461538461538</v>
      </c>
      <c r="T407"/>
    </row>
    <row r="408" customHeight="1" spans="1:20">
      <c r="A408" s="64"/>
      <c r="B408" s="16" t="s">
        <v>50</v>
      </c>
      <c r="C408" s="17">
        <v>169.27</v>
      </c>
      <c r="D408" s="17">
        <v>14130</v>
      </c>
      <c r="E408" s="17">
        <v>405</v>
      </c>
      <c r="F408" s="62">
        <v>0.0286624203821656</v>
      </c>
      <c r="G408" s="63">
        <v>0.417950617283951</v>
      </c>
      <c r="H408" s="63">
        <v>11.9794762915782</v>
      </c>
      <c r="I408" s="17">
        <v>9</v>
      </c>
      <c r="J408" s="66">
        <v>2</v>
      </c>
      <c r="K408" s="17">
        <v>16</v>
      </c>
      <c r="L408" s="17">
        <v>1</v>
      </c>
      <c r="M408" s="17">
        <v>1</v>
      </c>
      <c r="N408" s="17">
        <v>29</v>
      </c>
      <c r="O408" s="67">
        <v>5.83689655172414</v>
      </c>
      <c r="T408"/>
    </row>
    <row r="409" customHeight="1" spans="1:20">
      <c r="A409" s="64"/>
      <c r="B409" s="16" t="s">
        <v>51</v>
      </c>
      <c r="C409" s="17">
        <v>315.65</v>
      </c>
      <c r="D409" s="17">
        <v>27087</v>
      </c>
      <c r="E409" s="17">
        <v>787</v>
      </c>
      <c r="F409" s="62">
        <v>0.0290545280023628</v>
      </c>
      <c r="G409" s="63">
        <v>0.401080050825921</v>
      </c>
      <c r="H409" s="63">
        <v>11.6531915679108</v>
      </c>
      <c r="I409" s="17">
        <v>22</v>
      </c>
      <c r="J409" s="66">
        <v>0</v>
      </c>
      <c r="K409" s="17">
        <v>36</v>
      </c>
      <c r="L409" s="17">
        <v>1</v>
      </c>
      <c r="M409" s="17">
        <v>0</v>
      </c>
      <c r="N409" s="17">
        <v>59</v>
      </c>
      <c r="O409" s="67">
        <v>5.35</v>
      </c>
      <c r="T409"/>
    </row>
    <row r="410" customHeight="1" spans="1:20">
      <c r="A410" s="64"/>
      <c r="B410" s="16" t="s">
        <v>52</v>
      </c>
      <c r="C410" s="17">
        <v>360.79</v>
      </c>
      <c r="D410" s="17">
        <v>30423</v>
      </c>
      <c r="E410" s="17">
        <v>915</v>
      </c>
      <c r="F410" s="62">
        <v>0.0300759293955231</v>
      </c>
      <c r="G410" s="63">
        <v>0.394306010928962</v>
      </c>
      <c r="H410" s="63">
        <v>11.8591197449298</v>
      </c>
      <c r="I410" s="17">
        <v>32</v>
      </c>
      <c r="J410" s="66">
        <v>2</v>
      </c>
      <c r="K410" s="17">
        <v>38</v>
      </c>
      <c r="L410" s="17">
        <v>0</v>
      </c>
      <c r="M410" s="17">
        <v>2</v>
      </c>
      <c r="N410" s="17">
        <v>74</v>
      </c>
      <c r="O410" s="67">
        <v>4.87554054054054</v>
      </c>
      <c r="T410"/>
    </row>
    <row r="411" customHeight="1" spans="1:20">
      <c r="A411" s="64"/>
      <c r="B411" s="16" t="s">
        <v>53</v>
      </c>
      <c r="C411" s="17">
        <v>437.86</v>
      </c>
      <c r="D411" s="17">
        <v>36129</v>
      </c>
      <c r="E411" s="17">
        <v>1112</v>
      </c>
      <c r="F411" s="62">
        <v>0.0307785989094633</v>
      </c>
      <c r="G411" s="63">
        <v>0.393758992805755</v>
      </c>
      <c r="H411" s="63">
        <v>12.1193501065626</v>
      </c>
      <c r="I411" s="17">
        <v>42</v>
      </c>
      <c r="J411" s="66">
        <v>0</v>
      </c>
      <c r="K411" s="17">
        <v>34</v>
      </c>
      <c r="L411" s="17">
        <v>0</v>
      </c>
      <c r="M411" s="17">
        <v>4</v>
      </c>
      <c r="N411" s="17">
        <v>80</v>
      </c>
      <c r="O411" s="67">
        <v>5.47325</v>
      </c>
      <c r="T411"/>
    </row>
    <row r="412" customHeight="1" spans="1:20">
      <c r="A412" s="64"/>
      <c r="B412" s="16" t="s">
        <v>54</v>
      </c>
      <c r="C412" s="17">
        <v>349.33</v>
      </c>
      <c r="D412" s="17">
        <v>29043</v>
      </c>
      <c r="E412" s="17">
        <v>867</v>
      </c>
      <c r="F412" s="62">
        <v>0.0298522879867782</v>
      </c>
      <c r="G412" s="63">
        <v>0.402918108419839</v>
      </c>
      <c r="H412" s="63">
        <v>12.028027407637</v>
      </c>
      <c r="I412" s="17">
        <v>22</v>
      </c>
      <c r="J412" s="66">
        <v>2</v>
      </c>
      <c r="K412" s="17">
        <v>35</v>
      </c>
      <c r="L412" s="17">
        <v>0</v>
      </c>
      <c r="M412" s="17">
        <v>3</v>
      </c>
      <c r="N412" s="17">
        <v>62</v>
      </c>
      <c r="O412" s="67">
        <v>5.63435483870968</v>
      </c>
      <c r="T412"/>
    </row>
    <row r="413" customHeight="1" spans="1:20">
      <c r="A413" s="64"/>
      <c r="B413" s="16" t="s">
        <v>55</v>
      </c>
      <c r="C413" s="17">
        <v>228.05</v>
      </c>
      <c r="D413" s="17">
        <v>17309</v>
      </c>
      <c r="E413" s="17">
        <v>542</v>
      </c>
      <c r="F413" s="62">
        <v>0.0313131896701138</v>
      </c>
      <c r="G413" s="63">
        <v>0.420756457564576</v>
      </c>
      <c r="H413" s="63">
        <v>13.1752267606448</v>
      </c>
      <c r="I413" s="17">
        <v>14</v>
      </c>
      <c r="J413" s="66">
        <v>1</v>
      </c>
      <c r="K413" s="17">
        <v>32</v>
      </c>
      <c r="L413" s="17">
        <v>1</v>
      </c>
      <c r="M413" s="17">
        <v>3</v>
      </c>
      <c r="N413" s="17">
        <v>51</v>
      </c>
      <c r="O413" s="67">
        <v>4.47156862745098</v>
      </c>
      <c r="T413"/>
    </row>
    <row r="414" customHeight="1" spans="1:20">
      <c r="A414" s="64"/>
      <c r="B414" s="16" t="s">
        <v>56</v>
      </c>
      <c r="C414" s="17">
        <v>134.91</v>
      </c>
      <c r="D414" s="17">
        <v>9598</v>
      </c>
      <c r="E414" s="17">
        <v>298</v>
      </c>
      <c r="F414" s="62">
        <v>0.0310481350281309</v>
      </c>
      <c r="G414" s="63">
        <v>0.452718120805369</v>
      </c>
      <c r="H414" s="63">
        <v>14.0560533444468</v>
      </c>
      <c r="I414" s="17">
        <v>13</v>
      </c>
      <c r="J414" s="66">
        <v>0</v>
      </c>
      <c r="K414" s="17">
        <v>15</v>
      </c>
      <c r="L414" s="17">
        <v>0</v>
      </c>
      <c r="M414" s="17">
        <v>1</v>
      </c>
      <c r="N414" s="17">
        <v>29</v>
      </c>
      <c r="O414" s="67">
        <v>4.65206896551724</v>
      </c>
      <c r="T414"/>
    </row>
    <row r="415" customHeight="1" spans="1:20">
      <c r="A415" s="64"/>
      <c r="B415" s="16" t="s">
        <v>57</v>
      </c>
      <c r="C415" s="17">
        <v>202.78</v>
      </c>
      <c r="D415" s="17">
        <v>15499</v>
      </c>
      <c r="E415" s="17">
        <v>470</v>
      </c>
      <c r="F415" s="62">
        <v>0.0303245370669075</v>
      </c>
      <c r="G415" s="63">
        <v>0.431446808510638</v>
      </c>
      <c r="H415" s="63">
        <v>13.0834247370798</v>
      </c>
      <c r="I415" s="17">
        <v>23</v>
      </c>
      <c r="J415" s="66">
        <v>0</v>
      </c>
      <c r="K415" s="17">
        <v>27</v>
      </c>
      <c r="L415" s="17">
        <v>0</v>
      </c>
      <c r="M415" s="17">
        <v>1</v>
      </c>
      <c r="N415" s="17">
        <v>51</v>
      </c>
      <c r="O415" s="67">
        <v>3.97607843137255</v>
      </c>
      <c r="T415"/>
    </row>
    <row r="416" customHeight="1" spans="1:20">
      <c r="A416" s="64"/>
      <c r="B416" s="16" t="s">
        <v>58</v>
      </c>
      <c r="C416" s="17">
        <v>145.13</v>
      </c>
      <c r="D416" s="17">
        <v>11687</v>
      </c>
      <c r="E416" s="17">
        <v>316</v>
      </c>
      <c r="F416" s="62">
        <v>0.0270385898861983</v>
      </c>
      <c r="G416" s="63">
        <v>0.459272151898734</v>
      </c>
      <c r="H416" s="63">
        <v>12.4180713613417</v>
      </c>
      <c r="I416" s="17">
        <v>18</v>
      </c>
      <c r="J416" s="66">
        <v>0</v>
      </c>
      <c r="K416" s="17">
        <v>28</v>
      </c>
      <c r="L416" s="17">
        <v>1</v>
      </c>
      <c r="M416" s="17">
        <v>0</v>
      </c>
      <c r="N416" s="17">
        <v>47</v>
      </c>
      <c r="O416" s="67">
        <v>3.08787234042553</v>
      </c>
      <c r="T416"/>
    </row>
    <row r="417" customHeight="1" spans="1:20">
      <c r="A417" s="64"/>
      <c r="B417" s="16" t="s">
        <v>59</v>
      </c>
      <c r="C417" s="17">
        <v>108.87</v>
      </c>
      <c r="D417" s="17">
        <v>8173</v>
      </c>
      <c r="E417" s="17">
        <v>242</v>
      </c>
      <c r="F417" s="62">
        <v>0.0296096904441454</v>
      </c>
      <c r="G417" s="63">
        <v>0.449876033057851</v>
      </c>
      <c r="H417" s="63">
        <v>13.3206900770831</v>
      </c>
      <c r="I417" s="17">
        <v>9</v>
      </c>
      <c r="J417" s="66">
        <v>0</v>
      </c>
      <c r="K417" s="17">
        <v>16</v>
      </c>
      <c r="L417" s="17">
        <v>0</v>
      </c>
      <c r="M417" s="17">
        <v>2</v>
      </c>
      <c r="N417" s="17">
        <v>27</v>
      </c>
      <c r="O417" s="67">
        <v>4.03222222222222</v>
      </c>
      <c r="T417"/>
    </row>
    <row r="418" customHeight="1" spans="1:20">
      <c r="A418" s="64"/>
      <c r="B418" s="16" t="s">
        <v>60</v>
      </c>
      <c r="C418" s="17">
        <v>117.96</v>
      </c>
      <c r="D418" s="17">
        <v>8616</v>
      </c>
      <c r="E418" s="17">
        <v>263</v>
      </c>
      <c r="F418" s="62">
        <v>0.0305246053853296</v>
      </c>
      <c r="G418" s="63">
        <v>0.44851711026616</v>
      </c>
      <c r="H418" s="63">
        <v>13.6908077994429</v>
      </c>
      <c r="I418" s="17">
        <v>10</v>
      </c>
      <c r="J418" s="66">
        <v>2</v>
      </c>
      <c r="K418" s="17">
        <v>11</v>
      </c>
      <c r="L418" s="17">
        <v>0</v>
      </c>
      <c r="M418" s="17">
        <v>1</v>
      </c>
      <c r="N418" s="17">
        <v>24</v>
      </c>
      <c r="O418" s="67">
        <v>4.915</v>
      </c>
      <c r="T418"/>
    </row>
    <row r="419" customHeight="1" spans="1:20">
      <c r="A419" s="64"/>
      <c r="B419" s="16" t="s">
        <v>61</v>
      </c>
      <c r="C419" s="17">
        <v>101.13</v>
      </c>
      <c r="D419" s="17">
        <v>6986</v>
      </c>
      <c r="E419" s="17">
        <v>224</v>
      </c>
      <c r="F419" s="62">
        <v>0.032064128256513</v>
      </c>
      <c r="G419" s="63">
        <v>0.451473214285714</v>
      </c>
      <c r="H419" s="63">
        <v>14.4760950472373</v>
      </c>
      <c r="I419" s="17">
        <v>14</v>
      </c>
      <c r="J419" s="66">
        <v>0</v>
      </c>
      <c r="K419" s="17">
        <v>15</v>
      </c>
      <c r="L419" s="17">
        <v>0</v>
      </c>
      <c r="M419" s="17">
        <v>0</v>
      </c>
      <c r="N419" s="17">
        <v>29</v>
      </c>
      <c r="O419" s="67">
        <v>3.48724137931034</v>
      </c>
      <c r="T419"/>
    </row>
    <row r="420" customHeight="1" spans="1:20">
      <c r="A420" s="64"/>
      <c r="B420" s="16" t="s">
        <v>62</v>
      </c>
      <c r="C420" s="17">
        <v>348.68</v>
      </c>
      <c r="D420" s="17">
        <v>23193</v>
      </c>
      <c r="E420" s="17">
        <v>594</v>
      </c>
      <c r="F420" s="62">
        <v>0.0256111757857974</v>
      </c>
      <c r="G420" s="63">
        <v>0.587003367003367</v>
      </c>
      <c r="H420" s="63">
        <v>15.0338464191782</v>
      </c>
      <c r="I420" s="17">
        <v>22</v>
      </c>
      <c r="J420" s="66">
        <v>1</v>
      </c>
      <c r="K420" s="17">
        <v>43</v>
      </c>
      <c r="L420" s="17">
        <v>0</v>
      </c>
      <c r="M420" s="17">
        <v>0</v>
      </c>
      <c r="N420" s="17">
        <v>66</v>
      </c>
      <c r="O420" s="67">
        <v>5.2830303030303</v>
      </c>
      <c r="T420"/>
    </row>
    <row r="421" customHeight="1" spans="1:20">
      <c r="A421" s="64"/>
      <c r="B421" s="16" t="s">
        <v>63</v>
      </c>
      <c r="C421" s="17">
        <v>329.67</v>
      </c>
      <c r="D421" s="17">
        <v>19306</v>
      </c>
      <c r="E421" s="17">
        <v>547</v>
      </c>
      <c r="F421" s="62">
        <v>0.0283331606754377</v>
      </c>
      <c r="G421" s="63">
        <v>0.602687385740402</v>
      </c>
      <c r="H421" s="63">
        <v>17.0760385372423</v>
      </c>
      <c r="I421" s="17">
        <v>39</v>
      </c>
      <c r="J421" s="66">
        <v>1</v>
      </c>
      <c r="K421" s="17">
        <v>44</v>
      </c>
      <c r="L421" s="17">
        <v>1</v>
      </c>
      <c r="M421" s="17">
        <v>1</v>
      </c>
      <c r="N421" s="17">
        <v>86</v>
      </c>
      <c r="O421" s="67">
        <v>3.83337209302326</v>
      </c>
      <c r="T421"/>
    </row>
    <row r="422" customHeight="1" spans="1:20">
      <c r="A422" s="64"/>
      <c r="B422" s="16" t="s">
        <v>64</v>
      </c>
      <c r="C422" s="17">
        <v>474.2</v>
      </c>
      <c r="D422" s="17">
        <v>26890</v>
      </c>
      <c r="E422" s="17">
        <v>794</v>
      </c>
      <c r="F422" s="62">
        <v>0.0295277054667163</v>
      </c>
      <c r="G422" s="63">
        <v>0.597229219143577</v>
      </c>
      <c r="H422" s="63">
        <v>17.6348084789885</v>
      </c>
      <c r="I422" s="17">
        <v>40</v>
      </c>
      <c r="J422" s="66">
        <v>0</v>
      </c>
      <c r="K422" s="17">
        <v>46</v>
      </c>
      <c r="L422" s="17">
        <v>3</v>
      </c>
      <c r="M422" s="17">
        <v>2</v>
      </c>
      <c r="N422" s="17">
        <v>91</v>
      </c>
      <c r="O422" s="67">
        <v>5.21098901098901</v>
      </c>
      <c r="T422"/>
    </row>
    <row r="423" customHeight="1" spans="1:20">
      <c r="A423" s="64"/>
      <c r="B423" s="16" t="s">
        <v>65</v>
      </c>
      <c r="C423" s="17">
        <v>382.6</v>
      </c>
      <c r="D423" s="17">
        <v>23983</v>
      </c>
      <c r="E423" s="17">
        <v>645</v>
      </c>
      <c r="F423" s="62">
        <v>0.0268940499520494</v>
      </c>
      <c r="G423" s="63">
        <v>0.593178294573644</v>
      </c>
      <c r="H423" s="63">
        <v>15.952966684735</v>
      </c>
      <c r="I423" s="17">
        <v>27</v>
      </c>
      <c r="J423" s="66">
        <v>1</v>
      </c>
      <c r="K423" s="17">
        <v>37</v>
      </c>
      <c r="L423" s="17">
        <v>3</v>
      </c>
      <c r="M423" s="17">
        <v>0</v>
      </c>
      <c r="N423" s="17">
        <v>68</v>
      </c>
      <c r="O423" s="67">
        <v>5.62647058823529</v>
      </c>
      <c r="T423"/>
    </row>
    <row r="424" customHeight="1" spans="1:20">
      <c r="A424" s="61" t="s">
        <v>386</v>
      </c>
      <c r="B424" s="16" t="s">
        <v>49</v>
      </c>
      <c r="C424" s="17">
        <v>4.12</v>
      </c>
      <c r="D424" s="17">
        <v>483</v>
      </c>
      <c r="E424" s="17">
        <v>34</v>
      </c>
      <c r="F424" s="62">
        <v>0.0703933747412008</v>
      </c>
      <c r="G424" s="63">
        <v>0.121176470588235</v>
      </c>
      <c r="H424" s="63">
        <v>8.53002070393375</v>
      </c>
      <c r="I424" s="17">
        <v>0</v>
      </c>
      <c r="J424" s="66">
        <v>0</v>
      </c>
      <c r="K424" s="17">
        <v>0</v>
      </c>
      <c r="L424" s="17">
        <v>0</v>
      </c>
      <c r="M424" s="17">
        <v>0</v>
      </c>
      <c r="N424" s="17">
        <v>0</v>
      </c>
      <c r="O424" s="67" t="e">
        <v>#DIV/0!</v>
      </c>
      <c r="T424"/>
    </row>
    <row r="425" customHeight="1" spans="1:20">
      <c r="A425" s="64"/>
      <c r="B425" s="16" t="s">
        <v>50</v>
      </c>
      <c r="C425" s="17">
        <v>302.79</v>
      </c>
      <c r="D425" s="17">
        <v>18431</v>
      </c>
      <c r="E425" s="17">
        <v>1513</v>
      </c>
      <c r="F425" s="62">
        <v>0.0820899571374315</v>
      </c>
      <c r="G425" s="63">
        <v>0.200125578321216</v>
      </c>
      <c r="H425" s="63">
        <v>16.4283001464923</v>
      </c>
      <c r="I425" s="17">
        <v>6</v>
      </c>
      <c r="J425" s="66">
        <v>0</v>
      </c>
      <c r="K425" s="17">
        <v>7</v>
      </c>
      <c r="L425" s="17">
        <v>0</v>
      </c>
      <c r="M425" s="17">
        <v>0</v>
      </c>
      <c r="N425" s="17">
        <v>13</v>
      </c>
      <c r="O425" s="67">
        <v>23.2915384615385</v>
      </c>
      <c r="T425"/>
    </row>
    <row r="426" customHeight="1" spans="1:20">
      <c r="A426" s="64"/>
      <c r="B426" s="16" t="s">
        <v>51</v>
      </c>
      <c r="C426" s="17">
        <v>311.23</v>
      </c>
      <c r="D426" s="17">
        <v>24851</v>
      </c>
      <c r="E426" s="17">
        <v>1942</v>
      </c>
      <c r="F426" s="62">
        <v>0.0781457486620257</v>
      </c>
      <c r="G426" s="63">
        <v>0.160262615859938</v>
      </c>
      <c r="H426" s="63">
        <v>12.5238420989095</v>
      </c>
      <c r="I426" s="17">
        <v>8</v>
      </c>
      <c r="J426" s="66">
        <v>0</v>
      </c>
      <c r="K426" s="17">
        <v>7</v>
      </c>
      <c r="L426" s="17">
        <v>0</v>
      </c>
      <c r="M426" s="17">
        <v>0</v>
      </c>
      <c r="N426" s="17">
        <v>15</v>
      </c>
      <c r="O426" s="67">
        <v>20.7486666666667</v>
      </c>
      <c r="T426"/>
    </row>
    <row r="427" customHeight="1" spans="1:20">
      <c r="A427" s="64"/>
      <c r="B427" s="16" t="s">
        <v>52</v>
      </c>
      <c r="C427" s="17">
        <v>313.17</v>
      </c>
      <c r="D427" s="17">
        <v>46257</v>
      </c>
      <c r="E427" s="17">
        <v>3734</v>
      </c>
      <c r="F427" s="62">
        <v>0.0807229176124695</v>
      </c>
      <c r="G427" s="63">
        <v>0.0838698446705945</v>
      </c>
      <c r="H427" s="63">
        <v>6.77021856151501</v>
      </c>
      <c r="I427" s="17">
        <v>21</v>
      </c>
      <c r="J427" s="66">
        <v>1</v>
      </c>
      <c r="K427" s="17">
        <v>14</v>
      </c>
      <c r="L427" s="17">
        <v>0</v>
      </c>
      <c r="M427" s="17">
        <v>0</v>
      </c>
      <c r="N427" s="17">
        <v>36</v>
      </c>
      <c r="O427" s="67">
        <v>8.69916666666667</v>
      </c>
      <c r="T427"/>
    </row>
    <row r="428" customHeight="1" spans="1:20">
      <c r="A428" s="64"/>
      <c r="B428" s="16" t="s">
        <v>53</v>
      </c>
      <c r="C428" s="17">
        <v>318.58</v>
      </c>
      <c r="D428" s="17">
        <v>49135</v>
      </c>
      <c r="E428" s="17">
        <v>4361</v>
      </c>
      <c r="F428" s="62">
        <v>0.0887554696245039</v>
      </c>
      <c r="G428" s="63">
        <v>0.0730520522815868</v>
      </c>
      <c r="H428" s="63">
        <v>6.48376920728605</v>
      </c>
      <c r="I428" s="17">
        <v>14</v>
      </c>
      <c r="J428" s="66">
        <v>2</v>
      </c>
      <c r="K428" s="17">
        <v>9</v>
      </c>
      <c r="L428" s="17">
        <v>0</v>
      </c>
      <c r="M428" s="17">
        <v>0</v>
      </c>
      <c r="N428" s="17">
        <v>25</v>
      </c>
      <c r="O428" s="67">
        <v>12.7432</v>
      </c>
      <c r="T428"/>
    </row>
    <row r="429" customHeight="1" spans="1:20">
      <c r="A429" s="64"/>
      <c r="B429" s="16" t="s">
        <v>54</v>
      </c>
      <c r="C429" s="17">
        <v>306.3</v>
      </c>
      <c r="D429" s="17">
        <v>45737</v>
      </c>
      <c r="E429" s="17">
        <v>3926</v>
      </c>
      <c r="F429" s="62">
        <v>0.0858385989461486</v>
      </c>
      <c r="G429" s="63">
        <v>0.0780183392766174</v>
      </c>
      <c r="H429" s="63">
        <v>6.69698493561012</v>
      </c>
      <c r="I429" s="17">
        <v>24</v>
      </c>
      <c r="J429" s="66">
        <v>0</v>
      </c>
      <c r="K429" s="17">
        <v>12</v>
      </c>
      <c r="L429" s="17">
        <v>0</v>
      </c>
      <c r="M429" s="17">
        <v>0</v>
      </c>
      <c r="N429" s="17">
        <v>36</v>
      </c>
      <c r="O429" s="67">
        <v>8.50833333333333</v>
      </c>
      <c r="T429"/>
    </row>
    <row r="430" customHeight="1" spans="1:20">
      <c r="A430" s="64"/>
      <c r="B430" s="16" t="s">
        <v>55</v>
      </c>
      <c r="C430" s="17">
        <v>313.4</v>
      </c>
      <c r="D430" s="17">
        <v>51080</v>
      </c>
      <c r="E430" s="17">
        <v>4262</v>
      </c>
      <c r="F430" s="62">
        <v>0.0834377447141738</v>
      </c>
      <c r="G430" s="63">
        <v>0.0735335523228531</v>
      </c>
      <c r="H430" s="63">
        <v>6.13547376664056</v>
      </c>
      <c r="I430" s="17">
        <v>17</v>
      </c>
      <c r="J430" s="66">
        <v>1</v>
      </c>
      <c r="K430" s="17">
        <v>7</v>
      </c>
      <c r="L430" s="17">
        <v>0</v>
      </c>
      <c r="M430" s="17">
        <v>0</v>
      </c>
      <c r="N430" s="17">
        <v>25</v>
      </c>
      <c r="O430" s="67">
        <v>12.536</v>
      </c>
      <c r="T430"/>
    </row>
    <row r="431" customHeight="1" spans="1:20">
      <c r="A431" s="64"/>
      <c r="B431" s="16" t="s">
        <v>56</v>
      </c>
      <c r="C431" s="17">
        <v>309.14</v>
      </c>
      <c r="D431" s="17">
        <v>54018</v>
      </c>
      <c r="E431" s="17">
        <v>4656</v>
      </c>
      <c r="F431" s="62">
        <v>0.0861934910585361</v>
      </c>
      <c r="G431" s="63">
        <v>0.0663960481099656</v>
      </c>
      <c r="H431" s="63">
        <v>5.72290717908845</v>
      </c>
      <c r="I431" s="17">
        <v>17</v>
      </c>
      <c r="J431" s="66">
        <v>0</v>
      </c>
      <c r="K431" s="17">
        <v>4</v>
      </c>
      <c r="L431" s="17">
        <v>0</v>
      </c>
      <c r="M431" s="17">
        <v>0</v>
      </c>
      <c r="N431" s="17">
        <v>21</v>
      </c>
      <c r="O431" s="67">
        <v>14.7209523809524</v>
      </c>
      <c r="T431"/>
    </row>
    <row r="432" customHeight="1" spans="1:20">
      <c r="A432" s="64"/>
      <c r="B432" s="16" t="s">
        <v>57</v>
      </c>
      <c r="C432" s="17">
        <v>505.96</v>
      </c>
      <c r="D432" s="17">
        <v>133749</v>
      </c>
      <c r="E432" s="17">
        <v>10776</v>
      </c>
      <c r="F432" s="62">
        <v>0.0805688266828163</v>
      </c>
      <c r="G432" s="63">
        <v>0.0469524870081663</v>
      </c>
      <c r="H432" s="63">
        <v>3.78290678808814</v>
      </c>
      <c r="I432" s="17">
        <v>27</v>
      </c>
      <c r="J432" s="66">
        <v>1</v>
      </c>
      <c r="K432" s="17">
        <v>22</v>
      </c>
      <c r="L432" s="17">
        <v>0</v>
      </c>
      <c r="M432" s="17">
        <v>1</v>
      </c>
      <c r="N432" s="17">
        <v>51</v>
      </c>
      <c r="O432" s="67">
        <v>9.92078431372549</v>
      </c>
      <c r="T432"/>
    </row>
    <row r="433" customHeight="1" spans="1:20">
      <c r="A433" s="64"/>
      <c r="B433" s="16" t="s">
        <v>58</v>
      </c>
      <c r="C433" s="17">
        <v>504.82</v>
      </c>
      <c r="D433" s="17">
        <v>108803</v>
      </c>
      <c r="E433" s="17">
        <v>10085</v>
      </c>
      <c r="F433" s="62">
        <v>0.0926904589027876</v>
      </c>
      <c r="G433" s="63">
        <v>0.0500565195835399</v>
      </c>
      <c r="H433" s="63">
        <v>4.63976177127469</v>
      </c>
      <c r="I433" s="17">
        <v>37</v>
      </c>
      <c r="J433" s="66">
        <v>2</v>
      </c>
      <c r="K433" s="17">
        <v>19</v>
      </c>
      <c r="L433" s="17">
        <v>1</v>
      </c>
      <c r="M433" s="17">
        <v>1</v>
      </c>
      <c r="N433" s="17">
        <v>60</v>
      </c>
      <c r="O433" s="67">
        <v>8.41366666666667</v>
      </c>
      <c r="T433"/>
    </row>
    <row r="434" customHeight="1" spans="1:20">
      <c r="A434" s="61" t="s">
        <v>387</v>
      </c>
      <c r="B434" s="16" t="s">
        <v>57</v>
      </c>
      <c r="C434" s="17">
        <v>301.23</v>
      </c>
      <c r="D434" s="17">
        <v>57397</v>
      </c>
      <c r="E434" s="17">
        <v>1572</v>
      </c>
      <c r="F434" s="62">
        <v>0.0273881910204366</v>
      </c>
      <c r="G434" s="63">
        <v>0.19162213740458</v>
      </c>
      <c r="H434" s="63">
        <v>5.24818370298099</v>
      </c>
      <c r="I434" s="17">
        <v>28</v>
      </c>
      <c r="J434" s="66">
        <v>2</v>
      </c>
      <c r="K434" s="17">
        <v>24</v>
      </c>
      <c r="L434" s="17">
        <v>2</v>
      </c>
      <c r="M434" s="17">
        <v>9</v>
      </c>
      <c r="N434" s="17">
        <v>65</v>
      </c>
      <c r="O434" s="67">
        <v>4.63430769230769</v>
      </c>
      <c r="T434"/>
    </row>
    <row r="435" customHeight="1" spans="1:20">
      <c r="A435" s="64"/>
      <c r="B435" s="16" t="s">
        <v>58</v>
      </c>
      <c r="C435" s="17">
        <v>268.77</v>
      </c>
      <c r="D435" s="17">
        <v>29310</v>
      </c>
      <c r="E435" s="17">
        <v>960</v>
      </c>
      <c r="F435" s="62">
        <v>0.0327533265097236</v>
      </c>
      <c r="G435" s="63">
        <v>0.27996875</v>
      </c>
      <c r="H435" s="63">
        <v>9.16990788126919</v>
      </c>
      <c r="I435" s="17">
        <v>23</v>
      </c>
      <c r="J435" s="66">
        <v>0</v>
      </c>
      <c r="K435" s="17">
        <v>28</v>
      </c>
      <c r="L435" s="17">
        <v>1</v>
      </c>
      <c r="M435" s="17">
        <v>3</v>
      </c>
      <c r="N435" s="17">
        <v>55</v>
      </c>
      <c r="O435" s="67">
        <v>4.88672727272727</v>
      </c>
      <c r="T435"/>
    </row>
    <row r="436" customHeight="1" spans="1:20">
      <c r="A436" s="64"/>
      <c r="B436" s="16" t="s">
        <v>59</v>
      </c>
      <c r="C436" s="17">
        <v>196.55</v>
      </c>
      <c r="D436" s="17">
        <v>15474</v>
      </c>
      <c r="E436" s="17">
        <v>670</v>
      </c>
      <c r="F436" s="62">
        <v>0.0432984360863384</v>
      </c>
      <c r="G436" s="63">
        <v>0.293358208955224</v>
      </c>
      <c r="H436" s="63">
        <v>12.7019516608505</v>
      </c>
      <c r="I436" s="17">
        <v>19</v>
      </c>
      <c r="J436" s="66">
        <v>0</v>
      </c>
      <c r="K436" s="17">
        <v>16</v>
      </c>
      <c r="L436" s="17">
        <v>0</v>
      </c>
      <c r="M436" s="17">
        <v>3</v>
      </c>
      <c r="N436" s="17">
        <v>38</v>
      </c>
      <c r="O436" s="67">
        <v>5.17236842105263</v>
      </c>
      <c r="T436"/>
    </row>
    <row r="437" customHeight="1" spans="1:20">
      <c r="A437" s="64"/>
      <c r="B437" s="16" t="s">
        <v>60</v>
      </c>
      <c r="C437" s="17">
        <v>284.03</v>
      </c>
      <c r="D437" s="17">
        <v>25670</v>
      </c>
      <c r="E437" s="17">
        <v>1191</v>
      </c>
      <c r="F437" s="62">
        <v>0.0463965718737826</v>
      </c>
      <c r="G437" s="63">
        <v>0.23848026868178</v>
      </c>
      <c r="H437" s="63">
        <v>11.0646669263732</v>
      </c>
      <c r="I437" s="17">
        <v>36</v>
      </c>
      <c r="J437" s="66">
        <v>1</v>
      </c>
      <c r="K437" s="17">
        <v>22</v>
      </c>
      <c r="L437" s="17">
        <v>0</v>
      </c>
      <c r="M437" s="17">
        <v>8</v>
      </c>
      <c r="N437" s="17">
        <v>67</v>
      </c>
      <c r="O437" s="67">
        <v>4.23925373134328</v>
      </c>
      <c r="T437"/>
    </row>
    <row r="438" customHeight="1" spans="1:20">
      <c r="A438" s="64"/>
      <c r="B438" s="16" t="s">
        <v>61</v>
      </c>
      <c r="C438" s="17">
        <v>113.62</v>
      </c>
      <c r="D438" s="17">
        <v>9594</v>
      </c>
      <c r="E438" s="17">
        <v>385</v>
      </c>
      <c r="F438" s="62">
        <v>0.0401292474463206</v>
      </c>
      <c r="G438" s="63">
        <v>0.295116883116883</v>
      </c>
      <c r="H438" s="63">
        <v>11.8428184281843</v>
      </c>
      <c r="I438" s="17">
        <v>15</v>
      </c>
      <c r="J438" s="66">
        <v>0</v>
      </c>
      <c r="K438" s="17">
        <v>5</v>
      </c>
      <c r="L438" s="17">
        <v>0</v>
      </c>
      <c r="M438" s="17">
        <v>0</v>
      </c>
      <c r="N438" s="17">
        <v>20</v>
      </c>
      <c r="O438" s="67">
        <v>5.681</v>
      </c>
      <c r="T438"/>
    </row>
    <row r="439" customHeight="1" spans="1:20">
      <c r="A439" s="61" t="s">
        <v>388</v>
      </c>
      <c r="B439" s="16" t="s">
        <v>58</v>
      </c>
      <c r="C439" s="17">
        <v>499.6</v>
      </c>
      <c r="D439" s="17">
        <v>37302</v>
      </c>
      <c r="E439" s="17">
        <v>2199</v>
      </c>
      <c r="F439" s="62">
        <v>0.0589512626668811</v>
      </c>
      <c r="G439" s="63">
        <v>0.227194179172351</v>
      </c>
      <c r="H439" s="63">
        <v>13.3933837327757</v>
      </c>
      <c r="I439" s="17">
        <v>17</v>
      </c>
      <c r="J439" s="66">
        <v>1</v>
      </c>
      <c r="K439" s="17">
        <v>24</v>
      </c>
      <c r="L439" s="17">
        <v>2</v>
      </c>
      <c r="M439" s="17">
        <v>33</v>
      </c>
      <c r="N439" s="17">
        <v>77</v>
      </c>
      <c r="O439" s="67">
        <v>6.48831168831169</v>
      </c>
      <c r="T439"/>
    </row>
    <row r="440" customHeight="1" spans="1:20">
      <c r="A440" s="64"/>
      <c r="B440" s="16" t="s">
        <v>59</v>
      </c>
      <c r="C440" s="17">
        <v>498.38</v>
      </c>
      <c r="D440" s="17">
        <v>61530</v>
      </c>
      <c r="E440" s="17">
        <v>3476</v>
      </c>
      <c r="F440" s="62">
        <v>0.0564927677555664</v>
      </c>
      <c r="G440" s="63">
        <v>0.143377445339471</v>
      </c>
      <c r="H440" s="63">
        <v>8.09978872094913</v>
      </c>
      <c r="I440" s="17">
        <v>38</v>
      </c>
      <c r="J440" s="66">
        <v>3</v>
      </c>
      <c r="K440" s="17">
        <v>51</v>
      </c>
      <c r="L440" s="17">
        <v>2</v>
      </c>
      <c r="M440" s="17">
        <v>36</v>
      </c>
      <c r="N440" s="17">
        <v>130</v>
      </c>
      <c r="O440" s="67">
        <v>3.83369230769231</v>
      </c>
      <c r="T440"/>
    </row>
    <row r="441" customHeight="1" spans="1:20">
      <c r="A441" s="64"/>
      <c r="B441" s="16" t="s">
        <v>60</v>
      </c>
      <c r="C441" s="17">
        <v>501.74</v>
      </c>
      <c r="D441" s="17">
        <v>99198</v>
      </c>
      <c r="E441" s="17">
        <v>6514</v>
      </c>
      <c r="F441" s="62">
        <v>0.0656666465049699</v>
      </c>
      <c r="G441" s="63">
        <v>0.0770248695118207</v>
      </c>
      <c r="H441" s="63">
        <v>5.05796487832416</v>
      </c>
      <c r="I441" s="17">
        <v>85</v>
      </c>
      <c r="J441" s="66">
        <v>9</v>
      </c>
      <c r="K441" s="17">
        <v>114</v>
      </c>
      <c r="L441" s="17">
        <v>3</v>
      </c>
      <c r="M441" s="17">
        <v>98</v>
      </c>
      <c r="N441" s="17">
        <v>309</v>
      </c>
      <c r="O441" s="67">
        <v>1.62375404530744</v>
      </c>
      <c r="T441"/>
    </row>
    <row r="442" customHeight="1" spans="1:20">
      <c r="A442" s="64"/>
      <c r="B442" s="16" t="s">
        <v>61</v>
      </c>
      <c r="C442" s="17">
        <v>313.81</v>
      </c>
      <c r="D442" s="17">
        <v>46654</v>
      </c>
      <c r="E442" s="17">
        <v>3016</v>
      </c>
      <c r="F442" s="62">
        <v>0.0646461182320916</v>
      </c>
      <c r="G442" s="63">
        <v>0.104048408488064</v>
      </c>
      <c r="H442" s="63">
        <v>6.72632571698032</v>
      </c>
      <c r="I442" s="17">
        <v>48</v>
      </c>
      <c r="J442" s="66">
        <v>3</v>
      </c>
      <c r="K442" s="17">
        <v>54</v>
      </c>
      <c r="L442" s="17">
        <v>2</v>
      </c>
      <c r="M442" s="17">
        <v>51</v>
      </c>
      <c r="N442" s="17">
        <v>158</v>
      </c>
      <c r="O442" s="67">
        <v>1.98613924050633</v>
      </c>
      <c r="T442"/>
    </row>
    <row r="443" customHeight="1" spans="1:20">
      <c r="A443" s="61" t="s">
        <v>389</v>
      </c>
      <c r="B443" s="16" t="s">
        <v>59</v>
      </c>
      <c r="C443" s="17">
        <v>236.87</v>
      </c>
      <c r="D443" s="17">
        <v>62158</v>
      </c>
      <c r="E443" s="17">
        <v>1583</v>
      </c>
      <c r="F443" s="62">
        <v>0.0254673573795811</v>
      </c>
      <c r="G443" s="63">
        <v>0.149633607075174</v>
      </c>
      <c r="H443" s="63">
        <v>3.81077254737926</v>
      </c>
      <c r="I443" s="17">
        <v>40</v>
      </c>
      <c r="J443" s="66">
        <v>2</v>
      </c>
      <c r="K443" s="17">
        <v>43</v>
      </c>
      <c r="L443" s="17">
        <v>5</v>
      </c>
      <c r="M443" s="17">
        <v>1</v>
      </c>
      <c r="N443" s="17">
        <v>91</v>
      </c>
      <c r="O443" s="67">
        <v>2.60296703296703</v>
      </c>
      <c r="T443"/>
    </row>
    <row r="444" customHeight="1" spans="1:20">
      <c r="A444" s="64"/>
      <c r="B444" s="16" t="s">
        <v>60</v>
      </c>
      <c r="C444" s="17">
        <v>302.64</v>
      </c>
      <c r="D444" s="17">
        <v>42829</v>
      </c>
      <c r="E444" s="17">
        <v>1344</v>
      </c>
      <c r="F444" s="62">
        <v>0.0313806065983329</v>
      </c>
      <c r="G444" s="63">
        <v>0.225178571428571</v>
      </c>
      <c r="H444" s="63">
        <v>7.06624016437461</v>
      </c>
      <c r="I444" s="17">
        <v>53</v>
      </c>
      <c r="J444" s="66">
        <v>0</v>
      </c>
      <c r="K444" s="17">
        <v>60</v>
      </c>
      <c r="L444" s="17">
        <v>11</v>
      </c>
      <c r="M444" s="17">
        <v>1</v>
      </c>
      <c r="N444" s="17">
        <v>125</v>
      </c>
      <c r="O444" s="67">
        <v>2.42112</v>
      </c>
      <c r="T444"/>
    </row>
    <row r="445" customHeight="1" spans="1:20">
      <c r="A445" s="64"/>
      <c r="B445" s="16" t="s">
        <v>61</v>
      </c>
      <c r="C445" s="17">
        <v>296.82</v>
      </c>
      <c r="D445" s="17">
        <v>18997</v>
      </c>
      <c r="E445" s="17">
        <v>945</v>
      </c>
      <c r="F445" s="62">
        <v>0.0497446965310312</v>
      </c>
      <c r="G445" s="63">
        <v>0.314095238095238</v>
      </c>
      <c r="H445" s="63">
        <v>15.6245723008896</v>
      </c>
      <c r="I445" s="17">
        <v>32</v>
      </c>
      <c r="J445" s="66">
        <v>1</v>
      </c>
      <c r="K445" s="17">
        <v>42</v>
      </c>
      <c r="L445" s="17">
        <v>7</v>
      </c>
      <c r="M445" s="17">
        <v>1</v>
      </c>
      <c r="N445" s="17">
        <v>83</v>
      </c>
      <c r="O445" s="67">
        <v>3.57614457831325</v>
      </c>
      <c r="T445"/>
    </row>
    <row r="446" customHeight="1" spans="1:20">
      <c r="A446" s="64"/>
      <c r="B446" s="16" t="s">
        <v>62</v>
      </c>
      <c r="C446" s="17">
        <v>253.93</v>
      </c>
      <c r="D446" s="17">
        <v>17965</v>
      </c>
      <c r="E446" s="17">
        <v>901</v>
      </c>
      <c r="F446" s="62">
        <v>0.0501530754244364</v>
      </c>
      <c r="G446" s="63">
        <v>0.281831298557159</v>
      </c>
      <c r="H446" s="63">
        <v>14.134706373504</v>
      </c>
      <c r="I446" s="17">
        <v>32</v>
      </c>
      <c r="J446" s="66">
        <v>1</v>
      </c>
      <c r="K446" s="17">
        <v>51</v>
      </c>
      <c r="L446" s="17">
        <v>6</v>
      </c>
      <c r="M446" s="17">
        <v>0</v>
      </c>
      <c r="N446" s="17">
        <v>90</v>
      </c>
      <c r="O446" s="67">
        <v>2.82144444444444</v>
      </c>
      <c r="T446"/>
    </row>
    <row r="447" customHeight="1" spans="1:20">
      <c r="A447" s="64"/>
      <c r="B447" s="16" t="s">
        <v>63</v>
      </c>
      <c r="C447" s="17">
        <v>262.03</v>
      </c>
      <c r="D447" s="17">
        <v>17040</v>
      </c>
      <c r="E447" s="17">
        <v>899</v>
      </c>
      <c r="F447" s="62">
        <v>0.0527582159624413</v>
      </c>
      <c r="G447" s="63">
        <v>0.29146829810901</v>
      </c>
      <c r="H447" s="63">
        <v>15.3773474178404</v>
      </c>
      <c r="I447" s="17">
        <v>33</v>
      </c>
      <c r="J447" s="66">
        <v>2</v>
      </c>
      <c r="K447" s="17">
        <v>45</v>
      </c>
      <c r="L447" s="17">
        <v>7</v>
      </c>
      <c r="M447" s="17">
        <v>0</v>
      </c>
      <c r="N447" s="17">
        <v>87</v>
      </c>
      <c r="O447" s="67">
        <v>3.01183908045977</v>
      </c>
      <c r="T447"/>
    </row>
    <row r="448" customHeight="1" spans="1:20">
      <c r="A448" s="64"/>
      <c r="B448" s="16" t="s">
        <v>64</v>
      </c>
      <c r="C448" s="17">
        <v>211.6</v>
      </c>
      <c r="D448" s="17">
        <v>13798</v>
      </c>
      <c r="E448" s="17">
        <v>729</v>
      </c>
      <c r="F448" s="62">
        <v>0.0528337440208726</v>
      </c>
      <c r="G448" s="63">
        <v>0.290260631001372</v>
      </c>
      <c r="H448" s="63">
        <v>15.3355558776634</v>
      </c>
      <c r="I448" s="17">
        <v>22</v>
      </c>
      <c r="J448" s="66">
        <v>0</v>
      </c>
      <c r="K448" s="17">
        <v>36</v>
      </c>
      <c r="L448" s="17">
        <v>2</v>
      </c>
      <c r="M448" s="17">
        <v>0</v>
      </c>
      <c r="N448" s="17">
        <v>60</v>
      </c>
      <c r="O448" s="67">
        <v>3.52666666666667</v>
      </c>
      <c r="T448"/>
    </row>
    <row r="449" customHeight="1" spans="1:20">
      <c r="A449" s="64"/>
      <c r="B449" s="16" t="s">
        <v>65</v>
      </c>
      <c r="C449" s="17">
        <v>108.17</v>
      </c>
      <c r="D449" s="17">
        <v>7301</v>
      </c>
      <c r="E449" s="17">
        <v>362</v>
      </c>
      <c r="F449" s="62">
        <v>0.0495822490069853</v>
      </c>
      <c r="G449" s="63">
        <v>0.298812154696133</v>
      </c>
      <c r="H449" s="63">
        <v>14.8157786604575</v>
      </c>
      <c r="I449" s="17">
        <v>12</v>
      </c>
      <c r="J449" s="66">
        <v>2</v>
      </c>
      <c r="K449" s="17">
        <v>25</v>
      </c>
      <c r="L449" s="17">
        <v>5</v>
      </c>
      <c r="M449" s="17">
        <v>0</v>
      </c>
      <c r="N449" s="17">
        <v>44</v>
      </c>
      <c r="O449" s="67">
        <v>2.45840909090909</v>
      </c>
      <c r="T449"/>
    </row>
    <row r="450" customHeight="1" spans="1:20">
      <c r="A450" s="61" t="s">
        <v>390</v>
      </c>
      <c r="B450" s="16" t="s">
        <v>77</v>
      </c>
      <c r="C450" s="17">
        <v>72.31</v>
      </c>
      <c r="D450" s="17">
        <v>7492</v>
      </c>
      <c r="E450" s="17">
        <v>209</v>
      </c>
      <c r="F450" s="62">
        <v>0.0278964228510411</v>
      </c>
      <c r="G450" s="63">
        <v>0.345980861244019</v>
      </c>
      <c r="H450" s="63">
        <v>9.65162840363054</v>
      </c>
      <c r="I450" s="17">
        <v>7</v>
      </c>
      <c r="J450" s="66">
        <v>0</v>
      </c>
      <c r="K450" s="17">
        <v>10</v>
      </c>
      <c r="L450" s="17">
        <v>2</v>
      </c>
      <c r="M450" s="17">
        <v>0</v>
      </c>
      <c r="N450" s="17">
        <v>19</v>
      </c>
      <c r="O450" s="67">
        <v>3.80578947368421</v>
      </c>
      <c r="T450"/>
    </row>
    <row r="451" customHeight="1" spans="1:20">
      <c r="A451" s="64"/>
      <c r="B451" s="16" t="s">
        <v>78</v>
      </c>
      <c r="C451" s="17">
        <v>109.01</v>
      </c>
      <c r="D451" s="17">
        <v>11125</v>
      </c>
      <c r="E451" s="17">
        <v>321</v>
      </c>
      <c r="F451" s="62">
        <v>0.0288539325842697</v>
      </c>
      <c r="G451" s="63">
        <v>0.339595015576324</v>
      </c>
      <c r="H451" s="63">
        <v>9.79865168539326</v>
      </c>
      <c r="I451" s="17">
        <v>16</v>
      </c>
      <c r="J451" s="66">
        <v>0</v>
      </c>
      <c r="K451" s="17">
        <v>8</v>
      </c>
      <c r="L451" s="17">
        <v>0</v>
      </c>
      <c r="M451" s="17">
        <v>1</v>
      </c>
      <c r="N451" s="17">
        <v>25</v>
      </c>
      <c r="O451" s="67">
        <v>4.3604</v>
      </c>
      <c r="T451"/>
    </row>
    <row r="452" customHeight="1" spans="1:20">
      <c r="A452" s="64"/>
      <c r="B452" s="16" t="s">
        <v>79</v>
      </c>
      <c r="C452" s="17">
        <v>67.71</v>
      </c>
      <c r="D452" s="17">
        <v>4821</v>
      </c>
      <c r="E452" s="17">
        <v>147</v>
      </c>
      <c r="F452" s="62">
        <v>0.030491599253267</v>
      </c>
      <c r="G452" s="63">
        <v>0.460612244897959</v>
      </c>
      <c r="H452" s="63">
        <v>14.0448039825762</v>
      </c>
      <c r="I452" s="17">
        <v>4</v>
      </c>
      <c r="J452" s="66">
        <v>1</v>
      </c>
      <c r="K452" s="17">
        <v>8</v>
      </c>
      <c r="L452" s="17">
        <v>0</v>
      </c>
      <c r="M452" s="17">
        <v>0</v>
      </c>
      <c r="N452" s="17">
        <v>13</v>
      </c>
      <c r="O452" s="67">
        <v>5.20846153846154</v>
      </c>
      <c r="T452"/>
    </row>
    <row r="453" customHeight="1" spans="1:20">
      <c r="A453" s="64"/>
      <c r="B453" s="16" t="s">
        <v>80</v>
      </c>
      <c r="C453" s="17">
        <v>48.96</v>
      </c>
      <c r="D453" s="17">
        <v>3202</v>
      </c>
      <c r="E453" s="17">
        <v>102</v>
      </c>
      <c r="F453" s="62">
        <v>0.0318550905683948</v>
      </c>
      <c r="G453" s="63">
        <v>0.48</v>
      </c>
      <c r="H453" s="63">
        <v>15.2904434728295</v>
      </c>
      <c r="I453" s="17">
        <v>3</v>
      </c>
      <c r="J453" s="66">
        <v>0</v>
      </c>
      <c r="K453" s="17">
        <v>5</v>
      </c>
      <c r="L453" s="17">
        <v>0</v>
      </c>
      <c r="M453" s="17">
        <v>0</v>
      </c>
      <c r="N453" s="17">
        <v>8</v>
      </c>
      <c r="O453" s="67">
        <v>6.12</v>
      </c>
      <c r="T453"/>
    </row>
    <row r="454" customHeight="1" spans="1:20">
      <c r="A454" s="64"/>
      <c r="B454" s="16" t="s">
        <v>81</v>
      </c>
      <c r="C454" s="17">
        <v>52.07</v>
      </c>
      <c r="D454" s="17">
        <v>2905</v>
      </c>
      <c r="E454" s="17">
        <v>115</v>
      </c>
      <c r="F454" s="62">
        <v>0.0395869191049914</v>
      </c>
      <c r="G454" s="63">
        <v>0.452782608695652</v>
      </c>
      <c r="H454" s="63">
        <v>17.9242685025818</v>
      </c>
      <c r="I454" s="17">
        <v>9</v>
      </c>
      <c r="J454" s="66">
        <v>0</v>
      </c>
      <c r="K454" s="17">
        <v>7</v>
      </c>
      <c r="L454" s="17">
        <v>1</v>
      </c>
      <c r="M454" s="17">
        <v>0</v>
      </c>
      <c r="N454" s="17">
        <v>17</v>
      </c>
      <c r="O454" s="67">
        <v>3.06294117647059</v>
      </c>
      <c r="T454"/>
    </row>
    <row r="455" customHeight="1" spans="1:20">
      <c r="A455" s="64"/>
      <c r="B455" s="16" t="s">
        <v>82</v>
      </c>
      <c r="C455" s="17">
        <v>49.87</v>
      </c>
      <c r="D455" s="17">
        <v>3252</v>
      </c>
      <c r="E455" s="17">
        <v>100</v>
      </c>
      <c r="F455" s="62">
        <v>0.030750307503075</v>
      </c>
      <c r="G455" s="63">
        <v>0.4987</v>
      </c>
      <c r="H455" s="63">
        <v>15.3351783517835</v>
      </c>
      <c r="I455" s="17">
        <v>4</v>
      </c>
      <c r="J455" s="66">
        <v>0</v>
      </c>
      <c r="K455" s="17">
        <v>3</v>
      </c>
      <c r="L455" s="17">
        <v>0</v>
      </c>
      <c r="M455" s="17">
        <v>0</v>
      </c>
      <c r="N455" s="17">
        <v>7</v>
      </c>
      <c r="O455" s="67">
        <v>7.12428571428571</v>
      </c>
      <c r="T455"/>
    </row>
    <row r="456" customHeight="1" spans="1:20">
      <c r="A456" s="64"/>
      <c r="B456" s="16" t="s">
        <v>83</v>
      </c>
      <c r="C456" s="17">
        <v>41.3</v>
      </c>
      <c r="D456" s="17">
        <v>2677</v>
      </c>
      <c r="E456" s="17">
        <v>97</v>
      </c>
      <c r="F456" s="62">
        <v>0.0362345909600299</v>
      </c>
      <c r="G456" s="63">
        <v>0.425773195876289</v>
      </c>
      <c r="H456" s="63">
        <v>15.427717594322</v>
      </c>
      <c r="I456" s="17">
        <v>1</v>
      </c>
      <c r="J456" s="66">
        <v>0</v>
      </c>
      <c r="K456" s="17">
        <v>4</v>
      </c>
      <c r="L456" s="17">
        <v>1</v>
      </c>
      <c r="M456" s="17">
        <v>0</v>
      </c>
      <c r="N456" s="17">
        <v>6</v>
      </c>
      <c r="O456" s="67">
        <v>6.88333333333333</v>
      </c>
      <c r="T456"/>
    </row>
    <row r="457" customHeight="1" spans="1:20">
      <c r="A457" s="64"/>
      <c r="B457" s="16" t="s">
        <v>84</v>
      </c>
      <c r="C457" s="17">
        <v>52.29</v>
      </c>
      <c r="D457" s="17">
        <v>2089</v>
      </c>
      <c r="E457" s="17">
        <v>121</v>
      </c>
      <c r="F457" s="62">
        <v>0.057922450933461</v>
      </c>
      <c r="G457" s="63">
        <v>0.432148760330579</v>
      </c>
      <c r="H457" s="63">
        <v>25.0311153662039</v>
      </c>
      <c r="I457" s="17">
        <v>15</v>
      </c>
      <c r="J457" s="66">
        <v>1</v>
      </c>
      <c r="K457" s="17">
        <v>4</v>
      </c>
      <c r="L457" s="17">
        <v>1</v>
      </c>
      <c r="M457" s="17">
        <v>0</v>
      </c>
      <c r="N457" s="17">
        <v>21</v>
      </c>
      <c r="O457" s="67">
        <v>2.49</v>
      </c>
      <c r="T457"/>
    </row>
    <row r="458" customHeight="1" spans="1:20">
      <c r="A458" s="64"/>
      <c r="B458" s="16" t="s">
        <v>85</v>
      </c>
      <c r="C458" s="17">
        <v>161.46</v>
      </c>
      <c r="D458" s="17">
        <v>6514</v>
      </c>
      <c r="E458" s="17">
        <v>309</v>
      </c>
      <c r="F458" s="62">
        <v>0.0474362910653976</v>
      </c>
      <c r="G458" s="63">
        <v>0.52252427184466</v>
      </c>
      <c r="H458" s="63">
        <v>24.7866134479582</v>
      </c>
      <c r="I458" s="17">
        <v>12</v>
      </c>
      <c r="J458" s="66">
        <v>3</v>
      </c>
      <c r="K458" s="17">
        <v>13</v>
      </c>
      <c r="L458" s="17">
        <v>0</v>
      </c>
      <c r="M458" s="17">
        <v>1</v>
      </c>
      <c r="N458" s="17">
        <v>29</v>
      </c>
      <c r="O458" s="67">
        <v>5.56758620689655</v>
      </c>
      <c r="T458"/>
    </row>
    <row r="459" customHeight="1" spans="1:20">
      <c r="A459" s="64"/>
      <c r="B459" s="16" t="s">
        <v>86</v>
      </c>
      <c r="C459" s="17">
        <v>119.64</v>
      </c>
      <c r="D459" s="17">
        <v>4291</v>
      </c>
      <c r="E459" s="17">
        <v>229</v>
      </c>
      <c r="F459" s="62">
        <v>0.0533675134001398</v>
      </c>
      <c r="G459" s="63">
        <v>0.522445414847162</v>
      </c>
      <c r="H459" s="63">
        <v>27.8816126776975</v>
      </c>
      <c r="I459" s="17">
        <v>9</v>
      </c>
      <c r="J459" s="66">
        <v>3</v>
      </c>
      <c r="K459" s="17">
        <v>8</v>
      </c>
      <c r="L459" s="17">
        <v>0</v>
      </c>
      <c r="M459" s="17">
        <v>0</v>
      </c>
      <c r="N459" s="17">
        <v>20</v>
      </c>
      <c r="O459" s="67">
        <v>5.982</v>
      </c>
      <c r="T459"/>
    </row>
    <row r="460" customHeight="1" spans="1:20">
      <c r="A460" s="64"/>
      <c r="B460" s="16" t="s">
        <v>87</v>
      </c>
      <c r="C460" s="17">
        <v>46.82</v>
      </c>
      <c r="D460" s="17">
        <v>2430</v>
      </c>
      <c r="E460" s="17">
        <v>103</v>
      </c>
      <c r="F460" s="62">
        <v>0.0423868312757202</v>
      </c>
      <c r="G460" s="63">
        <v>0.454563106796117</v>
      </c>
      <c r="H460" s="63">
        <v>19.2674897119342</v>
      </c>
      <c r="I460" s="17">
        <v>7</v>
      </c>
      <c r="J460" s="66">
        <v>0</v>
      </c>
      <c r="K460" s="17">
        <v>6</v>
      </c>
      <c r="L460" s="17">
        <v>2</v>
      </c>
      <c r="M460" s="17">
        <v>0</v>
      </c>
      <c r="N460" s="17">
        <v>15</v>
      </c>
      <c r="O460" s="67">
        <v>3.12133333333333</v>
      </c>
      <c r="T460"/>
    </row>
    <row r="461" customHeight="1" spans="1:20">
      <c r="A461" s="64"/>
      <c r="B461" s="16" t="s">
        <v>88</v>
      </c>
      <c r="C461" s="17">
        <v>68.62</v>
      </c>
      <c r="D461" s="17">
        <v>2604</v>
      </c>
      <c r="E461" s="17">
        <v>165</v>
      </c>
      <c r="F461" s="62">
        <v>0.0633640552995392</v>
      </c>
      <c r="G461" s="63">
        <v>0.415878787878788</v>
      </c>
      <c r="H461" s="63">
        <v>26.3517665130568</v>
      </c>
      <c r="I461" s="17">
        <v>7</v>
      </c>
      <c r="J461" s="66">
        <v>0</v>
      </c>
      <c r="K461" s="17">
        <v>5</v>
      </c>
      <c r="L461" s="17">
        <v>0</v>
      </c>
      <c r="M461" s="17">
        <v>0</v>
      </c>
      <c r="N461" s="17">
        <v>12</v>
      </c>
      <c r="O461" s="67">
        <v>5.71833333333333</v>
      </c>
      <c r="T461"/>
    </row>
    <row r="462" customHeight="1" spans="1:20">
      <c r="A462" s="64"/>
      <c r="B462" s="16" t="s">
        <v>89</v>
      </c>
      <c r="C462" s="17">
        <v>57.76</v>
      </c>
      <c r="D462" s="17">
        <v>2918</v>
      </c>
      <c r="E462" s="17">
        <v>141</v>
      </c>
      <c r="F462" s="62">
        <v>0.0483207676490747</v>
      </c>
      <c r="G462" s="63">
        <v>0.409645390070922</v>
      </c>
      <c r="H462" s="63">
        <v>19.7943797121316</v>
      </c>
      <c r="I462" s="17">
        <v>4</v>
      </c>
      <c r="J462" s="66">
        <v>0</v>
      </c>
      <c r="K462" s="17">
        <v>8</v>
      </c>
      <c r="L462" s="17">
        <v>0</v>
      </c>
      <c r="M462" s="17">
        <v>1</v>
      </c>
      <c r="N462" s="17">
        <v>13</v>
      </c>
      <c r="O462" s="67">
        <v>4.44307692307692</v>
      </c>
      <c r="T462"/>
    </row>
    <row r="463" customHeight="1" spans="1:20">
      <c r="A463" s="64"/>
      <c r="B463" s="16" t="s">
        <v>90</v>
      </c>
      <c r="C463" s="17">
        <v>61.82</v>
      </c>
      <c r="D463" s="17">
        <v>3447</v>
      </c>
      <c r="E463" s="17">
        <v>173</v>
      </c>
      <c r="F463" s="62">
        <v>0.0501885697708152</v>
      </c>
      <c r="G463" s="63">
        <v>0.357341040462428</v>
      </c>
      <c r="H463" s="63">
        <v>17.9344357412243</v>
      </c>
      <c r="I463" s="17">
        <v>12</v>
      </c>
      <c r="J463" s="66">
        <v>0</v>
      </c>
      <c r="K463" s="17">
        <v>2</v>
      </c>
      <c r="L463" s="17">
        <v>0</v>
      </c>
      <c r="M463" s="17">
        <v>0</v>
      </c>
      <c r="N463" s="17">
        <v>14</v>
      </c>
      <c r="O463" s="67">
        <v>4.41571428571429</v>
      </c>
      <c r="T463"/>
    </row>
    <row r="464" customHeight="1" spans="1:20">
      <c r="A464" s="64"/>
      <c r="B464" s="16" t="s">
        <v>91</v>
      </c>
      <c r="C464" s="17">
        <v>56.69</v>
      </c>
      <c r="D464" s="17">
        <v>2463</v>
      </c>
      <c r="E464" s="17">
        <v>133</v>
      </c>
      <c r="F464" s="62">
        <v>0.0539991879821356</v>
      </c>
      <c r="G464" s="63">
        <v>0.426240601503759</v>
      </c>
      <c r="H464" s="63">
        <v>23.0166463662201</v>
      </c>
      <c r="I464" s="17">
        <v>6</v>
      </c>
      <c r="J464" s="66">
        <v>0</v>
      </c>
      <c r="K464" s="17">
        <v>3</v>
      </c>
      <c r="L464" s="17">
        <v>0</v>
      </c>
      <c r="M464" s="17">
        <v>0</v>
      </c>
      <c r="N464" s="17">
        <v>9</v>
      </c>
      <c r="O464" s="67">
        <v>6.29888888888889</v>
      </c>
      <c r="T464"/>
    </row>
    <row r="465" customHeight="1" spans="1:20">
      <c r="A465" s="64"/>
      <c r="B465" s="16" t="s">
        <v>92</v>
      </c>
      <c r="C465" s="17">
        <v>48</v>
      </c>
      <c r="D465" s="17">
        <v>2013</v>
      </c>
      <c r="E465" s="17">
        <v>108</v>
      </c>
      <c r="F465" s="62">
        <v>0.0536512667660209</v>
      </c>
      <c r="G465" s="63">
        <v>0.444444444444444</v>
      </c>
      <c r="H465" s="63">
        <v>23.8450074515648</v>
      </c>
      <c r="I465" s="17">
        <v>8</v>
      </c>
      <c r="J465" s="66">
        <v>0</v>
      </c>
      <c r="K465" s="17">
        <v>2</v>
      </c>
      <c r="L465" s="17">
        <v>0</v>
      </c>
      <c r="M465" s="17">
        <v>0</v>
      </c>
      <c r="N465" s="17">
        <v>10</v>
      </c>
      <c r="O465" s="67">
        <v>4.8</v>
      </c>
      <c r="T465"/>
    </row>
    <row r="466" customHeight="1" spans="1:20">
      <c r="A466" s="64"/>
      <c r="B466" s="16" t="s">
        <v>93</v>
      </c>
      <c r="C466" s="17">
        <v>50.2</v>
      </c>
      <c r="D466" s="17">
        <v>2226</v>
      </c>
      <c r="E466" s="17">
        <v>124</v>
      </c>
      <c r="F466" s="62">
        <v>0.0557053009883199</v>
      </c>
      <c r="G466" s="63">
        <v>0.404838709677419</v>
      </c>
      <c r="H466" s="63">
        <v>22.5516621743037</v>
      </c>
      <c r="I466" s="17">
        <v>6</v>
      </c>
      <c r="J466" s="66">
        <v>0</v>
      </c>
      <c r="K466" s="17">
        <v>2</v>
      </c>
      <c r="L466" s="17">
        <v>0</v>
      </c>
      <c r="M466" s="17">
        <v>0</v>
      </c>
      <c r="N466" s="17">
        <v>8</v>
      </c>
      <c r="O466" s="67">
        <v>6.275</v>
      </c>
      <c r="T466"/>
    </row>
    <row r="467" customHeight="1" spans="1:20">
      <c r="A467" s="64"/>
      <c r="B467" s="16" t="s">
        <v>94</v>
      </c>
      <c r="C467" s="17">
        <v>55.33</v>
      </c>
      <c r="D467" s="17">
        <v>2618</v>
      </c>
      <c r="E467" s="17">
        <v>140</v>
      </c>
      <c r="F467" s="62">
        <v>0.053475935828877</v>
      </c>
      <c r="G467" s="63">
        <v>0.395214285714286</v>
      </c>
      <c r="H467" s="63">
        <v>21.1344537815126</v>
      </c>
      <c r="I467" s="17">
        <v>5</v>
      </c>
      <c r="J467" s="66">
        <v>1</v>
      </c>
      <c r="K467" s="17">
        <v>6</v>
      </c>
      <c r="L467" s="17">
        <v>0</v>
      </c>
      <c r="M467" s="17">
        <v>0</v>
      </c>
      <c r="N467" s="17">
        <v>12</v>
      </c>
      <c r="O467" s="67">
        <v>4.61083333333333</v>
      </c>
      <c r="T467"/>
    </row>
    <row r="468" customHeight="1" spans="1:20">
      <c r="A468" s="64"/>
      <c r="B468" s="16" t="s">
        <v>95</v>
      </c>
      <c r="C468" s="17">
        <v>52.54</v>
      </c>
      <c r="D468" s="17">
        <v>2798</v>
      </c>
      <c r="E468" s="17">
        <v>132</v>
      </c>
      <c r="F468" s="62">
        <v>0.0471765546819157</v>
      </c>
      <c r="G468" s="63">
        <v>0.398030303030303</v>
      </c>
      <c r="H468" s="63">
        <v>18.7776983559686</v>
      </c>
      <c r="I468" s="17">
        <v>6</v>
      </c>
      <c r="J468" s="66">
        <v>0</v>
      </c>
      <c r="K468" s="17">
        <v>1</v>
      </c>
      <c r="L468" s="17">
        <v>0</v>
      </c>
      <c r="M468" s="17">
        <v>0</v>
      </c>
      <c r="N468" s="17">
        <v>7</v>
      </c>
      <c r="O468" s="67">
        <v>7.50571428571429</v>
      </c>
      <c r="T468"/>
    </row>
    <row r="469" customHeight="1" spans="1:20">
      <c r="A469" s="64"/>
      <c r="B469" s="16" t="s">
        <v>96</v>
      </c>
      <c r="C469" s="17">
        <v>42.22</v>
      </c>
      <c r="D469" s="17">
        <v>2127</v>
      </c>
      <c r="E469" s="17">
        <v>94</v>
      </c>
      <c r="F469" s="62">
        <v>0.0441937000470146</v>
      </c>
      <c r="G469" s="63">
        <v>0.449148936170213</v>
      </c>
      <c r="H469" s="63">
        <v>19.8495533615421</v>
      </c>
      <c r="I469" s="17">
        <v>3</v>
      </c>
      <c r="J469" s="66">
        <v>0</v>
      </c>
      <c r="K469" s="17">
        <v>1</v>
      </c>
      <c r="L469" s="17">
        <v>0</v>
      </c>
      <c r="M469" s="17">
        <v>0</v>
      </c>
      <c r="N469" s="17">
        <v>4</v>
      </c>
      <c r="O469" s="67">
        <v>10.555</v>
      </c>
      <c r="T469"/>
    </row>
    <row r="470" customHeight="1" spans="1:20">
      <c r="A470" s="64"/>
      <c r="B470" s="16" t="s">
        <v>97</v>
      </c>
      <c r="C470" s="17">
        <v>44.73</v>
      </c>
      <c r="D470" s="17">
        <v>1440</v>
      </c>
      <c r="E470" s="17">
        <v>95</v>
      </c>
      <c r="F470" s="62">
        <v>0.0659722222222222</v>
      </c>
      <c r="G470" s="63">
        <v>0.470842105263158</v>
      </c>
      <c r="H470" s="63">
        <v>31.0625</v>
      </c>
      <c r="I470" s="17">
        <v>2</v>
      </c>
      <c r="J470" s="66">
        <v>0</v>
      </c>
      <c r="K470" s="17">
        <v>4</v>
      </c>
      <c r="L470" s="17">
        <v>0</v>
      </c>
      <c r="M470" s="17">
        <v>0</v>
      </c>
      <c r="N470" s="17">
        <v>6</v>
      </c>
      <c r="O470" s="67">
        <v>7.455</v>
      </c>
      <c r="T470"/>
    </row>
    <row r="471" customHeight="1" spans="1:20">
      <c r="A471" s="64"/>
      <c r="B471" s="16" t="s">
        <v>98</v>
      </c>
      <c r="C471" s="17">
        <v>91.6</v>
      </c>
      <c r="D471" s="17">
        <v>3199</v>
      </c>
      <c r="E471" s="17">
        <v>179</v>
      </c>
      <c r="F471" s="62">
        <v>0.0559549859331041</v>
      </c>
      <c r="G471" s="63">
        <v>0.511731843575419</v>
      </c>
      <c r="H471" s="63">
        <v>28.633948108784</v>
      </c>
      <c r="I471" s="17">
        <v>14</v>
      </c>
      <c r="J471" s="66">
        <v>0</v>
      </c>
      <c r="K471" s="17">
        <v>6</v>
      </c>
      <c r="L471" s="17">
        <v>0</v>
      </c>
      <c r="M471" s="17">
        <v>0</v>
      </c>
      <c r="N471" s="17">
        <v>20</v>
      </c>
      <c r="O471" s="67">
        <v>4.58</v>
      </c>
      <c r="T471"/>
    </row>
    <row r="472" customHeight="1" spans="1:20">
      <c r="A472" s="64"/>
      <c r="B472" s="16" t="s">
        <v>99</v>
      </c>
      <c r="C472" s="17">
        <v>117.87</v>
      </c>
      <c r="D472" s="17">
        <v>4222</v>
      </c>
      <c r="E472" s="17">
        <v>232</v>
      </c>
      <c r="F472" s="62">
        <v>0.0549502605400284</v>
      </c>
      <c r="G472" s="63">
        <v>0.508060344827586</v>
      </c>
      <c r="H472" s="63">
        <v>27.9180483183325</v>
      </c>
      <c r="I472" s="17">
        <v>14</v>
      </c>
      <c r="J472" s="66">
        <v>0</v>
      </c>
      <c r="K472" s="17">
        <v>12</v>
      </c>
      <c r="L472" s="17">
        <v>0</v>
      </c>
      <c r="M472" s="17">
        <v>1</v>
      </c>
      <c r="N472" s="17">
        <v>27</v>
      </c>
      <c r="O472" s="67">
        <v>4.36555555555556</v>
      </c>
      <c r="T472"/>
    </row>
    <row r="473" customHeight="1" spans="1:20">
      <c r="A473" s="64"/>
      <c r="B473" s="16" t="s">
        <v>100</v>
      </c>
      <c r="C473" s="17">
        <v>121.78</v>
      </c>
      <c r="D473" s="17">
        <v>3746</v>
      </c>
      <c r="E473" s="17">
        <v>230</v>
      </c>
      <c r="F473" s="62">
        <v>0.0613988254137747</v>
      </c>
      <c r="G473" s="63">
        <v>0.529478260869565</v>
      </c>
      <c r="H473" s="63">
        <v>32.5093432995195</v>
      </c>
      <c r="I473" s="17">
        <v>29</v>
      </c>
      <c r="J473" s="66">
        <v>0</v>
      </c>
      <c r="K473" s="17">
        <v>9</v>
      </c>
      <c r="L473" s="17">
        <v>0</v>
      </c>
      <c r="M473" s="17">
        <v>0</v>
      </c>
      <c r="N473" s="17">
        <v>38</v>
      </c>
      <c r="O473" s="67">
        <v>3.20473684210526</v>
      </c>
      <c r="T473"/>
    </row>
    <row r="474" customHeight="1" spans="1:20">
      <c r="A474" s="64"/>
      <c r="B474" s="16" t="s">
        <v>101</v>
      </c>
      <c r="C474" s="17">
        <v>244.22</v>
      </c>
      <c r="D474" s="17">
        <v>9260</v>
      </c>
      <c r="E474" s="17">
        <v>494</v>
      </c>
      <c r="F474" s="62">
        <v>0.0533477321814255</v>
      </c>
      <c r="G474" s="63">
        <v>0.494372469635628</v>
      </c>
      <c r="H474" s="63">
        <v>26.3736501079914</v>
      </c>
      <c r="I474" s="17">
        <v>30</v>
      </c>
      <c r="J474" s="66">
        <v>0</v>
      </c>
      <c r="K474" s="17">
        <v>29</v>
      </c>
      <c r="L474" s="17">
        <v>0</v>
      </c>
      <c r="M474" s="17">
        <v>0</v>
      </c>
      <c r="N474" s="17">
        <v>59</v>
      </c>
      <c r="O474" s="67">
        <v>4.13932203389831</v>
      </c>
      <c r="T474"/>
    </row>
    <row r="475" customHeight="1" spans="1:20">
      <c r="A475" s="64"/>
      <c r="B475" s="16" t="s">
        <v>102</v>
      </c>
      <c r="C475" s="17">
        <v>296.81</v>
      </c>
      <c r="D475" s="17">
        <v>9930</v>
      </c>
      <c r="E475" s="17">
        <v>628</v>
      </c>
      <c r="F475" s="62">
        <v>0.0632426988922457</v>
      </c>
      <c r="G475" s="63">
        <v>0.472627388535032</v>
      </c>
      <c r="H475" s="63">
        <v>29.8902316213494</v>
      </c>
      <c r="I475" s="17">
        <v>35</v>
      </c>
      <c r="J475" s="66">
        <v>0</v>
      </c>
      <c r="K475" s="17">
        <v>35</v>
      </c>
      <c r="L475" s="17">
        <v>1</v>
      </c>
      <c r="M475" s="17">
        <v>0</v>
      </c>
      <c r="N475" s="17">
        <v>71</v>
      </c>
      <c r="O475" s="67">
        <v>4.18042253521127</v>
      </c>
      <c r="T475"/>
    </row>
    <row r="476" customHeight="1" spans="1:20">
      <c r="A476" s="64"/>
      <c r="B476" s="16" t="s">
        <v>103</v>
      </c>
      <c r="C476" s="17">
        <v>373.76</v>
      </c>
      <c r="D476" s="17">
        <v>14555</v>
      </c>
      <c r="E476" s="17">
        <v>868</v>
      </c>
      <c r="F476" s="62">
        <v>0.0596358639642734</v>
      </c>
      <c r="G476" s="63">
        <v>0.430599078341014</v>
      </c>
      <c r="H476" s="63">
        <v>25.6791480590862</v>
      </c>
      <c r="I476" s="17">
        <v>63</v>
      </c>
      <c r="J476" s="66">
        <v>0</v>
      </c>
      <c r="K476" s="17">
        <v>39</v>
      </c>
      <c r="L476" s="17">
        <v>1</v>
      </c>
      <c r="M476" s="17">
        <v>1</v>
      </c>
      <c r="N476" s="17">
        <v>104</v>
      </c>
      <c r="O476" s="67">
        <v>3.59384615384615</v>
      </c>
      <c r="T476"/>
    </row>
    <row r="477" customHeight="1" spans="1:20">
      <c r="A477" s="64"/>
      <c r="B477" s="16" t="s">
        <v>104</v>
      </c>
      <c r="C477" s="17">
        <v>379.58</v>
      </c>
      <c r="D477" s="17">
        <v>14715</v>
      </c>
      <c r="E477" s="17">
        <v>824</v>
      </c>
      <c r="F477" s="62">
        <v>0.0559972816853551</v>
      </c>
      <c r="G477" s="63">
        <v>0.460655339805825</v>
      </c>
      <c r="H477" s="63">
        <v>25.7954468229698</v>
      </c>
      <c r="I477" s="17">
        <v>47</v>
      </c>
      <c r="J477" s="66">
        <v>2</v>
      </c>
      <c r="K477" s="17">
        <v>31</v>
      </c>
      <c r="L477" s="17">
        <v>2</v>
      </c>
      <c r="M477" s="17">
        <v>2</v>
      </c>
      <c r="N477" s="17">
        <v>84</v>
      </c>
      <c r="O477" s="67">
        <v>4.51880952380952</v>
      </c>
      <c r="T477"/>
    </row>
    <row r="478" customHeight="1" spans="1:20">
      <c r="A478" s="64"/>
      <c r="B478" s="16" t="s">
        <v>105</v>
      </c>
      <c r="C478" s="17">
        <v>136.36</v>
      </c>
      <c r="D478" s="17">
        <v>4886</v>
      </c>
      <c r="E478" s="17">
        <v>270</v>
      </c>
      <c r="F478" s="62">
        <v>0.0552599263200982</v>
      </c>
      <c r="G478" s="63">
        <v>0.505037037037037</v>
      </c>
      <c r="H478" s="63">
        <v>27.9083094555874</v>
      </c>
      <c r="I478" s="17">
        <v>28</v>
      </c>
      <c r="J478" s="66">
        <v>1</v>
      </c>
      <c r="K478" s="17">
        <v>15</v>
      </c>
      <c r="L478" s="17">
        <v>0</v>
      </c>
      <c r="M478" s="17">
        <v>0</v>
      </c>
      <c r="N478" s="17">
        <v>44</v>
      </c>
      <c r="O478" s="67">
        <v>3.09909090909091</v>
      </c>
      <c r="T478"/>
    </row>
    <row r="479" customHeight="1" spans="1:20">
      <c r="A479" s="64"/>
      <c r="B479" s="16" t="s">
        <v>106</v>
      </c>
      <c r="C479" s="17">
        <v>235.11</v>
      </c>
      <c r="D479" s="17">
        <v>9087</v>
      </c>
      <c r="E479" s="17">
        <v>482</v>
      </c>
      <c r="F479" s="62">
        <v>0.0530428084076153</v>
      </c>
      <c r="G479" s="63">
        <v>0.487780082987552</v>
      </c>
      <c r="H479" s="63">
        <v>25.8732254869594</v>
      </c>
      <c r="I479" s="17">
        <v>36</v>
      </c>
      <c r="J479" s="66">
        <v>0</v>
      </c>
      <c r="K479" s="17">
        <v>26</v>
      </c>
      <c r="L479" s="17">
        <v>1</v>
      </c>
      <c r="M479" s="17">
        <v>1</v>
      </c>
      <c r="N479" s="17">
        <v>64</v>
      </c>
      <c r="O479" s="67">
        <v>3.67359375</v>
      </c>
      <c r="T479"/>
    </row>
    <row r="480" customHeight="1" spans="1:20">
      <c r="A480" s="64"/>
      <c r="B480" s="16" t="s">
        <v>107</v>
      </c>
      <c r="C480" s="17">
        <v>333.11</v>
      </c>
      <c r="D480" s="17">
        <v>11475</v>
      </c>
      <c r="E480" s="17">
        <v>700</v>
      </c>
      <c r="F480" s="62">
        <v>0.0610021786492375</v>
      </c>
      <c r="G480" s="63">
        <v>0.475871428571429</v>
      </c>
      <c r="H480" s="63">
        <v>29.0291938997821</v>
      </c>
      <c r="I480" s="17">
        <v>37</v>
      </c>
      <c r="J480" s="66">
        <v>1</v>
      </c>
      <c r="K480" s="17">
        <v>29</v>
      </c>
      <c r="L480" s="17">
        <v>0</v>
      </c>
      <c r="M480" s="17">
        <v>2</v>
      </c>
      <c r="N480" s="17">
        <v>69</v>
      </c>
      <c r="O480" s="67">
        <v>4.82768115942029</v>
      </c>
      <c r="T480"/>
    </row>
    <row r="481" customHeight="1" spans="1:20">
      <c r="A481" s="64"/>
      <c r="B481" s="16" t="s">
        <v>108</v>
      </c>
      <c r="C481" s="17">
        <v>351.67</v>
      </c>
      <c r="D481" s="17">
        <v>13145</v>
      </c>
      <c r="E481" s="17">
        <v>710</v>
      </c>
      <c r="F481" s="62">
        <v>0.0540129326740205</v>
      </c>
      <c r="G481" s="63">
        <v>0.49530985915493</v>
      </c>
      <c r="H481" s="63">
        <v>26.7531380753138</v>
      </c>
      <c r="I481" s="17">
        <v>42</v>
      </c>
      <c r="J481" s="66">
        <v>1</v>
      </c>
      <c r="K481" s="17">
        <v>48</v>
      </c>
      <c r="L481" s="17">
        <v>0</v>
      </c>
      <c r="M481" s="17">
        <v>2</v>
      </c>
      <c r="N481" s="17">
        <v>93</v>
      </c>
      <c r="O481" s="67">
        <v>3.78139784946237</v>
      </c>
      <c r="T481"/>
    </row>
    <row r="482" customHeight="1" spans="1:20">
      <c r="A482" s="64"/>
      <c r="B482" s="16" t="s">
        <v>109</v>
      </c>
      <c r="C482" s="17">
        <v>794.7</v>
      </c>
      <c r="D482" s="17">
        <v>32095</v>
      </c>
      <c r="E482" s="17">
        <v>1557</v>
      </c>
      <c r="F482" s="62">
        <v>0.0485122293192086</v>
      </c>
      <c r="G482" s="63">
        <v>0.510404624277457</v>
      </c>
      <c r="H482" s="63">
        <v>24.7608661785325</v>
      </c>
      <c r="I482" s="17">
        <v>69</v>
      </c>
      <c r="J482" s="66">
        <v>1</v>
      </c>
      <c r="K482" s="17">
        <v>50</v>
      </c>
      <c r="L482" s="17">
        <v>1</v>
      </c>
      <c r="M482" s="17">
        <v>1</v>
      </c>
      <c r="N482" s="17">
        <v>122</v>
      </c>
      <c r="O482" s="67">
        <v>6.51393442622951</v>
      </c>
      <c r="T482"/>
    </row>
    <row r="483" customHeight="1" spans="1:20">
      <c r="A483" s="64"/>
      <c r="B483" s="16" t="s">
        <v>110</v>
      </c>
      <c r="C483" s="17">
        <v>536.5</v>
      </c>
      <c r="D483" s="17">
        <v>23066</v>
      </c>
      <c r="E483" s="17">
        <v>1050</v>
      </c>
      <c r="F483" s="62">
        <v>0.0455215468655163</v>
      </c>
      <c r="G483" s="63">
        <v>0.510952380952381</v>
      </c>
      <c r="H483" s="63">
        <v>23.259342755571</v>
      </c>
      <c r="I483" s="17">
        <v>44</v>
      </c>
      <c r="J483" s="66">
        <v>3</v>
      </c>
      <c r="K483" s="17">
        <v>48</v>
      </c>
      <c r="L483" s="17">
        <v>1</v>
      </c>
      <c r="M483" s="17">
        <v>1</v>
      </c>
      <c r="N483" s="17">
        <v>97</v>
      </c>
      <c r="O483" s="67">
        <v>5.53092783505155</v>
      </c>
      <c r="T483"/>
    </row>
    <row r="484" customHeight="1" spans="1:20">
      <c r="A484" s="64"/>
      <c r="B484" s="16" t="s">
        <v>111</v>
      </c>
      <c r="C484" s="17">
        <v>943.55</v>
      </c>
      <c r="D484" s="17">
        <v>39409</v>
      </c>
      <c r="E484" s="17">
        <v>1703</v>
      </c>
      <c r="F484" s="62">
        <v>0.0432134791545079</v>
      </c>
      <c r="G484" s="63">
        <v>0.554051673517322</v>
      </c>
      <c r="H484" s="63">
        <v>23.942500444061</v>
      </c>
      <c r="I484" s="17">
        <v>72</v>
      </c>
      <c r="J484" s="66">
        <v>1</v>
      </c>
      <c r="K484" s="17">
        <v>69</v>
      </c>
      <c r="L484" s="17">
        <v>2</v>
      </c>
      <c r="M484" s="17">
        <v>7</v>
      </c>
      <c r="N484" s="17">
        <v>151</v>
      </c>
      <c r="O484" s="67">
        <v>6.24867549668874</v>
      </c>
      <c r="T484"/>
    </row>
    <row r="485" customHeight="1" spans="1:20">
      <c r="A485" s="64"/>
      <c r="B485" s="16" t="s">
        <v>112</v>
      </c>
      <c r="C485" s="17">
        <v>806.94</v>
      </c>
      <c r="D485" s="17">
        <v>30621</v>
      </c>
      <c r="E485" s="17">
        <v>1409</v>
      </c>
      <c r="F485" s="62">
        <v>0.0460141732797753</v>
      </c>
      <c r="G485" s="63">
        <v>0.572704045422285</v>
      </c>
      <c r="H485" s="63">
        <v>26.3525031840894</v>
      </c>
      <c r="I485" s="17">
        <v>63</v>
      </c>
      <c r="J485" s="66">
        <v>0</v>
      </c>
      <c r="K485" s="17">
        <v>53</v>
      </c>
      <c r="L485" s="17">
        <v>1</v>
      </c>
      <c r="M485" s="17">
        <v>3</v>
      </c>
      <c r="N485" s="17">
        <v>120</v>
      </c>
      <c r="O485" s="67">
        <v>6.7245</v>
      </c>
      <c r="T485"/>
    </row>
    <row r="486" customHeight="1" spans="1:20">
      <c r="A486" s="64"/>
      <c r="B486" s="16" t="s">
        <v>113</v>
      </c>
      <c r="C486" s="17">
        <v>875.82</v>
      </c>
      <c r="D486" s="17">
        <v>35022</v>
      </c>
      <c r="E486" s="17">
        <v>1588</v>
      </c>
      <c r="F486" s="62">
        <v>0.0453429273028382</v>
      </c>
      <c r="G486" s="63">
        <v>0.551523929471033</v>
      </c>
      <c r="H486" s="63">
        <v>25.0077094397807</v>
      </c>
      <c r="I486" s="17">
        <v>76</v>
      </c>
      <c r="J486" s="66">
        <v>1</v>
      </c>
      <c r="K486" s="17">
        <v>55</v>
      </c>
      <c r="L486" s="17">
        <v>4</v>
      </c>
      <c r="M486" s="17">
        <v>2</v>
      </c>
      <c r="N486" s="17">
        <v>138</v>
      </c>
      <c r="O486" s="67">
        <v>6.34652173913044</v>
      </c>
      <c r="T486"/>
    </row>
    <row r="487" customHeight="1" spans="1:20">
      <c r="A487" s="64"/>
      <c r="B487" s="16" t="s">
        <v>114</v>
      </c>
      <c r="C487" s="17">
        <v>972.99</v>
      </c>
      <c r="D487" s="17">
        <v>41208</v>
      </c>
      <c r="E487" s="17">
        <v>1828</v>
      </c>
      <c r="F487" s="62">
        <v>0.0443603183847797</v>
      </c>
      <c r="G487" s="63">
        <v>0.532270240700219</v>
      </c>
      <c r="H487" s="63">
        <v>23.611677344205</v>
      </c>
      <c r="I487" s="17">
        <v>102</v>
      </c>
      <c r="J487" s="66">
        <v>2</v>
      </c>
      <c r="K487" s="17">
        <v>75</v>
      </c>
      <c r="L487" s="17">
        <v>2</v>
      </c>
      <c r="M487" s="17">
        <v>4</v>
      </c>
      <c r="N487" s="17">
        <v>185</v>
      </c>
      <c r="O487" s="67">
        <v>5.25940540540541</v>
      </c>
      <c r="T487"/>
    </row>
    <row r="488" customHeight="1" spans="1:20">
      <c r="A488" s="64"/>
      <c r="B488" s="16" t="s">
        <v>115</v>
      </c>
      <c r="C488" s="17">
        <v>877.52</v>
      </c>
      <c r="D488" s="17">
        <v>37188</v>
      </c>
      <c r="E488" s="17">
        <v>1556</v>
      </c>
      <c r="F488" s="62">
        <v>0.0418414542325481</v>
      </c>
      <c r="G488" s="63">
        <v>0.563958868894602</v>
      </c>
      <c r="H488" s="63">
        <v>23.5968592018931</v>
      </c>
      <c r="I488" s="17">
        <v>73</v>
      </c>
      <c r="J488" s="66">
        <v>1</v>
      </c>
      <c r="K488" s="17">
        <v>56</v>
      </c>
      <c r="L488" s="17">
        <v>0</v>
      </c>
      <c r="M488" s="17">
        <v>1</v>
      </c>
      <c r="N488" s="17">
        <v>131</v>
      </c>
      <c r="O488" s="67">
        <v>6.69862595419847</v>
      </c>
      <c r="T488"/>
    </row>
    <row r="489" customHeight="1" spans="1:20">
      <c r="A489" s="64"/>
      <c r="B489" s="16" t="s">
        <v>116</v>
      </c>
      <c r="C489" s="17">
        <v>811.29</v>
      </c>
      <c r="D489" s="17">
        <v>33834</v>
      </c>
      <c r="E489" s="17">
        <v>1415</v>
      </c>
      <c r="F489" s="62">
        <v>0.0418218360229355</v>
      </c>
      <c r="G489" s="63">
        <v>0.573349823321555</v>
      </c>
      <c r="H489" s="63">
        <v>23.9785422947331</v>
      </c>
      <c r="I489" s="17">
        <v>80</v>
      </c>
      <c r="J489" s="66">
        <v>2</v>
      </c>
      <c r="K489" s="17">
        <v>52</v>
      </c>
      <c r="L489" s="17">
        <v>0</v>
      </c>
      <c r="M489" s="17">
        <v>3</v>
      </c>
      <c r="N489" s="17">
        <v>137</v>
      </c>
      <c r="O489" s="67">
        <v>5.92182481751825</v>
      </c>
      <c r="T489"/>
    </row>
    <row r="490" customHeight="1" spans="1:20">
      <c r="A490" s="64"/>
      <c r="B490" s="16" t="s">
        <v>117</v>
      </c>
      <c r="C490" s="17">
        <v>515.56</v>
      </c>
      <c r="D490" s="17">
        <v>19112</v>
      </c>
      <c r="E490" s="17">
        <v>866</v>
      </c>
      <c r="F490" s="62">
        <v>0.045311845960653</v>
      </c>
      <c r="G490" s="63">
        <v>0.595334872979215</v>
      </c>
      <c r="H490" s="63">
        <v>26.9757220594391</v>
      </c>
      <c r="I490" s="17">
        <v>70</v>
      </c>
      <c r="J490" s="66">
        <v>0</v>
      </c>
      <c r="K490" s="17">
        <v>50</v>
      </c>
      <c r="L490" s="17">
        <v>2</v>
      </c>
      <c r="M490" s="17">
        <v>1</v>
      </c>
      <c r="N490" s="17">
        <v>123</v>
      </c>
      <c r="O490" s="67">
        <v>4.19154471544715</v>
      </c>
      <c r="T490"/>
    </row>
    <row r="491" customHeight="1" spans="1:20">
      <c r="A491" s="64"/>
      <c r="B491" s="16" t="s">
        <v>118</v>
      </c>
      <c r="C491" s="17">
        <v>221.21</v>
      </c>
      <c r="D491" s="17">
        <v>8739</v>
      </c>
      <c r="E491" s="17">
        <v>373</v>
      </c>
      <c r="F491" s="62">
        <v>0.0426822290879963</v>
      </c>
      <c r="G491" s="63">
        <v>0.593056300268097</v>
      </c>
      <c r="H491" s="63">
        <v>25.3129648701224</v>
      </c>
      <c r="I491" s="17">
        <v>31</v>
      </c>
      <c r="J491" s="66">
        <v>0</v>
      </c>
      <c r="K491" s="17">
        <v>19</v>
      </c>
      <c r="L491" s="17">
        <v>0</v>
      </c>
      <c r="M491" s="17">
        <v>0</v>
      </c>
      <c r="N491" s="17">
        <v>50</v>
      </c>
      <c r="O491" s="67">
        <v>4.4242</v>
      </c>
      <c r="T491"/>
    </row>
    <row r="492" customHeight="1" spans="1:20">
      <c r="A492" s="64"/>
      <c r="B492" s="16" t="s">
        <v>119</v>
      </c>
      <c r="C492" s="17">
        <v>220.75</v>
      </c>
      <c r="D492" s="17">
        <v>8590</v>
      </c>
      <c r="E492" s="17">
        <v>367</v>
      </c>
      <c r="F492" s="62">
        <v>0.0427240977881257</v>
      </c>
      <c r="G492" s="63">
        <v>0.60149863760218</v>
      </c>
      <c r="H492" s="63">
        <v>25.6984866123399</v>
      </c>
      <c r="I492" s="17">
        <v>17</v>
      </c>
      <c r="J492" s="66">
        <v>0</v>
      </c>
      <c r="K492" s="17">
        <v>16</v>
      </c>
      <c r="L492" s="17">
        <v>0</v>
      </c>
      <c r="M492" s="17">
        <v>1</v>
      </c>
      <c r="N492" s="17">
        <v>34</v>
      </c>
      <c r="O492" s="67">
        <v>6.49264705882353</v>
      </c>
      <c r="T492"/>
    </row>
    <row r="493" customHeight="1" spans="1:20">
      <c r="A493" s="64"/>
      <c r="B493" s="16" t="s">
        <v>120</v>
      </c>
      <c r="C493" s="17">
        <v>469.67</v>
      </c>
      <c r="D493" s="17">
        <v>16804</v>
      </c>
      <c r="E493" s="17">
        <v>786</v>
      </c>
      <c r="F493" s="62">
        <v>0.046774577481552</v>
      </c>
      <c r="G493" s="63">
        <v>0.597544529262087</v>
      </c>
      <c r="H493" s="63">
        <v>27.949892882647</v>
      </c>
      <c r="I493" s="17">
        <v>50</v>
      </c>
      <c r="J493" s="66">
        <v>0</v>
      </c>
      <c r="K493" s="17">
        <v>29</v>
      </c>
      <c r="L493" s="17">
        <v>1</v>
      </c>
      <c r="M493" s="17">
        <v>0</v>
      </c>
      <c r="N493" s="17">
        <v>80</v>
      </c>
      <c r="O493" s="67">
        <v>5.870875</v>
      </c>
      <c r="T493"/>
    </row>
    <row r="494" customHeight="1" spans="1:20">
      <c r="A494" s="64"/>
      <c r="B494" s="16" t="s">
        <v>121</v>
      </c>
      <c r="C494" s="17">
        <v>466.07</v>
      </c>
      <c r="D494" s="17">
        <v>18310</v>
      </c>
      <c r="E494" s="17">
        <v>803</v>
      </c>
      <c r="F494" s="62">
        <v>0.0438558164937193</v>
      </c>
      <c r="G494" s="63">
        <v>0.58041095890411</v>
      </c>
      <c r="H494" s="63">
        <v>25.4543965046423</v>
      </c>
      <c r="I494" s="17">
        <v>43</v>
      </c>
      <c r="J494" s="66">
        <v>1</v>
      </c>
      <c r="K494" s="17">
        <v>41</v>
      </c>
      <c r="L494" s="17">
        <v>1</v>
      </c>
      <c r="M494" s="17">
        <v>0</v>
      </c>
      <c r="N494" s="17">
        <v>86</v>
      </c>
      <c r="O494" s="67">
        <v>5.41941860465116</v>
      </c>
      <c r="T494"/>
    </row>
    <row r="495" customHeight="1" spans="1:20">
      <c r="A495" s="64"/>
      <c r="B495" s="16" t="s">
        <v>122</v>
      </c>
      <c r="C495" s="17">
        <v>236.02</v>
      </c>
      <c r="D495" s="17">
        <v>8788</v>
      </c>
      <c r="E495" s="17">
        <v>392</v>
      </c>
      <c r="F495" s="62">
        <v>0.0446062812926718</v>
      </c>
      <c r="G495" s="63">
        <v>0.602091836734694</v>
      </c>
      <c r="H495" s="63">
        <v>26.8570778334092</v>
      </c>
      <c r="I495" s="17">
        <v>25</v>
      </c>
      <c r="J495" s="66">
        <v>1</v>
      </c>
      <c r="K495" s="17">
        <v>12</v>
      </c>
      <c r="L495" s="17">
        <v>0</v>
      </c>
      <c r="M495" s="17">
        <v>0</v>
      </c>
      <c r="N495" s="17">
        <v>38</v>
      </c>
      <c r="O495" s="67">
        <v>6.21105263157895</v>
      </c>
      <c r="T495"/>
    </row>
    <row r="496" customHeight="1" spans="1:20">
      <c r="A496" s="64"/>
      <c r="B496" s="16" t="s">
        <v>123</v>
      </c>
      <c r="C496" s="17">
        <v>318.66</v>
      </c>
      <c r="D496" s="17">
        <v>11267</v>
      </c>
      <c r="E496" s="17">
        <v>527</v>
      </c>
      <c r="F496" s="62">
        <v>0.0467737640898198</v>
      </c>
      <c r="G496" s="63">
        <v>0.604667931688805</v>
      </c>
      <c r="H496" s="63">
        <v>28.2825951894914</v>
      </c>
      <c r="I496" s="17">
        <v>43</v>
      </c>
      <c r="J496" s="66">
        <v>0</v>
      </c>
      <c r="K496" s="17">
        <v>26</v>
      </c>
      <c r="L496" s="17">
        <v>2</v>
      </c>
      <c r="M496" s="17">
        <v>2</v>
      </c>
      <c r="N496" s="17">
        <v>73</v>
      </c>
      <c r="O496" s="67">
        <v>4.36520547945206</v>
      </c>
      <c r="T496"/>
    </row>
    <row r="497" customHeight="1" spans="1:20">
      <c r="A497" s="64"/>
      <c r="B497" s="16" t="s">
        <v>124</v>
      </c>
      <c r="C497" s="17">
        <v>376.44</v>
      </c>
      <c r="D497" s="17">
        <v>15200</v>
      </c>
      <c r="E497" s="17">
        <v>629</v>
      </c>
      <c r="F497" s="62">
        <v>0.0413815789473684</v>
      </c>
      <c r="G497" s="63">
        <v>0.598473767885533</v>
      </c>
      <c r="H497" s="63">
        <v>24.7657894736842</v>
      </c>
      <c r="I497" s="17">
        <v>36</v>
      </c>
      <c r="J497" s="66">
        <v>0</v>
      </c>
      <c r="K497" s="17">
        <v>32</v>
      </c>
      <c r="L497" s="17">
        <v>3</v>
      </c>
      <c r="M497" s="17">
        <v>2</v>
      </c>
      <c r="N497" s="17">
        <v>73</v>
      </c>
      <c r="O497" s="67">
        <v>5.15671232876712</v>
      </c>
      <c r="T497"/>
    </row>
    <row r="498" customHeight="1" spans="1:20">
      <c r="A498" s="64"/>
      <c r="B498" s="16" t="s">
        <v>125</v>
      </c>
      <c r="C498" s="17">
        <v>247.65</v>
      </c>
      <c r="D498" s="17">
        <v>9675</v>
      </c>
      <c r="E498" s="17">
        <v>403</v>
      </c>
      <c r="F498" s="62">
        <v>0.0416537467700258</v>
      </c>
      <c r="G498" s="63">
        <v>0.614516129032258</v>
      </c>
      <c r="H498" s="63">
        <v>25.5968992248062</v>
      </c>
      <c r="I498" s="17">
        <v>15</v>
      </c>
      <c r="J498" s="66">
        <v>0</v>
      </c>
      <c r="K498" s="17">
        <v>14</v>
      </c>
      <c r="L498" s="17">
        <v>0</v>
      </c>
      <c r="M498" s="17">
        <v>1</v>
      </c>
      <c r="N498" s="17">
        <v>30</v>
      </c>
      <c r="O498" s="67">
        <v>8.255</v>
      </c>
      <c r="T498"/>
    </row>
    <row r="499" customHeight="1" spans="1:20">
      <c r="A499" s="64"/>
      <c r="B499" s="16" t="s">
        <v>126</v>
      </c>
      <c r="C499" s="17">
        <v>195.89</v>
      </c>
      <c r="D499" s="17">
        <v>6856</v>
      </c>
      <c r="E499" s="17">
        <v>305</v>
      </c>
      <c r="F499" s="62">
        <v>0.0444865810968495</v>
      </c>
      <c r="G499" s="63">
        <v>0.642262295081967</v>
      </c>
      <c r="H499" s="63">
        <v>28.5720536756126</v>
      </c>
      <c r="I499" s="17">
        <v>17</v>
      </c>
      <c r="J499" s="66">
        <v>2</v>
      </c>
      <c r="K499" s="17">
        <v>15</v>
      </c>
      <c r="L499" s="17">
        <v>2</v>
      </c>
      <c r="M499" s="17">
        <v>0</v>
      </c>
      <c r="N499" s="17">
        <v>36</v>
      </c>
      <c r="O499" s="67">
        <v>5.44138888888889</v>
      </c>
      <c r="T499"/>
    </row>
    <row r="500" customHeight="1" spans="1:20">
      <c r="A500" s="64"/>
      <c r="B500" s="16" t="s">
        <v>127</v>
      </c>
      <c r="C500" s="17">
        <v>136.66</v>
      </c>
      <c r="D500" s="17">
        <v>4879</v>
      </c>
      <c r="E500" s="17">
        <v>198</v>
      </c>
      <c r="F500" s="62">
        <v>0.0405820864931338</v>
      </c>
      <c r="G500" s="63">
        <v>0.69020202020202</v>
      </c>
      <c r="H500" s="63">
        <v>28.0098380815741</v>
      </c>
      <c r="I500" s="17">
        <v>9</v>
      </c>
      <c r="J500" s="66">
        <v>0</v>
      </c>
      <c r="K500" s="17">
        <v>8</v>
      </c>
      <c r="L500" s="17">
        <v>0</v>
      </c>
      <c r="M500" s="17">
        <v>0</v>
      </c>
      <c r="N500" s="17">
        <v>17</v>
      </c>
      <c r="O500" s="67">
        <v>8.03882352941177</v>
      </c>
      <c r="T500"/>
    </row>
    <row r="501" customHeight="1" spans="1:20">
      <c r="A501" s="64"/>
      <c r="B501" s="16" t="s">
        <v>128</v>
      </c>
      <c r="C501" s="17">
        <v>144.85</v>
      </c>
      <c r="D501" s="17">
        <v>4696</v>
      </c>
      <c r="E501" s="17">
        <v>209</v>
      </c>
      <c r="F501" s="62">
        <v>0.0445059625212947</v>
      </c>
      <c r="G501" s="63">
        <v>0.693062200956938</v>
      </c>
      <c r="H501" s="63">
        <v>30.8454003407155</v>
      </c>
      <c r="I501" s="17">
        <v>14</v>
      </c>
      <c r="J501" s="66">
        <v>0</v>
      </c>
      <c r="K501" s="17">
        <v>12</v>
      </c>
      <c r="L501" s="17">
        <v>1</v>
      </c>
      <c r="M501" s="17">
        <v>0</v>
      </c>
      <c r="N501" s="17">
        <v>27</v>
      </c>
      <c r="O501" s="67">
        <v>5.36481481481482</v>
      </c>
      <c r="T501"/>
    </row>
    <row r="502" customHeight="1" spans="1:20">
      <c r="A502" s="64"/>
      <c r="B502" s="16" t="s">
        <v>129</v>
      </c>
      <c r="C502" s="17">
        <v>140.98</v>
      </c>
      <c r="D502" s="17">
        <v>4357</v>
      </c>
      <c r="E502" s="17">
        <v>210</v>
      </c>
      <c r="F502" s="62">
        <v>0.0481983015836585</v>
      </c>
      <c r="G502" s="63">
        <v>0.671333333333333</v>
      </c>
      <c r="H502" s="63">
        <v>32.3571264631627</v>
      </c>
      <c r="I502" s="17">
        <v>13</v>
      </c>
      <c r="J502" s="66">
        <v>0</v>
      </c>
      <c r="K502" s="17">
        <v>13</v>
      </c>
      <c r="L502" s="17">
        <v>0</v>
      </c>
      <c r="M502" s="17">
        <v>0</v>
      </c>
      <c r="N502" s="17">
        <v>26</v>
      </c>
      <c r="O502" s="67">
        <v>5.42230769230769</v>
      </c>
      <c r="T502"/>
    </row>
    <row r="503" customHeight="1" spans="1:20">
      <c r="A503" s="64"/>
      <c r="B503" s="16" t="s">
        <v>130</v>
      </c>
      <c r="C503" s="17">
        <v>172.52</v>
      </c>
      <c r="D503" s="17">
        <v>6310</v>
      </c>
      <c r="E503" s="17">
        <v>274</v>
      </c>
      <c r="F503" s="62">
        <v>0.0434231378763867</v>
      </c>
      <c r="G503" s="63">
        <v>0.629635036496351</v>
      </c>
      <c r="H503" s="63">
        <v>27.3407290015848</v>
      </c>
      <c r="I503" s="17">
        <v>15</v>
      </c>
      <c r="J503" s="66">
        <v>1</v>
      </c>
      <c r="K503" s="17">
        <v>12</v>
      </c>
      <c r="L503" s="17">
        <v>1</v>
      </c>
      <c r="M503" s="17">
        <v>1</v>
      </c>
      <c r="N503" s="17">
        <v>30</v>
      </c>
      <c r="O503" s="67">
        <v>5.75066666666667</v>
      </c>
      <c r="T503"/>
    </row>
    <row r="504" customHeight="1" spans="1:20">
      <c r="A504" s="64"/>
      <c r="B504" s="16" t="s">
        <v>131</v>
      </c>
      <c r="C504" s="17">
        <v>282.38</v>
      </c>
      <c r="D504" s="17">
        <v>9529</v>
      </c>
      <c r="E504" s="17">
        <v>458</v>
      </c>
      <c r="F504" s="62">
        <v>0.0480638052261517</v>
      </c>
      <c r="G504" s="63">
        <v>0.616550218340611</v>
      </c>
      <c r="H504" s="63">
        <v>29.6337496064645</v>
      </c>
      <c r="I504" s="17">
        <v>24</v>
      </c>
      <c r="J504" s="66">
        <v>0</v>
      </c>
      <c r="K504" s="17">
        <v>18</v>
      </c>
      <c r="L504" s="17">
        <v>0</v>
      </c>
      <c r="M504" s="17">
        <v>1</v>
      </c>
      <c r="N504" s="17">
        <v>43</v>
      </c>
      <c r="O504" s="67">
        <v>6.56697674418605</v>
      </c>
      <c r="T504"/>
    </row>
    <row r="505" customHeight="1" spans="1:20">
      <c r="A505" s="64"/>
      <c r="B505" s="16" t="s">
        <v>132</v>
      </c>
      <c r="C505" s="17">
        <v>188.25</v>
      </c>
      <c r="D505" s="17">
        <v>6151</v>
      </c>
      <c r="E505" s="17">
        <v>268</v>
      </c>
      <c r="F505" s="62">
        <v>0.0435701511949277</v>
      </c>
      <c r="G505" s="63">
        <v>0.702425373134328</v>
      </c>
      <c r="H505" s="63">
        <v>30.6047797106162</v>
      </c>
      <c r="I505" s="17">
        <v>15</v>
      </c>
      <c r="J505" s="66">
        <v>1</v>
      </c>
      <c r="K505" s="17">
        <v>20</v>
      </c>
      <c r="L505" s="17">
        <v>0</v>
      </c>
      <c r="M505" s="17">
        <v>0</v>
      </c>
      <c r="N505" s="17">
        <v>36</v>
      </c>
      <c r="O505" s="67">
        <v>5.22916666666667</v>
      </c>
      <c r="T505"/>
    </row>
    <row r="506" customHeight="1" spans="1:20">
      <c r="A506" s="64"/>
      <c r="B506" s="16" t="s">
        <v>133</v>
      </c>
      <c r="C506" s="17">
        <v>256.7</v>
      </c>
      <c r="D506" s="17">
        <v>7378</v>
      </c>
      <c r="E506" s="17">
        <v>416</v>
      </c>
      <c r="F506" s="62">
        <v>0.0563838438601247</v>
      </c>
      <c r="G506" s="63">
        <v>0.617067307692308</v>
      </c>
      <c r="H506" s="63">
        <v>34.7926267281106</v>
      </c>
      <c r="I506" s="17">
        <v>39</v>
      </c>
      <c r="J506" s="66">
        <v>2</v>
      </c>
      <c r="K506" s="17">
        <v>17</v>
      </c>
      <c r="L506" s="17">
        <v>0</v>
      </c>
      <c r="M506" s="17">
        <v>0</v>
      </c>
      <c r="N506" s="17">
        <v>58</v>
      </c>
      <c r="O506" s="67">
        <v>4.42586206896552</v>
      </c>
      <c r="T506"/>
    </row>
    <row r="507" customHeight="1" spans="1:20">
      <c r="A507" s="64"/>
      <c r="B507" s="16" t="s">
        <v>134</v>
      </c>
      <c r="C507" s="17">
        <v>195.73</v>
      </c>
      <c r="D507" s="17">
        <v>7850</v>
      </c>
      <c r="E507" s="17">
        <v>331</v>
      </c>
      <c r="F507" s="62">
        <v>0.0421656050955414</v>
      </c>
      <c r="G507" s="63">
        <v>0.591329305135952</v>
      </c>
      <c r="H507" s="63">
        <v>24.9337579617834</v>
      </c>
      <c r="I507" s="17">
        <v>21</v>
      </c>
      <c r="J507" s="66">
        <v>0</v>
      </c>
      <c r="K507" s="17">
        <v>12</v>
      </c>
      <c r="L507" s="17">
        <v>0</v>
      </c>
      <c r="M507" s="17">
        <v>0</v>
      </c>
      <c r="N507" s="17">
        <v>33</v>
      </c>
      <c r="O507" s="67">
        <v>5.93121212121212</v>
      </c>
      <c r="T507"/>
    </row>
    <row r="508" customHeight="1" spans="1:20">
      <c r="A508" s="64"/>
      <c r="B508" s="16" t="s">
        <v>135</v>
      </c>
      <c r="C508" s="17">
        <v>286.92</v>
      </c>
      <c r="D508" s="17">
        <v>10866</v>
      </c>
      <c r="E508" s="17">
        <v>486</v>
      </c>
      <c r="F508" s="62">
        <v>0.0447266703478741</v>
      </c>
      <c r="G508" s="63">
        <v>0.59037037037037</v>
      </c>
      <c r="H508" s="63">
        <v>26.4053009387079</v>
      </c>
      <c r="I508" s="17">
        <v>25</v>
      </c>
      <c r="J508" s="66">
        <v>0</v>
      </c>
      <c r="K508" s="17">
        <v>22</v>
      </c>
      <c r="L508" s="17">
        <v>2</v>
      </c>
      <c r="M508" s="17">
        <v>2</v>
      </c>
      <c r="N508" s="17">
        <v>51</v>
      </c>
      <c r="O508" s="67">
        <v>5.62588235294118</v>
      </c>
      <c r="T508"/>
    </row>
    <row r="509" customHeight="1" spans="1:20">
      <c r="A509" s="64"/>
      <c r="B509" s="16" t="s">
        <v>136</v>
      </c>
      <c r="C509" s="17">
        <v>187.95</v>
      </c>
      <c r="D509" s="17">
        <v>6690</v>
      </c>
      <c r="E509" s="17">
        <v>283</v>
      </c>
      <c r="F509" s="62">
        <v>0.0423019431988042</v>
      </c>
      <c r="G509" s="63">
        <v>0.664134275618375</v>
      </c>
      <c r="H509" s="63">
        <v>28.0941704035874</v>
      </c>
      <c r="I509" s="17">
        <v>15</v>
      </c>
      <c r="J509" s="66">
        <v>0</v>
      </c>
      <c r="K509" s="17">
        <v>16</v>
      </c>
      <c r="L509" s="17">
        <v>0</v>
      </c>
      <c r="M509" s="17">
        <v>1</v>
      </c>
      <c r="N509" s="17">
        <v>32</v>
      </c>
      <c r="O509" s="67">
        <v>5.8734375</v>
      </c>
      <c r="T509"/>
    </row>
    <row r="510" customHeight="1" spans="1:20">
      <c r="A510" s="64"/>
      <c r="B510" s="16" t="s">
        <v>137</v>
      </c>
      <c r="C510" s="17">
        <v>229.34</v>
      </c>
      <c r="D510" s="17">
        <v>7892</v>
      </c>
      <c r="E510" s="17">
        <v>371</v>
      </c>
      <c r="F510" s="62">
        <v>0.0470096300050684</v>
      </c>
      <c r="G510" s="63">
        <v>0.618167115902965</v>
      </c>
      <c r="H510" s="63">
        <v>29.0598073998986</v>
      </c>
      <c r="I510" s="17">
        <v>26</v>
      </c>
      <c r="J510" s="66">
        <v>0</v>
      </c>
      <c r="K510" s="17">
        <v>5</v>
      </c>
      <c r="L510" s="17">
        <v>1</v>
      </c>
      <c r="M510" s="17">
        <v>0</v>
      </c>
      <c r="N510" s="17">
        <v>32</v>
      </c>
      <c r="O510" s="67">
        <v>7.166875</v>
      </c>
      <c r="T510"/>
    </row>
    <row r="511" customHeight="1" spans="1:20">
      <c r="A511" s="64"/>
      <c r="B511" s="16" t="s">
        <v>138</v>
      </c>
      <c r="C511" s="17">
        <v>191.6</v>
      </c>
      <c r="D511" s="17">
        <v>6725</v>
      </c>
      <c r="E511" s="17">
        <v>296</v>
      </c>
      <c r="F511" s="62">
        <v>0.0440148698884758</v>
      </c>
      <c r="G511" s="63">
        <v>0.647297297297297</v>
      </c>
      <c r="H511" s="63">
        <v>28.4907063197026</v>
      </c>
      <c r="I511" s="17">
        <v>27</v>
      </c>
      <c r="J511" s="66">
        <v>0</v>
      </c>
      <c r="K511" s="17">
        <v>16</v>
      </c>
      <c r="L511" s="17">
        <v>0</v>
      </c>
      <c r="M511" s="17">
        <v>0</v>
      </c>
      <c r="N511" s="17">
        <v>43</v>
      </c>
      <c r="O511" s="67">
        <v>4.45581395348837</v>
      </c>
      <c r="T511"/>
    </row>
    <row r="512" customHeight="1" spans="1:20">
      <c r="A512" s="64"/>
      <c r="B512" s="16" t="s">
        <v>139</v>
      </c>
      <c r="C512" s="17">
        <v>143.76</v>
      </c>
      <c r="D512" s="17">
        <v>4210</v>
      </c>
      <c r="E512" s="17">
        <v>206</v>
      </c>
      <c r="F512" s="62">
        <v>0.0489311163895487</v>
      </c>
      <c r="G512" s="63">
        <v>0.697864077669903</v>
      </c>
      <c r="H512" s="63">
        <v>34.1472684085511</v>
      </c>
      <c r="I512" s="17">
        <v>13</v>
      </c>
      <c r="J512" s="66">
        <v>0</v>
      </c>
      <c r="K512" s="17">
        <v>12</v>
      </c>
      <c r="L512" s="17">
        <v>2</v>
      </c>
      <c r="M512" s="17">
        <v>0</v>
      </c>
      <c r="N512" s="17">
        <v>27</v>
      </c>
      <c r="O512" s="67">
        <v>5.32444444444444</v>
      </c>
      <c r="T512"/>
    </row>
    <row r="513" customHeight="1" spans="1:20">
      <c r="A513" s="64"/>
      <c r="B513" s="16" t="s">
        <v>140</v>
      </c>
      <c r="C513" s="17">
        <v>133.59</v>
      </c>
      <c r="D513" s="17">
        <v>3948</v>
      </c>
      <c r="E513" s="17">
        <v>179</v>
      </c>
      <c r="F513" s="62">
        <v>0.045339412360689</v>
      </c>
      <c r="G513" s="63">
        <v>0.746312849162011</v>
      </c>
      <c r="H513" s="63">
        <v>33.8373860182371</v>
      </c>
      <c r="I513" s="17">
        <v>12</v>
      </c>
      <c r="J513" s="66">
        <v>0</v>
      </c>
      <c r="K513" s="17">
        <v>14</v>
      </c>
      <c r="L513" s="17">
        <v>0</v>
      </c>
      <c r="M513" s="17">
        <v>2</v>
      </c>
      <c r="N513" s="17">
        <v>28</v>
      </c>
      <c r="O513" s="67">
        <v>4.77107142857143</v>
      </c>
      <c r="T513"/>
    </row>
    <row r="514" customHeight="1" spans="1:20">
      <c r="A514" s="64"/>
      <c r="B514" s="16" t="s">
        <v>141</v>
      </c>
      <c r="C514" s="17">
        <v>236.95</v>
      </c>
      <c r="D514" s="17">
        <v>8347</v>
      </c>
      <c r="E514" s="17">
        <v>383</v>
      </c>
      <c r="F514" s="62">
        <v>0.0458847490116209</v>
      </c>
      <c r="G514" s="63">
        <v>0.618668407310705</v>
      </c>
      <c r="H514" s="63">
        <v>28.387444590871</v>
      </c>
      <c r="I514" s="17">
        <v>33</v>
      </c>
      <c r="J514" s="66">
        <v>0</v>
      </c>
      <c r="K514" s="17">
        <v>15</v>
      </c>
      <c r="L514" s="17">
        <v>0</v>
      </c>
      <c r="M514" s="17">
        <v>1</v>
      </c>
      <c r="N514" s="17">
        <v>49</v>
      </c>
      <c r="O514" s="67">
        <v>4.83571428571429</v>
      </c>
      <c r="T514"/>
    </row>
    <row r="515" customHeight="1" spans="1:20">
      <c r="A515" s="64"/>
      <c r="B515" s="16" t="s">
        <v>142</v>
      </c>
      <c r="C515" s="17">
        <v>410</v>
      </c>
      <c r="D515" s="17">
        <v>12708</v>
      </c>
      <c r="E515" s="17">
        <v>699</v>
      </c>
      <c r="F515" s="62">
        <v>0.0550047214353163</v>
      </c>
      <c r="G515" s="63">
        <v>0.586552217453505</v>
      </c>
      <c r="H515" s="63">
        <v>32.2631413282971</v>
      </c>
      <c r="I515" s="17">
        <v>48</v>
      </c>
      <c r="J515" s="66">
        <v>0</v>
      </c>
      <c r="K515" s="17">
        <v>33</v>
      </c>
      <c r="L515" s="17">
        <v>1</v>
      </c>
      <c r="M515" s="17">
        <v>0</v>
      </c>
      <c r="N515" s="17">
        <v>82</v>
      </c>
      <c r="O515" s="67">
        <v>5</v>
      </c>
      <c r="T515"/>
    </row>
    <row r="516" customHeight="1" spans="1:20">
      <c r="A516" s="64"/>
      <c r="B516" s="16" t="s">
        <v>143</v>
      </c>
      <c r="C516" s="17">
        <v>328.94</v>
      </c>
      <c r="D516" s="17">
        <v>10939</v>
      </c>
      <c r="E516" s="17">
        <v>557</v>
      </c>
      <c r="F516" s="62">
        <v>0.0509187311454429</v>
      </c>
      <c r="G516" s="63">
        <v>0.590556552962298</v>
      </c>
      <c r="H516" s="63">
        <v>30.0703903464668</v>
      </c>
      <c r="I516" s="17">
        <v>57</v>
      </c>
      <c r="J516" s="66">
        <v>0</v>
      </c>
      <c r="K516" s="17">
        <v>30</v>
      </c>
      <c r="L516" s="17">
        <v>3</v>
      </c>
      <c r="M516" s="17">
        <v>3</v>
      </c>
      <c r="N516" s="17">
        <v>93</v>
      </c>
      <c r="O516" s="67">
        <v>3.53698924731183</v>
      </c>
      <c r="T516"/>
    </row>
    <row r="517" customHeight="1" spans="1:20">
      <c r="A517" s="64"/>
      <c r="B517" s="16" t="s">
        <v>144</v>
      </c>
      <c r="C517" s="17">
        <v>22.71</v>
      </c>
      <c r="D517" s="17">
        <v>1122</v>
      </c>
      <c r="E517" s="17">
        <v>43</v>
      </c>
      <c r="F517" s="62">
        <v>0.0383244206773619</v>
      </c>
      <c r="G517" s="63">
        <v>0.528139534883721</v>
      </c>
      <c r="H517" s="63">
        <v>20.2406417112299</v>
      </c>
      <c r="I517" s="17">
        <v>1</v>
      </c>
      <c r="J517" s="66">
        <v>0</v>
      </c>
      <c r="K517" s="17">
        <v>0</v>
      </c>
      <c r="L517" s="17">
        <v>0</v>
      </c>
      <c r="M517" s="17">
        <v>0</v>
      </c>
      <c r="N517" s="17">
        <v>1</v>
      </c>
      <c r="O517" s="67">
        <v>22.71</v>
      </c>
      <c r="T517"/>
    </row>
    <row r="518" customHeight="1" spans="1:20">
      <c r="A518" s="64"/>
      <c r="B518" s="16" t="s">
        <v>155</v>
      </c>
      <c r="C518" s="17">
        <v>0</v>
      </c>
      <c r="D518" s="17">
        <v>0</v>
      </c>
      <c r="E518" s="17">
        <v>0</v>
      </c>
      <c r="F518" s="62" t="e">
        <v>#DIV/0!</v>
      </c>
      <c r="G518" s="63" t="e">
        <v>#DIV/0!</v>
      </c>
      <c r="H518" s="63" t="e">
        <v>#DIV/0!</v>
      </c>
      <c r="I518" s="17">
        <v>0</v>
      </c>
      <c r="J518" s="66">
        <v>0</v>
      </c>
      <c r="K518" s="17">
        <v>0</v>
      </c>
      <c r="L518" s="17">
        <v>0</v>
      </c>
      <c r="M518" s="17">
        <v>0</v>
      </c>
      <c r="N518" s="17">
        <v>0</v>
      </c>
      <c r="O518" s="67" t="e">
        <v>#DIV/0!</v>
      </c>
      <c r="T518"/>
    </row>
    <row r="519" customHeight="1" spans="1:20">
      <c r="A519" s="61" t="s">
        <v>391</v>
      </c>
      <c r="B519" s="16" t="s">
        <v>77</v>
      </c>
      <c r="C519" s="17">
        <v>41.68</v>
      </c>
      <c r="D519" s="17">
        <v>3724</v>
      </c>
      <c r="E519" s="17">
        <v>74</v>
      </c>
      <c r="F519" s="62">
        <v>0.0198711063372718</v>
      </c>
      <c r="G519" s="63">
        <v>0.563243243243243</v>
      </c>
      <c r="H519" s="63">
        <v>11.1922663802363</v>
      </c>
      <c r="I519" s="17">
        <v>4</v>
      </c>
      <c r="J519" s="66">
        <v>0</v>
      </c>
      <c r="K519" s="17">
        <v>2</v>
      </c>
      <c r="L519" s="17">
        <v>0</v>
      </c>
      <c r="M519" s="17">
        <v>0</v>
      </c>
      <c r="N519" s="17">
        <v>6</v>
      </c>
      <c r="O519" s="67">
        <v>6.94666666666667</v>
      </c>
      <c r="T519"/>
    </row>
    <row r="520" customHeight="1" spans="1:20">
      <c r="A520" s="64"/>
      <c r="B520" s="16" t="s">
        <v>78</v>
      </c>
      <c r="C520" s="17">
        <v>29.23</v>
      </c>
      <c r="D520" s="17">
        <v>2035</v>
      </c>
      <c r="E520" s="17">
        <v>59</v>
      </c>
      <c r="F520" s="62">
        <v>0.028992628992629</v>
      </c>
      <c r="G520" s="63">
        <v>0.495423728813559</v>
      </c>
      <c r="H520" s="63">
        <v>14.3636363636364</v>
      </c>
      <c r="I520" s="17">
        <v>5</v>
      </c>
      <c r="J520" s="66">
        <v>0</v>
      </c>
      <c r="K520" s="17">
        <v>2</v>
      </c>
      <c r="L520" s="17">
        <v>1</v>
      </c>
      <c r="M520" s="17">
        <v>0</v>
      </c>
      <c r="N520" s="17">
        <v>8</v>
      </c>
      <c r="O520" s="67">
        <v>3.65375</v>
      </c>
      <c r="T520"/>
    </row>
    <row r="521" customHeight="1" spans="1:20">
      <c r="A521" s="64"/>
      <c r="B521" s="16" t="s">
        <v>79</v>
      </c>
      <c r="C521" s="17">
        <v>73.4</v>
      </c>
      <c r="D521" s="17">
        <v>3118</v>
      </c>
      <c r="E521" s="17">
        <v>109</v>
      </c>
      <c r="F521" s="62">
        <v>0.0349583066067992</v>
      </c>
      <c r="G521" s="63">
        <v>0.673394495412844</v>
      </c>
      <c r="H521" s="63">
        <v>23.5407312379731</v>
      </c>
      <c r="I521" s="17">
        <v>6</v>
      </c>
      <c r="J521" s="66">
        <v>0</v>
      </c>
      <c r="K521" s="17">
        <v>2</v>
      </c>
      <c r="L521" s="17">
        <v>0</v>
      </c>
      <c r="M521" s="17">
        <v>0</v>
      </c>
      <c r="N521" s="17">
        <v>8</v>
      </c>
      <c r="O521" s="67">
        <v>9.175</v>
      </c>
      <c r="T521"/>
    </row>
    <row r="522" customHeight="1" spans="1:20">
      <c r="A522" s="64"/>
      <c r="B522" s="16" t="s">
        <v>80</v>
      </c>
      <c r="C522" s="17">
        <v>132.11</v>
      </c>
      <c r="D522" s="17">
        <v>6170</v>
      </c>
      <c r="E522" s="17">
        <v>224</v>
      </c>
      <c r="F522" s="62">
        <v>0.0363047001620746</v>
      </c>
      <c r="G522" s="63">
        <v>0.589776785714286</v>
      </c>
      <c r="H522" s="63">
        <v>21.4116693679092</v>
      </c>
      <c r="I522" s="17">
        <v>15</v>
      </c>
      <c r="J522" s="66">
        <v>0</v>
      </c>
      <c r="K522" s="17">
        <v>12</v>
      </c>
      <c r="L522" s="17">
        <v>0</v>
      </c>
      <c r="M522" s="17">
        <v>0</v>
      </c>
      <c r="N522" s="17">
        <v>27</v>
      </c>
      <c r="O522" s="67">
        <v>4.89296296296296</v>
      </c>
      <c r="T522"/>
    </row>
    <row r="523" customHeight="1" spans="1:20">
      <c r="A523" s="64"/>
      <c r="B523" s="16" t="s">
        <v>81</v>
      </c>
      <c r="C523" s="17">
        <v>270.84</v>
      </c>
      <c r="D523" s="17">
        <v>14137</v>
      </c>
      <c r="E523" s="17">
        <v>525</v>
      </c>
      <c r="F523" s="62">
        <v>0.0371365919219071</v>
      </c>
      <c r="G523" s="63">
        <v>0.515885714285714</v>
      </c>
      <c r="H523" s="63">
        <v>19.1582372497701</v>
      </c>
      <c r="I523" s="17">
        <v>28</v>
      </c>
      <c r="J523" s="66">
        <v>0</v>
      </c>
      <c r="K523" s="17">
        <v>15</v>
      </c>
      <c r="L523" s="17">
        <v>0</v>
      </c>
      <c r="M523" s="17">
        <v>0</v>
      </c>
      <c r="N523" s="17">
        <v>43</v>
      </c>
      <c r="O523" s="67">
        <v>6.29860465116279</v>
      </c>
      <c r="T523"/>
    </row>
    <row r="524" customHeight="1" spans="1:20">
      <c r="A524" s="64"/>
      <c r="B524" s="16" t="s">
        <v>82</v>
      </c>
      <c r="C524" s="17">
        <v>238.22</v>
      </c>
      <c r="D524" s="17">
        <v>11699</v>
      </c>
      <c r="E524" s="17">
        <v>508</v>
      </c>
      <c r="F524" s="62">
        <v>0.04342251474485</v>
      </c>
      <c r="G524" s="63">
        <v>0.468937007874016</v>
      </c>
      <c r="H524" s="63">
        <v>20.3624241388153</v>
      </c>
      <c r="I524" s="17">
        <v>38</v>
      </c>
      <c r="J524" s="66">
        <v>1</v>
      </c>
      <c r="K524" s="17">
        <v>22</v>
      </c>
      <c r="L524" s="17">
        <v>1</v>
      </c>
      <c r="M524" s="17">
        <v>0</v>
      </c>
      <c r="N524" s="17">
        <v>62</v>
      </c>
      <c r="O524" s="67">
        <v>3.84225806451613</v>
      </c>
      <c r="T524"/>
    </row>
    <row r="525" customHeight="1" spans="1:20">
      <c r="A525" s="64"/>
      <c r="B525" s="16" t="s">
        <v>83</v>
      </c>
      <c r="C525" s="17">
        <v>75.51</v>
      </c>
      <c r="D525" s="17">
        <v>2826</v>
      </c>
      <c r="E525" s="17">
        <v>127</v>
      </c>
      <c r="F525" s="62">
        <v>0.0449398443029016</v>
      </c>
      <c r="G525" s="63">
        <v>0.594566929133858</v>
      </c>
      <c r="H525" s="63">
        <v>26.7197452229299</v>
      </c>
      <c r="I525" s="17">
        <v>12</v>
      </c>
      <c r="J525" s="66">
        <v>0</v>
      </c>
      <c r="K525" s="17">
        <v>12</v>
      </c>
      <c r="L525" s="17">
        <v>1</v>
      </c>
      <c r="M525" s="17">
        <v>2</v>
      </c>
      <c r="N525" s="17">
        <v>27</v>
      </c>
      <c r="O525" s="67">
        <v>2.79666666666667</v>
      </c>
      <c r="T525"/>
    </row>
    <row r="526" customHeight="1" spans="1:20">
      <c r="A526" s="61" t="s">
        <v>392</v>
      </c>
      <c r="B526" s="16" t="s">
        <v>85</v>
      </c>
      <c r="C526" s="17">
        <v>45.04</v>
      </c>
      <c r="D526" s="17">
        <v>3851</v>
      </c>
      <c r="E526" s="17">
        <v>136</v>
      </c>
      <c r="F526" s="62">
        <v>0.0353155024668917</v>
      </c>
      <c r="G526" s="63">
        <v>0.331176470588235</v>
      </c>
      <c r="H526" s="63">
        <v>11.6956634640353</v>
      </c>
      <c r="I526" s="17">
        <v>0</v>
      </c>
      <c r="J526" s="66">
        <v>1</v>
      </c>
      <c r="K526" s="17">
        <v>6</v>
      </c>
      <c r="L526" s="17">
        <v>0</v>
      </c>
      <c r="M526" s="17">
        <v>0</v>
      </c>
      <c r="N526" s="17">
        <v>7</v>
      </c>
      <c r="O526" s="67">
        <v>6.43428571428571</v>
      </c>
      <c r="T526"/>
    </row>
    <row r="527" customHeight="1" spans="1:20">
      <c r="A527" s="64"/>
      <c r="B527" s="16" t="s">
        <v>86</v>
      </c>
      <c r="C527" s="17">
        <v>57.75</v>
      </c>
      <c r="D527" s="17">
        <v>4494</v>
      </c>
      <c r="E527" s="17">
        <v>198</v>
      </c>
      <c r="F527" s="62">
        <v>0.0440587449933244</v>
      </c>
      <c r="G527" s="63">
        <v>0.291666666666667</v>
      </c>
      <c r="H527" s="63">
        <v>12.8504672897196</v>
      </c>
      <c r="I527" s="17">
        <v>5</v>
      </c>
      <c r="J527" s="66">
        <v>0</v>
      </c>
      <c r="K527" s="17">
        <v>3</v>
      </c>
      <c r="L527" s="17">
        <v>0</v>
      </c>
      <c r="M527" s="17">
        <v>0</v>
      </c>
      <c r="N527" s="17">
        <v>8</v>
      </c>
      <c r="O527" s="67">
        <v>7.21875</v>
      </c>
      <c r="T527"/>
    </row>
    <row r="528" customHeight="1" spans="1:20">
      <c r="A528" s="61" t="s">
        <v>393</v>
      </c>
      <c r="B528" s="16" t="s">
        <v>92</v>
      </c>
      <c r="C528" s="17">
        <v>168.32</v>
      </c>
      <c r="D528" s="17">
        <v>11991</v>
      </c>
      <c r="E528" s="17">
        <v>394</v>
      </c>
      <c r="F528" s="62">
        <v>0.0328579768159453</v>
      </c>
      <c r="G528" s="63">
        <v>0.427208121827411</v>
      </c>
      <c r="H528" s="63">
        <v>14.0371945625886</v>
      </c>
      <c r="I528" s="17">
        <v>6</v>
      </c>
      <c r="J528" s="66">
        <v>0</v>
      </c>
      <c r="K528" s="17">
        <v>3</v>
      </c>
      <c r="L528" s="17">
        <v>3</v>
      </c>
      <c r="M528" s="17">
        <v>1</v>
      </c>
      <c r="N528" s="17">
        <v>13</v>
      </c>
      <c r="O528" s="67">
        <v>12.9476923076923</v>
      </c>
      <c r="T528"/>
    </row>
    <row r="529" customHeight="1" spans="1:20">
      <c r="A529" s="64"/>
      <c r="B529" s="16" t="s">
        <v>93</v>
      </c>
      <c r="C529" s="17">
        <v>0.45</v>
      </c>
      <c r="D529" s="17">
        <v>132</v>
      </c>
      <c r="E529" s="17">
        <v>3</v>
      </c>
      <c r="F529" s="62">
        <v>0.0227272727272727</v>
      </c>
      <c r="G529" s="63">
        <v>0.15</v>
      </c>
      <c r="H529" s="63">
        <v>3.40909090909091</v>
      </c>
      <c r="I529" s="17">
        <v>0</v>
      </c>
      <c r="J529" s="66">
        <v>0</v>
      </c>
      <c r="K529" s="17">
        <v>0</v>
      </c>
      <c r="L529" s="17">
        <v>0</v>
      </c>
      <c r="M529" s="17">
        <v>0</v>
      </c>
      <c r="N529" s="17">
        <v>0</v>
      </c>
      <c r="O529" s="67" t="e">
        <v>#DIV/0!</v>
      </c>
      <c r="T529"/>
    </row>
    <row r="530" customHeight="1" spans="1:20">
      <c r="A530" s="61" t="s">
        <v>394</v>
      </c>
      <c r="B530" s="16" t="s">
        <v>103</v>
      </c>
      <c r="C530" s="17">
        <v>32.05</v>
      </c>
      <c r="D530" s="17">
        <v>3336</v>
      </c>
      <c r="E530" s="17">
        <v>89</v>
      </c>
      <c r="F530" s="62">
        <v>0.0266786570743405</v>
      </c>
      <c r="G530" s="63">
        <v>0.360112359550562</v>
      </c>
      <c r="H530" s="63">
        <v>9.60731414868105</v>
      </c>
      <c r="I530" s="17">
        <v>11</v>
      </c>
      <c r="J530" s="66">
        <v>0</v>
      </c>
      <c r="K530" s="17">
        <v>8</v>
      </c>
      <c r="L530" s="17">
        <v>1</v>
      </c>
      <c r="M530" s="17">
        <v>0</v>
      </c>
      <c r="N530" s="17">
        <v>20</v>
      </c>
      <c r="O530" s="67">
        <v>1.6025</v>
      </c>
      <c r="T530"/>
    </row>
    <row r="531" customHeight="1" spans="1:20">
      <c r="A531" s="64"/>
      <c r="B531" s="16" t="s">
        <v>104</v>
      </c>
      <c r="C531" s="17">
        <v>132.9</v>
      </c>
      <c r="D531" s="17">
        <v>7533</v>
      </c>
      <c r="E531" s="17">
        <v>325</v>
      </c>
      <c r="F531" s="62">
        <v>0.0431435019248639</v>
      </c>
      <c r="G531" s="63">
        <v>0.408923076923077</v>
      </c>
      <c r="H531" s="63">
        <v>17.6423735563521</v>
      </c>
      <c r="I531" s="17">
        <v>23</v>
      </c>
      <c r="J531" s="66">
        <v>0</v>
      </c>
      <c r="K531" s="17">
        <v>17</v>
      </c>
      <c r="L531" s="17">
        <v>2</v>
      </c>
      <c r="M531" s="17">
        <v>1</v>
      </c>
      <c r="N531" s="17">
        <v>43</v>
      </c>
      <c r="O531" s="67">
        <v>3.09069767441861</v>
      </c>
      <c r="T531"/>
    </row>
    <row r="532" customHeight="1" spans="1:20">
      <c r="A532" s="64"/>
      <c r="B532" s="16" t="s">
        <v>105</v>
      </c>
      <c r="C532" s="17">
        <v>2.32</v>
      </c>
      <c r="D532" s="17">
        <v>157</v>
      </c>
      <c r="E532" s="17">
        <v>8</v>
      </c>
      <c r="F532" s="62">
        <v>0.0509554140127389</v>
      </c>
      <c r="G532" s="63">
        <v>0.29</v>
      </c>
      <c r="H532" s="63">
        <v>14.7770700636943</v>
      </c>
      <c r="I532" s="17">
        <v>0</v>
      </c>
      <c r="J532" s="66">
        <v>0</v>
      </c>
      <c r="K532" s="17">
        <v>1</v>
      </c>
      <c r="L532" s="17">
        <v>0</v>
      </c>
      <c r="M532" s="17">
        <v>0</v>
      </c>
      <c r="N532" s="17">
        <v>1</v>
      </c>
      <c r="O532" s="67">
        <v>2.32</v>
      </c>
      <c r="T532"/>
    </row>
    <row r="533" customHeight="1" spans="1:20">
      <c r="A533" s="61" t="s">
        <v>395</v>
      </c>
      <c r="B533" s="16" t="s">
        <v>107</v>
      </c>
      <c r="C533" s="17">
        <v>203.1</v>
      </c>
      <c r="D533" s="17">
        <v>20763</v>
      </c>
      <c r="E533" s="17">
        <v>751</v>
      </c>
      <c r="F533" s="62">
        <v>0.036170110292347</v>
      </c>
      <c r="G533" s="63">
        <v>0.270439414114514</v>
      </c>
      <c r="H533" s="63">
        <v>9.78182343591967</v>
      </c>
      <c r="I533" s="17">
        <v>13</v>
      </c>
      <c r="J533" s="66">
        <v>0</v>
      </c>
      <c r="K533" s="17">
        <v>3</v>
      </c>
      <c r="L533" s="17">
        <v>0</v>
      </c>
      <c r="M533" s="17">
        <v>1</v>
      </c>
      <c r="N533" s="17">
        <v>17</v>
      </c>
      <c r="O533" s="67">
        <v>11.9470588235294</v>
      </c>
      <c r="T533"/>
    </row>
    <row r="534" customHeight="1" spans="1:20">
      <c r="A534" s="64"/>
      <c r="B534" s="16" t="s">
        <v>108</v>
      </c>
      <c r="C534" s="17">
        <v>201.25</v>
      </c>
      <c r="D534" s="17">
        <v>26783</v>
      </c>
      <c r="E534" s="17">
        <v>896</v>
      </c>
      <c r="F534" s="62">
        <v>0.0334540566777433</v>
      </c>
      <c r="G534" s="63">
        <v>0.224609375</v>
      </c>
      <c r="H534" s="63">
        <v>7.51409476160251</v>
      </c>
      <c r="I534" s="17">
        <v>5</v>
      </c>
      <c r="J534" s="66">
        <v>0</v>
      </c>
      <c r="K534" s="17">
        <v>3</v>
      </c>
      <c r="L534" s="17">
        <v>1</v>
      </c>
      <c r="M534" s="17">
        <v>0</v>
      </c>
      <c r="N534" s="17">
        <v>9</v>
      </c>
      <c r="O534" s="67">
        <v>22.3611111111111</v>
      </c>
      <c r="T534"/>
    </row>
    <row r="535" customHeight="1" spans="1:20">
      <c r="A535" s="61" t="s">
        <v>396</v>
      </c>
      <c r="B535" s="16" t="s">
        <v>110</v>
      </c>
      <c r="C535" s="17">
        <v>109.6</v>
      </c>
      <c r="D535" s="17">
        <v>7500</v>
      </c>
      <c r="E535" s="17">
        <v>362</v>
      </c>
      <c r="F535" s="62">
        <v>0.0482666666666667</v>
      </c>
      <c r="G535" s="63">
        <v>0.302762430939227</v>
      </c>
      <c r="H535" s="63">
        <v>14.6133333333333</v>
      </c>
      <c r="I535" s="17">
        <v>7</v>
      </c>
      <c r="J535" s="66">
        <v>1</v>
      </c>
      <c r="K535" s="17">
        <v>5</v>
      </c>
      <c r="L535" s="17">
        <v>4</v>
      </c>
      <c r="M535" s="17">
        <v>9</v>
      </c>
      <c r="N535" s="17">
        <v>26</v>
      </c>
      <c r="O535" s="67">
        <v>4.21538461538462</v>
      </c>
      <c r="T535"/>
    </row>
    <row r="536" customHeight="1" spans="1:20">
      <c r="A536" s="64"/>
      <c r="B536" s="16" t="s">
        <v>111</v>
      </c>
      <c r="C536" s="17">
        <v>110.21</v>
      </c>
      <c r="D536" s="17">
        <v>8683</v>
      </c>
      <c r="E536" s="17">
        <v>364</v>
      </c>
      <c r="F536" s="62">
        <v>0.0419209950477945</v>
      </c>
      <c r="G536" s="63">
        <v>0.302774725274725</v>
      </c>
      <c r="H536" s="63">
        <v>12.6926177588391</v>
      </c>
      <c r="I536" s="17">
        <v>10</v>
      </c>
      <c r="J536" s="66">
        <v>0</v>
      </c>
      <c r="K536" s="17">
        <v>7</v>
      </c>
      <c r="L536" s="17">
        <v>1</v>
      </c>
      <c r="M536" s="17">
        <v>1</v>
      </c>
      <c r="N536" s="17">
        <v>19</v>
      </c>
      <c r="O536" s="67">
        <v>5.80052631578947</v>
      </c>
      <c r="T536"/>
    </row>
    <row r="537" customHeight="1" spans="1:20">
      <c r="A537" s="64"/>
      <c r="B537" s="16" t="s">
        <v>112</v>
      </c>
      <c r="C537" s="17">
        <v>152.24</v>
      </c>
      <c r="D537" s="17">
        <v>7619</v>
      </c>
      <c r="E537" s="17">
        <v>516</v>
      </c>
      <c r="F537" s="62">
        <v>0.0677254232838955</v>
      </c>
      <c r="G537" s="63">
        <v>0.295038759689923</v>
      </c>
      <c r="H537" s="63">
        <v>19.9816248851555</v>
      </c>
      <c r="I537" s="17">
        <v>7</v>
      </c>
      <c r="J537" s="66">
        <v>0</v>
      </c>
      <c r="K537" s="17">
        <v>13</v>
      </c>
      <c r="L537" s="17">
        <v>1</v>
      </c>
      <c r="M537" s="17">
        <v>0</v>
      </c>
      <c r="N537" s="17">
        <v>21</v>
      </c>
      <c r="O537" s="67">
        <v>7.24952380952381</v>
      </c>
      <c r="T537"/>
    </row>
    <row r="538" customHeight="1" spans="1:20">
      <c r="A538" s="64"/>
      <c r="B538" s="16" t="s">
        <v>113</v>
      </c>
      <c r="C538" s="17">
        <v>198.5</v>
      </c>
      <c r="D538" s="17">
        <v>8499</v>
      </c>
      <c r="E538" s="17">
        <v>725</v>
      </c>
      <c r="F538" s="62">
        <v>0.0853041534298153</v>
      </c>
      <c r="G538" s="63">
        <v>0.273793103448276</v>
      </c>
      <c r="H538" s="63">
        <v>23.355688904577</v>
      </c>
      <c r="I538" s="17">
        <v>12</v>
      </c>
      <c r="J538" s="66">
        <v>0</v>
      </c>
      <c r="K538" s="17">
        <v>15</v>
      </c>
      <c r="L538" s="17">
        <v>2</v>
      </c>
      <c r="M538" s="17">
        <v>1</v>
      </c>
      <c r="N538" s="17">
        <v>30</v>
      </c>
      <c r="O538" s="67">
        <v>6.61666666666667</v>
      </c>
      <c r="T538"/>
    </row>
    <row r="539" customHeight="1" spans="1:20">
      <c r="A539" s="64"/>
      <c r="B539" s="16" t="s">
        <v>114</v>
      </c>
      <c r="C539" s="17">
        <v>201.27</v>
      </c>
      <c r="D539" s="17">
        <v>14529</v>
      </c>
      <c r="E539" s="17">
        <v>1294</v>
      </c>
      <c r="F539" s="62">
        <v>0.0890632528047354</v>
      </c>
      <c r="G539" s="63">
        <v>0.155540958268934</v>
      </c>
      <c r="H539" s="63">
        <v>13.8529836877968</v>
      </c>
      <c r="I539" s="17">
        <v>4</v>
      </c>
      <c r="J539" s="66">
        <v>1</v>
      </c>
      <c r="K539" s="17">
        <v>7</v>
      </c>
      <c r="L539" s="17">
        <v>0</v>
      </c>
      <c r="M539" s="17">
        <v>1</v>
      </c>
      <c r="N539" s="17">
        <v>13</v>
      </c>
      <c r="O539" s="67">
        <v>15.4823076923077</v>
      </c>
      <c r="T539"/>
    </row>
    <row r="540" customHeight="1" spans="1:20">
      <c r="A540" s="64"/>
      <c r="B540" s="16" t="s">
        <v>115</v>
      </c>
      <c r="C540" s="17">
        <v>200.58</v>
      </c>
      <c r="D540" s="17">
        <v>17344</v>
      </c>
      <c r="E540" s="17">
        <v>990</v>
      </c>
      <c r="F540" s="62">
        <v>0.057080258302583</v>
      </c>
      <c r="G540" s="63">
        <v>0.202606060606061</v>
      </c>
      <c r="H540" s="63">
        <v>11.5648062730627</v>
      </c>
      <c r="I540" s="17">
        <v>13</v>
      </c>
      <c r="J540" s="66">
        <v>0</v>
      </c>
      <c r="K540" s="17">
        <v>9</v>
      </c>
      <c r="L540" s="17">
        <v>3</v>
      </c>
      <c r="M540" s="17">
        <v>0</v>
      </c>
      <c r="N540" s="17">
        <v>25</v>
      </c>
      <c r="O540" s="67">
        <v>8.0232</v>
      </c>
      <c r="T540"/>
    </row>
    <row r="541" customHeight="1" spans="1:20">
      <c r="A541" s="64"/>
      <c r="B541" s="16" t="s">
        <v>116</v>
      </c>
      <c r="C541" s="17">
        <v>52.18</v>
      </c>
      <c r="D541" s="17">
        <v>3032</v>
      </c>
      <c r="E541" s="17">
        <v>229</v>
      </c>
      <c r="F541" s="62">
        <v>0.0755277044854881</v>
      </c>
      <c r="G541" s="63">
        <v>0.227860262008734</v>
      </c>
      <c r="H541" s="63">
        <v>17.2097625329815</v>
      </c>
      <c r="I541" s="17">
        <v>2</v>
      </c>
      <c r="J541" s="66">
        <v>0</v>
      </c>
      <c r="K541" s="17">
        <v>2</v>
      </c>
      <c r="L541" s="17">
        <v>0</v>
      </c>
      <c r="M541" s="17">
        <v>1</v>
      </c>
      <c r="N541" s="17">
        <v>5</v>
      </c>
      <c r="O541" s="67">
        <v>10.436</v>
      </c>
      <c r="T541"/>
    </row>
    <row r="542" customHeight="1" spans="1:20">
      <c r="A542" s="61" t="s">
        <v>397</v>
      </c>
      <c r="B542" s="16" t="s">
        <v>111</v>
      </c>
      <c r="C542" s="17">
        <v>101.87</v>
      </c>
      <c r="D542" s="17">
        <v>10165</v>
      </c>
      <c r="E542" s="17">
        <v>159</v>
      </c>
      <c r="F542" s="62">
        <v>0.0156419085095917</v>
      </c>
      <c r="G542" s="63">
        <v>0.640691823899371</v>
      </c>
      <c r="H542" s="63">
        <v>10.0216428922774</v>
      </c>
      <c r="I542" s="17">
        <v>13</v>
      </c>
      <c r="J542" s="66">
        <v>1</v>
      </c>
      <c r="K542" s="17">
        <v>9</v>
      </c>
      <c r="L542" s="17">
        <v>0</v>
      </c>
      <c r="M542" s="17">
        <v>0</v>
      </c>
      <c r="N542" s="17">
        <v>23</v>
      </c>
      <c r="O542" s="67">
        <v>4.42913043478261</v>
      </c>
      <c r="T542"/>
    </row>
    <row r="543" customHeight="1" spans="1:20">
      <c r="A543" s="64"/>
      <c r="B543" s="16" t="s">
        <v>112</v>
      </c>
      <c r="C543" s="17">
        <v>84.87</v>
      </c>
      <c r="D543" s="17">
        <v>4156</v>
      </c>
      <c r="E543" s="17">
        <v>110</v>
      </c>
      <c r="F543" s="62">
        <v>0.0264677574590953</v>
      </c>
      <c r="G543" s="63">
        <v>0.771545454545455</v>
      </c>
      <c r="H543" s="63">
        <v>20.4210779595765</v>
      </c>
      <c r="I543" s="17">
        <v>7</v>
      </c>
      <c r="J543" s="66">
        <v>0</v>
      </c>
      <c r="K543" s="17">
        <v>9</v>
      </c>
      <c r="L543" s="17">
        <v>0</v>
      </c>
      <c r="M543" s="17">
        <v>0</v>
      </c>
      <c r="N543" s="17">
        <v>16</v>
      </c>
      <c r="O543" s="67">
        <v>5.304375</v>
      </c>
      <c r="T543"/>
    </row>
    <row r="544" customHeight="1" spans="1:20">
      <c r="A544" s="64"/>
      <c r="B544" s="16" t="s">
        <v>113</v>
      </c>
      <c r="C544" s="17">
        <v>158.32</v>
      </c>
      <c r="D544" s="17">
        <v>8285</v>
      </c>
      <c r="E544" s="17">
        <v>235</v>
      </c>
      <c r="F544" s="62">
        <v>0.0283645141822571</v>
      </c>
      <c r="G544" s="63">
        <v>0.673702127659575</v>
      </c>
      <c r="H544" s="63">
        <v>19.1092335546168</v>
      </c>
      <c r="I544" s="17">
        <v>11</v>
      </c>
      <c r="J544" s="66">
        <v>2</v>
      </c>
      <c r="K544" s="17">
        <v>17</v>
      </c>
      <c r="L544" s="17">
        <v>1</v>
      </c>
      <c r="M544" s="17">
        <v>2</v>
      </c>
      <c r="N544" s="17">
        <v>33</v>
      </c>
      <c r="O544" s="67">
        <v>4.79757575757576</v>
      </c>
      <c r="T544"/>
    </row>
    <row r="545" customHeight="1" spans="1:20">
      <c r="A545" s="64"/>
      <c r="B545" s="16" t="s">
        <v>114</v>
      </c>
      <c r="C545" s="17">
        <v>105.67</v>
      </c>
      <c r="D545" s="17">
        <v>5915</v>
      </c>
      <c r="E545" s="17">
        <v>153</v>
      </c>
      <c r="F545" s="62">
        <v>0.0258664412510566</v>
      </c>
      <c r="G545" s="63">
        <v>0.690653594771242</v>
      </c>
      <c r="H545" s="63">
        <v>17.8647506339814</v>
      </c>
      <c r="I545" s="17">
        <v>8</v>
      </c>
      <c r="J545" s="66">
        <v>0</v>
      </c>
      <c r="K545" s="17">
        <v>14</v>
      </c>
      <c r="L545" s="17">
        <v>0</v>
      </c>
      <c r="M545" s="17">
        <v>0</v>
      </c>
      <c r="N545" s="17">
        <v>22</v>
      </c>
      <c r="O545" s="67">
        <v>4.80318181818182</v>
      </c>
      <c r="T545"/>
    </row>
    <row r="546" customHeight="1" spans="1:20">
      <c r="A546" s="64"/>
      <c r="B546" s="16" t="s">
        <v>115</v>
      </c>
      <c r="C546" s="17">
        <v>82.07</v>
      </c>
      <c r="D546" s="17">
        <v>5595</v>
      </c>
      <c r="E546" s="17">
        <v>115</v>
      </c>
      <c r="F546" s="62">
        <v>0.0205540661304736</v>
      </c>
      <c r="G546" s="63">
        <v>0.713652173913043</v>
      </c>
      <c r="H546" s="63">
        <v>14.668453976765</v>
      </c>
      <c r="I546" s="17">
        <v>5</v>
      </c>
      <c r="J546" s="66">
        <v>0</v>
      </c>
      <c r="K546" s="17">
        <v>9</v>
      </c>
      <c r="L546" s="17">
        <v>0</v>
      </c>
      <c r="M546" s="17">
        <v>0</v>
      </c>
      <c r="N546" s="17">
        <v>14</v>
      </c>
      <c r="O546" s="67">
        <v>5.86214285714286</v>
      </c>
      <c r="T546"/>
    </row>
    <row r="547" customHeight="1" spans="1:20">
      <c r="A547" s="64"/>
      <c r="B547" s="16" t="s">
        <v>116</v>
      </c>
      <c r="C547" s="17">
        <v>64.1</v>
      </c>
      <c r="D547" s="17">
        <v>3409</v>
      </c>
      <c r="E547" s="17">
        <v>74</v>
      </c>
      <c r="F547" s="62">
        <v>0.0217072455265474</v>
      </c>
      <c r="G547" s="63">
        <v>0.866216216216216</v>
      </c>
      <c r="H547" s="63">
        <v>18.8031680844822</v>
      </c>
      <c r="I547" s="17">
        <v>3</v>
      </c>
      <c r="J547" s="66">
        <v>0</v>
      </c>
      <c r="K547" s="17">
        <v>4</v>
      </c>
      <c r="L547" s="17">
        <v>0</v>
      </c>
      <c r="M547" s="17">
        <v>0</v>
      </c>
      <c r="N547" s="17">
        <v>7</v>
      </c>
      <c r="O547" s="67">
        <v>9.15714285714286</v>
      </c>
      <c r="T547"/>
    </row>
    <row r="548" customHeight="1" spans="1:20">
      <c r="A548" s="64"/>
      <c r="B548" s="16" t="s">
        <v>117</v>
      </c>
      <c r="C548" s="17">
        <v>49.39</v>
      </c>
      <c r="D548" s="17">
        <v>3660</v>
      </c>
      <c r="E548" s="17">
        <v>59</v>
      </c>
      <c r="F548" s="62">
        <v>0.016120218579235</v>
      </c>
      <c r="G548" s="63">
        <v>0.837118644067797</v>
      </c>
      <c r="H548" s="63">
        <v>13.4945355191257</v>
      </c>
      <c r="I548" s="17">
        <v>3</v>
      </c>
      <c r="J548" s="66">
        <v>0</v>
      </c>
      <c r="K548" s="17">
        <v>3</v>
      </c>
      <c r="L548" s="17">
        <v>0</v>
      </c>
      <c r="M548" s="17">
        <v>0</v>
      </c>
      <c r="N548" s="17">
        <v>6</v>
      </c>
      <c r="O548" s="67">
        <v>8.23166666666667</v>
      </c>
      <c r="T548"/>
    </row>
    <row r="549" customHeight="1" spans="1:20">
      <c r="A549" s="64"/>
      <c r="B549" s="16" t="s">
        <v>118</v>
      </c>
      <c r="C549" s="17">
        <v>36.08</v>
      </c>
      <c r="D549" s="17">
        <v>2036</v>
      </c>
      <c r="E549" s="17">
        <v>40</v>
      </c>
      <c r="F549" s="62">
        <v>0.0196463654223969</v>
      </c>
      <c r="G549" s="63">
        <v>0.902</v>
      </c>
      <c r="H549" s="63">
        <v>17.721021611002</v>
      </c>
      <c r="I549" s="17">
        <v>2</v>
      </c>
      <c r="J549" s="66">
        <v>0</v>
      </c>
      <c r="K549" s="17">
        <v>4</v>
      </c>
      <c r="L549" s="17">
        <v>0</v>
      </c>
      <c r="M549" s="17">
        <v>0</v>
      </c>
      <c r="N549" s="17">
        <v>6</v>
      </c>
      <c r="O549" s="67">
        <v>6.01333333333333</v>
      </c>
      <c r="T549"/>
    </row>
    <row r="550" customHeight="1" spans="1:20">
      <c r="A550" s="64"/>
      <c r="B550" s="16" t="s">
        <v>119</v>
      </c>
      <c r="C550" s="17">
        <v>60.52</v>
      </c>
      <c r="D550" s="17">
        <v>3459</v>
      </c>
      <c r="E550" s="17">
        <v>68</v>
      </c>
      <c r="F550" s="62">
        <v>0.0196588609424689</v>
      </c>
      <c r="G550" s="63">
        <v>0.89</v>
      </c>
      <c r="H550" s="63">
        <v>17.4963862387973</v>
      </c>
      <c r="I550" s="17">
        <v>2</v>
      </c>
      <c r="J550" s="66">
        <v>1</v>
      </c>
      <c r="K550" s="17">
        <v>5</v>
      </c>
      <c r="L550" s="17">
        <v>0</v>
      </c>
      <c r="M550" s="17">
        <v>0</v>
      </c>
      <c r="N550" s="17">
        <v>8</v>
      </c>
      <c r="O550" s="67">
        <v>7.565</v>
      </c>
      <c r="T550"/>
    </row>
    <row r="551" customHeight="1" spans="1:20">
      <c r="A551" s="64"/>
      <c r="B551" s="16" t="s">
        <v>120</v>
      </c>
      <c r="C551" s="17">
        <v>96.28</v>
      </c>
      <c r="D551" s="17">
        <v>4900</v>
      </c>
      <c r="E551" s="17">
        <v>131</v>
      </c>
      <c r="F551" s="62">
        <v>0.026734693877551</v>
      </c>
      <c r="G551" s="63">
        <v>0.734961832061069</v>
      </c>
      <c r="H551" s="63">
        <v>19.6489795918367</v>
      </c>
      <c r="I551" s="17">
        <v>5</v>
      </c>
      <c r="J551" s="66">
        <v>1</v>
      </c>
      <c r="K551" s="17">
        <v>5</v>
      </c>
      <c r="L551" s="17">
        <v>1</v>
      </c>
      <c r="M551" s="17">
        <v>1</v>
      </c>
      <c r="N551" s="17">
        <v>13</v>
      </c>
      <c r="O551" s="67">
        <v>7.40615384615385</v>
      </c>
      <c r="T551"/>
    </row>
    <row r="552" customHeight="1" spans="1:20">
      <c r="A552" s="64"/>
      <c r="B552" s="16" t="s">
        <v>121</v>
      </c>
      <c r="C552" s="17">
        <v>107.93</v>
      </c>
      <c r="D552" s="17">
        <v>7279</v>
      </c>
      <c r="E552" s="17">
        <v>146</v>
      </c>
      <c r="F552" s="62">
        <v>0.0200577002335486</v>
      </c>
      <c r="G552" s="63">
        <v>0.739246575342466</v>
      </c>
      <c r="H552" s="63">
        <v>14.8275862068966</v>
      </c>
      <c r="I552" s="17">
        <v>8</v>
      </c>
      <c r="J552" s="66">
        <v>0</v>
      </c>
      <c r="K552" s="17">
        <v>11</v>
      </c>
      <c r="L552" s="17">
        <v>1</v>
      </c>
      <c r="M552" s="17">
        <v>0</v>
      </c>
      <c r="N552" s="17">
        <v>20</v>
      </c>
      <c r="O552" s="67">
        <v>5.3965</v>
      </c>
      <c r="T552"/>
    </row>
    <row r="553" customHeight="1" spans="1:20">
      <c r="A553" s="64"/>
      <c r="B553" s="16" t="s">
        <v>122</v>
      </c>
      <c r="C553" s="17">
        <v>55.65</v>
      </c>
      <c r="D553" s="17">
        <v>3123</v>
      </c>
      <c r="E553" s="17">
        <v>69</v>
      </c>
      <c r="F553" s="62">
        <v>0.0220941402497598</v>
      </c>
      <c r="G553" s="63">
        <v>0.806521739130435</v>
      </c>
      <c r="H553" s="63">
        <v>17.8194044188281</v>
      </c>
      <c r="I553" s="17">
        <v>1</v>
      </c>
      <c r="J553" s="66">
        <v>1</v>
      </c>
      <c r="K553" s="17">
        <v>4</v>
      </c>
      <c r="L553" s="17">
        <v>0</v>
      </c>
      <c r="M553" s="17">
        <v>1</v>
      </c>
      <c r="N553" s="17">
        <v>7</v>
      </c>
      <c r="O553" s="67">
        <v>7.95</v>
      </c>
      <c r="T553"/>
    </row>
    <row r="554" customHeight="1" spans="1:20">
      <c r="A554" s="64"/>
      <c r="B554" s="16" t="s">
        <v>123</v>
      </c>
      <c r="C554" s="17">
        <v>47.16</v>
      </c>
      <c r="D554" s="17">
        <v>3117</v>
      </c>
      <c r="E554" s="17">
        <v>56</v>
      </c>
      <c r="F554" s="62">
        <v>0.0179659929419313</v>
      </c>
      <c r="G554" s="63">
        <v>0.842142857142857</v>
      </c>
      <c r="H554" s="63">
        <v>15.1299326275265</v>
      </c>
      <c r="I554" s="17">
        <v>3</v>
      </c>
      <c r="J554" s="66">
        <v>0</v>
      </c>
      <c r="K554" s="17">
        <v>0</v>
      </c>
      <c r="L554" s="17">
        <v>0</v>
      </c>
      <c r="M554" s="17">
        <v>0</v>
      </c>
      <c r="N554" s="17">
        <v>3</v>
      </c>
      <c r="O554" s="67">
        <v>15.72</v>
      </c>
      <c r="T554"/>
    </row>
    <row r="555" customHeight="1" spans="1:20">
      <c r="A555" s="64"/>
      <c r="B555" s="16" t="s">
        <v>124</v>
      </c>
      <c r="C555" s="17">
        <v>62.87</v>
      </c>
      <c r="D555" s="17">
        <v>3696</v>
      </c>
      <c r="E555" s="17">
        <v>76</v>
      </c>
      <c r="F555" s="62">
        <v>0.0205627705627706</v>
      </c>
      <c r="G555" s="63">
        <v>0.827236842105263</v>
      </c>
      <c r="H555" s="63">
        <v>17.0102813852814</v>
      </c>
      <c r="I555" s="17">
        <v>6</v>
      </c>
      <c r="J555" s="66">
        <v>0</v>
      </c>
      <c r="K555" s="17">
        <v>3</v>
      </c>
      <c r="L555" s="17">
        <v>0</v>
      </c>
      <c r="M555" s="17">
        <v>0</v>
      </c>
      <c r="N555" s="17">
        <v>9</v>
      </c>
      <c r="O555" s="67">
        <v>6.98555555555556</v>
      </c>
      <c r="T555"/>
    </row>
    <row r="556" customHeight="1" spans="1:20">
      <c r="A556" s="64"/>
      <c r="B556" s="16" t="s">
        <v>125</v>
      </c>
      <c r="C556" s="17">
        <v>47.08</v>
      </c>
      <c r="D556" s="17">
        <v>2615</v>
      </c>
      <c r="E556" s="17">
        <v>51</v>
      </c>
      <c r="F556" s="62">
        <v>0.0195028680688337</v>
      </c>
      <c r="G556" s="63">
        <v>0.923137254901961</v>
      </c>
      <c r="H556" s="63">
        <v>18.0038240917782</v>
      </c>
      <c r="I556" s="17">
        <v>2</v>
      </c>
      <c r="J556" s="66">
        <v>0</v>
      </c>
      <c r="K556" s="17">
        <v>3</v>
      </c>
      <c r="L556" s="17">
        <v>0</v>
      </c>
      <c r="M556" s="17">
        <v>0</v>
      </c>
      <c r="N556" s="17">
        <v>5</v>
      </c>
      <c r="O556" s="67">
        <v>9.416</v>
      </c>
      <c r="T556"/>
    </row>
    <row r="557" customHeight="1" spans="1:20">
      <c r="A557" s="64"/>
      <c r="B557" s="16" t="s">
        <v>126</v>
      </c>
      <c r="C557" s="17">
        <v>44.08</v>
      </c>
      <c r="D557" s="17">
        <v>2670</v>
      </c>
      <c r="E557" s="17">
        <v>53</v>
      </c>
      <c r="F557" s="62">
        <v>0.0198501872659176</v>
      </c>
      <c r="G557" s="63">
        <v>0.831698113207547</v>
      </c>
      <c r="H557" s="63">
        <v>16.5093632958802</v>
      </c>
      <c r="I557" s="17">
        <v>1</v>
      </c>
      <c r="J557" s="66">
        <v>0</v>
      </c>
      <c r="K557" s="17">
        <v>2</v>
      </c>
      <c r="L557" s="17">
        <v>0</v>
      </c>
      <c r="M557" s="17">
        <v>0</v>
      </c>
      <c r="N557" s="17">
        <v>3</v>
      </c>
      <c r="O557" s="67">
        <v>14.6933333333333</v>
      </c>
      <c r="T557"/>
    </row>
    <row r="558" customHeight="1" spans="1:20">
      <c r="A558" s="64"/>
      <c r="B558" s="16" t="s">
        <v>127</v>
      </c>
      <c r="C558" s="17">
        <v>47.56</v>
      </c>
      <c r="D558" s="17">
        <v>2320</v>
      </c>
      <c r="E558" s="17">
        <v>58</v>
      </c>
      <c r="F558" s="62">
        <v>0.025</v>
      </c>
      <c r="G558" s="63">
        <v>0.82</v>
      </c>
      <c r="H558" s="63">
        <v>20.5</v>
      </c>
      <c r="I558" s="17">
        <v>3</v>
      </c>
      <c r="J558" s="66">
        <v>0</v>
      </c>
      <c r="K558" s="17">
        <v>4</v>
      </c>
      <c r="L558" s="17">
        <v>0</v>
      </c>
      <c r="M558" s="17">
        <v>0</v>
      </c>
      <c r="N558" s="17">
        <v>7</v>
      </c>
      <c r="O558" s="67">
        <v>6.79428571428572</v>
      </c>
      <c r="T558"/>
    </row>
    <row r="559" customHeight="1" spans="1:20">
      <c r="A559" s="64"/>
      <c r="B559" s="16" t="s">
        <v>128</v>
      </c>
      <c r="C559" s="17">
        <v>43.67</v>
      </c>
      <c r="D559" s="17">
        <v>1946</v>
      </c>
      <c r="E559" s="17">
        <v>47</v>
      </c>
      <c r="F559" s="62">
        <v>0.0241521068859198</v>
      </c>
      <c r="G559" s="63">
        <v>0.929148936170213</v>
      </c>
      <c r="H559" s="63">
        <v>22.4409044193217</v>
      </c>
      <c r="I559" s="17">
        <v>2</v>
      </c>
      <c r="J559" s="66">
        <v>0</v>
      </c>
      <c r="K559" s="17">
        <v>3</v>
      </c>
      <c r="L559" s="17">
        <v>2</v>
      </c>
      <c r="M559" s="17">
        <v>0</v>
      </c>
      <c r="N559" s="17">
        <v>7</v>
      </c>
      <c r="O559" s="67">
        <v>6.23857142857143</v>
      </c>
      <c r="T559"/>
    </row>
    <row r="560" customHeight="1" spans="1:20">
      <c r="A560" s="64"/>
      <c r="B560" s="16" t="s">
        <v>129</v>
      </c>
      <c r="C560" s="17">
        <v>26.97</v>
      </c>
      <c r="D560" s="17">
        <v>2365</v>
      </c>
      <c r="E560" s="17">
        <v>28</v>
      </c>
      <c r="F560" s="62">
        <v>0.0118393234672304</v>
      </c>
      <c r="G560" s="63">
        <v>0.963214285714286</v>
      </c>
      <c r="H560" s="63">
        <v>11.4038054968288</v>
      </c>
      <c r="I560" s="17">
        <v>2</v>
      </c>
      <c r="J560" s="66">
        <v>0</v>
      </c>
      <c r="K560" s="17">
        <v>2</v>
      </c>
      <c r="L560" s="17">
        <v>0</v>
      </c>
      <c r="M560" s="17">
        <v>0</v>
      </c>
      <c r="N560" s="17">
        <v>4</v>
      </c>
      <c r="O560" s="67">
        <v>6.7425</v>
      </c>
      <c r="T560"/>
    </row>
    <row r="561" customHeight="1" spans="1:20">
      <c r="A561" s="64"/>
      <c r="B561" s="16" t="s">
        <v>130</v>
      </c>
      <c r="C561" s="17">
        <v>59.26</v>
      </c>
      <c r="D561" s="17">
        <v>3419</v>
      </c>
      <c r="E561" s="17">
        <v>71</v>
      </c>
      <c r="F561" s="62">
        <v>0.0207663059374086</v>
      </c>
      <c r="G561" s="63">
        <v>0.834647887323944</v>
      </c>
      <c r="H561" s="63">
        <v>17.3325533781808</v>
      </c>
      <c r="I561" s="17">
        <v>1</v>
      </c>
      <c r="J561" s="66">
        <v>0</v>
      </c>
      <c r="K561" s="17">
        <v>4</v>
      </c>
      <c r="L561" s="17">
        <v>1</v>
      </c>
      <c r="M561" s="17">
        <v>0</v>
      </c>
      <c r="N561" s="17">
        <v>6</v>
      </c>
      <c r="O561" s="67">
        <v>9.87666666666667</v>
      </c>
      <c r="T561"/>
    </row>
    <row r="562" customHeight="1" spans="1:20">
      <c r="A562" s="64"/>
      <c r="B562" s="16" t="s">
        <v>131</v>
      </c>
      <c r="C562" s="17">
        <v>48.74</v>
      </c>
      <c r="D562" s="17">
        <v>2701</v>
      </c>
      <c r="E562" s="17">
        <v>55</v>
      </c>
      <c r="F562" s="62">
        <v>0.0203628285820067</v>
      </c>
      <c r="G562" s="63">
        <v>0.886181818181818</v>
      </c>
      <c r="H562" s="63">
        <v>18.0451684561274</v>
      </c>
      <c r="I562" s="17">
        <v>2</v>
      </c>
      <c r="J562" s="66">
        <v>1</v>
      </c>
      <c r="K562" s="17">
        <v>3</v>
      </c>
      <c r="L562" s="17">
        <v>0</v>
      </c>
      <c r="M562" s="17">
        <v>0</v>
      </c>
      <c r="N562" s="17">
        <v>6</v>
      </c>
      <c r="O562" s="67">
        <v>8.12333333333333</v>
      </c>
      <c r="T562"/>
    </row>
    <row r="563" customHeight="1" spans="1:20">
      <c r="A563" s="64"/>
      <c r="B563" s="16" t="s">
        <v>132</v>
      </c>
      <c r="C563" s="17">
        <v>41.52</v>
      </c>
      <c r="D563" s="17">
        <v>1873</v>
      </c>
      <c r="E563" s="17">
        <v>48</v>
      </c>
      <c r="F563" s="62">
        <v>0.0256273358248799</v>
      </c>
      <c r="G563" s="63">
        <v>0.865</v>
      </c>
      <c r="H563" s="63">
        <v>22.1676454885211</v>
      </c>
      <c r="I563" s="17">
        <v>3</v>
      </c>
      <c r="J563" s="66">
        <v>0</v>
      </c>
      <c r="K563" s="17">
        <v>3</v>
      </c>
      <c r="L563" s="17">
        <v>0</v>
      </c>
      <c r="M563" s="17">
        <v>0</v>
      </c>
      <c r="N563" s="17">
        <v>6</v>
      </c>
      <c r="O563" s="67">
        <v>6.92</v>
      </c>
      <c r="T563"/>
    </row>
    <row r="564" customHeight="1" spans="1:20">
      <c r="A564" s="64"/>
      <c r="B564" s="16" t="s">
        <v>133</v>
      </c>
      <c r="C564" s="17">
        <v>45.21</v>
      </c>
      <c r="D564" s="17">
        <v>1912</v>
      </c>
      <c r="E564" s="17">
        <v>49</v>
      </c>
      <c r="F564" s="62">
        <v>0.0256276150627615</v>
      </c>
      <c r="G564" s="63">
        <v>0.92265306122449</v>
      </c>
      <c r="H564" s="63">
        <v>23.6453974895398</v>
      </c>
      <c r="I564" s="17">
        <v>0</v>
      </c>
      <c r="J564" s="66">
        <v>0</v>
      </c>
      <c r="K564" s="17">
        <v>3</v>
      </c>
      <c r="L564" s="17">
        <v>0</v>
      </c>
      <c r="M564" s="17">
        <v>1</v>
      </c>
      <c r="N564" s="17">
        <v>4</v>
      </c>
      <c r="O564" s="67">
        <v>11.3025</v>
      </c>
      <c r="T564"/>
    </row>
    <row r="565" customHeight="1" spans="1:20">
      <c r="A565" s="64"/>
      <c r="B565" s="16" t="s">
        <v>134</v>
      </c>
      <c r="C565" s="17">
        <v>53.26</v>
      </c>
      <c r="D565" s="17">
        <v>2358</v>
      </c>
      <c r="E565" s="17">
        <v>60</v>
      </c>
      <c r="F565" s="62">
        <v>0.0254452926208651</v>
      </c>
      <c r="G565" s="63">
        <v>0.887666666666667</v>
      </c>
      <c r="H565" s="63">
        <v>22.5869380831213</v>
      </c>
      <c r="I565" s="17">
        <v>3</v>
      </c>
      <c r="J565" s="66">
        <v>1</v>
      </c>
      <c r="K565" s="17">
        <v>2</v>
      </c>
      <c r="L565" s="17">
        <v>0</v>
      </c>
      <c r="M565" s="17">
        <v>0</v>
      </c>
      <c r="N565" s="17">
        <v>6</v>
      </c>
      <c r="O565" s="67">
        <v>8.87666666666667</v>
      </c>
      <c r="T565"/>
    </row>
    <row r="566" customHeight="1" spans="1:20">
      <c r="A566" s="64"/>
      <c r="B566" s="16" t="s">
        <v>135</v>
      </c>
      <c r="C566" s="17">
        <v>44.95</v>
      </c>
      <c r="D566" s="17">
        <v>1599</v>
      </c>
      <c r="E566" s="17">
        <v>49</v>
      </c>
      <c r="F566" s="62">
        <v>0.0306441525953721</v>
      </c>
      <c r="G566" s="63">
        <v>0.91734693877551</v>
      </c>
      <c r="H566" s="63">
        <v>28.1113195747342</v>
      </c>
      <c r="I566" s="17">
        <v>4</v>
      </c>
      <c r="J566" s="66">
        <v>0</v>
      </c>
      <c r="K566" s="17">
        <v>2</v>
      </c>
      <c r="L566" s="17">
        <v>1</v>
      </c>
      <c r="M566" s="17">
        <v>0</v>
      </c>
      <c r="N566" s="17">
        <v>7</v>
      </c>
      <c r="O566" s="67">
        <v>6.42142857142857</v>
      </c>
      <c r="T566"/>
    </row>
    <row r="567" customHeight="1" spans="1:20">
      <c r="A567" s="64"/>
      <c r="B567" s="16" t="s">
        <v>136</v>
      </c>
      <c r="C567" s="17">
        <v>49.77</v>
      </c>
      <c r="D567" s="17">
        <v>3430</v>
      </c>
      <c r="E567" s="17">
        <v>54</v>
      </c>
      <c r="F567" s="62">
        <v>0.0157434402332362</v>
      </c>
      <c r="G567" s="63">
        <v>0.921666666666667</v>
      </c>
      <c r="H567" s="63">
        <v>14.5102040816327</v>
      </c>
      <c r="I567" s="17">
        <v>7</v>
      </c>
      <c r="J567" s="66">
        <v>0</v>
      </c>
      <c r="K567" s="17">
        <v>2</v>
      </c>
      <c r="L567" s="17">
        <v>1</v>
      </c>
      <c r="M567" s="17">
        <v>0</v>
      </c>
      <c r="N567" s="17">
        <v>10</v>
      </c>
      <c r="O567" s="67">
        <v>4.977</v>
      </c>
      <c r="T567"/>
    </row>
    <row r="568" customHeight="1" spans="1:20">
      <c r="A568" s="64"/>
      <c r="B568" s="16" t="s">
        <v>137</v>
      </c>
      <c r="C568" s="17">
        <v>68.1</v>
      </c>
      <c r="D568" s="17">
        <v>2776</v>
      </c>
      <c r="E568" s="17">
        <v>80</v>
      </c>
      <c r="F568" s="62">
        <v>0.0288184438040346</v>
      </c>
      <c r="G568" s="63">
        <v>0.85125</v>
      </c>
      <c r="H568" s="63">
        <v>24.5317002881844</v>
      </c>
      <c r="I568" s="17">
        <v>5</v>
      </c>
      <c r="J568" s="66">
        <v>0</v>
      </c>
      <c r="K568" s="17">
        <v>6</v>
      </c>
      <c r="L568" s="17">
        <v>0</v>
      </c>
      <c r="M568" s="17">
        <v>0</v>
      </c>
      <c r="N568" s="17">
        <v>11</v>
      </c>
      <c r="O568" s="67">
        <v>6.19090909090909</v>
      </c>
      <c r="T568"/>
    </row>
    <row r="569" customHeight="1" spans="1:20">
      <c r="A569" s="64"/>
      <c r="B569" s="16" t="s">
        <v>138</v>
      </c>
      <c r="C569" s="17">
        <v>53.87</v>
      </c>
      <c r="D569" s="17">
        <v>2489</v>
      </c>
      <c r="E569" s="17">
        <v>67</v>
      </c>
      <c r="F569" s="62">
        <v>0.0269184411410205</v>
      </c>
      <c r="G569" s="63">
        <v>0.804029850746269</v>
      </c>
      <c r="H569" s="63">
        <v>21.6432302129369</v>
      </c>
      <c r="I569" s="17">
        <v>6</v>
      </c>
      <c r="J569" s="66">
        <v>0</v>
      </c>
      <c r="K569" s="17">
        <v>2</v>
      </c>
      <c r="L569" s="17">
        <v>0</v>
      </c>
      <c r="M569" s="17">
        <v>0</v>
      </c>
      <c r="N569" s="17">
        <v>8</v>
      </c>
      <c r="O569" s="67">
        <v>6.73375</v>
      </c>
      <c r="T569"/>
    </row>
    <row r="570" customHeight="1" spans="1:20">
      <c r="A570" s="64"/>
      <c r="B570" s="16" t="s">
        <v>139</v>
      </c>
      <c r="C570" s="17">
        <v>52.15</v>
      </c>
      <c r="D570" s="17">
        <v>2744</v>
      </c>
      <c r="E570" s="17">
        <v>56</v>
      </c>
      <c r="F570" s="62">
        <v>0.0204081632653061</v>
      </c>
      <c r="G570" s="63">
        <v>0.93125</v>
      </c>
      <c r="H570" s="63">
        <v>19.0051020408163</v>
      </c>
      <c r="I570" s="17">
        <v>5</v>
      </c>
      <c r="J570" s="66">
        <v>1</v>
      </c>
      <c r="K570" s="17">
        <v>5</v>
      </c>
      <c r="L570" s="17">
        <v>0</v>
      </c>
      <c r="M570" s="17">
        <v>0</v>
      </c>
      <c r="N570" s="17">
        <v>11</v>
      </c>
      <c r="O570" s="67">
        <v>4.74090909090909</v>
      </c>
      <c r="T570"/>
    </row>
    <row r="571" customHeight="1" spans="1:20">
      <c r="A571" s="64"/>
      <c r="B571" s="16" t="s">
        <v>140</v>
      </c>
      <c r="C571" s="17">
        <v>42.31</v>
      </c>
      <c r="D571" s="17">
        <v>1989</v>
      </c>
      <c r="E571" s="17">
        <v>49</v>
      </c>
      <c r="F571" s="62">
        <v>0.0246354952237305</v>
      </c>
      <c r="G571" s="63">
        <v>0.863469387755102</v>
      </c>
      <c r="H571" s="63">
        <v>21.2719959778783</v>
      </c>
      <c r="I571" s="17">
        <v>1</v>
      </c>
      <c r="J571" s="66">
        <v>0</v>
      </c>
      <c r="K571" s="17">
        <v>1</v>
      </c>
      <c r="L571" s="17">
        <v>0</v>
      </c>
      <c r="M571" s="17">
        <v>0</v>
      </c>
      <c r="N571" s="17">
        <v>2</v>
      </c>
      <c r="O571" s="67">
        <v>21.155</v>
      </c>
      <c r="T571"/>
    </row>
    <row r="572" customHeight="1" spans="1:20">
      <c r="A572" s="64"/>
      <c r="B572" s="16" t="s">
        <v>141</v>
      </c>
      <c r="C572" s="17">
        <v>55.2</v>
      </c>
      <c r="D572" s="17">
        <v>2577</v>
      </c>
      <c r="E572" s="17">
        <v>70</v>
      </c>
      <c r="F572" s="62">
        <v>0.027163368257664</v>
      </c>
      <c r="G572" s="63">
        <v>0.788571428571429</v>
      </c>
      <c r="H572" s="63">
        <v>21.4202561117579</v>
      </c>
      <c r="I572" s="17">
        <v>3</v>
      </c>
      <c r="J572" s="66">
        <v>0</v>
      </c>
      <c r="K572" s="17">
        <v>7</v>
      </c>
      <c r="L572" s="17">
        <v>0</v>
      </c>
      <c r="M572" s="17">
        <v>0</v>
      </c>
      <c r="N572" s="17">
        <v>10</v>
      </c>
      <c r="O572" s="67">
        <v>5.52</v>
      </c>
      <c r="T572"/>
    </row>
    <row r="573" customHeight="1" spans="1:20">
      <c r="A573" s="64"/>
      <c r="B573" s="16" t="s">
        <v>142</v>
      </c>
      <c r="C573" s="17">
        <v>62.4</v>
      </c>
      <c r="D573" s="17">
        <v>2054</v>
      </c>
      <c r="E573" s="17">
        <v>88</v>
      </c>
      <c r="F573" s="62">
        <v>0.0428432327166504</v>
      </c>
      <c r="G573" s="63">
        <v>0.709090909090909</v>
      </c>
      <c r="H573" s="63">
        <v>30.379746835443</v>
      </c>
      <c r="I573" s="17">
        <v>6</v>
      </c>
      <c r="J573" s="66">
        <v>0</v>
      </c>
      <c r="K573" s="17">
        <v>4</v>
      </c>
      <c r="L573" s="17">
        <v>0</v>
      </c>
      <c r="M573" s="17">
        <v>0</v>
      </c>
      <c r="N573" s="17">
        <v>10</v>
      </c>
      <c r="O573" s="67">
        <v>6.24</v>
      </c>
      <c r="T573"/>
    </row>
    <row r="574" customHeight="1" spans="1:20">
      <c r="A574" s="64"/>
      <c r="B574" s="16" t="s">
        <v>143</v>
      </c>
      <c r="C574" s="17">
        <v>56.14</v>
      </c>
      <c r="D574" s="17">
        <v>2897</v>
      </c>
      <c r="E574" s="17">
        <v>71</v>
      </c>
      <c r="F574" s="62">
        <v>0.0245081118398343</v>
      </c>
      <c r="G574" s="63">
        <v>0.790704225352113</v>
      </c>
      <c r="H574" s="63">
        <v>19.3786675871591</v>
      </c>
      <c r="I574" s="17">
        <v>5</v>
      </c>
      <c r="J574" s="66">
        <v>0</v>
      </c>
      <c r="K574" s="17">
        <v>6</v>
      </c>
      <c r="L574" s="17">
        <v>0</v>
      </c>
      <c r="M574" s="17">
        <v>0</v>
      </c>
      <c r="N574" s="17">
        <v>11</v>
      </c>
      <c r="O574" s="67">
        <v>5.10363636363636</v>
      </c>
      <c r="T574"/>
    </row>
    <row r="575" customHeight="1" spans="1:20">
      <c r="A575" s="64"/>
      <c r="B575" s="16" t="s">
        <v>144</v>
      </c>
      <c r="C575" s="17">
        <v>1.14</v>
      </c>
      <c r="D575" s="17">
        <v>155</v>
      </c>
      <c r="E575" s="17">
        <v>2</v>
      </c>
      <c r="F575" s="62">
        <v>0.0129032258064516</v>
      </c>
      <c r="G575" s="63">
        <v>0.57</v>
      </c>
      <c r="H575" s="63">
        <v>7.35483870967742</v>
      </c>
      <c r="I575" s="17">
        <v>0</v>
      </c>
      <c r="J575" s="66">
        <v>0</v>
      </c>
      <c r="K575" s="17">
        <v>1</v>
      </c>
      <c r="L575" s="17">
        <v>0</v>
      </c>
      <c r="M575" s="17">
        <v>0</v>
      </c>
      <c r="N575" s="17">
        <v>1</v>
      </c>
      <c r="O575" s="67">
        <v>1.14</v>
      </c>
      <c r="T575"/>
    </row>
    <row r="576" customHeight="1" spans="1:20">
      <c r="A576" s="61" t="s">
        <v>398</v>
      </c>
      <c r="B576" s="16" t="s">
        <v>117</v>
      </c>
      <c r="C576" s="17">
        <v>38.16</v>
      </c>
      <c r="D576" s="17">
        <v>2682</v>
      </c>
      <c r="E576" s="17">
        <v>43</v>
      </c>
      <c r="F576" s="62">
        <v>0.0160328113348248</v>
      </c>
      <c r="G576" s="63">
        <v>0.887441860465116</v>
      </c>
      <c r="H576" s="63">
        <v>14.2281879194631</v>
      </c>
      <c r="I576" s="17">
        <v>1</v>
      </c>
      <c r="J576" s="66">
        <v>1</v>
      </c>
      <c r="K576" s="17">
        <v>1</v>
      </c>
      <c r="L576" s="17">
        <v>0</v>
      </c>
      <c r="M576" s="17">
        <v>0</v>
      </c>
      <c r="N576" s="17">
        <v>3</v>
      </c>
      <c r="O576" s="67">
        <v>12.72</v>
      </c>
      <c r="T576"/>
    </row>
    <row r="577" customHeight="1" spans="1:20">
      <c r="A577" s="64"/>
      <c r="B577" s="16" t="s">
        <v>118</v>
      </c>
      <c r="C577" s="17">
        <v>23.53</v>
      </c>
      <c r="D577" s="17">
        <v>1191</v>
      </c>
      <c r="E577" s="17">
        <v>29</v>
      </c>
      <c r="F577" s="62">
        <v>0.0243492863140218</v>
      </c>
      <c r="G577" s="63">
        <v>0.811379310344828</v>
      </c>
      <c r="H577" s="63">
        <v>19.7565071368598</v>
      </c>
      <c r="I577" s="17">
        <v>2</v>
      </c>
      <c r="J577" s="66">
        <v>0</v>
      </c>
      <c r="K577" s="17">
        <v>2</v>
      </c>
      <c r="L577" s="17">
        <v>0</v>
      </c>
      <c r="M577" s="17">
        <v>0</v>
      </c>
      <c r="N577" s="17">
        <v>4</v>
      </c>
      <c r="O577" s="67">
        <v>5.8825</v>
      </c>
      <c r="T577"/>
    </row>
    <row r="578" customHeight="1" spans="1:20">
      <c r="A578" s="64"/>
      <c r="B578" s="16" t="s">
        <v>119</v>
      </c>
      <c r="C578" s="17">
        <v>18.06</v>
      </c>
      <c r="D578" s="17">
        <v>865</v>
      </c>
      <c r="E578" s="17">
        <v>23</v>
      </c>
      <c r="F578" s="62">
        <v>0.0265895953757225</v>
      </c>
      <c r="G578" s="63">
        <v>0.785217391304348</v>
      </c>
      <c r="H578" s="63">
        <v>20.878612716763</v>
      </c>
      <c r="I578" s="17">
        <v>0</v>
      </c>
      <c r="J578" s="66">
        <v>0</v>
      </c>
      <c r="K578" s="17">
        <v>1</v>
      </c>
      <c r="L578" s="17">
        <v>0</v>
      </c>
      <c r="M578" s="17">
        <v>0</v>
      </c>
      <c r="N578" s="17">
        <v>1</v>
      </c>
      <c r="O578" s="67">
        <v>18.06</v>
      </c>
      <c r="T578"/>
    </row>
    <row r="579" customHeight="1" spans="1:20">
      <c r="A579" s="64"/>
      <c r="B579" s="16" t="s">
        <v>120</v>
      </c>
      <c r="C579" s="17">
        <v>50.71</v>
      </c>
      <c r="D579" s="17">
        <v>2641</v>
      </c>
      <c r="E579" s="17">
        <v>59</v>
      </c>
      <c r="F579" s="62">
        <v>0.0223400227186672</v>
      </c>
      <c r="G579" s="63">
        <v>0.859491525423729</v>
      </c>
      <c r="H579" s="63">
        <v>19.201060204468</v>
      </c>
      <c r="I579" s="17">
        <v>5</v>
      </c>
      <c r="J579" s="66">
        <v>0</v>
      </c>
      <c r="K579" s="17">
        <v>2</v>
      </c>
      <c r="L579" s="17">
        <v>0</v>
      </c>
      <c r="M579" s="17">
        <v>0</v>
      </c>
      <c r="N579" s="17">
        <v>7</v>
      </c>
      <c r="O579" s="67">
        <v>7.24428571428572</v>
      </c>
      <c r="T579"/>
    </row>
    <row r="580" customHeight="1" spans="1:20">
      <c r="A580" s="64"/>
      <c r="B580" s="16" t="s">
        <v>121</v>
      </c>
      <c r="C580" s="17">
        <v>41.84</v>
      </c>
      <c r="D580" s="17">
        <v>1742</v>
      </c>
      <c r="E580" s="17">
        <v>51</v>
      </c>
      <c r="F580" s="62">
        <v>0.0292766934557979</v>
      </c>
      <c r="G580" s="63">
        <v>0.820392156862745</v>
      </c>
      <c r="H580" s="63">
        <v>24.0183696900115</v>
      </c>
      <c r="I580" s="17">
        <v>2</v>
      </c>
      <c r="J580" s="66">
        <v>0</v>
      </c>
      <c r="K580" s="17">
        <v>2</v>
      </c>
      <c r="L580" s="17">
        <v>0</v>
      </c>
      <c r="M580" s="17">
        <v>0</v>
      </c>
      <c r="N580" s="17">
        <v>4</v>
      </c>
      <c r="O580" s="67">
        <v>10.46</v>
      </c>
      <c r="T580"/>
    </row>
    <row r="581" customHeight="1" spans="1:20">
      <c r="A581" s="64"/>
      <c r="B581" s="16" t="s">
        <v>122</v>
      </c>
      <c r="C581" s="17">
        <v>65.8</v>
      </c>
      <c r="D581" s="17">
        <v>2521</v>
      </c>
      <c r="E581" s="17">
        <v>88</v>
      </c>
      <c r="F581" s="62">
        <v>0.0349067830226101</v>
      </c>
      <c r="G581" s="63">
        <v>0.747727272727273</v>
      </c>
      <c r="H581" s="63">
        <v>26.1007536691789</v>
      </c>
      <c r="I581" s="17">
        <v>7</v>
      </c>
      <c r="J581" s="66">
        <v>0</v>
      </c>
      <c r="K581" s="17">
        <v>2</v>
      </c>
      <c r="L581" s="17">
        <v>1</v>
      </c>
      <c r="M581" s="17">
        <v>0</v>
      </c>
      <c r="N581" s="17">
        <v>10</v>
      </c>
      <c r="O581" s="67">
        <v>6.58</v>
      </c>
      <c r="T581"/>
    </row>
    <row r="582" customHeight="1" spans="1:20">
      <c r="A582" s="64"/>
      <c r="B582" s="16" t="s">
        <v>123</v>
      </c>
      <c r="C582" s="17">
        <v>103.96</v>
      </c>
      <c r="D582" s="17">
        <v>4887</v>
      </c>
      <c r="E582" s="17">
        <v>135</v>
      </c>
      <c r="F582" s="62">
        <v>0.0276243093922652</v>
      </c>
      <c r="G582" s="63">
        <v>0.770074074074074</v>
      </c>
      <c r="H582" s="63">
        <v>21.2727644771844</v>
      </c>
      <c r="I582" s="17">
        <v>8</v>
      </c>
      <c r="J582" s="66">
        <v>0</v>
      </c>
      <c r="K582" s="17">
        <v>6</v>
      </c>
      <c r="L582" s="17">
        <v>0</v>
      </c>
      <c r="M582" s="17">
        <v>1</v>
      </c>
      <c r="N582" s="17">
        <v>15</v>
      </c>
      <c r="O582" s="67">
        <v>6.93066666666667</v>
      </c>
      <c r="T582"/>
    </row>
    <row r="583" customHeight="1" spans="1:20">
      <c r="A583" s="64"/>
      <c r="B583" s="16" t="s">
        <v>124</v>
      </c>
      <c r="C583" s="17">
        <v>113.08</v>
      </c>
      <c r="D583" s="17">
        <v>4864</v>
      </c>
      <c r="E583" s="17">
        <v>149</v>
      </c>
      <c r="F583" s="62">
        <v>0.0306332236842105</v>
      </c>
      <c r="G583" s="63">
        <v>0.758926174496644</v>
      </c>
      <c r="H583" s="63">
        <v>23.2483552631579</v>
      </c>
      <c r="I583" s="17">
        <v>5</v>
      </c>
      <c r="J583" s="66">
        <v>1</v>
      </c>
      <c r="K583" s="17">
        <v>3</v>
      </c>
      <c r="L583" s="17">
        <v>0</v>
      </c>
      <c r="M583" s="17">
        <v>0</v>
      </c>
      <c r="N583" s="17">
        <v>9</v>
      </c>
      <c r="O583" s="67">
        <v>12.5644444444444</v>
      </c>
      <c r="T583"/>
    </row>
    <row r="584" customHeight="1" spans="1:20">
      <c r="A584" s="64"/>
      <c r="B584" s="16" t="s">
        <v>125</v>
      </c>
      <c r="C584" s="17">
        <v>71.87</v>
      </c>
      <c r="D584" s="17">
        <v>2751</v>
      </c>
      <c r="E584" s="17">
        <v>89</v>
      </c>
      <c r="F584" s="62">
        <v>0.0323518720465285</v>
      </c>
      <c r="G584" s="63">
        <v>0.807528089887641</v>
      </c>
      <c r="H584" s="63">
        <v>26.1250454380225</v>
      </c>
      <c r="I584" s="17">
        <v>3</v>
      </c>
      <c r="J584" s="66">
        <v>1</v>
      </c>
      <c r="K584" s="17">
        <v>3</v>
      </c>
      <c r="L584" s="17">
        <v>1</v>
      </c>
      <c r="M584" s="17">
        <v>0</v>
      </c>
      <c r="N584" s="17">
        <v>8</v>
      </c>
      <c r="O584" s="67">
        <v>8.98375</v>
      </c>
      <c r="T584"/>
    </row>
    <row r="585" customHeight="1" spans="1:20">
      <c r="A585" s="64"/>
      <c r="B585" s="16" t="s">
        <v>126</v>
      </c>
      <c r="C585" s="17">
        <v>70.14</v>
      </c>
      <c r="D585" s="17">
        <v>2971</v>
      </c>
      <c r="E585" s="17">
        <v>86</v>
      </c>
      <c r="F585" s="62">
        <v>0.0289464826657691</v>
      </c>
      <c r="G585" s="63">
        <v>0.815581395348837</v>
      </c>
      <c r="H585" s="63">
        <v>23.6082127229889</v>
      </c>
      <c r="I585" s="17">
        <v>7</v>
      </c>
      <c r="J585" s="66">
        <v>1</v>
      </c>
      <c r="K585" s="17">
        <v>7</v>
      </c>
      <c r="L585" s="17">
        <v>0</v>
      </c>
      <c r="M585" s="17">
        <v>0</v>
      </c>
      <c r="N585" s="17">
        <v>15</v>
      </c>
      <c r="O585" s="67">
        <v>4.676</v>
      </c>
      <c r="T585"/>
    </row>
    <row r="586" customHeight="1" spans="1:20">
      <c r="A586" s="64"/>
      <c r="B586" s="16" t="s">
        <v>127</v>
      </c>
      <c r="C586" s="17">
        <v>60.42</v>
      </c>
      <c r="D586" s="17">
        <v>1983</v>
      </c>
      <c r="E586" s="17">
        <v>71</v>
      </c>
      <c r="F586" s="62">
        <v>0.0358043368633384</v>
      </c>
      <c r="G586" s="63">
        <v>0.850985915492958</v>
      </c>
      <c r="H586" s="63">
        <v>30.4689863842663</v>
      </c>
      <c r="I586" s="17">
        <v>3</v>
      </c>
      <c r="J586" s="66">
        <v>0</v>
      </c>
      <c r="K586" s="17">
        <v>3</v>
      </c>
      <c r="L586" s="17">
        <v>0</v>
      </c>
      <c r="M586" s="17">
        <v>0</v>
      </c>
      <c r="N586" s="17">
        <v>6</v>
      </c>
      <c r="O586" s="67">
        <v>10.07</v>
      </c>
      <c r="T586"/>
    </row>
    <row r="587" customHeight="1" spans="1:20">
      <c r="A587" s="64"/>
      <c r="B587" s="16" t="s">
        <v>128</v>
      </c>
      <c r="C587" s="17">
        <v>56.44</v>
      </c>
      <c r="D587" s="17">
        <v>1503</v>
      </c>
      <c r="E587" s="17">
        <v>64</v>
      </c>
      <c r="F587" s="62">
        <v>0.042581503659348</v>
      </c>
      <c r="G587" s="63">
        <v>0.881875</v>
      </c>
      <c r="H587" s="63">
        <v>37.5515635395875</v>
      </c>
      <c r="I587" s="17">
        <v>4</v>
      </c>
      <c r="J587" s="66">
        <v>0</v>
      </c>
      <c r="K587" s="17">
        <v>7</v>
      </c>
      <c r="L587" s="17">
        <v>0</v>
      </c>
      <c r="M587" s="17">
        <v>0</v>
      </c>
      <c r="N587" s="17">
        <v>11</v>
      </c>
      <c r="O587" s="67">
        <v>5.13090909090909</v>
      </c>
      <c r="T587"/>
    </row>
    <row r="588" customHeight="1" spans="1:20">
      <c r="A588" s="64"/>
      <c r="B588" s="16" t="s">
        <v>129</v>
      </c>
      <c r="C588" s="17">
        <v>41.9</v>
      </c>
      <c r="D588" s="17">
        <v>1192</v>
      </c>
      <c r="E588" s="17">
        <v>47</v>
      </c>
      <c r="F588" s="62">
        <v>0.0394295302013423</v>
      </c>
      <c r="G588" s="63">
        <v>0.891489361702128</v>
      </c>
      <c r="H588" s="63">
        <v>35.1510067114094</v>
      </c>
      <c r="I588" s="17">
        <v>2</v>
      </c>
      <c r="J588" s="66">
        <v>1</v>
      </c>
      <c r="K588" s="17">
        <v>6</v>
      </c>
      <c r="L588" s="17">
        <v>0</v>
      </c>
      <c r="M588" s="17">
        <v>1</v>
      </c>
      <c r="N588" s="17">
        <v>10</v>
      </c>
      <c r="O588" s="67">
        <v>4.19</v>
      </c>
      <c r="T588"/>
    </row>
    <row r="589" customHeight="1" spans="1:20">
      <c r="A589" s="64"/>
      <c r="B589" s="16" t="s">
        <v>130</v>
      </c>
      <c r="C589" s="17">
        <v>62.06</v>
      </c>
      <c r="D589" s="17">
        <v>2481</v>
      </c>
      <c r="E589" s="17">
        <v>69</v>
      </c>
      <c r="F589" s="62">
        <v>0.0278113663845224</v>
      </c>
      <c r="G589" s="63">
        <v>0.899420289855073</v>
      </c>
      <c r="H589" s="63">
        <v>25.0141072148327</v>
      </c>
      <c r="I589" s="17">
        <v>3</v>
      </c>
      <c r="J589" s="66">
        <v>0</v>
      </c>
      <c r="K589" s="17">
        <v>5</v>
      </c>
      <c r="L589" s="17">
        <v>1</v>
      </c>
      <c r="M589" s="17">
        <v>0</v>
      </c>
      <c r="N589" s="17">
        <v>9</v>
      </c>
      <c r="O589" s="67">
        <v>6.89555555555556</v>
      </c>
      <c r="T589"/>
    </row>
    <row r="590" customHeight="1" spans="1:20">
      <c r="A590" s="64"/>
      <c r="B590" s="16" t="s">
        <v>131</v>
      </c>
      <c r="C590" s="17">
        <v>47.73</v>
      </c>
      <c r="D590" s="17">
        <v>2184</v>
      </c>
      <c r="E590" s="17">
        <v>51</v>
      </c>
      <c r="F590" s="62">
        <v>0.0233516483516484</v>
      </c>
      <c r="G590" s="63">
        <v>0.935882352941176</v>
      </c>
      <c r="H590" s="63">
        <v>21.8543956043956</v>
      </c>
      <c r="I590" s="17">
        <v>5</v>
      </c>
      <c r="J590" s="66">
        <v>0</v>
      </c>
      <c r="K590" s="17">
        <v>3</v>
      </c>
      <c r="L590" s="17">
        <v>0</v>
      </c>
      <c r="M590" s="17">
        <v>1</v>
      </c>
      <c r="N590" s="17">
        <v>9</v>
      </c>
      <c r="O590" s="67">
        <v>5.30333333333333</v>
      </c>
      <c r="T590"/>
    </row>
    <row r="591" customHeight="1" spans="1:20">
      <c r="A591" s="64"/>
      <c r="B591" s="16" t="s">
        <v>132</v>
      </c>
      <c r="C591" s="17">
        <v>53.11</v>
      </c>
      <c r="D591" s="17">
        <v>1991</v>
      </c>
      <c r="E591" s="17">
        <v>64</v>
      </c>
      <c r="F591" s="62">
        <v>0.0321446509291813</v>
      </c>
      <c r="G591" s="63">
        <v>0.82984375</v>
      </c>
      <c r="H591" s="63">
        <v>26.6750376695128</v>
      </c>
      <c r="I591" s="17">
        <v>4</v>
      </c>
      <c r="J591" s="66">
        <v>0</v>
      </c>
      <c r="K591" s="17">
        <v>0</v>
      </c>
      <c r="L591" s="17">
        <v>0</v>
      </c>
      <c r="M591" s="17">
        <v>0</v>
      </c>
      <c r="N591" s="17">
        <v>4</v>
      </c>
      <c r="O591" s="67">
        <v>13.2775</v>
      </c>
      <c r="T591"/>
    </row>
    <row r="592" customHeight="1" spans="1:20">
      <c r="A592" s="64"/>
      <c r="B592" s="16" t="s">
        <v>133</v>
      </c>
      <c r="C592" s="17">
        <v>58.53</v>
      </c>
      <c r="D592" s="17">
        <v>1520</v>
      </c>
      <c r="E592" s="17">
        <v>70</v>
      </c>
      <c r="F592" s="62">
        <v>0.0460526315789474</v>
      </c>
      <c r="G592" s="63">
        <v>0.836142857142857</v>
      </c>
      <c r="H592" s="63">
        <v>38.5065789473684</v>
      </c>
      <c r="I592" s="17">
        <v>5</v>
      </c>
      <c r="J592" s="66">
        <v>0</v>
      </c>
      <c r="K592" s="17">
        <v>1</v>
      </c>
      <c r="L592" s="17">
        <v>0</v>
      </c>
      <c r="M592" s="17">
        <v>0</v>
      </c>
      <c r="N592" s="17">
        <v>6</v>
      </c>
      <c r="O592" s="67">
        <v>9.755</v>
      </c>
      <c r="T592"/>
    </row>
    <row r="593" customHeight="1" spans="1:20">
      <c r="A593" s="64"/>
      <c r="B593" s="16" t="s">
        <v>134</v>
      </c>
      <c r="C593" s="17">
        <v>53.1</v>
      </c>
      <c r="D593" s="17">
        <v>1540</v>
      </c>
      <c r="E593" s="17">
        <v>60</v>
      </c>
      <c r="F593" s="62">
        <v>0.038961038961039</v>
      </c>
      <c r="G593" s="63">
        <v>0.885</v>
      </c>
      <c r="H593" s="63">
        <v>34.4805194805195</v>
      </c>
      <c r="I593" s="17">
        <v>3</v>
      </c>
      <c r="J593" s="66">
        <v>0</v>
      </c>
      <c r="K593" s="17">
        <v>3</v>
      </c>
      <c r="L593" s="17">
        <v>0</v>
      </c>
      <c r="M593" s="17">
        <v>0</v>
      </c>
      <c r="N593" s="17">
        <v>6</v>
      </c>
      <c r="O593" s="67">
        <v>8.85</v>
      </c>
      <c r="T593"/>
    </row>
    <row r="594" customHeight="1" spans="1:20">
      <c r="A594" s="64"/>
      <c r="B594" s="16" t="s">
        <v>135</v>
      </c>
      <c r="C594" s="17">
        <v>55.33</v>
      </c>
      <c r="D594" s="17">
        <v>2170</v>
      </c>
      <c r="E594" s="17">
        <v>66</v>
      </c>
      <c r="F594" s="62">
        <v>0.0304147465437788</v>
      </c>
      <c r="G594" s="63">
        <v>0.838333333333333</v>
      </c>
      <c r="H594" s="63">
        <v>25.4976958525346</v>
      </c>
      <c r="I594" s="17">
        <v>2</v>
      </c>
      <c r="J594" s="66">
        <v>0</v>
      </c>
      <c r="K594" s="17">
        <v>7</v>
      </c>
      <c r="L594" s="17">
        <v>1</v>
      </c>
      <c r="M594" s="17">
        <v>0</v>
      </c>
      <c r="N594" s="17">
        <v>10</v>
      </c>
      <c r="O594" s="67">
        <v>5.533</v>
      </c>
      <c r="T594"/>
    </row>
    <row r="595" customHeight="1" spans="1:20">
      <c r="A595" s="64"/>
      <c r="B595" s="16" t="s">
        <v>136</v>
      </c>
      <c r="C595" s="17">
        <v>74.02</v>
      </c>
      <c r="D595" s="17">
        <v>2321</v>
      </c>
      <c r="E595" s="17">
        <v>93</v>
      </c>
      <c r="F595" s="62">
        <v>0.040068935803533</v>
      </c>
      <c r="G595" s="63">
        <v>0.795913978494624</v>
      </c>
      <c r="H595" s="63">
        <v>31.8914261094356</v>
      </c>
      <c r="I595" s="17">
        <v>2</v>
      </c>
      <c r="J595" s="66">
        <v>0</v>
      </c>
      <c r="K595" s="17">
        <v>4</v>
      </c>
      <c r="L595" s="17">
        <v>0</v>
      </c>
      <c r="M595" s="17">
        <v>0</v>
      </c>
      <c r="N595" s="17">
        <v>6</v>
      </c>
      <c r="O595" s="67">
        <v>12.3366666666667</v>
      </c>
      <c r="T595"/>
    </row>
    <row r="596" customHeight="1" spans="1:20">
      <c r="A596" s="64"/>
      <c r="B596" s="16" t="s">
        <v>137</v>
      </c>
      <c r="C596" s="17">
        <v>71.04</v>
      </c>
      <c r="D596" s="17">
        <v>2400</v>
      </c>
      <c r="E596" s="17">
        <v>94</v>
      </c>
      <c r="F596" s="62">
        <v>0.0391666666666667</v>
      </c>
      <c r="G596" s="63">
        <v>0.755744680851064</v>
      </c>
      <c r="H596" s="63">
        <v>29.6</v>
      </c>
      <c r="I596" s="17">
        <v>7</v>
      </c>
      <c r="J596" s="66">
        <v>0</v>
      </c>
      <c r="K596" s="17">
        <v>3</v>
      </c>
      <c r="L596" s="17">
        <v>1</v>
      </c>
      <c r="M596" s="17">
        <v>1</v>
      </c>
      <c r="N596" s="17">
        <v>12</v>
      </c>
      <c r="O596" s="67">
        <v>5.92</v>
      </c>
      <c r="T596"/>
    </row>
    <row r="597" customHeight="1" spans="1:20">
      <c r="A597" s="64"/>
      <c r="B597" s="16" t="s">
        <v>138</v>
      </c>
      <c r="C597" s="17">
        <v>78.64</v>
      </c>
      <c r="D597" s="17">
        <v>2341</v>
      </c>
      <c r="E597" s="17">
        <v>106</v>
      </c>
      <c r="F597" s="62">
        <v>0.0452797949594191</v>
      </c>
      <c r="G597" s="63">
        <v>0.74188679245283</v>
      </c>
      <c r="H597" s="63">
        <v>33.5924818453652</v>
      </c>
      <c r="I597" s="17">
        <v>5</v>
      </c>
      <c r="J597" s="66">
        <v>1</v>
      </c>
      <c r="K597" s="17">
        <v>6</v>
      </c>
      <c r="L597" s="17">
        <v>0</v>
      </c>
      <c r="M597" s="17">
        <v>0</v>
      </c>
      <c r="N597" s="17">
        <v>12</v>
      </c>
      <c r="O597" s="67">
        <v>6.55333333333333</v>
      </c>
      <c r="T597"/>
    </row>
    <row r="598" customHeight="1" spans="1:20">
      <c r="A598" s="64"/>
      <c r="B598" s="16" t="s">
        <v>139</v>
      </c>
      <c r="C598" s="17">
        <v>71.87</v>
      </c>
      <c r="D598" s="17">
        <v>2366</v>
      </c>
      <c r="E598" s="17">
        <v>95</v>
      </c>
      <c r="F598" s="62">
        <v>0.0401521555367709</v>
      </c>
      <c r="G598" s="63">
        <v>0.756526315789474</v>
      </c>
      <c r="H598" s="63">
        <v>30.3761622992392</v>
      </c>
      <c r="I598" s="17">
        <v>3</v>
      </c>
      <c r="J598" s="66">
        <v>1</v>
      </c>
      <c r="K598" s="17">
        <v>5</v>
      </c>
      <c r="L598" s="17">
        <v>0</v>
      </c>
      <c r="M598" s="17">
        <v>1</v>
      </c>
      <c r="N598" s="17">
        <v>10</v>
      </c>
      <c r="O598" s="67">
        <v>7.187</v>
      </c>
      <c r="T598"/>
    </row>
    <row r="599" customHeight="1" spans="1:20">
      <c r="A599" s="64"/>
      <c r="B599" s="16" t="s">
        <v>140</v>
      </c>
      <c r="C599" s="17">
        <v>57.65</v>
      </c>
      <c r="D599" s="17">
        <v>2325</v>
      </c>
      <c r="E599" s="17">
        <v>73</v>
      </c>
      <c r="F599" s="62">
        <v>0.0313978494623656</v>
      </c>
      <c r="G599" s="63">
        <v>0.78972602739726</v>
      </c>
      <c r="H599" s="63">
        <v>24.7956989247312</v>
      </c>
      <c r="I599" s="17">
        <v>4</v>
      </c>
      <c r="J599" s="66">
        <v>0</v>
      </c>
      <c r="K599" s="17">
        <v>1</v>
      </c>
      <c r="L599" s="17">
        <v>0</v>
      </c>
      <c r="M599" s="17">
        <v>0</v>
      </c>
      <c r="N599" s="17">
        <v>5</v>
      </c>
      <c r="O599" s="67">
        <v>11.53</v>
      </c>
      <c r="T599"/>
    </row>
    <row r="600" customHeight="1" spans="1:20">
      <c r="A600" s="64"/>
      <c r="B600" s="16" t="s">
        <v>141</v>
      </c>
      <c r="C600" s="17">
        <v>69.05</v>
      </c>
      <c r="D600" s="17">
        <v>2525</v>
      </c>
      <c r="E600" s="17">
        <v>96</v>
      </c>
      <c r="F600" s="62">
        <v>0.038019801980198</v>
      </c>
      <c r="G600" s="63">
        <v>0.719270833333333</v>
      </c>
      <c r="H600" s="63">
        <v>27.3465346534653</v>
      </c>
      <c r="I600" s="17">
        <v>3</v>
      </c>
      <c r="J600" s="66">
        <v>0</v>
      </c>
      <c r="K600" s="17">
        <v>6</v>
      </c>
      <c r="L600" s="17">
        <v>0</v>
      </c>
      <c r="M600" s="17">
        <v>0</v>
      </c>
      <c r="N600" s="17">
        <v>9</v>
      </c>
      <c r="O600" s="67">
        <v>7.67222222222222</v>
      </c>
      <c r="T600"/>
    </row>
    <row r="601" customHeight="1" spans="1:20">
      <c r="A601" s="64"/>
      <c r="B601" s="16" t="s">
        <v>142</v>
      </c>
      <c r="C601" s="17">
        <v>75.54</v>
      </c>
      <c r="D601" s="17">
        <v>2811</v>
      </c>
      <c r="E601" s="17">
        <v>103</v>
      </c>
      <c r="F601" s="62">
        <v>0.0366417644966204</v>
      </c>
      <c r="G601" s="63">
        <v>0.733398058252427</v>
      </c>
      <c r="H601" s="63">
        <v>26.8729989327641</v>
      </c>
      <c r="I601" s="17">
        <v>10</v>
      </c>
      <c r="J601" s="66">
        <v>0</v>
      </c>
      <c r="K601" s="17">
        <v>8</v>
      </c>
      <c r="L601" s="17">
        <v>0</v>
      </c>
      <c r="M601" s="17">
        <v>0</v>
      </c>
      <c r="N601" s="17">
        <v>18</v>
      </c>
      <c r="O601" s="67">
        <v>4.19666666666667</v>
      </c>
      <c r="T601"/>
    </row>
    <row r="602" customHeight="1" spans="1:20">
      <c r="A602" s="64"/>
      <c r="B602" s="16" t="s">
        <v>143</v>
      </c>
      <c r="C602" s="17">
        <v>87.23</v>
      </c>
      <c r="D602" s="17">
        <v>3570</v>
      </c>
      <c r="E602" s="17">
        <v>124</v>
      </c>
      <c r="F602" s="62">
        <v>0.034733893557423</v>
      </c>
      <c r="G602" s="63">
        <v>0.703467741935484</v>
      </c>
      <c r="H602" s="63">
        <v>24.4341736694678</v>
      </c>
      <c r="I602" s="17">
        <v>7</v>
      </c>
      <c r="J602" s="66">
        <v>0</v>
      </c>
      <c r="K602" s="17">
        <v>10</v>
      </c>
      <c r="L602" s="17">
        <v>1</v>
      </c>
      <c r="M602" s="17">
        <v>2</v>
      </c>
      <c r="N602" s="17">
        <v>20</v>
      </c>
      <c r="O602" s="67">
        <v>4.3615</v>
      </c>
      <c r="T602"/>
    </row>
    <row r="603" customHeight="1" spans="1:20">
      <c r="A603" s="64"/>
      <c r="B603" s="16" t="s">
        <v>144</v>
      </c>
      <c r="C603" s="17">
        <v>0.2</v>
      </c>
      <c r="D603" s="17">
        <v>79</v>
      </c>
      <c r="E603" s="17">
        <v>1</v>
      </c>
      <c r="F603" s="62">
        <v>0.0126582278481013</v>
      </c>
      <c r="G603" s="63">
        <v>0.2</v>
      </c>
      <c r="H603" s="63">
        <v>2.53164556962025</v>
      </c>
      <c r="I603" s="17">
        <v>0</v>
      </c>
      <c r="J603" s="66">
        <v>0</v>
      </c>
      <c r="K603" s="17">
        <v>0</v>
      </c>
      <c r="L603" s="17">
        <v>0</v>
      </c>
      <c r="M603" s="17">
        <v>0</v>
      </c>
      <c r="N603" s="17">
        <v>0</v>
      </c>
      <c r="O603" s="67" t="e">
        <v>#DIV/0!</v>
      </c>
      <c r="T603"/>
    </row>
    <row r="604" customHeight="1" spans="1:20">
      <c r="A604" s="61" t="s">
        <v>399</v>
      </c>
      <c r="B604" s="16" t="s">
        <v>117</v>
      </c>
      <c r="C604" s="17">
        <v>14.36</v>
      </c>
      <c r="D604" s="17">
        <v>1153</v>
      </c>
      <c r="E604" s="17">
        <v>30</v>
      </c>
      <c r="F604" s="62">
        <v>0.02601908065915</v>
      </c>
      <c r="G604" s="63">
        <v>0.478666666666667</v>
      </c>
      <c r="H604" s="63">
        <v>12.4544666088465</v>
      </c>
      <c r="I604" s="17">
        <v>0</v>
      </c>
      <c r="J604" s="66">
        <v>0</v>
      </c>
      <c r="K604" s="17">
        <v>3</v>
      </c>
      <c r="L604" s="17">
        <v>0</v>
      </c>
      <c r="M604" s="17">
        <v>0</v>
      </c>
      <c r="N604" s="17">
        <v>3</v>
      </c>
      <c r="O604" s="67">
        <v>4.78666666666667</v>
      </c>
      <c r="T604"/>
    </row>
    <row r="605" customHeight="1" spans="1:20">
      <c r="A605" s="64"/>
      <c r="B605" s="16" t="s">
        <v>118</v>
      </c>
      <c r="C605" s="17">
        <v>11.09</v>
      </c>
      <c r="D605" s="17">
        <v>713</v>
      </c>
      <c r="E605" s="17">
        <v>25</v>
      </c>
      <c r="F605" s="62">
        <v>0.0350631136044881</v>
      </c>
      <c r="G605" s="63">
        <v>0.4436</v>
      </c>
      <c r="H605" s="63">
        <v>15.5539971949509</v>
      </c>
      <c r="I605" s="17">
        <v>1</v>
      </c>
      <c r="J605" s="66">
        <v>0</v>
      </c>
      <c r="K605" s="17">
        <v>0</v>
      </c>
      <c r="L605" s="17">
        <v>0</v>
      </c>
      <c r="M605" s="17">
        <v>0</v>
      </c>
      <c r="N605" s="17">
        <v>1</v>
      </c>
      <c r="O605" s="67">
        <v>11.09</v>
      </c>
      <c r="T605"/>
    </row>
    <row r="606" customHeight="1" spans="1:20">
      <c r="A606" s="64"/>
      <c r="B606" s="16" t="s">
        <v>119</v>
      </c>
      <c r="C606" s="17">
        <v>78.95</v>
      </c>
      <c r="D606" s="17">
        <v>4142</v>
      </c>
      <c r="E606" s="17">
        <v>157</v>
      </c>
      <c r="F606" s="62">
        <v>0.0379043940125543</v>
      </c>
      <c r="G606" s="63">
        <v>0.502866242038217</v>
      </c>
      <c r="H606" s="63">
        <v>19.0608401738291</v>
      </c>
      <c r="I606" s="17">
        <v>6</v>
      </c>
      <c r="J606" s="66">
        <v>0</v>
      </c>
      <c r="K606" s="17">
        <v>4</v>
      </c>
      <c r="L606" s="17">
        <v>0</v>
      </c>
      <c r="M606" s="17">
        <v>1</v>
      </c>
      <c r="N606" s="17">
        <v>11</v>
      </c>
      <c r="O606" s="67">
        <v>7.17727272727273</v>
      </c>
      <c r="T606"/>
    </row>
    <row r="607" customHeight="1" spans="1:20">
      <c r="A607" s="64"/>
      <c r="B607" s="16" t="s">
        <v>120</v>
      </c>
      <c r="C607" s="17">
        <v>202.52</v>
      </c>
      <c r="D607" s="17">
        <v>6191</v>
      </c>
      <c r="E607" s="17">
        <v>306</v>
      </c>
      <c r="F607" s="62">
        <v>0.0494265869811016</v>
      </c>
      <c r="G607" s="63">
        <v>0.661830065359477</v>
      </c>
      <c r="H607" s="63">
        <v>32.7120012921984</v>
      </c>
      <c r="I607" s="17">
        <v>14</v>
      </c>
      <c r="J607" s="66">
        <v>0</v>
      </c>
      <c r="K607" s="17">
        <v>6</v>
      </c>
      <c r="L607" s="17">
        <v>0</v>
      </c>
      <c r="M607" s="17">
        <v>4</v>
      </c>
      <c r="N607" s="17">
        <v>24</v>
      </c>
      <c r="O607" s="67">
        <v>8.43833333333333</v>
      </c>
      <c r="T607"/>
    </row>
    <row r="608" customHeight="1" spans="1:20">
      <c r="A608" s="64"/>
      <c r="B608" s="16" t="s">
        <v>121</v>
      </c>
      <c r="C608" s="17">
        <v>201.69</v>
      </c>
      <c r="D608" s="17">
        <v>12201</v>
      </c>
      <c r="E608" s="17">
        <v>465</v>
      </c>
      <c r="F608" s="62">
        <v>0.0381116301942464</v>
      </c>
      <c r="G608" s="63">
        <v>0.433741935483871</v>
      </c>
      <c r="H608" s="63">
        <v>16.530612244898</v>
      </c>
      <c r="I608" s="17">
        <v>10</v>
      </c>
      <c r="J608" s="66">
        <v>0</v>
      </c>
      <c r="K608" s="17">
        <v>14</v>
      </c>
      <c r="L608" s="17">
        <v>1</v>
      </c>
      <c r="M608" s="17">
        <v>4</v>
      </c>
      <c r="N608" s="17">
        <v>29</v>
      </c>
      <c r="O608" s="67">
        <v>6.9548275862069</v>
      </c>
      <c r="T608"/>
    </row>
    <row r="609" customHeight="1" spans="1:20">
      <c r="A609" s="64"/>
      <c r="B609" s="16" t="s">
        <v>122</v>
      </c>
      <c r="C609" s="17">
        <v>200.57</v>
      </c>
      <c r="D609" s="17">
        <v>8707</v>
      </c>
      <c r="E609" s="17">
        <v>488</v>
      </c>
      <c r="F609" s="62">
        <v>0.0560468588492018</v>
      </c>
      <c r="G609" s="63">
        <v>0.411004098360656</v>
      </c>
      <c r="H609" s="63">
        <v>23.0354886872631</v>
      </c>
      <c r="I609" s="17">
        <v>20</v>
      </c>
      <c r="J609" s="66">
        <v>0</v>
      </c>
      <c r="K609" s="17">
        <v>13</v>
      </c>
      <c r="L609" s="17">
        <v>1</v>
      </c>
      <c r="M609" s="17">
        <v>4</v>
      </c>
      <c r="N609" s="17">
        <v>38</v>
      </c>
      <c r="O609" s="67">
        <v>5.27815789473684</v>
      </c>
      <c r="T609"/>
    </row>
    <row r="610" customHeight="1" spans="1:20">
      <c r="A610" s="64"/>
      <c r="B610" s="16" t="s">
        <v>123</v>
      </c>
      <c r="C610" s="17">
        <v>199.8</v>
      </c>
      <c r="D610" s="17">
        <v>7014</v>
      </c>
      <c r="E610" s="17">
        <v>503</v>
      </c>
      <c r="F610" s="62">
        <v>0.0717137154262903</v>
      </c>
      <c r="G610" s="63">
        <v>0.397216699801193</v>
      </c>
      <c r="H610" s="63">
        <v>28.4858853721129</v>
      </c>
      <c r="I610" s="17">
        <v>17</v>
      </c>
      <c r="J610" s="66">
        <v>0</v>
      </c>
      <c r="K610" s="17">
        <v>12</v>
      </c>
      <c r="L610" s="17">
        <v>1</v>
      </c>
      <c r="M610" s="17">
        <v>1</v>
      </c>
      <c r="N610" s="17">
        <v>31</v>
      </c>
      <c r="O610" s="67">
        <v>6.44516129032258</v>
      </c>
      <c r="T610"/>
    </row>
    <row r="611" customHeight="1" spans="1:20">
      <c r="A611" s="64"/>
      <c r="B611" s="16" t="s">
        <v>124</v>
      </c>
      <c r="C611" s="17">
        <v>199.41</v>
      </c>
      <c r="D611" s="17">
        <v>8275</v>
      </c>
      <c r="E611" s="17">
        <v>561</v>
      </c>
      <c r="F611" s="62">
        <v>0.0677945619335347</v>
      </c>
      <c r="G611" s="63">
        <v>0.355454545454545</v>
      </c>
      <c r="H611" s="63">
        <v>24.0978851963746</v>
      </c>
      <c r="I611" s="17">
        <v>15</v>
      </c>
      <c r="J611" s="66">
        <v>0</v>
      </c>
      <c r="K611" s="17">
        <v>6</v>
      </c>
      <c r="L611" s="17">
        <v>1</v>
      </c>
      <c r="M611" s="17">
        <v>1</v>
      </c>
      <c r="N611" s="17">
        <v>23</v>
      </c>
      <c r="O611" s="67">
        <v>8.67</v>
      </c>
      <c r="T611"/>
    </row>
    <row r="612" customHeight="1" spans="1:20">
      <c r="A612" s="64"/>
      <c r="B612" s="16" t="s">
        <v>125</v>
      </c>
      <c r="C612" s="17">
        <v>202.16</v>
      </c>
      <c r="D612" s="17">
        <v>10164</v>
      </c>
      <c r="E612" s="17">
        <v>645</v>
      </c>
      <c r="F612" s="62">
        <v>0.0634592680047226</v>
      </c>
      <c r="G612" s="63">
        <v>0.313426356589147</v>
      </c>
      <c r="H612" s="63">
        <v>19.8898071625344</v>
      </c>
      <c r="I612" s="17">
        <v>10</v>
      </c>
      <c r="J612" s="66">
        <v>0</v>
      </c>
      <c r="K612" s="17">
        <v>13</v>
      </c>
      <c r="L612" s="17">
        <v>1</v>
      </c>
      <c r="M612" s="17">
        <v>2</v>
      </c>
      <c r="N612" s="17">
        <v>26</v>
      </c>
      <c r="O612" s="67">
        <v>7.77538461538462</v>
      </c>
      <c r="T612"/>
    </row>
    <row r="613" customHeight="1" spans="1:20">
      <c r="A613" s="64"/>
      <c r="B613" s="16" t="s">
        <v>126</v>
      </c>
      <c r="C613" s="17">
        <v>199.26</v>
      </c>
      <c r="D613" s="17">
        <v>10849</v>
      </c>
      <c r="E613" s="17">
        <v>608</v>
      </c>
      <c r="F613" s="62">
        <v>0.0560420315236427</v>
      </c>
      <c r="G613" s="63">
        <v>0.327730263157895</v>
      </c>
      <c r="H613" s="63">
        <v>18.3666697391465</v>
      </c>
      <c r="I613" s="17">
        <v>4</v>
      </c>
      <c r="J613" s="66">
        <v>0</v>
      </c>
      <c r="K613" s="17">
        <v>14</v>
      </c>
      <c r="L613" s="17">
        <v>0</v>
      </c>
      <c r="M613" s="17">
        <v>2</v>
      </c>
      <c r="N613" s="17">
        <v>20</v>
      </c>
      <c r="O613" s="67">
        <v>9.963</v>
      </c>
      <c r="T613"/>
    </row>
    <row r="614" customHeight="1" spans="1:20">
      <c r="A614" s="64"/>
      <c r="B614" s="16" t="s">
        <v>127</v>
      </c>
      <c r="C614" s="17">
        <v>198.32</v>
      </c>
      <c r="D614" s="17">
        <v>7744</v>
      </c>
      <c r="E614" s="17">
        <v>457</v>
      </c>
      <c r="F614" s="62">
        <v>0.0590134297520661</v>
      </c>
      <c r="G614" s="63">
        <v>0.433960612691466</v>
      </c>
      <c r="H614" s="63">
        <v>25.6095041322314</v>
      </c>
      <c r="I614" s="17">
        <v>18</v>
      </c>
      <c r="J614" s="66">
        <v>0</v>
      </c>
      <c r="K614" s="17">
        <v>10</v>
      </c>
      <c r="L614" s="17">
        <v>1</v>
      </c>
      <c r="M614" s="17">
        <v>1</v>
      </c>
      <c r="N614" s="17">
        <v>30</v>
      </c>
      <c r="O614" s="67">
        <v>6.61066666666667</v>
      </c>
      <c r="T614"/>
    </row>
    <row r="615" customHeight="1" spans="1:20">
      <c r="A615" s="64"/>
      <c r="B615" s="16" t="s">
        <v>128</v>
      </c>
      <c r="C615" s="17">
        <v>204.09</v>
      </c>
      <c r="D615" s="17">
        <v>6707</v>
      </c>
      <c r="E615" s="17">
        <v>433</v>
      </c>
      <c r="F615" s="62">
        <v>0.0645594155360072</v>
      </c>
      <c r="G615" s="63">
        <v>0.471339491916859</v>
      </c>
      <c r="H615" s="63">
        <v>30.429402117191</v>
      </c>
      <c r="I615" s="17">
        <v>9</v>
      </c>
      <c r="J615" s="66">
        <v>0</v>
      </c>
      <c r="K615" s="17">
        <v>16</v>
      </c>
      <c r="L615" s="17">
        <v>0</v>
      </c>
      <c r="M615" s="17">
        <v>0</v>
      </c>
      <c r="N615" s="17">
        <v>25</v>
      </c>
      <c r="O615" s="67">
        <v>8.1636</v>
      </c>
      <c r="T615"/>
    </row>
    <row r="616" customHeight="1" spans="1:20">
      <c r="A616" s="64"/>
      <c r="B616" s="16" t="s">
        <v>129</v>
      </c>
      <c r="C616" s="17">
        <v>203.05</v>
      </c>
      <c r="D616" s="17">
        <v>7652</v>
      </c>
      <c r="E616" s="17">
        <v>394</v>
      </c>
      <c r="F616" s="62">
        <v>0.0514898065865133</v>
      </c>
      <c r="G616" s="63">
        <v>0.515355329949239</v>
      </c>
      <c r="H616" s="63">
        <v>26.5355462624151</v>
      </c>
      <c r="I616" s="17">
        <v>15</v>
      </c>
      <c r="J616" s="66">
        <v>0</v>
      </c>
      <c r="K616" s="17">
        <v>8</v>
      </c>
      <c r="L616" s="17">
        <v>0</v>
      </c>
      <c r="M616" s="17">
        <v>3</v>
      </c>
      <c r="N616" s="17">
        <v>26</v>
      </c>
      <c r="O616" s="67">
        <v>7.80961538461539</v>
      </c>
      <c r="T616"/>
    </row>
    <row r="617" customHeight="1" spans="1:20">
      <c r="A617" s="64"/>
      <c r="B617" s="16" t="s">
        <v>130</v>
      </c>
      <c r="C617" s="17">
        <v>199.95</v>
      </c>
      <c r="D617" s="17">
        <v>8046</v>
      </c>
      <c r="E617" s="17">
        <v>467</v>
      </c>
      <c r="F617" s="62">
        <v>0.0580412627392493</v>
      </c>
      <c r="G617" s="63">
        <v>0.428158458244111</v>
      </c>
      <c r="H617" s="63">
        <v>24.8508575689784</v>
      </c>
      <c r="I617" s="17">
        <v>5</v>
      </c>
      <c r="J617" s="66">
        <v>0</v>
      </c>
      <c r="K617" s="17">
        <v>15</v>
      </c>
      <c r="L617" s="17">
        <v>1</v>
      </c>
      <c r="M617" s="17">
        <v>3</v>
      </c>
      <c r="N617" s="17">
        <v>24</v>
      </c>
      <c r="O617" s="67">
        <v>8.33125</v>
      </c>
      <c r="T617"/>
    </row>
    <row r="618" customHeight="1" spans="1:20">
      <c r="A618" s="64"/>
      <c r="B618" s="16" t="s">
        <v>131</v>
      </c>
      <c r="C618" s="17">
        <v>197.19</v>
      </c>
      <c r="D618" s="17">
        <v>9378</v>
      </c>
      <c r="E618" s="17">
        <v>617</v>
      </c>
      <c r="F618" s="62">
        <v>0.0657922798037961</v>
      </c>
      <c r="G618" s="63">
        <v>0.319594813614263</v>
      </c>
      <c r="H618" s="63">
        <v>21.0268714011516</v>
      </c>
      <c r="I618" s="17">
        <v>9</v>
      </c>
      <c r="J618" s="66">
        <v>0</v>
      </c>
      <c r="K618" s="17">
        <v>10</v>
      </c>
      <c r="L618" s="17">
        <v>0</v>
      </c>
      <c r="M618" s="17">
        <v>0</v>
      </c>
      <c r="N618" s="17">
        <v>19</v>
      </c>
      <c r="O618" s="67">
        <v>10.3784210526316</v>
      </c>
      <c r="T618"/>
    </row>
    <row r="619" customHeight="1" spans="1:20">
      <c r="A619" s="64"/>
      <c r="B619" s="16" t="s">
        <v>132</v>
      </c>
      <c r="C619" s="17">
        <v>199.65</v>
      </c>
      <c r="D619" s="17">
        <v>8249</v>
      </c>
      <c r="E619" s="17">
        <v>531</v>
      </c>
      <c r="F619" s="62">
        <v>0.0643714389622985</v>
      </c>
      <c r="G619" s="63">
        <v>0.375988700564972</v>
      </c>
      <c r="H619" s="63">
        <v>24.202933688932</v>
      </c>
      <c r="I619" s="17">
        <v>6</v>
      </c>
      <c r="J619" s="66">
        <v>0</v>
      </c>
      <c r="K619" s="17">
        <v>10</v>
      </c>
      <c r="L619" s="17">
        <v>1</v>
      </c>
      <c r="M619" s="17">
        <v>2</v>
      </c>
      <c r="N619" s="17">
        <v>19</v>
      </c>
      <c r="O619" s="67">
        <v>10.5078947368421</v>
      </c>
      <c r="T619"/>
    </row>
    <row r="620" customHeight="1" spans="1:20">
      <c r="A620" s="64"/>
      <c r="B620" s="16" t="s">
        <v>133</v>
      </c>
      <c r="C620" s="17">
        <v>198.5</v>
      </c>
      <c r="D620" s="17">
        <v>7491</v>
      </c>
      <c r="E620" s="17">
        <v>483</v>
      </c>
      <c r="F620" s="62">
        <v>0.0644773728474169</v>
      </c>
      <c r="G620" s="63">
        <v>0.410973084886128</v>
      </c>
      <c r="H620" s="63">
        <v>26.498464824456</v>
      </c>
      <c r="I620" s="17">
        <v>15</v>
      </c>
      <c r="J620" s="66">
        <v>0</v>
      </c>
      <c r="K620" s="17">
        <v>13</v>
      </c>
      <c r="L620" s="17">
        <v>1</v>
      </c>
      <c r="M620" s="17">
        <v>1</v>
      </c>
      <c r="N620" s="17">
        <v>30</v>
      </c>
      <c r="O620" s="67">
        <v>6.61666666666667</v>
      </c>
      <c r="T620"/>
    </row>
    <row r="621" customHeight="1" spans="1:20">
      <c r="A621" s="64"/>
      <c r="B621" s="16" t="s">
        <v>134</v>
      </c>
      <c r="C621" s="17">
        <v>204.35</v>
      </c>
      <c r="D621" s="17">
        <v>11149</v>
      </c>
      <c r="E621" s="17">
        <v>614</v>
      </c>
      <c r="F621" s="62">
        <v>0.0550722037850928</v>
      </c>
      <c r="G621" s="63">
        <v>0.332817589576547</v>
      </c>
      <c r="H621" s="63">
        <v>18.328998116423</v>
      </c>
      <c r="I621" s="17">
        <v>12</v>
      </c>
      <c r="J621" s="66">
        <v>0</v>
      </c>
      <c r="K621" s="17">
        <v>5</v>
      </c>
      <c r="L621" s="17">
        <v>0</v>
      </c>
      <c r="M621" s="17">
        <v>1</v>
      </c>
      <c r="N621" s="17">
        <v>18</v>
      </c>
      <c r="O621" s="67">
        <v>11.3527777777778</v>
      </c>
      <c r="T621"/>
    </row>
    <row r="622" customHeight="1" spans="1:20">
      <c r="A622" s="64"/>
      <c r="B622" s="16" t="s">
        <v>135</v>
      </c>
      <c r="C622" s="17">
        <v>202.15</v>
      </c>
      <c r="D622" s="17">
        <v>10792</v>
      </c>
      <c r="E622" s="17">
        <v>626</v>
      </c>
      <c r="F622" s="62">
        <v>0.0580059303187546</v>
      </c>
      <c r="G622" s="63">
        <v>0.322923322683706</v>
      </c>
      <c r="H622" s="63">
        <v>18.7314677538918</v>
      </c>
      <c r="I622" s="17">
        <v>8</v>
      </c>
      <c r="J622" s="66">
        <v>0</v>
      </c>
      <c r="K622" s="17">
        <v>13</v>
      </c>
      <c r="L622" s="17">
        <v>0</v>
      </c>
      <c r="M622" s="17">
        <v>1</v>
      </c>
      <c r="N622" s="17">
        <v>22</v>
      </c>
      <c r="O622" s="67">
        <v>9.18863636363637</v>
      </c>
      <c r="T622"/>
    </row>
    <row r="623" customHeight="1" spans="1:20">
      <c r="A623" s="64"/>
      <c r="B623" s="16" t="s">
        <v>136</v>
      </c>
      <c r="C623" s="17">
        <v>202.57</v>
      </c>
      <c r="D623" s="17">
        <v>10918</v>
      </c>
      <c r="E623" s="17">
        <v>680</v>
      </c>
      <c r="F623" s="62">
        <v>0.0622824693167247</v>
      </c>
      <c r="G623" s="63">
        <v>0.297897058823529</v>
      </c>
      <c r="H623" s="63">
        <v>18.553764425719</v>
      </c>
      <c r="I623" s="17">
        <v>4</v>
      </c>
      <c r="J623" s="66">
        <v>0</v>
      </c>
      <c r="K623" s="17">
        <v>16</v>
      </c>
      <c r="L623" s="17">
        <v>2</v>
      </c>
      <c r="M623" s="17">
        <v>0</v>
      </c>
      <c r="N623" s="17">
        <v>22</v>
      </c>
      <c r="O623" s="67">
        <v>9.20772727272727</v>
      </c>
      <c r="T623"/>
    </row>
    <row r="624" customHeight="1" spans="1:20">
      <c r="A624" s="64"/>
      <c r="B624" s="16" t="s">
        <v>137</v>
      </c>
      <c r="C624" s="17">
        <v>202.49</v>
      </c>
      <c r="D624" s="17">
        <v>9442</v>
      </c>
      <c r="E624" s="17">
        <v>540</v>
      </c>
      <c r="F624" s="62">
        <v>0.0571912730353739</v>
      </c>
      <c r="G624" s="63">
        <v>0.374981481481482</v>
      </c>
      <c r="H624" s="63">
        <v>21.4456682906164</v>
      </c>
      <c r="I624" s="17">
        <v>18</v>
      </c>
      <c r="J624" s="66">
        <v>0</v>
      </c>
      <c r="K624" s="17">
        <v>19</v>
      </c>
      <c r="L624" s="17">
        <v>0</v>
      </c>
      <c r="M624" s="17">
        <v>0</v>
      </c>
      <c r="N624" s="17">
        <v>37</v>
      </c>
      <c r="O624" s="67">
        <v>5.4727027027027</v>
      </c>
      <c r="T624"/>
    </row>
    <row r="625" customHeight="1" spans="1:20">
      <c r="A625" s="64"/>
      <c r="B625" s="16" t="s">
        <v>138</v>
      </c>
      <c r="C625" s="17">
        <v>202.5</v>
      </c>
      <c r="D625" s="17">
        <v>10124</v>
      </c>
      <c r="E625" s="17">
        <v>624</v>
      </c>
      <c r="F625" s="62">
        <v>0.0616357171078625</v>
      </c>
      <c r="G625" s="63">
        <v>0.324519230769231</v>
      </c>
      <c r="H625" s="63">
        <v>20.0019755037535</v>
      </c>
      <c r="I625" s="17">
        <v>11</v>
      </c>
      <c r="J625" s="66">
        <v>0</v>
      </c>
      <c r="K625" s="17">
        <v>13</v>
      </c>
      <c r="L625" s="17">
        <v>0</v>
      </c>
      <c r="M625" s="17">
        <v>0</v>
      </c>
      <c r="N625" s="17">
        <v>24</v>
      </c>
      <c r="O625" s="67">
        <v>8.4375</v>
      </c>
      <c r="T625"/>
    </row>
    <row r="626" customHeight="1" spans="1:20">
      <c r="A626" s="64"/>
      <c r="B626" s="16" t="s">
        <v>139</v>
      </c>
      <c r="C626" s="17">
        <v>200.76</v>
      </c>
      <c r="D626" s="17">
        <v>8399</v>
      </c>
      <c r="E626" s="17">
        <v>464</v>
      </c>
      <c r="F626" s="62">
        <v>0.0552446719847601</v>
      </c>
      <c r="G626" s="63">
        <v>0.432672413793103</v>
      </c>
      <c r="H626" s="63">
        <v>23.9028455768544</v>
      </c>
      <c r="I626" s="17">
        <v>15</v>
      </c>
      <c r="J626" s="66">
        <v>0</v>
      </c>
      <c r="K626" s="17">
        <v>14</v>
      </c>
      <c r="L626" s="17">
        <v>0</v>
      </c>
      <c r="M626" s="17">
        <v>0</v>
      </c>
      <c r="N626" s="17">
        <v>29</v>
      </c>
      <c r="O626" s="67">
        <v>6.92275862068966</v>
      </c>
      <c r="T626"/>
    </row>
    <row r="627" customHeight="1" spans="1:20">
      <c r="A627" s="64"/>
      <c r="B627" s="16" t="s">
        <v>140</v>
      </c>
      <c r="C627" s="17">
        <v>200.3</v>
      </c>
      <c r="D627" s="17">
        <v>7356</v>
      </c>
      <c r="E627" s="17">
        <v>422</v>
      </c>
      <c r="F627" s="62">
        <v>0.0573681348558999</v>
      </c>
      <c r="G627" s="63">
        <v>0.474644549763033</v>
      </c>
      <c r="H627" s="63">
        <v>27.2294725394236</v>
      </c>
      <c r="I627" s="17">
        <v>12</v>
      </c>
      <c r="J627" s="66">
        <v>0</v>
      </c>
      <c r="K627" s="17">
        <v>12</v>
      </c>
      <c r="L627" s="17">
        <v>1</v>
      </c>
      <c r="M627" s="17">
        <v>0</v>
      </c>
      <c r="N627" s="17">
        <v>25</v>
      </c>
      <c r="O627" s="67">
        <v>8.012</v>
      </c>
      <c r="T627"/>
    </row>
    <row r="628" customHeight="1" spans="1:20">
      <c r="A628" s="64"/>
      <c r="B628" s="16" t="s">
        <v>141</v>
      </c>
      <c r="C628" s="17">
        <v>190.24</v>
      </c>
      <c r="D628" s="17">
        <v>12545</v>
      </c>
      <c r="E628" s="17">
        <v>711</v>
      </c>
      <c r="F628" s="62">
        <v>0.0566759665205261</v>
      </c>
      <c r="G628" s="63">
        <v>0.267566807313643</v>
      </c>
      <c r="H628" s="63">
        <v>15.1646074133121</v>
      </c>
      <c r="I628" s="17">
        <v>16</v>
      </c>
      <c r="J628" s="66">
        <v>0</v>
      </c>
      <c r="K628" s="17">
        <v>18</v>
      </c>
      <c r="L628" s="17">
        <v>1</v>
      </c>
      <c r="M628" s="17">
        <v>1</v>
      </c>
      <c r="N628" s="17">
        <v>36</v>
      </c>
      <c r="O628" s="67">
        <v>5.28444444444444</v>
      </c>
      <c r="T628"/>
    </row>
    <row r="629" customHeight="1" spans="1:20">
      <c r="A629" s="64"/>
      <c r="B629" s="16" t="s">
        <v>142</v>
      </c>
      <c r="C629" s="17">
        <v>177.89</v>
      </c>
      <c r="D629" s="17">
        <v>12519</v>
      </c>
      <c r="E629" s="17">
        <v>829</v>
      </c>
      <c r="F629" s="62">
        <v>0.0662193465931784</v>
      </c>
      <c r="G629" s="63">
        <v>0.214583835946924</v>
      </c>
      <c r="H629" s="63">
        <v>14.2096014058631</v>
      </c>
      <c r="I629" s="17">
        <v>8</v>
      </c>
      <c r="J629" s="66">
        <v>0</v>
      </c>
      <c r="K629" s="17">
        <v>8</v>
      </c>
      <c r="L629" s="17">
        <v>2</v>
      </c>
      <c r="M629" s="17">
        <v>2</v>
      </c>
      <c r="N629" s="17">
        <v>20</v>
      </c>
      <c r="O629" s="67">
        <v>8.8945</v>
      </c>
      <c r="T629"/>
    </row>
    <row r="630" customHeight="1" spans="1:20">
      <c r="A630" s="64"/>
      <c r="B630" s="16" t="s">
        <v>143</v>
      </c>
      <c r="C630" s="17">
        <v>198.77</v>
      </c>
      <c r="D630" s="17">
        <v>15312</v>
      </c>
      <c r="E630" s="17">
        <v>826</v>
      </c>
      <c r="F630" s="62">
        <v>0.053944618599791</v>
      </c>
      <c r="G630" s="63">
        <v>0.240641646489104</v>
      </c>
      <c r="H630" s="63">
        <v>12.9813218390805</v>
      </c>
      <c r="I630" s="17">
        <v>13</v>
      </c>
      <c r="J630" s="66">
        <v>0</v>
      </c>
      <c r="K630" s="17">
        <v>13</v>
      </c>
      <c r="L630" s="17">
        <v>0</v>
      </c>
      <c r="M630" s="17">
        <v>1</v>
      </c>
      <c r="N630" s="17">
        <v>27</v>
      </c>
      <c r="O630" s="67">
        <v>7.36185185185185</v>
      </c>
      <c r="T630"/>
    </row>
    <row r="631" customHeight="1" spans="1:20">
      <c r="A631" s="64"/>
      <c r="B631" s="16" t="s">
        <v>144</v>
      </c>
      <c r="C631" s="17">
        <v>8.95</v>
      </c>
      <c r="D631" s="17">
        <v>539</v>
      </c>
      <c r="E631" s="17">
        <v>28</v>
      </c>
      <c r="F631" s="62">
        <v>0.051948051948052</v>
      </c>
      <c r="G631" s="63">
        <v>0.319642857142857</v>
      </c>
      <c r="H631" s="63">
        <v>16.6048237476809</v>
      </c>
      <c r="I631" s="17">
        <v>0</v>
      </c>
      <c r="J631" s="66">
        <v>0</v>
      </c>
      <c r="K631" s="17">
        <v>1</v>
      </c>
      <c r="L631" s="17">
        <v>0</v>
      </c>
      <c r="M631" s="17">
        <v>0</v>
      </c>
      <c r="N631" s="17">
        <v>1</v>
      </c>
      <c r="O631" s="67">
        <v>8.95</v>
      </c>
      <c r="T631"/>
    </row>
    <row r="632" customHeight="1" spans="1:20">
      <c r="A632" s="61" t="s">
        <v>400</v>
      </c>
      <c r="B632" s="16" t="s">
        <v>117</v>
      </c>
      <c r="C632" s="17">
        <v>18.26</v>
      </c>
      <c r="D632" s="17">
        <v>1397</v>
      </c>
      <c r="E632" s="17">
        <v>45</v>
      </c>
      <c r="F632" s="62">
        <v>0.0322118826055834</v>
      </c>
      <c r="G632" s="63">
        <v>0.405777777777778</v>
      </c>
      <c r="H632" s="63">
        <v>13.0708661417323</v>
      </c>
      <c r="I632" s="17">
        <v>0</v>
      </c>
      <c r="J632" s="66">
        <v>0</v>
      </c>
      <c r="K632" s="17">
        <v>0</v>
      </c>
      <c r="L632" s="17">
        <v>0</v>
      </c>
      <c r="M632" s="17">
        <v>0</v>
      </c>
      <c r="N632" s="17">
        <v>0</v>
      </c>
      <c r="O632" s="67" t="e">
        <v>#DIV/0!</v>
      </c>
      <c r="T632"/>
    </row>
    <row r="633" customHeight="1" spans="1:20">
      <c r="A633" s="64"/>
      <c r="B633" s="16" t="s">
        <v>118</v>
      </c>
      <c r="C633" s="17">
        <v>23.52</v>
      </c>
      <c r="D633" s="17">
        <v>1814</v>
      </c>
      <c r="E633" s="17">
        <v>52</v>
      </c>
      <c r="F633" s="62">
        <v>0.0286659316427784</v>
      </c>
      <c r="G633" s="63">
        <v>0.452307692307692</v>
      </c>
      <c r="H633" s="63">
        <v>12.9658213891951</v>
      </c>
      <c r="I633" s="17">
        <v>2</v>
      </c>
      <c r="J633" s="66">
        <v>0</v>
      </c>
      <c r="K633" s="17">
        <v>1</v>
      </c>
      <c r="L633" s="17">
        <v>0</v>
      </c>
      <c r="M633" s="17">
        <v>0</v>
      </c>
      <c r="N633" s="17">
        <v>3</v>
      </c>
      <c r="O633" s="67">
        <v>7.84</v>
      </c>
      <c r="T633"/>
    </row>
    <row r="634" customHeight="1" spans="1:20">
      <c r="A634" s="64"/>
      <c r="B634" s="16" t="s">
        <v>119</v>
      </c>
      <c r="C634" s="17">
        <v>71.02</v>
      </c>
      <c r="D634" s="17">
        <v>3203</v>
      </c>
      <c r="E634" s="17">
        <v>127</v>
      </c>
      <c r="F634" s="62">
        <v>0.0396503278176709</v>
      </c>
      <c r="G634" s="63">
        <v>0.559212598425197</v>
      </c>
      <c r="H634" s="63">
        <v>22.1729628473306</v>
      </c>
      <c r="I634" s="17">
        <v>0</v>
      </c>
      <c r="J634" s="66">
        <v>2</v>
      </c>
      <c r="K634" s="17">
        <v>0</v>
      </c>
      <c r="L634" s="17">
        <v>0</v>
      </c>
      <c r="M634" s="17">
        <v>1</v>
      </c>
      <c r="N634" s="17">
        <v>3</v>
      </c>
      <c r="O634" s="67">
        <v>23.6733333333333</v>
      </c>
      <c r="T634"/>
    </row>
    <row r="635" customHeight="1" spans="1:20">
      <c r="A635" s="64"/>
      <c r="B635" s="16" t="s">
        <v>120</v>
      </c>
      <c r="C635" s="17">
        <v>201.99</v>
      </c>
      <c r="D635" s="17">
        <v>12383</v>
      </c>
      <c r="E635" s="17">
        <v>406</v>
      </c>
      <c r="F635" s="62">
        <v>0.0327868852459016</v>
      </c>
      <c r="G635" s="63">
        <v>0.497512315270936</v>
      </c>
      <c r="H635" s="63">
        <v>16.311879189211</v>
      </c>
      <c r="I635" s="17">
        <v>4</v>
      </c>
      <c r="J635" s="66">
        <v>1</v>
      </c>
      <c r="K635" s="17">
        <v>5</v>
      </c>
      <c r="L635" s="17">
        <v>1</v>
      </c>
      <c r="M635" s="17">
        <v>0</v>
      </c>
      <c r="N635" s="17">
        <v>11</v>
      </c>
      <c r="O635" s="67">
        <v>18.3627272727273</v>
      </c>
      <c r="T635"/>
    </row>
    <row r="636" customHeight="1" spans="1:20">
      <c r="A636" s="64"/>
      <c r="B636" s="16" t="s">
        <v>121</v>
      </c>
      <c r="C636" s="17">
        <v>202.64</v>
      </c>
      <c r="D636" s="17">
        <v>14527</v>
      </c>
      <c r="E636" s="17">
        <v>448</v>
      </c>
      <c r="F636" s="62">
        <v>0.0308391271425621</v>
      </c>
      <c r="G636" s="63">
        <v>0.452321428571429</v>
      </c>
      <c r="H636" s="63">
        <v>13.9491980450196</v>
      </c>
      <c r="I636" s="17">
        <v>3</v>
      </c>
      <c r="J636" s="66">
        <v>0</v>
      </c>
      <c r="K636" s="17">
        <v>2</v>
      </c>
      <c r="L636" s="17">
        <v>1</v>
      </c>
      <c r="M636" s="17">
        <v>0</v>
      </c>
      <c r="N636" s="17">
        <v>6</v>
      </c>
      <c r="O636" s="67">
        <v>33.7733333333333</v>
      </c>
      <c r="T636"/>
    </row>
    <row r="637" customHeight="1" spans="1:20">
      <c r="A637" s="64"/>
      <c r="B637" s="16" t="s">
        <v>122</v>
      </c>
      <c r="C637" s="17">
        <v>198.11</v>
      </c>
      <c r="D637" s="17">
        <v>9911</v>
      </c>
      <c r="E637" s="17">
        <v>336</v>
      </c>
      <c r="F637" s="62">
        <v>0.0339017253556654</v>
      </c>
      <c r="G637" s="63">
        <v>0.589613095238095</v>
      </c>
      <c r="H637" s="63">
        <v>19.9889012208657</v>
      </c>
      <c r="I637" s="17">
        <v>6</v>
      </c>
      <c r="J637" s="66">
        <v>2</v>
      </c>
      <c r="K637" s="17">
        <v>2</v>
      </c>
      <c r="L637" s="17">
        <v>2</v>
      </c>
      <c r="M637" s="17">
        <v>0</v>
      </c>
      <c r="N637" s="17">
        <v>12</v>
      </c>
      <c r="O637" s="67">
        <v>16.5091666666667</v>
      </c>
      <c r="T637"/>
    </row>
    <row r="638" customHeight="1" spans="1:20">
      <c r="A638" s="64"/>
      <c r="B638" s="16" t="s">
        <v>123</v>
      </c>
      <c r="C638" s="17">
        <v>44.97</v>
      </c>
      <c r="D638" s="17">
        <v>2803</v>
      </c>
      <c r="E638" s="17">
        <v>74</v>
      </c>
      <c r="F638" s="62">
        <v>0.0264002854084909</v>
      </c>
      <c r="G638" s="63">
        <v>0.607702702702703</v>
      </c>
      <c r="H638" s="63">
        <v>16.0435247948626</v>
      </c>
      <c r="I638" s="17">
        <v>1</v>
      </c>
      <c r="J638" s="66">
        <v>0</v>
      </c>
      <c r="K638" s="17">
        <v>1</v>
      </c>
      <c r="L638" s="17">
        <v>0</v>
      </c>
      <c r="M638" s="17">
        <v>0</v>
      </c>
      <c r="N638" s="17">
        <v>2</v>
      </c>
      <c r="O638" s="67">
        <v>22.485</v>
      </c>
      <c r="T638"/>
    </row>
    <row r="639" customHeight="1" spans="1:20">
      <c r="A639" s="61" t="s">
        <v>401</v>
      </c>
      <c r="B639" s="16" t="s">
        <v>118</v>
      </c>
      <c r="C639" s="17">
        <v>14.65</v>
      </c>
      <c r="D639" s="17">
        <v>825</v>
      </c>
      <c r="E639" s="17">
        <v>20</v>
      </c>
      <c r="F639" s="62">
        <v>0.0242424242424242</v>
      </c>
      <c r="G639" s="63">
        <v>0.7325</v>
      </c>
      <c r="H639" s="63">
        <v>17.7575757575758</v>
      </c>
      <c r="I639" s="17">
        <v>0</v>
      </c>
      <c r="J639" s="66">
        <v>0</v>
      </c>
      <c r="K639" s="17">
        <v>1</v>
      </c>
      <c r="L639" s="17">
        <v>0</v>
      </c>
      <c r="M639" s="17">
        <v>0</v>
      </c>
      <c r="N639" s="17">
        <v>1</v>
      </c>
      <c r="O639" s="67">
        <v>14.65</v>
      </c>
      <c r="T639"/>
    </row>
    <row r="640" customHeight="1" spans="1:20">
      <c r="A640" s="64"/>
      <c r="B640" s="16" t="s">
        <v>119</v>
      </c>
      <c r="C640" s="17">
        <v>47.23</v>
      </c>
      <c r="D640" s="17">
        <v>2062</v>
      </c>
      <c r="E640" s="17">
        <v>59</v>
      </c>
      <c r="F640" s="62">
        <v>0.0286129970902037</v>
      </c>
      <c r="G640" s="63">
        <v>0.800508474576271</v>
      </c>
      <c r="H640" s="63">
        <v>22.9049466537342</v>
      </c>
      <c r="I640" s="17">
        <v>1</v>
      </c>
      <c r="J640" s="66">
        <v>0</v>
      </c>
      <c r="K640" s="17">
        <v>3</v>
      </c>
      <c r="L640" s="17">
        <v>2</v>
      </c>
      <c r="M640" s="17">
        <v>0</v>
      </c>
      <c r="N640" s="17">
        <v>6</v>
      </c>
      <c r="O640" s="67">
        <v>7.87166666666667</v>
      </c>
      <c r="T640"/>
    </row>
    <row r="641" customHeight="1" spans="1:20">
      <c r="A641" s="64"/>
      <c r="B641" s="16" t="s">
        <v>120</v>
      </c>
      <c r="C641" s="17">
        <v>202.2</v>
      </c>
      <c r="D641" s="17">
        <v>6819</v>
      </c>
      <c r="E641" s="17">
        <v>380</v>
      </c>
      <c r="F641" s="62">
        <v>0.055726646135797</v>
      </c>
      <c r="G641" s="63">
        <v>0.532105263157895</v>
      </c>
      <c r="H641" s="63">
        <v>29.6524417069952</v>
      </c>
      <c r="I641" s="17">
        <v>11</v>
      </c>
      <c r="J641" s="66">
        <v>0</v>
      </c>
      <c r="K641" s="17">
        <v>9</v>
      </c>
      <c r="L641" s="17">
        <v>0</v>
      </c>
      <c r="M641" s="17">
        <v>0</v>
      </c>
      <c r="N641" s="17">
        <v>20</v>
      </c>
      <c r="O641" s="67">
        <v>10.11</v>
      </c>
      <c r="T641"/>
    </row>
    <row r="642" customHeight="1" spans="1:20">
      <c r="A642" s="64"/>
      <c r="B642" s="16" t="s">
        <v>121</v>
      </c>
      <c r="C642" s="17">
        <v>199.43</v>
      </c>
      <c r="D642" s="17">
        <v>9292</v>
      </c>
      <c r="E642" s="17">
        <v>524</v>
      </c>
      <c r="F642" s="62">
        <v>0.0563925957813173</v>
      </c>
      <c r="G642" s="63">
        <v>0.380591603053435</v>
      </c>
      <c r="H642" s="63">
        <v>21.4625484287559</v>
      </c>
      <c r="I642" s="17">
        <v>9</v>
      </c>
      <c r="J642" s="66">
        <v>0</v>
      </c>
      <c r="K642" s="17">
        <v>7</v>
      </c>
      <c r="L642" s="17">
        <v>0</v>
      </c>
      <c r="M642" s="17">
        <v>0</v>
      </c>
      <c r="N642" s="17">
        <v>16</v>
      </c>
      <c r="O642" s="67">
        <v>12.464375</v>
      </c>
      <c r="T642"/>
    </row>
    <row r="643" customHeight="1" spans="1:20">
      <c r="A643" s="64"/>
      <c r="B643" s="16" t="s">
        <v>122</v>
      </c>
      <c r="C643" s="17">
        <v>200.43</v>
      </c>
      <c r="D643" s="17">
        <v>12441</v>
      </c>
      <c r="E643" s="17">
        <v>784</v>
      </c>
      <c r="F643" s="62">
        <v>0.0630174423277872</v>
      </c>
      <c r="G643" s="63">
        <v>0.255650510204082</v>
      </c>
      <c r="H643" s="63">
        <v>16.1104412828551</v>
      </c>
      <c r="I643" s="17">
        <v>8</v>
      </c>
      <c r="J643" s="66">
        <v>0</v>
      </c>
      <c r="K643" s="17">
        <v>3</v>
      </c>
      <c r="L643" s="17">
        <v>0</v>
      </c>
      <c r="M643" s="17">
        <v>0</v>
      </c>
      <c r="N643" s="17">
        <v>11</v>
      </c>
      <c r="O643" s="67">
        <v>18.2209090909091</v>
      </c>
      <c r="T643"/>
    </row>
    <row r="644" customHeight="1" spans="1:20">
      <c r="A644" s="64"/>
      <c r="B644" s="16" t="s">
        <v>123</v>
      </c>
      <c r="C644" s="17">
        <v>201.25</v>
      </c>
      <c r="D644" s="17">
        <v>10872</v>
      </c>
      <c r="E644" s="17">
        <v>770</v>
      </c>
      <c r="F644" s="62">
        <v>0.0708241353936718</v>
      </c>
      <c r="G644" s="63">
        <v>0.261363636363636</v>
      </c>
      <c r="H644" s="63">
        <v>18.5108535688006</v>
      </c>
      <c r="I644" s="17">
        <v>8</v>
      </c>
      <c r="J644" s="66">
        <v>0</v>
      </c>
      <c r="K644" s="17">
        <v>5</v>
      </c>
      <c r="L644" s="17">
        <v>0</v>
      </c>
      <c r="M644" s="17">
        <v>0</v>
      </c>
      <c r="N644" s="17">
        <v>13</v>
      </c>
      <c r="O644" s="67">
        <v>15.4807692307692</v>
      </c>
      <c r="T644"/>
    </row>
    <row r="645" customHeight="1" spans="1:20">
      <c r="A645" s="64"/>
      <c r="B645" s="16" t="s">
        <v>124</v>
      </c>
      <c r="C645" s="17">
        <v>199.67</v>
      </c>
      <c r="D645" s="17">
        <v>11327</v>
      </c>
      <c r="E645" s="17">
        <v>753</v>
      </c>
      <c r="F645" s="62">
        <v>0.0664783261234219</v>
      </c>
      <c r="G645" s="63">
        <v>0.265166002656042</v>
      </c>
      <c r="H645" s="63">
        <v>17.6277920014126</v>
      </c>
      <c r="I645" s="17">
        <v>7</v>
      </c>
      <c r="J645" s="66">
        <v>0</v>
      </c>
      <c r="K645" s="17">
        <v>3</v>
      </c>
      <c r="L645" s="17">
        <v>0</v>
      </c>
      <c r="M645" s="17">
        <v>0</v>
      </c>
      <c r="N645" s="17">
        <v>10</v>
      </c>
      <c r="O645" s="67">
        <v>19.967</v>
      </c>
      <c r="T645"/>
    </row>
    <row r="646" customHeight="1" spans="1:20">
      <c r="A646" s="64"/>
      <c r="B646" s="16" t="s">
        <v>125</v>
      </c>
      <c r="C646" s="17">
        <v>202.49</v>
      </c>
      <c r="D646" s="17">
        <v>13523</v>
      </c>
      <c r="E646" s="17">
        <v>795</v>
      </c>
      <c r="F646" s="62">
        <v>0.0587887303113215</v>
      </c>
      <c r="G646" s="63">
        <v>0.254704402515723</v>
      </c>
      <c r="H646" s="63">
        <v>14.9737484286031</v>
      </c>
      <c r="I646" s="17">
        <v>9</v>
      </c>
      <c r="J646" s="66">
        <v>0</v>
      </c>
      <c r="K646" s="17">
        <v>2</v>
      </c>
      <c r="L646" s="17">
        <v>0</v>
      </c>
      <c r="M646" s="17">
        <v>0</v>
      </c>
      <c r="N646" s="17">
        <v>11</v>
      </c>
      <c r="O646" s="67">
        <v>18.4081818181818</v>
      </c>
      <c r="T646"/>
    </row>
    <row r="647" customHeight="1" spans="1:20">
      <c r="A647" s="64"/>
      <c r="B647" s="16" t="s">
        <v>126</v>
      </c>
      <c r="C647" s="17">
        <v>202.01</v>
      </c>
      <c r="D647" s="17">
        <v>14033</v>
      </c>
      <c r="E647" s="17">
        <v>848</v>
      </c>
      <c r="F647" s="62">
        <v>0.0604289888120858</v>
      </c>
      <c r="G647" s="63">
        <v>0.238219339622642</v>
      </c>
      <c r="H647" s="63">
        <v>14.3953538088791</v>
      </c>
      <c r="I647" s="17">
        <v>5</v>
      </c>
      <c r="J647" s="66">
        <v>0</v>
      </c>
      <c r="K647" s="17">
        <v>5</v>
      </c>
      <c r="L647" s="17">
        <v>0</v>
      </c>
      <c r="M647" s="17">
        <v>0</v>
      </c>
      <c r="N647" s="17">
        <v>10</v>
      </c>
      <c r="O647" s="67">
        <v>20.201</v>
      </c>
      <c r="T647"/>
    </row>
    <row r="648" customHeight="1" spans="1:20">
      <c r="A648" s="64"/>
      <c r="B648" s="16" t="s">
        <v>127</v>
      </c>
      <c r="C648" s="17">
        <v>201.38</v>
      </c>
      <c r="D648" s="17">
        <v>12870</v>
      </c>
      <c r="E648" s="17">
        <v>849</v>
      </c>
      <c r="F648" s="62">
        <v>0.065967365967366</v>
      </c>
      <c r="G648" s="63">
        <v>0.237196702002356</v>
      </c>
      <c r="H648" s="63">
        <v>15.6472416472416</v>
      </c>
      <c r="I648" s="17">
        <v>3</v>
      </c>
      <c r="J648" s="66">
        <v>0</v>
      </c>
      <c r="K648" s="17">
        <v>0</v>
      </c>
      <c r="L648" s="17">
        <v>0</v>
      </c>
      <c r="M648" s="17">
        <v>0</v>
      </c>
      <c r="N648" s="17">
        <v>3</v>
      </c>
      <c r="O648" s="67">
        <v>67.1266666666667</v>
      </c>
      <c r="T648"/>
    </row>
    <row r="649" customHeight="1" spans="1:20">
      <c r="A649" s="64"/>
      <c r="B649" s="16" t="s">
        <v>128</v>
      </c>
      <c r="C649" s="17">
        <v>200.33</v>
      </c>
      <c r="D649" s="17">
        <v>11178</v>
      </c>
      <c r="E649" s="17">
        <v>827</v>
      </c>
      <c r="F649" s="62">
        <v>0.0739846126319556</v>
      </c>
      <c r="G649" s="63">
        <v>0.24223700120919</v>
      </c>
      <c r="H649" s="63">
        <v>17.9218106995885</v>
      </c>
      <c r="I649" s="17">
        <v>7</v>
      </c>
      <c r="J649" s="66">
        <v>1</v>
      </c>
      <c r="K649" s="17">
        <v>2</v>
      </c>
      <c r="L649" s="17">
        <v>0</v>
      </c>
      <c r="M649" s="17">
        <v>0</v>
      </c>
      <c r="N649" s="17">
        <v>10</v>
      </c>
      <c r="O649" s="67">
        <v>20.033</v>
      </c>
      <c r="T649"/>
    </row>
    <row r="650" customHeight="1" spans="1:20">
      <c r="A650" s="64"/>
      <c r="B650" s="16" t="s">
        <v>129</v>
      </c>
      <c r="C650" s="17">
        <v>201.93</v>
      </c>
      <c r="D650" s="17">
        <v>11114</v>
      </c>
      <c r="E650" s="17">
        <v>754</v>
      </c>
      <c r="F650" s="62">
        <v>0.0678423609861436</v>
      </c>
      <c r="G650" s="63">
        <v>0.267811671087533</v>
      </c>
      <c r="H650" s="63">
        <v>18.1689760662228</v>
      </c>
      <c r="I650" s="17">
        <v>4</v>
      </c>
      <c r="J650" s="66">
        <v>0</v>
      </c>
      <c r="K650" s="17">
        <v>2</v>
      </c>
      <c r="L650" s="17">
        <v>0</v>
      </c>
      <c r="M650" s="17">
        <v>1</v>
      </c>
      <c r="N650" s="17">
        <v>7</v>
      </c>
      <c r="O650" s="67">
        <v>28.8471428571429</v>
      </c>
      <c r="T650"/>
    </row>
    <row r="651" customHeight="1" spans="1:20">
      <c r="A651" s="64"/>
      <c r="B651" s="16" t="s">
        <v>130</v>
      </c>
      <c r="C651" s="17">
        <v>201</v>
      </c>
      <c r="D651" s="17">
        <v>11032</v>
      </c>
      <c r="E651" s="17">
        <v>708</v>
      </c>
      <c r="F651" s="62">
        <v>0.0641769398114576</v>
      </c>
      <c r="G651" s="63">
        <v>0.283898305084746</v>
      </c>
      <c r="H651" s="63">
        <v>18.2197244379986</v>
      </c>
      <c r="I651" s="17">
        <v>7</v>
      </c>
      <c r="J651" s="66">
        <v>0</v>
      </c>
      <c r="K651" s="17">
        <v>9</v>
      </c>
      <c r="L651" s="17">
        <v>0</v>
      </c>
      <c r="M651" s="17">
        <v>0</v>
      </c>
      <c r="N651" s="17">
        <v>16</v>
      </c>
      <c r="O651" s="67">
        <v>12.5625</v>
      </c>
      <c r="T651"/>
    </row>
    <row r="652" customHeight="1" spans="1:20">
      <c r="A652" s="64"/>
      <c r="B652" s="16" t="s">
        <v>131</v>
      </c>
      <c r="C652" s="17">
        <v>202.42</v>
      </c>
      <c r="D652" s="17">
        <v>11542</v>
      </c>
      <c r="E652" s="17">
        <v>775</v>
      </c>
      <c r="F652" s="62">
        <v>0.0671460752036042</v>
      </c>
      <c r="G652" s="63">
        <v>0.261187096774194</v>
      </c>
      <c r="H652" s="63">
        <v>17.5376884422111</v>
      </c>
      <c r="I652" s="17">
        <v>5</v>
      </c>
      <c r="J652" s="66">
        <v>0</v>
      </c>
      <c r="K652" s="17">
        <v>5</v>
      </c>
      <c r="L652" s="17">
        <v>0</v>
      </c>
      <c r="M652" s="17">
        <v>0</v>
      </c>
      <c r="N652" s="17">
        <v>10</v>
      </c>
      <c r="O652" s="67">
        <v>20.242</v>
      </c>
      <c r="T652"/>
    </row>
    <row r="653" customHeight="1" spans="1:20">
      <c r="A653" s="64"/>
      <c r="B653" s="16" t="s">
        <v>132</v>
      </c>
      <c r="C653" s="17">
        <v>202.42</v>
      </c>
      <c r="D653" s="17">
        <v>10120</v>
      </c>
      <c r="E653" s="17">
        <v>751</v>
      </c>
      <c r="F653" s="62">
        <v>0.0742094861660079</v>
      </c>
      <c r="G653" s="63">
        <v>0.269533954727031</v>
      </c>
      <c r="H653" s="63">
        <v>20.001976284585</v>
      </c>
      <c r="I653" s="17">
        <v>11</v>
      </c>
      <c r="J653" s="66">
        <v>0</v>
      </c>
      <c r="K653" s="17">
        <v>6</v>
      </c>
      <c r="L653" s="17">
        <v>1</v>
      </c>
      <c r="M653" s="17">
        <v>1</v>
      </c>
      <c r="N653" s="17">
        <v>19</v>
      </c>
      <c r="O653" s="67">
        <v>10.6536842105263</v>
      </c>
      <c r="T653"/>
    </row>
    <row r="654" customHeight="1" spans="1:20">
      <c r="A654" s="64"/>
      <c r="B654" s="16" t="s">
        <v>133</v>
      </c>
      <c r="C654" s="17">
        <v>202.21</v>
      </c>
      <c r="D654" s="17">
        <v>10613</v>
      </c>
      <c r="E654" s="17">
        <v>778</v>
      </c>
      <c r="F654" s="62">
        <v>0.0733063224347498</v>
      </c>
      <c r="G654" s="63">
        <v>0.259910025706941</v>
      </c>
      <c r="H654" s="63">
        <v>19.0530481484971</v>
      </c>
      <c r="I654" s="17">
        <v>9</v>
      </c>
      <c r="J654" s="66">
        <v>0</v>
      </c>
      <c r="K654" s="17">
        <v>6</v>
      </c>
      <c r="L654" s="17">
        <v>0</v>
      </c>
      <c r="M654" s="17">
        <v>1</v>
      </c>
      <c r="N654" s="17">
        <v>16</v>
      </c>
      <c r="O654" s="67">
        <v>12.638125</v>
      </c>
      <c r="T654"/>
    </row>
    <row r="655" customHeight="1" spans="1:20">
      <c r="A655" s="64"/>
      <c r="B655" s="16" t="s">
        <v>134</v>
      </c>
      <c r="C655" s="17">
        <v>199.86</v>
      </c>
      <c r="D655" s="17">
        <v>12369</v>
      </c>
      <c r="E655" s="17">
        <v>844</v>
      </c>
      <c r="F655" s="62">
        <v>0.0682351038887542</v>
      </c>
      <c r="G655" s="63">
        <v>0.236800947867299</v>
      </c>
      <c r="H655" s="63">
        <v>16.1581372786806</v>
      </c>
      <c r="I655" s="17">
        <v>7</v>
      </c>
      <c r="J655" s="66">
        <v>0</v>
      </c>
      <c r="K655" s="17">
        <v>1</v>
      </c>
      <c r="L655" s="17">
        <v>0</v>
      </c>
      <c r="M655" s="17">
        <v>0</v>
      </c>
      <c r="N655" s="17">
        <v>8</v>
      </c>
      <c r="O655" s="67">
        <v>24.9825</v>
      </c>
      <c r="T655"/>
    </row>
    <row r="656" customHeight="1" spans="1:20">
      <c r="A656" s="64"/>
      <c r="B656" s="16" t="s">
        <v>135</v>
      </c>
      <c r="C656" s="17">
        <v>202.75</v>
      </c>
      <c r="D656" s="17">
        <v>11088</v>
      </c>
      <c r="E656" s="17">
        <v>803</v>
      </c>
      <c r="F656" s="62">
        <v>0.0724206349206349</v>
      </c>
      <c r="G656" s="63">
        <v>0.252490660024907</v>
      </c>
      <c r="H656" s="63">
        <v>18.2855339105339</v>
      </c>
      <c r="I656" s="17">
        <v>5</v>
      </c>
      <c r="J656" s="66">
        <v>0</v>
      </c>
      <c r="K656" s="17">
        <v>3</v>
      </c>
      <c r="L656" s="17">
        <v>0</v>
      </c>
      <c r="M656" s="17">
        <v>0</v>
      </c>
      <c r="N656" s="17">
        <v>8</v>
      </c>
      <c r="O656" s="67">
        <v>25.34375</v>
      </c>
      <c r="T656"/>
    </row>
    <row r="657" customHeight="1" spans="1:20">
      <c r="A657" s="64"/>
      <c r="B657" s="16" t="s">
        <v>136</v>
      </c>
      <c r="C657" s="17">
        <v>201.2</v>
      </c>
      <c r="D657" s="17">
        <v>12723</v>
      </c>
      <c r="E657" s="17">
        <v>858</v>
      </c>
      <c r="F657" s="62">
        <v>0.067436925253478</v>
      </c>
      <c r="G657" s="63">
        <v>0.234498834498835</v>
      </c>
      <c r="H657" s="63">
        <v>15.8138803741256</v>
      </c>
      <c r="I657" s="17">
        <v>5</v>
      </c>
      <c r="J657" s="66">
        <v>0</v>
      </c>
      <c r="K657" s="17">
        <v>3</v>
      </c>
      <c r="L657" s="17">
        <v>0</v>
      </c>
      <c r="M657" s="17">
        <v>0</v>
      </c>
      <c r="N657" s="17">
        <v>8</v>
      </c>
      <c r="O657" s="67">
        <v>25.15</v>
      </c>
      <c r="T657"/>
    </row>
    <row r="658" customHeight="1" spans="1:20">
      <c r="A658" s="64"/>
      <c r="B658" s="16" t="s">
        <v>137</v>
      </c>
      <c r="C658" s="17">
        <v>200.48</v>
      </c>
      <c r="D658" s="17">
        <v>10350</v>
      </c>
      <c r="E658" s="17">
        <v>766</v>
      </c>
      <c r="F658" s="62">
        <v>0.0740096618357488</v>
      </c>
      <c r="G658" s="63">
        <v>0.261723237597911</v>
      </c>
      <c r="H658" s="63">
        <v>19.3700483091787</v>
      </c>
      <c r="I658" s="17">
        <v>6</v>
      </c>
      <c r="J658" s="66">
        <v>0</v>
      </c>
      <c r="K658" s="17">
        <v>8</v>
      </c>
      <c r="L658" s="17">
        <v>0</v>
      </c>
      <c r="M658" s="17">
        <v>0</v>
      </c>
      <c r="N658" s="17">
        <v>14</v>
      </c>
      <c r="O658" s="67">
        <v>14.32</v>
      </c>
      <c r="T658"/>
    </row>
    <row r="659" customHeight="1" spans="1:20">
      <c r="A659" s="64"/>
      <c r="B659" s="16" t="s">
        <v>138</v>
      </c>
      <c r="C659" s="17">
        <v>201.24</v>
      </c>
      <c r="D659" s="17">
        <v>11173</v>
      </c>
      <c r="E659" s="17">
        <v>788</v>
      </c>
      <c r="F659" s="62">
        <v>0.070527163698201</v>
      </c>
      <c r="G659" s="63">
        <v>0.255380710659898</v>
      </c>
      <c r="H659" s="63">
        <v>18.0112771860736</v>
      </c>
      <c r="I659" s="17">
        <v>6</v>
      </c>
      <c r="J659" s="66">
        <v>0</v>
      </c>
      <c r="K659" s="17">
        <v>9</v>
      </c>
      <c r="L659" s="17">
        <v>0</v>
      </c>
      <c r="M659" s="17">
        <v>0</v>
      </c>
      <c r="N659" s="17">
        <v>15</v>
      </c>
      <c r="O659" s="67">
        <v>13.416</v>
      </c>
      <c r="T659"/>
    </row>
    <row r="660" customHeight="1" spans="1:20">
      <c r="A660" s="64"/>
      <c r="B660" s="16" t="s">
        <v>139</v>
      </c>
      <c r="C660" s="17">
        <v>200.61</v>
      </c>
      <c r="D660" s="17">
        <v>11319</v>
      </c>
      <c r="E660" s="17">
        <v>789</v>
      </c>
      <c r="F660" s="62">
        <v>0.069705804399682</v>
      </c>
      <c r="G660" s="63">
        <v>0.25425855513308</v>
      </c>
      <c r="H660" s="63">
        <v>17.7232971110522</v>
      </c>
      <c r="I660" s="17">
        <v>8</v>
      </c>
      <c r="J660" s="66">
        <v>0</v>
      </c>
      <c r="K660" s="17">
        <v>3</v>
      </c>
      <c r="L660" s="17">
        <v>0</v>
      </c>
      <c r="M660" s="17">
        <v>0</v>
      </c>
      <c r="N660" s="17">
        <v>11</v>
      </c>
      <c r="O660" s="67">
        <v>18.2372727272727</v>
      </c>
      <c r="T660"/>
    </row>
    <row r="661" customHeight="1" spans="1:20">
      <c r="A661" s="64"/>
      <c r="B661" s="16" t="s">
        <v>140</v>
      </c>
      <c r="C661" s="17">
        <v>201.81</v>
      </c>
      <c r="D661" s="17">
        <v>13999</v>
      </c>
      <c r="E661" s="17">
        <v>799</v>
      </c>
      <c r="F661" s="62">
        <v>0.0570755053932424</v>
      </c>
      <c r="G661" s="63">
        <v>0.252578222778473</v>
      </c>
      <c r="H661" s="63">
        <v>14.4160297164083</v>
      </c>
      <c r="I661" s="17">
        <v>11</v>
      </c>
      <c r="J661" s="66">
        <v>0</v>
      </c>
      <c r="K661" s="17">
        <v>2</v>
      </c>
      <c r="L661" s="17">
        <v>0</v>
      </c>
      <c r="M661" s="17">
        <v>0</v>
      </c>
      <c r="N661" s="17">
        <v>13</v>
      </c>
      <c r="O661" s="67">
        <v>15.5238461538462</v>
      </c>
      <c r="T661"/>
    </row>
    <row r="662" customHeight="1" spans="1:20">
      <c r="A662" s="64"/>
      <c r="B662" s="16" t="s">
        <v>141</v>
      </c>
      <c r="C662" s="17">
        <v>201.56</v>
      </c>
      <c r="D662" s="17">
        <v>12767</v>
      </c>
      <c r="E662" s="17">
        <v>816</v>
      </c>
      <c r="F662" s="62">
        <v>0.0639147802929428</v>
      </c>
      <c r="G662" s="63">
        <v>0.247009803921569</v>
      </c>
      <c r="H662" s="63">
        <v>15.7875773478499</v>
      </c>
      <c r="I662" s="17">
        <v>7</v>
      </c>
      <c r="J662" s="66">
        <v>0</v>
      </c>
      <c r="K662" s="17">
        <v>3</v>
      </c>
      <c r="L662" s="17">
        <v>0</v>
      </c>
      <c r="M662" s="17">
        <v>0</v>
      </c>
      <c r="N662" s="17">
        <v>10</v>
      </c>
      <c r="O662" s="67">
        <v>20.156</v>
      </c>
      <c r="T662"/>
    </row>
    <row r="663" customHeight="1" spans="1:20">
      <c r="A663" s="64"/>
      <c r="B663" s="16" t="s">
        <v>142</v>
      </c>
      <c r="C663" s="17">
        <v>202.86</v>
      </c>
      <c r="D663" s="17">
        <v>14637</v>
      </c>
      <c r="E663" s="17">
        <v>928</v>
      </c>
      <c r="F663" s="62">
        <v>0.0634009701441552</v>
      </c>
      <c r="G663" s="63">
        <v>0.218599137931035</v>
      </c>
      <c r="H663" s="63">
        <v>13.8593974175036</v>
      </c>
      <c r="I663" s="17">
        <v>5</v>
      </c>
      <c r="J663" s="66">
        <v>0</v>
      </c>
      <c r="K663" s="17">
        <v>2</v>
      </c>
      <c r="L663" s="17">
        <v>0</v>
      </c>
      <c r="M663" s="17">
        <v>0</v>
      </c>
      <c r="N663" s="17">
        <v>7</v>
      </c>
      <c r="O663" s="67">
        <v>28.98</v>
      </c>
      <c r="T663"/>
    </row>
    <row r="664" customHeight="1" spans="1:20">
      <c r="A664" s="64"/>
      <c r="B664" s="16" t="s">
        <v>143</v>
      </c>
      <c r="C664" s="17">
        <v>201.13</v>
      </c>
      <c r="D664" s="17">
        <v>14334</v>
      </c>
      <c r="E664" s="17">
        <v>863</v>
      </c>
      <c r="F664" s="62">
        <v>0.0602065020231617</v>
      </c>
      <c r="G664" s="63">
        <v>0.23305909617613</v>
      </c>
      <c r="H664" s="63">
        <v>14.0316729454444</v>
      </c>
      <c r="I664" s="17">
        <v>10</v>
      </c>
      <c r="J664" s="66">
        <v>0</v>
      </c>
      <c r="K664" s="17">
        <v>7</v>
      </c>
      <c r="L664" s="17">
        <v>0</v>
      </c>
      <c r="M664" s="17">
        <v>0</v>
      </c>
      <c r="N664" s="17">
        <v>17</v>
      </c>
      <c r="O664" s="67">
        <v>11.8311764705882</v>
      </c>
      <c r="T664"/>
    </row>
    <row r="665" customHeight="1" spans="1:20">
      <c r="A665" s="64"/>
      <c r="B665" s="16" t="s">
        <v>144</v>
      </c>
      <c r="C665" s="17">
        <v>7.81</v>
      </c>
      <c r="D665" s="17">
        <v>640</v>
      </c>
      <c r="E665" s="17">
        <v>33</v>
      </c>
      <c r="F665" s="62">
        <v>0.0515625</v>
      </c>
      <c r="G665" s="63">
        <v>0.236666666666667</v>
      </c>
      <c r="H665" s="63">
        <v>12.203125</v>
      </c>
      <c r="I665" s="17">
        <v>0</v>
      </c>
      <c r="J665" s="66">
        <v>0</v>
      </c>
      <c r="K665" s="17">
        <v>0</v>
      </c>
      <c r="L665" s="17">
        <v>0</v>
      </c>
      <c r="M665" s="17">
        <v>0</v>
      </c>
      <c r="N665" s="17">
        <v>0</v>
      </c>
      <c r="O665" s="67" t="e">
        <v>#DIV/0!</v>
      </c>
      <c r="T665"/>
    </row>
    <row r="666" customHeight="1" spans="1:20">
      <c r="A666" s="61" t="s">
        <v>402</v>
      </c>
      <c r="B666" s="16" t="s">
        <v>122</v>
      </c>
      <c r="C666" s="17">
        <v>202.32</v>
      </c>
      <c r="D666" s="17">
        <v>13045</v>
      </c>
      <c r="E666" s="17">
        <v>570</v>
      </c>
      <c r="F666" s="62">
        <v>0.0436949022614028</v>
      </c>
      <c r="G666" s="63">
        <v>0.354947368421053</v>
      </c>
      <c r="H666" s="63">
        <v>15.5093905711</v>
      </c>
      <c r="I666" s="17">
        <v>15</v>
      </c>
      <c r="J666" s="66">
        <v>0</v>
      </c>
      <c r="K666" s="17">
        <v>16</v>
      </c>
      <c r="L666" s="17">
        <v>1</v>
      </c>
      <c r="M666" s="17">
        <v>0</v>
      </c>
      <c r="N666" s="17">
        <v>32</v>
      </c>
      <c r="O666" s="67">
        <v>6.3225</v>
      </c>
      <c r="T666"/>
    </row>
    <row r="667" customHeight="1" spans="1:20">
      <c r="A667" s="64"/>
      <c r="B667" s="16" t="s">
        <v>123</v>
      </c>
      <c r="C667" s="17">
        <v>201.25</v>
      </c>
      <c r="D667" s="17">
        <v>13361</v>
      </c>
      <c r="E667" s="17">
        <v>740</v>
      </c>
      <c r="F667" s="62">
        <v>0.0553850759673677</v>
      </c>
      <c r="G667" s="63">
        <v>0.27195945945946</v>
      </c>
      <c r="H667" s="63">
        <v>15.0624953222064</v>
      </c>
      <c r="I667" s="17">
        <v>9</v>
      </c>
      <c r="J667" s="66">
        <v>0</v>
      </c>
      <c r="K667" s="17">
        <v>12</v>
      </c>
      <c r="L667" s="17">
        <v>1</v>
      </c>
      <c r="M667" s="17">
        <v>0</v>
      </c>
      <c r="N667" s="17">
        <v>22</v>
      </c>
      <c r="O667" s="67">
        <v>9.14772727272727</v>
      </c>
      <c r="T667"/>
    </row>
    <row r="668" customHeight="1" spans="1:20">
      <c r="A668" s="64"/>
      <c r="B668" s="16" t="s">
        <v>124</v>
      </c>
      <c r="C668" s="17">
        <v>201.15</v>
      </c>
      <c r="D668" s="17">
        <v>13355</v>
      </c>
      <c r="E668" s="17">
        <v>784</v>
      </c>
      <c r="F668" s="62">
        <v>0.0587046050168476</v>
      </c>
      <c r="G668" s="63">
        <v>0.25656887755102</v>
      </c>
      <c r="H668" s="63">
        <v>15.0617746162486</v>
      </c>
      <c r="I668" s="17">
        <v>10</v>
      </c>
      <c r="J668" s="66">
        <v>0</v>
      </c>
      <c r="K668" s="17">
        <v>14</v>
      </c>
      <c r="L668" s="17">
        <v>0</v>
      </c>
      <c r="M668" s="17">
        <v>0</v>
      </c>
      <c r="N668" s="17">
        <v>24</v>
      </c>
      <c r="O668" s="67">
        <v>8.38125</v>
      </c>
      <c r="T668"/>
    </row>
    <row r="669" customHeight="1" spans="1:20">
      <c r="A669" s="64"/>
      <c r="B669" s="16" t="s">
        <v>125</v>
      </c>
      <c r="C669" s="17">
        <v>199.04</v>
      </c>
      <c r="D669" s="17">
        <v>13945</v>
      </c>
      <c r="E669" s="17">
        <v>771</v>
      </c>
      <c r="F669" s="62">
        <v>0.0552886339189674</v>
      </c>
      <c r="G669" s="63">
        <v>0.258158236057069</v>
      </c>
      <c r="H669" s="63">
        <v>14.2732162065256</v>
      </c>
      <c r="I669" s="17">
        <v>17</v>
      </c>
      <c r="J669" s="66">
        <v>1</v>
      </c>
      <c r="K669" s="17">
        <v>12</v>
      </c>
      <c r="L669" s="17">
        <v>1</v>
      </c>
      <c r="M669" s="17">
        <v>0</v>
      </c>
      <c r="N669" s="17">
        <v>31</v>
      </c>
      <c r="O669" s="67">
        <v>6.42064516129032</v>
      </c>
      <c r="T669"/>
    </row>
    <row r="670" customHeight="1" spans="1:20">
      <c r="A670" s="64"/>
      <c r="B670" s="16" t="s">
        <v>126</v>
      </c>
      <c r="C670" s="17">
        <v>202.54</v>
      </c>
      <c r="D670" s="17">
        <v>11737</v>
      </c>
      <c r="E670" s="17">
        <v>675</v>
      </c>
      <c r="F670" s="62">
        <v>0.0575104370793218</v>
      </c>
      <c r="G670" s="63">
        <v>0.300059259259259</v>
      </c>
      <c r="H670" s="63">
        <v>17.2565391496975</v>
      </c>
      <c r="I670" s="17">
        <v>24</v>
      </c>
      <c r="J670" s="66">
        <v>2</v>
      </c>
      <c r="K670" s="17">
        <v>12</v>
      </c>
      <c r="L670" s="17">
        <v>3</v>
      </c>
      <c r="M670" s="17">
        <v>0</v>
      </c>
      <c r="N670" s="17">
        <v>41</v>
      </c>
      <c r="O670" s="67">
        <v>4.94</v>
      </c>
      <c r="T670"/>
    </row>
    <row r="671" customHeight="1" spans="1:20">
      <c r="A671" s="64"/>
      <c r="B671" s="16" t="s">
        <v>127</v>
      </c>
      <c r="C671" s="17">
        <v>201.34</v>
      </c>
      <c r="D671" s="17">
        <v>11231</v>
      </c>
      <c r="E671" s="17">
        <v>649</v>
      </c>
      <c r="F671" s="62">
        <v>0.0577864838393732</v>
      </c>
      <c r="G671" s="63">
        <v>0.310231124807396</v>
      </c>
      <c r="H671" s="63">
        <v>17.9271658801531</v>
      </c>
      <c r="I671" s="17">
        <v>16</v>
      </c>
      <c r="J671" s="66">
        <v>0</v>
      </c>
      <c r="K671" s="17">
        <v>5</v>
      </c>
      <c r="L671" s="17">
        <v>2</v>
      </c>
      <c r="M671" s="17">
        <v>0</v>
      </c>
      <c r="N671" s="17">
        <v>23</v>
      </c>
      <c r="O671" s="67">
        <v>8.75391304347826</v>
      </c>
      <c r="T671"/>
    </row>
    <row r="672" customHeight="1" spans="1:20">
      <c r="A672" s="64"/>
      <c r="B672" s="16" t="s">
        <v>128</v>
      </c>
      <c r="C672" s="17">
        <v>201.34</v>
      </c>
      <c r="D672" s="17">
        <v>10280</v>
      </c>
      <c r="E672" s="17">
        <v>605</v>
      </c>
      <c r="F672" s="62">
        <v>0.058852140077821</v>
      </c>
      <c r="G672" s="63">
        <v>0.332793388429752</v>
      </c>
      <c r="H672" s="63">
        <v>19.5856031128405</v>
      </c>
      <c r="I672" s="17">
        <v>17</v>
      </c>
      <c r="J672" s="66">
        <v>0</v>
      </c>
      <c r="K672" s="17">
        <v>13</v>
      </c>
      <c r="L672" s="17">
        <v>2</v>
      </c>
      <c r="M672" s="17">
        <v>0</v>
      </c>
      <c r="N672" s="17">
        <v>32</v>
      </c>
      <c r="O672" s="67">
        <v>6.291875</v>
      </c>
      <c r="T672"/>
    </row>
    <row r="673" customHeight="1" spans="1:20">
      <c r="A673" s="64"/>
      <c r="B673" s="16" t="s">
        <v>129</v>
      </c>
      <c r="C673" s="17">
        <v>197.79</v>
      </c>
      <c r="D673" s="17">
        <v>8661</v>
      </c>
      <c r="E673" s="17">
        <v>489</v>
      </c>
      <c r="F673" s="62">
        <v>0.0564599930723935</v>
      </c>
      <c r="G673" s="63">
        <v>0.404478527607362</v>
      </c>
      <c r="H673" s="63">
        <v>22.8368548666436</v>
      </c>
      <c r="I673" s="17">
        <v>16</v>
      </c>
      <c r="J673" s="66">
        <v>0</v>
      </c>
      <c r="K673" s="17">
        <v>17</v>
      </c>
      <c r="L673" s="17">
        <v>1</v>
      </c>
      <c r="M673" s="17">
        <v>0</v>
      </c>
      <c r="N673" s="17">
        <v>34</v>
      </c>
      <c r="O673" s="67">
        <v>5.81735294117647</v>
      </c>
      <c r="T673"/>
    </row>
    <row r="674" customHeight="1" spans="1:20">
      <c r="A674" s="64"/>
      <c r="B674" s="16" t="s">
        <v>130</v>
      </c>
      <c r="C674" s="17">
        <v>201.56</v>
      </c>
      <c r="D674" s="17">
        <v>9424</v>
      </c>
      <c r="E674" s="17">
        <v>530</v>
      </c>
      <c r="F674" s="62">
        <v>0.0562393887945671</v>
      </c>
      <c r="G674" s="63">
        <v>0.380301886792453</v>
      </c>
      <c r="H674" s="63">
        <v>21.3879456706282</v>
      </c>
      <c r="I674" s="17">
        <v>10</v>
      </c>
      <c r="J674" s="66">
        <v>1</v>
      </c>
      <c r="K674" s="17">
        <v>11</v>
      </c>
      <c r="L674" s="17">
        <v>3</v>
      </c>
      <c r="M674" s="17">
        <v>0</v>
      </c>
      <c r="N674" s="17">
        <v>25</v>
      </c>
      <c r="O674" s="67">
        <v>8.0624</v>
      </c>
      <c r="T674"/>
    </row>
    <row r="675" customHeight="1" spans="1:20">
      <c r="A675" s="64"/>
      <c r="B675" s="16" t="s">
        <v>131</v>
      </c>
      <c r="C675" s="17">
        <v>195.54</v>
      </c>
      <c r="D675" s="17">
        <v>9223</v>
      </c>
      <c r="E675" s="17">
        <v>537</v>
      </c>
      <c r="F675" s="62">
        <v>0.0582240052043804</v>
      </c>
      <c r="G675" s="63">
        <v>0.364134078212291</v>
      </c>
      <c r="H675" s="63">
        <v>21.2013444649246</v>
      </c>
      <c r="I675" s="17">
        <v>11</v>
      </c>
      <c r="J675" s="66">
        <v>0</v>
      </c>
      <c r="K675" s="17">
        <v>14</v>
      </c>
      <c r="L675" s="17">
        <v>1</v>
      </c>
      <c r="M675" s="17">
        <v>1</v>
      </c>
      <c r="N675" s="17">
        <v>27</v>
      </c>
      <c r="O675" s="67">
        <v>7.24222222222222</v>
      </c>
      <c r="T675"/>
    </row>
    <row r="676" customHeight="1" spans="1:20">
      <c r="A676" s="64"/>
      <c r="B676" s="16" t="s">
        <v>132</v>
      </c>
      <c r="C676" s="17">
        <v>202.44</v>
      </c>
      <c r="D676" s="17">
        <v>11106</v>
      </c>
      <c r="E676" s="17">
        <v>598</v>
      </c>
      <c r="F676" s="62">
        <v>0.053844768593553</v>
      </c>
      <c r="G676" s="63">
        <v>0.338528428093646</v>
      </c>
      <c r="H676" s="63">
        <v>18.2279848730416</v>
      </c>
      <c r="I676" s="17">
        <v>14</v>
      </c>
      <c r="J676" s="66">
        <v>3</v>
      </c>
      <c r="K676" s="17">
        <v>13</v>
      </c>
      <c r="L676" s="17">
        <v>3</v>
      </c>
      <c r="M676" s="17">
        <v>1</v>
      </c>
      <c r="N676" s="17">
        <v>34</v>
      </c>
      <c r="O676" s="67">
        <v>5.95411764705882</v>
      </c>
      <c r="T676"/>
    </row>
    <row r="677" customHeight="1" spans="1:20">
      <c r="A677" s="64"/>
      <c r="B677" s="16" t="s">
        <v>133</v>
      </c>
      <c r="C677" s="17">
        <v>202.85</v>
      </c>
      <c r="D677" s="17">
        <v>9673</v>
      </c>
      <c r="E677" s="17">
        <v>573</v>
      </c>
      <c r="F677" s="62">
        <v>0.0592370515868914</v>
      </c>
      <c r="G677" s="63">
        <v>0.354013961605585</v>
      </c>
      <c r="H677" s="63">
        <v>20.9707433061098</v>
      </c>
      <c r="I677" s="17">
        <v>13</v>
      </c>
      <c r="J677" s="66">
        <v>0</v>
      </c>
      <c r="K677" s="17">
        <v>13</v>
      </c>
      <c r="L677" s="17">
        <v>0</v>
      </c>
      <c r="M677" s="17">
        <v>0</v>
      </c>
      <c r="N677" s="17">
        <v>26</v>
      </c>
      <c r="O677" s="67">
        <v>7.80192307692308</v>
      </c>
      <c r="T677"/>
    </row>
    <row r="678" customHeight="1" spans="1:20">
      <c r="A678" s="64"/>
      <c r="B678" s="16" t="s">
        <v>134</v>
      </c>
      <c r="C678" s="17">
        <v>200.94</v>
      </c>
      <c r="D678" s="17">
        <v>11927</v>
      </c>
      <c r="E678" s="17">
        <v>688</v>
      </c>
      <c r="F678" s="62">
        <v>0.0576842458287918</v>
      </c>
      <c r="G678" s="63">
        <v>0.292063953488372</v>
      </c>
      <c r="H678" s="63">
        <v>16.8474888907521</v>
      </c>
      <c r="I678" s="17">
        <v>11</v>
      </c>
      <c r="J678" s="66">
        <v>0</v>
      </c>
      <c r="K678" s="17">
        <v>12</v>
      </c>
      <c r="L678" s="17">
        <v>3</v>
      </c>
      <c r="M678" s="17">
        <v>0</v>
      </c>
      <c r="N678" s="17">
        <v>26</v>
      </c>
      <c r="O678" s="67">
        <v>7.72846153846154</v>
      </c>
      <c r="T678"/>
    </row>
    <row r="679" customHeight="1" spans="1:20">
      <c r="A679" s="64"/>
      <c r="B679" s="16" t="s">
        <v>135</v>
      </c>
      <c r="C679" s="17">
        <v>201.49</v>
      </c>
      <c r="D679" s="17">
        <v>12898</v>
      </c>
      <c r="E679" s="17">
        <v>864</v>
      </c>
      <c r="F679" s="62">
        <v>0.066987129787564</v>
      </c>
      <c r="G679" s="63">
        <v>0.233206018518519</v>
      </c>
      <c r="H679" s="63">
        <v>15.621801829741</v>
      </c>
      <c r="I679" s="17">
        <v>10</v>
      </c>
      <c r="J679" s="66">
        <v>0</v>
      </c>
      <c r="K679" s="17">
        <v>6</v>
      </c>
      <c r="L679" s="17">
        <v>1</v>
      </c>
      <c r="M679" s="17">
        <v>0</v>
      </c>
      <c r="N679" s="17">
        <v>17</v>
      </c>
      <c r="O679" s="67">
        <v>11.8523529411765</v>
      </c>
      <c r="T679"/>
    </row>
    <row r="680" customHeight="1" spans="1:20">
      <c r="A680" s="64"/>
      <c r="B680" s="16" t="s">
        <v>136</v>
      </c>
      <c r="C680" s="17">
        <v>202.42</v>
      </c>
      <c r="D680" s="17">
        <v>11904</v>
      </c>
      <c r="E680" s="17">
        <v>695</v>
      </c>
      <c r="F680" s="62">
        <v>0.0583837365591398</v>
      </c>
      <c r="G680" s="63">
        <v>0.291251798561151</v>
      </c>
      <c r="H680" s="63">
        <v>17.0043682795699</v>
      </c>
      <c r="I680" s="17">
        <v>16</v>
      </c>
      <c r="J680" s="66">
        <v>2</v>
      </c>
      <c r="K680" s="17">
        <v>12</v>
      </c>
      <c r="L680" s="17">
        <v>4</v>
      </c>
      <c r="M680" s="17">
        <v>0</v>
      </c>
      <c r="N680" s="17">
        <v>34</v>
      </c>
      <c r="O680" s="67">
        <v>5.95352941176471</v>
      </c>
      <c r="T680"/>
    </row>
    <row r="681" customHeight="1" spans="1:20">
      <c r="A681" s="64"/>
      <c r="B681" s="16" t="s">
        <v>137</v>
      </c>
      <c r="C681" s="17">
        <v>201.34</v>
      </c>
      <c r="D681" s="17">
        <v>13672</v>
      </c>
      <c r="E681" s="17">
        <v>825</v>
      </c>
      <c r="F681" s="62">
        <v>0.0603423054417788</v>
      </c>
      <c r="G681" s="63">
        <v>0.244048484848485</v>
      </c>
      <c r="H681" s="63">
        <v>14.7264482153306</v>
      </c>
      <c r="I681" s="17">
        <v>14</v>
      </c>
      <c r="J681" s="66">
        <v>1</v>
      </c>
      <c r="K681" s="17">
        <v>9</v>
      </c>
      <c r="L681" s="17">
        <v>1</v>
      </c>
      <c r="M681" s="17">
        <v>0</v>
      </c>
      <c r="N681" s="17">
        <v>25</v>
      </c>
      <c r="O681" s="67">
        <v>8.0536</v>
      </c>
      <c r="T681"/>
    </row>
    <row r="682" customHeight="1" spans="1:20">
      <c r="A682" s="64"/>
      <c r="B682" s="16" t="s">
        <v>138</v>
      </c>
      <c r="C682" s="17">
        <v>199.11</v>
      </c>
      <c r="D682" s="17">
        <v>11350</v>
      </c>
      <c r="E682" s="17">
        <v>688</v>
      </c>
      <c r="F682" s="62">
        <v>0.0606167400881057</v>
      </c>
      <c r="G682" s="63">
        <v>0.289404069767442</v>
      </c>
      <c r="H682" s="63">
        <v>17.542731277533</v>
      </c>
      <c r="I682" s="17">
        <v>15</v>
      </c>
      <c r="J682" s="66">
        <v>2</v>
      </c>
      <c r="K682" s="17">
        <v>12</v>
      </c>
      <c r="L682" s="17">
        <v>2</v>
      </c>
      <c r="M682" s="17">
        <v>0</v>
      </c>
      <c r="N682" s="17">
        <v>31</v>
      </c>
      <c r="O682" s="67">
        <v>6.42290322580645</v>
      </c>
      <c r="T682"/>
    </row>
    <row r="683" customHeight="1" spans="1:20">
      <c r="A683" s="64"/>
      <c r="B683" s="16" t="s">
        <v>139</v>
      </c>
      <c r="C683" s="17">
        <v>203.56</v>
      </c>
      <c r="D683" s="17">
        <v>8817</v>
      </c>
      <c r="E683" s="17">
        <v>544</v>
      </c>
      <c r="F683" s="62">
        <v>0.0616989905863672</v>
      </c>
      <c r="G683" s="63">
        <v>0.374191176470588</v>
      </c>
      <c r="H683" s="63">
        <v>23.0872178745605</v>
      </c>
      <c r="I683" s="17">
        <v>18</v>
      </c>
      <c r="J683" s="66">
        <v>0</v>
      </c>
      <c r="K683" s="17">
        <v>20</v>
      </c>
      <c r="L683" s="17">
        <v>5</v>
      </c>
      <c r="M683" s="17">
        <v>0</v>
      </c>
      <c r="N683" s="17">
        <v>43</v>
      </c>
      <c r="O683" s="67">
        <v>4.73395348837209</v>
      </c>
      <c r="T683"/>
    </row>
    <row r="684" customHeight="1" spans="1:20">
      <c r="A684" s="64"/>
      <c r="B684" s="16" t="s">
        <v>140</v>
      </c>
      <c r="C684" s="17">
        <v>201.37</v>
      </c>
      <c r="D684" s="17">
        <v>8733</v>
      </c>
      <c r="E684" s="17">
        <v>550</v>
      </c>
      <c r="F684" s="62">
        <v>0.062979503034467</v>
      </c>
      <c r="G684" s="63">
        <v>0.366127272727273</v>
      </c>
      <c r="H684" s="63">
        <v>23.0585136837284</v>
      </c>
      <c r="I684" s="17">
        <v>14</v>
      </c>
      <c r="J684" s="66">
        <v>0</v>
      </c>
      <c r="K684" s="17">
        <v>14</v>
      </c>
      <c r="L684" s="17">
        <v>1</v>
      </c>
      <c r="M684" s="17">
        <v>0</v>
      </c>
      <c r="N684" s="17">
        <v>29</v>
      </c>
      <c r="O684" s="67">
        <v>6.94379310344828</v>
      </c>
      <c r="T684"/>
    </row>
    <row r="685" customHeight="1" spans="1:20">
      <c r="A685" s="64"/>
      <c r="B685" s="16" t="s">
        <v>141</v>
      </c>
      <c r="C685" s="17">
        <v>200.76</v>
      </c>
      <c r="D685" s="17">
        <v>13451</v>
      </c>
      <c r="E685" s="17">
        <v>984</v>
      </c>
      <c r="F685" s="62">
        <v>0.0731544123113523</v>
      </c>
      <c r="G685" s="63">
        <v>0.204024390243902</v>
      </c>
      <c r="H685" s="63">
        <v>14.9252843654747</v>
      </c>
      <c r="I685" s="17">
        <v>14</v>
      </c>
      <c r="J685" s="66">
        <v>0</v>
      </c>
      <c r="K685" s="17">
        <v>14</v>
      </c>
      <c r="L685" s="17">
        <v>2</v>
      </c>
      <c r="M685" s="17">
        <v>0</v>
      </c>
      <c r="N685" s="17">
        <v>30</v>
      </c>
      <c r="O685" s="67">
        <v>6.692</v>
      </c>
      <c r="T685"/>
    </row>
    <row r="686" customHeight="1" spans="1:20">
      <c r="A686" s="64"/>
      <c r="B686" s="16" t="s">
        <v>142</v>
      </c>
      <c r="C686" s="17">
        <v>184.31</v>
      </c>
      <c r="D686" s="17">
        <v>13667</v>
      </c>
      <c r="E686" s="17">
        <v>1062</v>
      </c>
      <c r="F686" s="62">
        <v>0.07770542181898</v>
      </c>
      <c r="G686" s="63">
        <v>0.173549905838041</v>
      </c>
      <c r="H686" s="63">
        <v>13.4857686397893</v>
      </c>
      <c r="I686" s="17">
        <v>17</v>
      </c>
      <c r="J686" s="66">
        <v>1</v>
      </c>
      <c r="K686" s="17">
        <v>10</v>
      </c>
      <c r="L686" s="17">
        <v>1</v>
      </c>
      <c r="M686" s="17">
        <v>0</v>
      </c>
      <c r="N686" s="17">
        <v>29</v>
      </c>
      <c r="O686" s="67">
        <v>6.35551724137931</v>
      </c>
      <c r="T686"/>
    </row>
    <row r="687" customHeight="1" spans="1:20">
      <c r="A687" s="64"/>
      <c r="B687" s="16" t="s">
        <v>143</v>
      </c>
      <c r="C687" s="17">
        <v>200.76</v>
      </c>
      <c r="D687" s="17">
        <v>16394</v>
      </c>
      <c r="E687" s="17">
        <v>1129</v>
      </c>
      <c r="F687" s="62">
        <v>0.0688666585336099</v>
      </c>
      <c r="G687" s="63">
        <v>0.177821080602303</v>
      </c>
      <c r="H687" s="63">
        <v>12.2459436379163</v>
      </c>
      <c r="I687" s="17">
        <v>14</v>
      </c>
      <c r="J687" s="66">
        <v>1</v>
      </c>
      <c r="K687" s="17">
        <v>12</v>
      </c>
      <c r="L687" s="17">
        <v>1</v>
      </c>
      <c r="M687" s="17">
        <v>0</v>
      </c>
      <c r="N687" s="17">
        <v>28</v>
      </c>
      <c r="O687" s="67">
        <v>7.17</v>
      </c>
      <c r="T687"/>
    </row>
    <row r="688" customHeight="1" spans="1:20">
      <c r="A688" s="64"/>
      <c r="B688" s="16" t="s">
        <v>144</v>
      </c>
      <c r="C688" s="17">
        <v>7.56</v>
      </c>
      <c r="D688" s="17">
        <v>582</v>
      </c>
      <c r="E688" s="17">
        <v>34</v>
      </c>
      <c r="F688" s="62">
        <v>0.0584192439862543</v>
      </c>
      <c r="G688" s="63">
        <v>0.222352941176471</v>
      </c>
      <c r="H688" s="63">
        <v>12.9896907216495</v>
      </c>
      <c r="I688" s="17">
        <v>0</v>
      </c>
      <c r="J688" s="66">
        <v>0</v>
      </c>
      <c r="K688" s="17">
        <v>0</v>
      </c>
      <c r="L688" s="17">
        <v>0</v>
      </c>
      <c r="M688" s="17">
        <v>0</v>
      </c>
      <c r="N688" s="17">
        <v>0</v>
      </c>
      <c r="O688" s="67" t="e">
        <v>#DIV/0!</v>
      </c>
      <c r="T688"/>
    </row>
    <row r="689" customHeight="1" spans="1:20">
      <c r="A689" s="61" t="s">
        <v>403</v>
      </c>
      <c r="B689" s="16" t="s">
        <v>123</v>
      </c>
      <c r="C689" s="17">
        <v>36.24</v>
      </c>
      <c r="D689" s="17">
        <v>4407</v>
      </c>
      <c r="E689" s="17">
        <v>78</v>
      </c>
      <c r="F689" s="62">
        <v>0.0176991150442478</v>
      </c>
      <c r="G689" s="63">
        <v>0.464615384615385</v>
      </c>
      <c r="H689" s="63">
        <v>8.22328114363513</v>
      </c>
      <c r="I689" s="17">
        <v>0</v>
      </c>
      <c r="J689" s="66">
        <v>0</v>
      </c>
      <c r="K689" s="17">
        <v>1</v>
      </c>
      <c r="L689" s="17">
        <v>0</v>
      </c>
      <c r="M689" s="17">
        <v>0</v>
      </c>
      <c r="N689" s="17">
        <v>1</v>
      </c>
      <c r="O689" s="67">
        <v>36.24</v>
      </c>
      <c r="T689"/>
    </row>
    <row r="690" customHeight="1" spans="1:20">
      <c r="A690" s="64"/>
      <c r="B690" s="16" t="s">
        <v>124</v>
      </c>
      <c r="C690" s="17">
        <v>109.09</v>
      </c>
      <c r="D690" s="17">
        <v>9657</v>
      </c>
      <c r="E690" s="17">
        <v>178</v>
      </c>
      <c r="F690" s="62">
        <v>0.0184322253287771</v>
      </c>
      <c r="G690" s="63">
        <v>0.612865168539326</v>
      </c>
      <c r="H690" s="63">
        <v>11.2964688826758</v>
      </c>
      <c r="I690" s="17">
        <v>1</v>
      </c>
      <c r="J690" s="66">
        <v>1</v>
      </c>
      <c r="K690" s="17">
        <v>0</v>
      </c>
      <c r="L690" s="17">
        <v>0</v>
      </c>
      <c r="M690" s="17">
        <v>0</v>
      </c>
      <c r="N690" s="17">
        <v>2</v>
      </c>
      <c r="O690" s="67">
        <v>54.545</v>
      </c>
      <c r="T690"/>
    </row>
    <row r="691" customHeight="1" spans="1:20">
      <c r="A691" s="64"/>
      <c r="B691" s="16" t="s">
        <v>125</v>
      </c>
      <c r="C691" s="17">
        <v>52.8</v>
      </c>
      <c r="D691" s="17">
        <v>3432</v>
      </c>
      <c r="E691" s="17">
        <v>81</v>
      </c>
      <c r="F691" s="62">
        <v>0.0236013986013986</v>
      </c>
      <c r="G691" s="63">
        <v>0.651851851851852</v>
      </c>
      <c r="H691" s="63">
        <v>15.3846153846154</v>
      </c>
      <c r="I691" s="17">
        <v>1</v>
      </c>
      <c r="J691" s="66">
        <v>0</v>
      </c>
      <c r="K691" s="17">
        <v>0</v>
      </c>
      <c r="L691" s="17">
        <v>0</v>
      </c>
      <c r="M691" s="17">
        <v>0</v>
      </c>
      <c r="N691" s="17">
        <v>1</v>
      </c>
      <c r="O691" s="67">
        <v>52.8</v>
      </c>
      <c r="T691"/>
    </row>
    <row r="692" customHeight="1" spans="1:20">
      <c r="A692" s="64"/>
      <c r="B692" s="16" t="s">
        <v>126</v>
      </c>
      <c r="C692" s="17">
        <v>41.77</v>
      </c>
      <c r="D692" s="17">
        <v>1787</v>
      </c>
      <c r="E692" s="17">
        <v>57</v>
      </c>
      <c r="F692" s="62">
        <v>0.0318970341354225</v>
      </c>
      <c r="G692" s="63">
        <v>0.73280701754386</v>
      </c>
      <c r="H692" s="63">
        <v>23.3743704532736</v>
      </c>
      <c r="I692" s="17">
        <v>0</v>
      </c>
      <c r="J692" s="66">
        <v>0</v>
      </c>
      <c r="K692" s="17">
        <v>0</v>
      </c>
      <c r="L692" s="17">
        <v>0</v>
      </c>
      <c r="M692" s="17">
        <v>0</v>
      </c>
      <c r="N692" s="17">
        <v>0</v>
      </c>
      <c r="O692" s="67" t="e">
        <v>#DIV/0!</v>
      </c>
      <c r="T692"/>
    </row>
    <row r="693" customHeight="1" spans="1:20">
      <c r="A693" s="64"/>
      <c r="B693" s="16" t="s">
        <v>127</v>
      </c>
      <c r="C693" s="17">
        <v>39.42</v>
      </c>
      <c r="D693" s="17">
        <v>2178</v>
      </c>
      <c r="E693" s="17">
        <v>68</v>
      </c>
      <c r="F693" s="62">
        <v>0.0312213039485767</v>
      </c>
      <c r="G693" s="63">
        <v>0.579705882352941</v>
      </c>
      <c r="H693" s="63">
        <v>18.099173553719</v>
      </c>
      <c r="I693" s="17">
        <v>0</v>
      </c>
      <c r="J693" s="66">
        <v>0</v>
      </c>
      <c r="K693" s="17">
        <v>1</v>
      </c>
      <c r="L693" s="17">
        <v>0</v>
      </c>
      <c r="M693" s="17">
        <v>0</v>
      </c>
      <c r="N693" s="17">
        <v>1</v>
      </c>
      <c r="O693" s="67">
        <v>39.42</v>
      </c>
      <c r="T693"/>
    </row>
    <row r="694" customHeight="1" spans="1:20">
      <c r="A694" s="64"/>
      <c r="B694" s="16" t="s">
        <v>128</v>
      </c>
      <c r="C694" s="17">
        <v>58.91</v>
      </c>
      <c r="D694" s="17">
        <v>4599</v>
      </c>
      <c r="E694" s="17">
        <v>103</v>
      </c>
      <c r="F694" s="62">
        <v>0.0223961730811046</v>
      </c>
      <c r="G694" s="63">
        <v>0.571941747572816</v>
      </c>
      <c r="H694" s="63">
        <v>12.8093063709502</v>
      </c>
      <c r="I694" s="17">
        <v>1</v>
      </c>
      <c r="J694" s="66">
        <v>0</v>
      </c>
      <c r="K694" s="17">
        <v>0</v>
      </c>
      <c r="L694" s="17">
        <v>0</v>
      </c>
      <c r="M694" s="17">
        <v>0</v>
      </c>
      <c r="N694" s="17">
        <v>1</v>
      </c>
      <c r="O694" s="67">
        <v>58.91</v>
      </c>
      <c r="T694"/>
    </row>
    <row r="695" customHeight="1" spans="1:20">
      <c r="A695" s="64"/>
      <c r="B695" s="16" t="s">
        <v>129</v>
      </c>
      <c r="C695" s="17">
        <v>38.58</v>
      </c>
      <c r="D695" s="17">
        <v>2593</v>
      </c>
      <c r="E695" s="17">
        <v>50</v>
      </c>
      <c r="F695" s="62">
        <v>0.0192826841496336</v>
      </c>
      <c r="G695" s="63">
        <v>0.7716</v>
      </c>
      <c r="H695" s="63">
        <v>14.8785190898573</v>
      </c>
      <c r="I695" s="17">
        <v>0</v>
      </c>
      <c r="J695" s="66">
        <v>0</v>
      </c>
      <c r="K695" s="17">
        <v>0</v>
      </c>
      <c r="L695" s="17">
        <v>0</v>
      </c>
      <c r="M695" s="17">
        <v>0</v>
      </c>
      <c r="N695" s="17">
        <v>0</v>
      </c>
      <c r="O695" s="67" t="e">
        <v>#DIV/0!</v>
      </c>
      <c r="T695"/>
    </row>
    <row r="696" customHeight="1" spans="1:20">
      <c r="A696" s="64"/>
      <c r="B696" s="16" t="s">
        <v>130</v>
      </c>
      <c r="C696" s="17">
        <v>49.13</v>
      </c>
      <c r="D696" s="17">
        <v>2794</v>
      </c>
      <c r="E696" s="17">
        <v>68</v>
      </c>
      <c r="F696" s="62">
        <v>0.0243378668575519</v>
      </c>
      <c r="G696" s="63">
        <v>0.7225</v>
      </c>
      <c r="H696" s="63">
        <v>17.5841088045812</v>
      </c>
      <c r="I696" s="17">
        <v>0</v>
      </c>
      <c r="J696" s="66">
        <v>0</v>
      </c>
      <c r="K696" s="17">
        <v>0</v>
      </c>
      <c r="L696" s="17">
        <v>0</v>
      </c>
      <c r="M696" s="17">
        <v>0</v>
      </c>
      <c r="N696" s="17">
        <v>0</v>
      </c>
      <c r="O696" s="67" t="e">
        <v>#DIV/0!</v>
      </c>
      <c r="T696"/>
    </row>
    <row r="697" customHeight="1" spans="1:20">
      <c r="A697" s="64"/>
      <c r="B697" s="16" t="s">
        <v>131</v>
      </c>
      <c r="C697" s="17">
        <v>33.34</v>
      </c>
      <c r="D697" s="17">
        <v>1696</v>
      </c>
      <c r="E697" s="17">
        <v>48</v>
      </c>
      <c r="F697" s="62">
        <v>0.0283018867924528</v>
      </c>
      <c r="G697" s="63">
        <v>0.694583333333334</v>
      </c>
      <c r="H697" s="63">
        <v>19.6580188679245</v>
      </c>
      <c r="I697" s="17">
        <v>0</v>
      </c>
      <c r="J697" s="66">
        <v>0</v>
      </c>
      <c r="K697" s="17">
        <v>0</v>
      </c>
      <c r="L697" s="17">
        <v>1</v>
      </c>
      <c r="M697" s="17">
        <v>0</v>
      </c>
      <c r="N697" s="17">
        <v>1</v>
      </c>
      <c r="O697" s="67">
        <v>33.34</v>
      </c>
      <c r="T697"/>
    </row>
    <row r="698" customHeight="1" spans="1:20">
      <c r="A698" s="64"/>
      <c r="B698" s="16" t="s">
        <v>132</v>
      </c>
      <c r="C698" s="17">
        <v>29.12</v>
      </c>
      <c r="D698" s="17">
        <v>1755</v>
      </c>
      <c r="E698" s="17">
        <v>46</v>
      </c>
      <c r="F698" s="62">
        <v>0.0262108262108262</v>
      </c>
      <c r="G698" s="63">
        <v>0.63304347826087</v>
      </c>
      <c r="H698" s="63">
        <v>16.5925925925926</v>
      </c>
      <c r="I698" s="17">
        <v>0</v>
      </c>
      <c r="J698" s="66">
        <v>0</v>
      </c>
      <c r="K698" s="17">
        <v>0</v>
      </c>
      <c r="L698" s="17">
        <v>0</v>
      </c>
      <c r="M698" s="17">
        <v>0</v>
      </c>
      <c r="N698" s="17">
        <v>0</v>
      </c>
      <c r="O698" s="67" t="e">
        <v>#DIV/0!</v>
      </c>
      <c r="T698"/>
    </row>
    <row r="699" customHeight="1" spans="1:20">
      <c r="A699" s="64"/>
      <c r="B699" s="16" t="s">
        <v>133</v>
      </c>
      <c r="C699" s="17">
        <v>34.92</v>
      </c>
      <c r="D699" s="17">
        <v>1925</v>
      </c>
      <c r="E699" s="17">
        <v>49</v>
      </c>
      <c r="F699" s="62">
        <v>0.0254545454545455</v>
      </c>
      <c r="G699" s="63">
        <v>0.71265306122449</v>
      </c>
      <c r="H699" s="63">
        <v>18.1402597402597</v>
      </c>
      <c r="I699" s="17">
        <v>0</v>
      </c>
      <c r="J699" s="66">
        <v>0</v>
      </c>
      <c r="K699" s="17">
        <v>0</v>
      </c>
      <c r="L699" s="17">
        <v>-1</v>
      </c>
      <c r="M699" s="17">
        <v>0</v>
      </c>
      <c r="N699" s="17">
        <v>-1</v>
      </c>
      <c r="O699" s="67">
        <v>-34.92</v>
      </c>
      <c r="T699"/>
    </row>
    <row r="700" customHeight="1" spans="1:20">
      <c r="A700" s="64"/>
      <c r="B700" s="16" t="s">
        <v>134</v>
      </c>
      <c r="C700" s="17">
        <v>64.57</v>
      </c>
      <c r="D700" s="17">
        <v>3460</v>
      </c>
      <c r="E700" s="17">
        <v>110</v>
      </c>
      <c r="F700" s="62">
        <v>0.0317919075144509</v>
      </c>
      <c r="G700" s="63">
        <v>0.587</v>
      </c>
      <c r="H700" s="63">
        <v>18.6618497109827</v>
      </c>
      <c r="I700" s="17">
        <v>0</v>
      </c>
      <c r="J700" s="66">
        <v>2</v>
      </c>
      <c r="K700" s="17">
        <v>0</v>
      </c>
      <c r="L700" s="17">
        <v>1</v>
      </c>
      <c r="M700" s="17">
        <v>0</v>
      </c>
      <c r="N700" s="17">
        <v>3</v>
      </c>
      <c r="O700" s="67">
        <v>21.5233333333333</v>
      </c>
      <c r="T700"/>
    </row>
    <row r="701" customHeight="1" spans="1:20">
      <c r="A701" s="64"/>
      <c r="B701" s="16" t="s">
        <v>135</v>
      </c>
      <c r="C701" s="17">
        <v>67.6</v>
      </c>
      <c r="D701" s="17">
        <v>4566</v>
      </c>
      <c r="E701" s="17">
        <v>103</v>
      </c>
      <c r="F701" s="62">
        <v>0.0225580376697328</v>
      </c>
      <c r="G701" s="63">
        <v>0.656310679611651</v>
      </c>
      <c r="H701" s="63">
        <v>14.8050810337276</v>
      </c>
      <c r="I701" s="17">
        <v>0</v>
      </c>
      <c r="J701" s="66">
        <v>1</v>
      </c>
      <c r="K701" s="17">
        <v>2</v>
      </c>
      <c r="L701" s="17">
        <v>0</v>
      </c>
      <c r="M701" s="17">
        <v>0</v>
      </c>
      <c r="N701" s="17">
        <v>3</v>
      </c>
      <c r="O701" s="67">
        <v>22.5333333333333</v>
      </c>
      <c r="T701"/>
    </row>
    <row r="702" customHeight="1" spans="1:20">
      <c r="A702" s="64"/>
      <c r="B702" s="16" t="s">
        <v>136</v>
      </c>
      <c r="C702" s="17">
        <v>51.98</v>
      </c>
      <c r="D702" s="17">
        <v>2911</v>
      </c>
      <c r="E702" s="17">
        <v>80</v>
      </c>
      <c r="F702" s="62">
        <v>0.0274819649604947</v>
      </c>
      <c r="G702" s="63">
        <v>0.64975</v>
      </c>
      <c r="H702" s="63">
        <v>17.8564067330814</v>
      </c>
      <c r="I702" s="17">
        <v>1</v>
      </c>
      <c r="J702" s="66">
        <v>0</v>
      </c>
      <c r="K702" s="17">
        <v>0</v>
      </c>
      <c r="L702" s="17">
        <v>1</v>
      </c>
      <c r="M702" s="17">
        <v>0</v>
      </c>
      <c r="N702" s="17">
        <v>2</v>
      </c>
      <c r="O702" s="67">
        <v>25.99</v>
      </c>
      <c r="T702"/>
    </row>
    <row r="703" customHeight="1" spans="1:20">
      <c r="A703" s="64"/>
      <c r="B703" s="16" t="s">
        <v>137</v>
      </c>
      <c r="C703" s="17">
        <v>48.88</v>
      </c>
      <c r="D703" s="17">
        <v>2679</v>
      </c>
      <c r="E703" s="17">
        <v>71</v>
      </c>
      <c r="F703" s="62">
        <v>0.0265024262784621</v>
      </c>
      <c r="G703" s="63">
        <v>0.688450704225352</v>
      </c>
      <c r="H703" s="63">
        <v>18.2456140350877</v>
      </c>
      <c r="I703" s="17">
        <v>0</v>
      </c>
      <c r="J703" s="66">
        <v>0</v>
      </c>
      <c r="K703" s="17">
        <v>2</v>
      </c>
      <c r="L703" s="17">
        <v>0</v>
      </c>
      <c r="M703" s="17">
        <v>0</v>
      </c>
      <c r="N703" s="17">
        <v>2</v>
      </c>
      <c r="O703" s="67">
        <v>24.44</v>
      </c>
      <c r="T703"/>
    </row>
    <row r="704" customHeight="1" spans="1:20">
      <c r="A704" s="64"/>
      <c r="B704" s="16" t="s">
        <v>138</v>
      </c>
      <c r="C704" s="17">
        <v>22.13</v>
      </c>
      <c r="D704" s="17">
        <v>1819</v>
      </c>
      <c r="E704" s="17">
        <v>28</v>
      </c>
      <c r="F704" s="62">
        <v>0.0153930731170973</v>
      </c>
      <c r="G704" s="63">
        <v>0.790357142857143</v>
      </c>
      <c r="H704" s="63">
        <v>12.1660252886201</v>
      </c>
      <c r="I704" s="17">
        <v>2</v>
      </c>
      <c r="J704" s="66">
        <v>0</v>
      </c>
      <c r="K704" s="17">
        <v>0</v>
      </c>
      <c r="L704" s="17">
        <v>0</v>
      </c>
      <c r="M704" s="17">
        <v>0</v>
      </c>
      <c r="N704" s="17">
        <v>2</v>
      </c>
      <c r="O704" s="67">
        <v>11.065</v>
      </c>
      <c r="T704"/>
    </row>
    <row r="705" customHeight="1" spans="1:20">
      <c r="A705" s="61" t="s">
        <v>404</v>
      </c>
      <c r="B705" s="16" t="s">
        <v>136</v>
      </c>
      <c r="C705" s="17">
        <v>2.55</v>
      </c>
      <c r="D705" s="17">
        <v>308</v>
      </c>
      <c r="E705" s="17">
        <v>4</v>
      </c>
      <c r="F705" s="62">
        <v>0.012987012987013</v>
      </c>
      <c r="G705" s="63">
        <v>0.6375</v>
      </c>
      <c r="H705" s="63">
        <v>8.27922077922078</v>
      </c>
      <c r="I705" s="17">
        <v>1</v>
      </c>
      <c r="J705" s="66">
        <v>0</v>
      </c>
      <c r="K705" s="17">
        <v>1</v>
      </c>
      <c r="L705" s="17">
        <v>1</v>
      </c>
      <c r="M705" s="17">
        <v>0</v>
      </c>
      <c r="N705" s="17">
        <v>3</v>
      </c>
      <c r="O705" s="67">
        <v>0.85</v>
      </c>
      <c r="T705"/>
    </row>
    <row r="706" customHeight="1" spans="1:20">
      <c r="A706" s="64"/>
      <c r="B706" s="16" t="s">
        <v>137</v>
      </c>
      <c r="C706" s="17">
        <v>12.85</v>
      </c>
      <c r="D706" s="17">
        <v>2203</v>
      </c>
      <c r="E706" s="17">
        <v>24</v>
      </c>
      <c r="F706" s="62">
        <v>0.0108942351339083</v>
      </c>
      <c r="G706" s="63">
        <v>0.535416666666667</v>
      </c>
      <c r="H706" s="63">
        <v>5.83295506128007</v>
      </c>
      <c r="I706" s="17">
        <v>4</v>
      </c>
      <c r="J706" s="66">
        <v>0</v>
      </c>
      <c r="K706" s="17">
        <v>0</v>
      </c>
      <c r="L706" s="17">
        <v>0</v>
      </c>
      <c r="M706" s="17">
        <v>1</v>
      </c>
      <c r="N706" s="17">
        <v>5</v>
      </c>
      <c r="O706" s="67">
        <v>2.57</v>
      </c>
      <c r="T706"/>
    </row>
    <row r="707" customHeight="1" spans="1:20">
      <c r="A707" s="64"/>
      <c r="B707" s="16" t="s">
        <v>138</v>
      </c>
      <c r="C707" s="17">
        <v>9.19</v>
      </c>
      <c r="D707" s="17">
        <v>854</v>
      </c>
      <c r="E707" s="17">
        <v>17</v>
      </c>
      <c r="F707" s="62">
        <v>0.0199063231850117</v>
      </c>
      <c r="G707" s="63">
        <v>0.540588235294118</v>
      </c>
      <c r="H707" s="63">
        <v>10.7611241217799</v>
      </c>
      <c r="I707" s="17">
        <v>1</v>
      </c>
      <c r="J707" s="66">
        <v>0</v>
      </c>
      <c r="K707" s="17">
        <v>2</v>
      </c>
      <c r="L707" s="17">
        <v>0</v>
      </c>
      <c r="M707" s="17">
        <v>0</v>
      </c>
      <c r="N707" s="17">
        <v>3</v>
      </c>
      <c r="O707" s="67">
        <v>3.06333333333333</v>
      </c>
      <c r="T707"/>
    </row>
    <row r="708" customHeight="1" spans="1:20">
      <c r="A708" s="64"/>
      <c r="B708" s="16" t="s">
        <v>139</v>
      </c>
      <c r="C708" s="17">
        <v>2.09</v>
      </c>
      <c r="D708" s="17">
        <v>132</v>
      </c>
      <c r="E708" s="17">
        <v>3</v>
      </c>
      <c r="F708" s="62">
        <v>0.0227272727272727</v>
      </c>
      <c r="G708" s="63">
        <v>0.696666666666667</v>
      </c>
      <c r="H708" s="63">
        <v>15.8333333333333</v>
      </c>
      <c r="I708" s="17">
        <v>1</v>
      </c>
      <c r="J708" s="66">
        <v>0</v>
      </c>
      <c r="K708" s="17">
        <v>1</v>
      </c>
      <c r="L708" s="17">
        <v>0</v>
      </c>
      <c r="M708" s="17">
        <v>0</v>
      </c>
      <c r="N708" s="17">
        <v>2</v>
      </c>
      <c r="O708" s="67">
        <v>1.045</v>
      </c>
      <c r="T708"/>
    </row>
    <row r="709" customHeight="1" spans="1:20">
      <c r="A709" s="64"/>
      <c r="B709" s="16" t="s">
        <v>140</v>
      </c>
      <c r="C709" s="17">
        <v>3.11</v>
      </c>
      <c r="D709" s="17">
        <v>306</v>
      </c>
      <c r="E709" s="17">
        <v>6</v>
      </c>
      <c r="F709" s="62">
        <v>0.0196078431372549</v>
      </c>
      <c r="G709" s="63">
        <v>0.518333333333333</v>
      </c>
      <c r="H709" s="63">
        <v>10.1633986928105</v>
      </c>
      <c r="I709" s="17">
        <v>0</v>
      </c>
      <c r="J709" s="66">
        <v>0</v>
      </c>
      <c r="K709" s="17">
        <v>0</v>
      </c>
      <c r="L709" s="17">
        <v>0</v>
      </c>
      <c r="M709" s="17">
        <v>0</v>
      </c>
      <c r="N709" s="17">
        <v>0</v>
      </c>
      <c r="O709" s="67" t="e">
        <v>#DIV/0!</v>
      </c>
      <c r="T709"/>
    </row>
    <row r="710" customHeight="1" spans="1:20">
      <c r="A710" s="64"/>
      <c r="B710" s="16" t="s">
        <v>141</v>
      </c>
      <c r="C710" s="17">
        <v>14.76</v>
      </c>
      <c r="D710" s="17">
        <v>1054</v>
      </c>
      <c r="E710" s="17">
        <v>26</v>
      </c>
      <c r="F710" s="62">
        <v>0.0246679316888046</v>
      </c>
      <c r="G710" s="63">
        <v>0.567692307692308</v>
      </c>
      <c r="H710" s="63">
        <v>14.0037950664137</v>
      </c>
      <c r="I710" s="17">
        <v>3</v>
      </c>
      <c r="J710" s="66">
        <v>0</v>
      </c>
      <c r="K710" s="17">
        <v>3</v>
      </c>
      <c r="L710" s="17">
        <v>0</v>
      </c>
      <c r="M710" s="17">
        <v>0</v>
      </c>
      <c r="N710" s="17">
        <v>6</v>
      </c>
      <c r="O710" s="67">
        <v>2.46</v>
      </c>
      <c r="T710"/>
    </row>
    <row r="711" customHeight="1" spans="1:20">
      <c r="A711" s="64"/>
      <c r="B711" s="16" t="s">
        <v>142</v>
      </c>
      <c r="C711" s="17">
        <v>0.86</v>
      </c>
      <c r="D711" s="17">
        <v>52</v>
      </c>
      <c r="E711" s="17">
        <v>2</v>
      </c>
      <c r="F711" s="62">
        <v>0.0384615384615385</v>
      </c>
      <c r="G711" s="63">
        <v>0.43</v>
      </c>
      <c r="H711" s="63">
        <v>16.5384615384615</v>
      </c>
      <c r="I711" s="17">
        <v>0</v>
      </c>
      <c r="J711" s="66">
        <v>0</v>
      </c>
      <c r="K711" s="17">
        <v>0</v>
      </c>
      <c r="L711" s="17">
        <v>0</v>
      </c>
      <c r="M711" s="17">
        <v>0</v>
      </c>
      <c r="N711" s="17">
        <v>0</v>
      </c>
      <c r="O711" s="67" t="e">
        <v>#DIV/0!</v>
      </c>
      <c r="T711"/>
    </row>
    <row r="712" customHeight="1" spans="1:20">
      <c r="A712" s="18" t="s">
        <v>165</v>
      </c>
      <c r="B712" s="68"/>
      <c r="C712" s="17">
        <v>283806.73</v>
      </c>
      <c r="D712" s="17">
        <v>17028254</v>
      </c>
      <c r="E712" s="17">
        <v>656202</v>
      </c>
      <c r="F712" s="62">
        <v>0.0385360706975595</v>
      </c>
      <c r="G712" s="63">
        <v>0.432499032310173</v>
      </c>
      <c r="H712" s="63">
        <v>16.6668132857309</v>
      </c>
      <c r="I712" s="17">
        <v>12837</v>
      </c>
      <c r="J712" s="66">
        <v>405</v>
      </c>
      <c r="K712" s="17">
        <v>10332</v>
      </c>
      <c r="L712" s="17">
        <v>733</v>
      </c>
      <c r="M712" s="17">
        <v>949</v>
      </c>
      <c r="N712" s="17">
        <v>25256</v>
      </c>
      <c r="O712" s="67">
        <v>11.237200269243</v>
      </c>
      <c r="T712"/>
    </row>
    <row r="713" customHeight="1" spans="20:20">
      <c r="T713"/>
    </row>
    <row r="714" customHeight="1" spans="20:20">
      <c r="T714"/>
    </row>
    <row r="715" customHeight="1" spans="20:20">
      <c r="T715"/>
    </row>
    <row r="716" customHeight="1" spans="20:20">
      <c r="T716"/>
    </row>
    <row r="717" customHeight="1" spans="20:20">
      <c r="T717"/>
    </row>
    <row r="718" customHeight="1" spans="20:20">
      <c r="T718"/>
    </row>
    <row r="719" customHeight="1" spans="20:20">
      <c r="T719"/>
    </row>
    <row r="720" customHeight="1" spans="20:20">
      <c r="T720"/>
    </row>
    <row r="721" customHeight="1" spans="20:20">
      <c r="T721"/>
    </row>
    <row r="722" customHeight="1" spans="20:20">
      <c r="T722"/>
    </row>
    <row r="723" customHeight="1" spans="20:20">
      <c r="T723"/>
    </row>
    <row r="724" customHeight="1" spans="20:20">
      <c r="T724"/>
    </row>
    <row r="725" customHeight="1" spans="20:20">
      <c r="T725"/>
    </row>
    <row r="726" customHeight="1" spans="20:20">
      <c r="T726"/>
    </row>
    <row r="727" customHeight="1" spans="20:20">
      <c r="T727"/>
    </row>
    <row r="728" customHeight="1" spans="20:20">
      <c r="T728"/>
    </row>
    <row r="729" customHeight="1" spans="20:20">
      <c r="T729"/>
    </row>
    <row r="730" customHeight="1" spans="20:20">
      <c r="T730"/>
    </row>
    <row r="731" customHeight="1" spans="20:20">
      <c r="T731"/>
    </row>
    <row r="732" customHeight="1" spans="20:20">
      <c r="T732"/>
    </row>
    <row r="733" customHeight="1" spans="20:20">
      <c r="T733"/>
    </row>
    <row r="734" customHeight="1" spans="20:20">
      <c r="T734"/>
    </row>
    <row r="735" customHeight="1" spans="20:20">
      <c r="T735"/>
    </row>
    <row r="736" customHeight="1" spans="20:20">
      <c r="T736"/>
    </row>
    <row r="737" customHeight="1" spans="20:20">
      <c r="T737"/>
    </row>
    <row r="738" customHeight="1" spans="20:20">
      <c r="T738"/>
    </row>
    <row r="739" customHeight="1" spans="20:20">
      <c r="T739"/>
    </row>
    <row r="740" customHeight="1" spans="20:20">
      <c r="T740"/>
    </row>
    <row r="741" customHeight="1" spans="20:20">
      <c r="T741"/>
    </row>
    <row r="742" customHeight="1" spans="20:20">
      <c r="T742"/>
    </row>
    <row r="743" customHeight="1" spans="20:20">
      <c r="T743"/>
    </row>
    <row r="744" customHeight="1" spans="20:20">
      <c r="T744"/>
    </row>
    <row r="745" customHeight="1" spans="20:20">
      <c r="T745"/>
    </row>
    <row r="746" customHeight="1" spans="20:20">
      <c r="T746"/>
    </row>
    <row r="747" customHeight="1" spans="20:20">
      <c r="T747"/>
    </row>
    <row r="748" customHeight="1" spans="20:20">
      <c r="T748"/>
    </row>
    <row r="749" customHeight="1" spans="20:20">
      <c r="T749"/>
    </row>
    <row r="750" customHeight="1" spans="20:20">
      <c r="T750"/>
    </row>
    <row r="751" customHeight="1" spans="20:20">
      <c r="T751"/>
    </row>
    <row r="752" customHeight="1" spans="20:20">
      <c r="T752"/>
    </row>
    <row r="753" customHeight="1" spans="20:20">
      <c r="T753"/>
    </row>
    <row r="754" customHeight="1" spans="20:20">
      <c r="T754"/>
    </row>
    <row r="755" customHeight="1" spans="20:20">
      <c r="T755"/>
    </row>
    <row r="756" customHeight="1" spans="20:20">
      <c r="T756"/>
    </row>
    <row r="757" customHeight="1" spans="20:20">
      <c r="T757"/>
    </row>
    <row r="758" customHeight="1" spans="20:20">
      <c r="T758"/>
    </row>
    <row r="759" customHeight="1" spans="20:20">
      <c r="T759"/>
    </row>
    <row r="760" customHeight="1" spans="20:20">
      <c r="T760"/>
    </row>
    <row r="761" customHeight="1" spans="20:20">
      <c r="T761"/>
    </row>
    <row r="762" customHeight="1" spans="20:20">
      <c r="T762"/>
    </row>
    <row r="763" customHeight="1" spans="20:20">
      <c r="T763"/>
    </row>
    <row r="764" customHeight="1" spans="20:20">
      <c r="T764"/>
    </row>
    <row r="765" customHeight="1" spans="20:20">
      <c r="T765"/>
    </row>
    <row r="766" customHeight="1" spans="20:20">
      <c r="T766"/>
    </row>
    <row r="767" customHeight="1" spans="20:20">
      <c r="T767"/>
    </row>
    <row r="768" customHeight="1" spans="20:20">
      <c r="T768"/>
    </row>
    <row r="769" customHeight="1" spans="20:20">
      <c r="T769"/>
    </row>
    <row r="770" customHeight="1" spans="20:20">
      <c r="T770"/>
    </row>
    <row r="771" customHeight="1" spans="20:20">
      <c r="T771"/>
    </row>
    <row r="772" customHeight="1" spans="20:20">
      <c r="T772"/>
    </row>
    <row r="773" customHeight="1" spans="20:20">
      <c r="T773"/>
    </row>
    <row r="774" customHeight="1" spans="20:20">
      <c r="T774"/>
    </row>
    <row r="775" customHeight="1" spans="20:20">
      <c r="T775"/>
    </row>
    <row r="776" customHeight="1" spans="20:20">
      <c r="T776"/>
    </row>
    <row r="777" customHeight="1" spans="20:20">
      <c r="T777"/>
    </row>
    <row r="778" customHeight="1" spans="20:20">
      <c r="T778"/>
    </row>
    <row r="779" customHeight="1" spans="20:20">
      <c r="T779"/>
    </row>
    <row r="780" customHeight="1" spans="20:20">
      <c r="T780"/>
    </row>
    <row r="781" customHeight="1" spans="20:20">
      <c r="T781"/>
    </row>
    <row r="782" customHeight="1" spans="20:20">
      <c r="T782"/>
    </row>
    <row r="783" customHeight="1" spans="20:20">
      <c r="T783"/>
    </row>
    <row r="784" customHeight="1" spans="20:20">
      <c r="T784"/>
    </row>
    <row r="785" customHeight="1" spans="20:20">
      <c r="T785"/>
    </row>
    <row r="786" customHeight="1" spans="20:20">
      <c r="T786"/>
    </row>
    <row r="787" customHeight="1" spans="20:20">
      <c r="T787"/>
    </row>
    <row r="788" customHeight="1" spans="20:20">
      <c r="T788"/>
    </row>
    <row r="789" customHeight="1" spans="20:20">
      <c r="T789"/>
    </row>
    <row r="790" customHeight="1" spans="20:20">
      <c r="T790"/>
    </row>
    <row r="791" customHeight="1" spans="20:20">
      <c r="T791"/>
    </row>
    <row r="792" customHeight="1" spans="20:20">
      <c r="T792"/>
    </row>
    <row r="793" customHeight="1" spans="20:20">
      <c r="T793"/>
    </row>
    <row r="794" customHeight="1" spans="20:20">
      <c r="T794"/>
    </row>
    <row r="795" customHeight="1" spans="20:20">
      <c r="T795"/>
    </row>
    <row r="796" customHeight="1" spans="20:20">
      <c r="T796"/>
    </row>
    <row r="797" customHeight="1" spans="20:20">
      <c r="T797"/>
    </row>
    <row r="798" customHeight="1" spans="20:20">
      <c r="T798"/>
    </row>
    <row r="799" customHeight="1" spans="20:20">
      <c r="T799"/>
    </row>
    <row r="800" customHeight="1" spans="20:20">
      <c r="T800"/>
    </row>
    <row r="801" customHeight="1" spans="20:20">
      <c r="T801"/>
    </row>
    <row r="802" customHeight="1" spans="20:20">
      <c r="T802"/>
    </row>
    <row r="803" customHeight="1" spans="20:20">
      <c r="T803"/>
    </row>
    <row r="804" customHeight="1" spans="20:20">
      <c r="T804"/>
    </row>
    <row r="805" customHeight="1" spans="20:20">
      <c r="T805"/>
    </row>
    <row r="806" customHeight="1" spans="20:20">
      <c r="T806"/>
    </row>
    <row r="807" customHeight="1" spans="20:20">
      <c r="T807"/>
    </row>
    <row r="808" customHeight="1" spans="20:20">
      <c r="T808"/>
    </row>
    <row r="809" customHeight="1" spans="20:20">
      <c r="T809"/>
    </row>
    <row r="810" customHeight="1" spans="20:20">
      <c r="T810"/>
    </row>
    <row r="811" customHeight="1" spans="20:20">
      <c r="T811"/>
    </row>
    <row r="812" customHeight="1" spans="20:20">
      <c r="T812"/>
    </row>
    <row r="813" customHeight="1" spans="20:20">
      <c r="T813"/>
    </row>
    <row r="814" customHeight="1" spans="20:20">
      <c r="T814"/>
    </row>
    <row r="815" customHeight="1" spans="20:20">
      <c r="T815"/>
    </row>
    <row r="816" customHeight="1" spans="20:20">
      <c r="T816"/>
    </row>
    <row r="817" customHeight="1" spans="20:20">
      <c r="T817"/>
    </row>
    <row r="818" customHeight="1" spans="20:20">
      <c r="T818"/>
    </row>
    <row r="819" customHeight="1" spans="20:20">
      <c r="T819"/>
    </row>
    <row r="820" customHeight="1" spans="20:20">
      <c r="T820"/>
    </row>
    <row r="821" customHeight="1" spans="20:20">
      <c r="T821"/>
    </row>
    <row r="822" customHeight="1" spans="20:20">
      <c r="T822"/>
    </row>
    <row r="823" customHeight="1" spans="20:20">
      <c r="T823"/>
    </row>
    <row r="824" customHeight="1" spans="20:20">
      <c r="T824"/>
    </row>
    <row r="825" customHeight="1" spans="20:20">
      <c r="T825"/>
    </row>
    <row r="826" customHeight="1" spans="20:20">
      <c r="T826"/>
    </row>
    <row r="827" customHeight="1" spans="20:20">
      <c r="T827"/>
    </row>
    <row r="828" customHeight="1" spans="20:20">
      <c r="T828"/>
    </row>
    <row r="829" customHeight="1" spans="20:20">
      <c r="T829"/>
    </row>
    <row r="830" customHeight="1" spans="20:20">
      <c r="T830"/>
    </row>
    <row r="831" customHeight="1" spans="20:20">
      <c r="T831"/>
    </row>
    <row r="832" customHeight="1" spans="20:20">
      <c r="T832"/>
    </row>
    <row r="833" customHeight="1" spans="20:20">
      <c r="T833"/>
    </row>
    <row r="834" customHeight="1" spans="20:20">
      <c r="T834"/>
    </row>
    <row r="835" customHeight="1" spans="20:20">
      <c r="T835"/>
    </row>
    <row r="836" customHeight="1" spans="20:20">
      <c r="T836"/>
    </row>
    <row r="837" customHeight="1" spans="20:20">
      <c r="T837"/>
    </row>
    <row r="838" customHeight="1" spans="20:20">
      <c r="T838"/>
    </row>
    <row r="839" customHeight="1" spans="20:20">
      <c r="T839"/>
    </row>
    <row r="840" customHeight="1" spans="20:20">
      <c r="T840"/>
    </row>
    <row r="841" customHeight="1" spans="20:20">
      <c r="T841"/>
    </row>
    <row r="842" customHeight="1" spans="20:20">
      <c r="T842"/>
    </row>
    <row r="843" customHeight="1" spans="20:20">
      <c r="T843"/>
    </row>
    <row r="844" customHeight="1" spans="20:20">
      <c r="T844"/>
    </row>
    <row r="845" customHeight="1" spans="20:20">
      <c r="T845"/>
    </row>
    <row r="846" customHeight="1" spans="20:20">
      <c r="T846"/>
    </row>
    <row r="847" customHeight="1" spans="20:20">
      <c r="T847"/>
    </row>
    <row r="848" customHeight="1" spans="20:20">
      <c r="T848"/>
    </row>
    <row r="849" customHeight="1" spans="20:20">
      <c r="T849"/>
    </row>
    <row r="850" customHeight="1" spans="20:20">
      <c r="T850"/>
    </row>
    <row r="851" customHeight="1" spans="20:20">
      <c r="T851"/>
    </row>
    <row r="852" customHeight="1" spans="20:20">
      <c r="T852"/>
    </row>
    <row r="853" customHeight="1" spans="20:20">
      <c r="T853"/>
    </row>
    <row r="854" customHeight="1" spans="20:20">
      <c r="T854"/>
    </row>
    <row r="855" customHeight="1" spans="20:20">
      <c r="T855"/>
    </row>
    <row r="856" customHeight="1" spans="20:20">
      <c r="T856"/>
    </row>
    <row r="857" customHeight="1" spans="20:20">
      <c r="T857"/>
    </row>
    <row r="858" customHeight="1" spans="20:20">
      <c r="T858"/>
    </row>
    <row r="859" customHeight="1" spans="20:20">
      <c r="T859"/>
    </row>
    <row r="860" customHeight="1" spans="20:20">
      <c r="T860"/>
    </row>
    <row r="861" customHeight="1" spans="20:20">
      <c r="T861"/>
    </row>
    <row r="862" customHeight="1" spans="20:20">
      <c r="T862"/>
    </row>
    <row r="863" customHeight="1" spans="20:20">
      <c r="T863"/>
    </row>
    <row r="864" customHeight="1" spans="20:20">
      <c r="T864"/>
    </row>
    <row r="865" customHeight="1" spans="20:20">
      <c r="T865"/>
    </row>
    <row r="866" customHeight="1" spans="20:20">
      <c r="T866"/>
    </row>
    <row r="867" customHeight="1" spans="20:20">
      <c r="T867"/>
    </row>
    <row r="868" customHeight="1" spans="20:20">
      <c r="T868"/>
    </row>
    <row r="869" customHeight="1" spans="20:20">
      <c r="T869"/>
    </row>
    <row r="870" customHeight="1" spans="20:20">
      <c r="T870"/>
    </row>
    <row r="871" customHeight="1" spans="20:20">
      <c r="T871"/>
    </row>
    <row r="872" customHeight="1" spans="20:20">
      <c r="T872"/>
    </row>
    <row r="873" customHeight="1" spans="20:20">
      <c r="T873"/>
    </row>
    <row r="874" customHeight="1" spans="20:20">
      <c r="T874"/>
    </row>
    <row r="875" customHeight="1" spans="20:20">
      <c r="T875"/>
    </row>
    <row r="876" customHeight="1" spans="20:20">
      <c r="T876"/>
    </row>
    <row r="877" customHeight="1" spans="20:20">
      <c r="T877"/>
    </row>
    <row r="878" customHeight="1" spans="20:20">
      <c r="T878"/>
    </row>
    <row r="879" customHeight="1" spans="20:20">
      <c r="T879"/>
    </row>
    <row r="880" customHeight="1" spans="20:20">
      <c r="T880"/>
    </row>
    <row r="881" customHeight="1" spans="20:20">
      <c r="T881"/>
    </row>
    <row r="882" customHeight="1" spans="20:20">
      <c r="T882"/>
    </row>
    <row r="883" customHeight="1" spans="20:20">
      <c r="T883"/>
    </row>
    <row r="884" customHeight="1" spans="20:20">
      <c r="T884"/>
    </row>
    <row r="885" customHeight="1" spans="20:20">
      <c r="T885"/>
    </row>
    <row r="886" customHeight="1" spans="20:20">
      <c r="T886"/>
    </row>
    <row r="887" customHeight="1" spans="20:20">
      <c r="T887"/>
    </row>
    <row r="888" customHeight="1" spans="20:20">
      <c r="T888"/>
    </row>
    <row r="889" customHeight="1" spans="20:20">
      <c r="T889"/>
    </row>
    <row r="890" customHeight="1" spans="20:20">
      <c r="T890"/>
    </row>
    <row r="891" customHeight="1" spans="20:20">
      <c r="T891"/>
    </row>
    <row r="892" customHeight="1" spans="20:20">
      <c r="T892"/>
    </row>
    <row r="893" customHeight="1" spans="20:20">
      <c r="T893"/>
    </row>
    <row r="894" customHeight="1" spans="20:20">
      <c r="T894"/>
    </row>
    <row r="895" customHeight="1" spans="20:20">
      <c r="T895"/>
    </row>
    <row r="896" customHeight="1" spans="20:20">
      <c r="T896"/>
    </row>
    <row r="897" customHeight="1" spans="20:20">
      <c r="T897"/>
    </row>
    <row r="898" customHeight="1" spans="20:20">
      <c r="T898"/>
    </row>
    <row r="899" customHeight="1" spans="20:20">
      <c r="T899"/>
    </row>
    <row r="900" customHeight="1" spans="20:20">
      <c r="T900"/>
    </row>
    <row r="901" customHeight="1" spans="20:20">
      <c r="T901"/>
    </row>
    <row r="902" customHeight="1" spans="20:20">
      <c r="T902"/>
    </row>
    <row r="903" customHeight="1" spans="20:20">
      <c r="T903"/>
    </row>
    <row r="904" customHeight="1" spans="20:20">
      <c r="T904"/>
    </row>
    <row r="905" customHeight="1" spans="20:20">
      <c r="T905"/>
    </row>
    <row r="906" customHeight="1" spans="20:20">
      <c r="T906"/>
    </row>
    <row r="907" customHeight="1" spans="20:20">
      <c r="T907"/>
    </row>
    <row r="908" customHeight="1" spans="20:20">
      <c r="T908"/>
    </row>
    <row r="909" customHeight="1" spans="20:20">
      <c r="T909"/>
    </row>
    <row r="910" customHeight="1" spans="20:20">
      <c r="T910"/>
    </row>
    <row r="911" customHeight="1" spans="20:20">
      <c r="T911"/>
    </row>
    <row r="912" customHeight="1" spans="20:20">
      <c r="T912"/>
    </row>
    <row r="913" customHeight="1" spans="20:20">
      <c r="T913"/>
    </row>
    <row r="914" customHeight="1" spans="20:20">
      <c r="T914"/>
    </row>
    <row r="915" customHeight="1" spans="20:20">
      <c r="T915"/>
    </row>
    <row r="916" customHeight="1" spans="20:20">
      <c r="T916"/>
    </row>
    <row r="917" customHeight="1" spans="20:20">
      <c r="T917"/>
    </row>
    <row r="918" customHeight="1" spans="20:20">
      <c r="T918"/>
    </row>
    <row r="919" customHeight="1" spans="20:20">
      <c r="T919"/>
    </row>
    <row r="920" customHeight="1" spans="20:20">
      <c r="T920"/>
    </row>
    <row r="921" customHeight="1" spans="20:20">
      <c r="T921"/>
    </row>
    <row r="922" customHeight="1" spans="20:20">
      <c r="T922"/>
    </row>
    <row r="923" customHeight="1" spans="20:20">
      <c r="T923"/>
    </row>
    <row r="924" customHeight="1" spans="20:20">
      <c r="T924"/>
    </row>
    <row r="925" customHeight="1" spans="20:20">
      <c r="T925"/>
    </row>
    <row r="926" customHeight="1" spans="20:20">
      <c r="T926"/>
    </row>
    <row r="927" customHeight="1" spans="20:20">
      <c r="T927"/>
    </row>
    <row r="928" customHeight="1" spans="20:20">
      <c r="T928"/>
    </row>
    <row r="929" customHeight="1" spans="20:20">
      <c r="T929"/>
    </row>
    <row r="930" customHeight="1" spans="20:20">
      <c r="T930"/>
    </row>
    <row r="931" customHeight="1" spans="20:20">
      <c r="T931"/>
    </row>
    <row r="932" customHeight="1" spans="20:20">
      <c r="T932"/>
    </row>
    <row r="933" customHeight="1" spans="20:20">
      <c r="T933"/>
    </row>
    <row r="934" customHeight="1" spans="20:20">
      <c r="T934"/>
    </row>
    <row r="935" customHeight="1" spans="20:20">
      <c r="T935"/>
    </row>
    <row r="936" customHeight="1" spans="20:20">
      <c r="T936"/>
    </row>
    <row r="937" customHeight="1" spans="20:20">
      <c r="T937"/>
    </row>
    <row r="938" customHeight="1" spans="20:20">
      <c r="T938"/>
    </row>
    <row r="939" customHeight="1" spans="20:20">
      <c r="T939"/>
    </row>
    <row r="940" customHeight="1" spans="20:20">
      <c r="T940"/>
    </row>
    <row r="941" customHeight="1" spans="20:20">
      <c r="T941"/>
    </row>
    <row r="942" customHeight="1" spans="20:20">
      <c r="T942"/>
    </row>
    <row r="943" customHeight="1" spans="20:20">
      <c r="T943"/>
    </row>
    <row r="944" customHeight="1" spans="20:20">
      <c r="T944"/>
    </row>
    <row r="945" customHeight="1" spans="20:20">
      <c r="T945"/>
    </row>
    <row r="946" customHeight="1" spans="20:20">
      <c r="T946"/>
    </row>
    <row r="947" customHeight="1" spans="20:20">
      <c r="T947"/>
    </row>
    <row r="948" customHeight="1" spans="20:20">
      <c r="T948"/>
    </row>
    <row r="949" customHeight="1" spans="20:20">
      <c r="T949"/>
    </row>
    <row r="950" customHeight="1" spans="20:20">
      <c r="T950"/>
    </row>
    <row r="951" customHeight="1" spans="20:20">
      <c r="T951"/>
    </row>
    <row r="952" customHeight="1" spans="20:20">
      <c r="T952"/>
    </row>
    <row r="953" customHeight="1" spans="20:20">
      <c r="T953"/>
    </row>
    <row r="954" customHeight="1" spans="20:20">
      <c r="T954"/>
    </row>
    <row r="955" customHeight="1" spans="20:20">
      <c r="T955"/>
    </row>
    <row r="956" customHeight="1" spans="20:20">
      <c r="T956"/>
    </row>
    <row r="957" customHeight="1" spans="20:20">
      <c r="T957"/>
    </row>
    <row r="958" customHeight="1" spans="20:20">
      <c r="T958"/>
    </row>
    <row r="959" customHeight="1" spans="20:20">
      <c r="T959"/>
    </row>
    <row r="960" customHeight="1" spans="20:20">
      <c r="T960"/>
    </row>
    <row r="961" customHeight="1" spans="20:20">
      <c r="T961"/>
    </row>
    <row r="962" customHeight="1" spans="20:20">
      <c r="T962"/>
    </row>
    <row r="963" customHeight="1" spans="20:20">
      <c r="T963"/>
    </row>
    <row r="964" customHeight="1" spans="20:20">
      <c r="T964"/>
    </row>
    <row r="965" customHeight="1" spans="20:20">
      <c r="T965"/>
    </row>
    <row r="966" customHeight="1" spans="20:20">
      <c r="T966"/>
    </row>
    <row r="967" customHeight="1" spans="20:20">
      <c r="T967"/>
    </row>
    <row r="968" customHeight="1" spans="20:20">
      <c r="T968"/>
    </row>
    <row r="969" customHeight="1" spans="20:20">
      <c r="T969"/>
    </row>
    <row r="970" customHeight="1" spans="20:20">
      <c r="T970"/>
    </row>
    <row r="971" customHeight="1" spans="20:20">
      <c r="T971"/>
    </row>
    <row r="972" customHeight="1" spans="20:20">
      <c r="T972"/>
    </row>
    <row r="973" customHeight="1" spans="20:20">
      <c r="T973"/>
    </row>
    <row r="974" customHeight="1" spans="20:20">
      <c r="T974"/>
    </row>
    <row r="975" customHeight="1" spans="20:20">
      <c r="T975"/>
    </row>
    <row r="976" customHeight="1" spans="20:20">
      <c r="T976"/>
    </row>
    <row r="977" customHeight="1" spans="20:20">
      <c r="T977"/>
    </row>
    <row r="978" customHeight="1" spans="20:20">
      <c r="T978"/>
    </row>
    <row r="979" customHeight="1" spans="20:20">
      <c r="T979"/>
    </row>
    <row r="980" customHeight="1" spans="20:20">
      <c r="T980"/>
    </row>
    <row r="981" customHeight="1" spans="20:20">
      <c r="T981"/>
    </row>
    <row r="982" customHeight="1" spans="20:20">
      <c r="T982"/>
    </row>
    <row r="983" customHeight="1" spans="20:20">
      <c r="T983"/>
    </row>
    <row r="984" customHeight="1" spans="20:20">
      <c r="T984"/>
    </row>
    <row r="985" customHeight="1" spans="20:20">
      <c r="T985"/>
    </row>
    <row r="986" customHeight="1" spans="20:20">
      <c r="T986"/>
    </row>
    <row r="987" customHeight="1" spans="20:20">
      <c r="T987"/>
    </row>
    <row r="988" customHeight="1" spans="20:20">
      <c r="T988"/>
    </row>
    <row r="989" customHeight="1" spans="20:20">
      <c r="T989"/>
    </row>
    <row r="990" customHeight="1" spans="20:20">
      <c r="T990"/>
    </row>
    <row r="991" customHeight="1" spans="20:20">
      <c r="T991"/>
    </row>
    <row r="992" customHeight="1" spans="20:20">
      <c r="T992"/>
    </row>
    <row r="993" customHeight="1" spans="20:20">
      <c r="T993"/>
    </row>
    <row r="994" customHeight="1" spans="20:20">
      <c r="T994"/>
    </row>
    <row r="995" customHeight="1" spans="20:20">
      <c r="T995"/>
    </row>
    <row r="996" customHeight="1" spans="20:20">
      <c r="T996"/>
    </row>
    <row r="997" customHeight="1" spans="20:20">
      <c r="T997"/>
    </row>
    <row r="998" customHeight="1" spans="20:20">
      <c r="T998"/>
    </row>
    <row r="999" customHeight="1" spans="20:20">
      <c r="T999"/>
    </row>
    <row r="1000" customHeight="1" spans="20:20">
      <c r="T1000"/>
    </row>
    <row r="1001" customHeight="1" spans="20:20">
      <c r="T1001"/>
    </row>
    <row r="1002" customHeight="1" spans="20:20">
      <c r="T1002"/>
    </row>
    <row r="1003" customHeight="1" spans="20:20">
      <c r="T1003"/>
    </row>
    <row r="1004" customHeight="1" spans="20:20">
      <c r="T1004"/>
    </row>
    <row r="1005" customHeight="1" spans="20:20">
      <c r="T1005"/>
    </row>
    <row r="1006" customHeight="1" spans="20:20">
      <c r="T1006"/>
    </row>
    <row r="1007" customHeight="1" spans="20:20">
      <c r="T1007"/>
    </row>
    <row r="1008" customHeight="1" spans="20:20">
      <c r="T1008"/>
    </row>
    <row r="1009" customHeight="1" spans="20:20">
      <c r="T1009"/>
    </row>
    <row r="1010" customHeight="1" spans="20:20">
      <c r="T1010"/>
    </row>
    <row r="1011" customHeight="1" spans="20:20">
      <c r="T1011"/>
    </row>
    <row r="1012" customHeight="1" spans="20:20">
      <c r="T1012"/>
    </row>
    <row r="1013" customHeight="1" spans="20:20">
      <c r="T1013"/>
    </row>
    <row r="1014" customHeight="1" spans="20:20">
      <c r="T1014"/>
    </row>
    <row r="1015" customHeight="1" spans="20:20">
      <c r="T1015"/>
    </row>
    <row r="1016" customHeight="1" spans="20:20">
      <c r="T1016"/>
    </row>
    <row r="1017" customHeight="1" spans="20:20">
      <c r="T1017"/>
    </row>
    <row r="1018" customHeight="1" spans="20:20">
      <c r="T1018"/>
    </row>
    <row r="1019" customHeight="1" spans="20:20">
      <c r="T1019"/>
    </row>
    <row r="1020" customHeight="1" spans="20:20">
      <c r="T1020"/>
    </row>
    <row r="1021" customHeight="1" spans="20:20">
      <c r="T1021"/>
    </row>
    <row r="1022" customHeight="1" spans="20:20">
      <c r="T1022"/>
    </row>
    <row r="1023" customHeight="1" spans="20:20">
      <c r="T1023"/>
    </row>
    <row r="1024" customHeight="1" spans="20:20">
      <c r="T1024"/>
    </row>
    <row r="1025" customHeight="1" spans="20:20">
      <c r="T1025"/>
    </row>
    <row r="1026" customHeight="1" spans="20:20">
      <c r="T1026"/>
    </row>
    <row r="1027" customHeight="1" spans="20:20">
      <c r="T1027"/>
    </row>
    <row r="1028" customHeight="1" spans="20:20">
      <c r="T1028"/>
    </row>
    <row r="1029" customHeight="1" spans="20:20">
      <c r="T1029"/>
    </row>
    <row r="1030" customHeight="1" spans="20:20">
      <c r="T1030"/>
    </row>
    <row r="1031" customHeight="1" spans="20:20">
      <c r="T1031"/>
    </row>
    <row r="1032" customHeight="1" spans="20:20">
      <c r="T1032"/>
    </row>
    <row r="1033" customHeight="1" spans="20:20">
      <c r="T1033"/>
    </row>
    <row r="1034" customHeight="1" spans="20:20">
      <c r="T1034"/>
    </row>
    <row r="1035" customHeight="1" spans="20:20">
      <c r="T1035"/>
    </row>
    <row r="1036" customHeight="1" spans="20:20">
      <c r="T1036"/>
    </row>
    <row r="1037" customHeight="1" spans="20:20">
      <c r="T1037"/>
    </row>
    <row r="1038" customHeight="1" spans="20:20">
      <c r="T1038"/>
    </row>
    <row r="1039" customHeight="1" spans="20:20">
      <c r="T1039"/>
    </row>
    <row r="1040" customHeight="1" spans="20:20">
      <c r="T1040"/>
    </row>
    <row r="1041" customHeight="1" spans="20:20">
      <c r="T1041"/>
    </row>
    <row r="1042" customHeight="1" spans="20:20">
      <c r="T1042"/>
    </row>
    <row r="1043" customHeight="1" spans="20:20">
      <c r="T1043"/>
    </row>
    <row r="1044" customHeight="1" spans="20:20">
      <c r="T1044"/>
    </row>
    <row r="1045" customHeight="1" spans="20:20">
      <c r="T1045"/>
    </row>
    <row r="1046" customHeight="1" spans="20:20">
      <c r="T1046"/>
    </row>
    <row r="1047" customHeight="1" spans="20:20">
      <c r="T1047"/>
    </row>
    <row r="1048" customHeight="1" spans="20:20">
      <c r="T1048"/>
    </row>
    <row r="1049" customHeight="1" spans="20:20">
      <c r="T1049"/>
    </row>
    <row r="1050" customHeight="1" spans="20:20">
      <c r="T1050"/>
    </row>
    <row r="1051" customHeight="1" spans="20:20">
      <c r="T1051"/>
    </row>
    <row r="1052" customHeight="1" spans="20:20">
      <c r="T1052"/>
    </row>
    <row r="1053" customHeight="1" spans="20:20">
      <c r="T1053"/>
    </row>
    <row r="1054" customHeight="1" spans="20:20">
      <c r="T1054"/>
    </row>
    <row r="1055" customHeight="1" spans="20:20">
      <c r="T1055"/>
    </row>
    <row r="1056" customHeight="1" spans="20:20">
      <c r="T1056"/>
    </row>
    <row r="1057" customHeight="1" spans="20:20">
      <c r="T1057"/>
    </row>
    <row r="1058" customHeight="1" spans="20:20">
      <c r="T1058"/>
    </row>
    <row r="1059" customHeight="1" spans="20:20">
      <c r="T1059"/>
    </row>
    <row r="1060" customHeight="1" spans="20:20">
      <c r="T1060"/>
    </row>
    <row r="1061" customHeight="1" spans="20:20">
      <c r="T1061"/>
    </row>
    <row r="1062" customHeight="1" spans="20:20">
      <c r="T1062"/>
    </row>
    <row r="1063" customHeight="1" spans="20:20">
      <c r="T1063"/>
    </row>
    <row r="1064" customHeight="1" spans="20:20">
      <c r="T1064"/>
    </row>
    <row r="1065" customHeight="1" spans="20:20">
      <c r="T1065"/>
    </row>
    <row r="1066" customHeight="1" spans="20:20">
      <c r="T1066"/>
    </row>
    <row r="1067" customHeight="1" spans="20:20">
      <c r="T1067"/>
    </row>
    <row r="1068" customHeight="1" spans="20:20">
      <c r="T1068"/>
    </row>
    <row r="1069" customHeight="1" spans="20:20">
      <c r="T1069"/>
    </row>
    <row r="1070" customHeight="1" spans="20:20">
      <c r="T1070"/>
    </row>
    <row r="1071" customHeight="1" spans="20:20">
      <c r="T1071"/>
    </row>
    <row r="1072" customHeight="1" spans="20:20">
      <c r="T1072"/>
    </row>
    <row r="1073" customHeight="1" spans="20:20">
      <c r="T1073"/>
    </row>
    <row r="1074" customHeight="1" spans="20:20">
      <c r="T1074"/>
    </row>
    <row r="1075" customHeight="1" spans="20:20">
      <c r="T1075"/>
    </row>
    <row r="1076" customHeight="1" spans="20:20">
      <c r="T1076"/>
    </row>
    <row r="1077" customHeight="1" spans="20:20">
      <c r="T1077"/>
    </row>
    <row r="1078" customHeight="1" spans="20:20">
      <c r="T1078"/>
    </row>
    <row r="1079" customHeight="1" spans="20:20">
      <c r="T1079"/>
    </row>
    <row r="1080" customHeight="1" spans="20:20">
      <c r="T1080"/>
    </row>
    <row r="1081" customHeight="1" spans="20:20">
      <c r="T1081"/>
    </row>
    <row r="1082" customHeight="1" spans="20:20">
      <c r="T1082"/>
    </row>
    <row r="1083" customHeight="1" spans="20:20">
      <c r="T1083"/>
    </row>
    <row r="1084" customHeight="1" spans="20:20">
      <c r="T1084"/>
    </row>
    <row r="1085" customHeight="1" spans="20:20">
      <c r="T1085"/>
    </row>
    <row r="1086" customHeight="1" spans="20:20">
      <c r="T1086"/>
    </row>
    <row r="1087" customHeight="1" spans="20:20">
      <c r="T1087"/>
    </row>
    <row r="1088" customHeight="1" spans="20:20">
      <c r="T1088"/>
    </row>
    <row r="1089" customHeight="1" spans="20:20">
      <c r="T1089"/>
    </row>
    <row r="1090" customHeight="1" spans="20:20">
      <c r="T1090"/>
    </row>
    <row r="1091" customHeight="1" spans="20:20">
      <c r="T1091"/>
    </row>
    <row r="1092" customHeight="1" spans="20:20">
      <c r="T1092"/>
    </row>
    <row r="1093" customHeight="1" spans="20:20">
      <c r="T1093"/>
    </row>
    <row r="1094" customHeight="1" spans="20:20">
      <c r="T1094"/>
    </row>
    <row r="1095" customHeight="1" spans="20:20">
      <c r="T1095"/>
    </row>
    <row r="1096" customHeight="1" spans="20:20">
      <c r="T1096"/>
    </row>
    <row r="1097" customHeight="1" spans="20:20">
      <c r="T1097"/>
    </row>
    <row r="1098" customHeight="1" spans="20:20">
      <c r="T1098"/>
    </row>
    <row r="1099" customHeight="1" spans="20:20">
      <c r="T1099"/>
    </row>
    <row r="1100" customHeight="1" spans="20:20">
      <c r="T1100"/>
    </row>
    <row r="1101" customHeight="1" spans="20:20">
      <c r="T1101"/>
    </row>
    <row r="1102" customHeight="1" spans="20:20">
      <c r="T1102"/>
    </row>
    <row r="1103" customHeight="1" spans="20:20">
      <c r="T1103"/>
    </row>
    <row r="1104" customHeight="1" spans="20:20">
      <c r="T1104"/>
    </row>
    <row r="1105" customHeight="1" spans="20:20">
      <c r="T1105"/>
    </row>
    <row r="1106" customHeight="1" spans="20:20">
      <c r="T1106"/>
    </row>
    <row r="1107" customHeight="1" spans="20:20">
      <c r="T1107"/>
    </row>
    <row r="1108" customHeight="1" spans="20:20">
      <c r="T1108"/>
    </row>
    <row r="1109" customHeight="1" spans="20:20">
      <c r="T1109"/>
    </row>
    <row r="1110" customHeight="1" spans="20:20">
      <c r="T1110"/>
    </row>
    <row r="1111" customHeight="1" spans="20:20">
      <c r="T1111"/>
    </row>
    <row r="1112" customHeight="1" spans="20:20">
      <c r="T1112"/>
    </row>
    <row r="1113" customHeight="1" spans="20:20">
      <c r="T1113"/>
    </row>
    <row r="1114" customHeight="1" spans="20:20">
      <c r="T1114"/>
    </row>
    <row r="1115" customHeight="1" spans="20:20">
      <c r="T1115"/>
    </row>
    <row r="1116" customHeight="1" spans="20:20">
      <c r="T1116"/>
    </row>
    <row r="1117" customHeight="1" spans="20:20">
      <c r="T1117"/>
    </row>
    <row r="1118" customHeight="1" spans="20:20">
      <c r="T1118"/>
    </row>
    <row r="1119" customHeight="1" spans="20:20">
      <c r="T1119"/>
    </row>
    <row r="1120" customHeight="1" spans="20:20">
      <c r="T1120"/>
    </row>
    <row r="1121" customHeight="1" spans="20:20">
      <c r="T1121"/>
    </row>
    <row r="1122" customHeight="1" spans="20:20">
      <c r="T1122"/>
    </row>
    <row r="1123" customHeight="1" spans="20:20">
      <c r="T1123"/>
    </row>
    <row r="1124" customHeight="1" spans="20:20">
      <c r="T1124"/>
    </row>
    <row r="1125" customHeight="1" spans="20:20">
      <c r="T1125"/>
    </row>
    <row r="1126" customHeight="1" spans="20:20">
      <c r="T1126"/>
    </row>
    <row r="1127" customHeight="1" spans="20:20">
      <c r="T1127"/>
    </row>
    <row r="1128" customHeight="1" spans="20:20">
      <c r="T1128"/>
    </row>
    <row r="1129" customHeight="1" spans="20:20">
      <c r="T1129"/>
    </row>
    <row r="1130" customHeight="1" spans="20:20">
      <c r="T1130"/>
    </row>
    <row r="1131" customHeight="1" spans="20:20">
      <c r="T1131"/>
    </row>
    <row r="1132" customHeight="1" spans="20:20">
      <c r="T1132"/>
    </row>
    <row r="1133" customHeight="1" spans="20:20">
      <c r="T1133"/>
    </row>
    <row r="1134" customHeight="1" spans="20:20">
      <c r="T1134"/>
    </row>
    <row r="1135" customHeight="1" spans="20:20">
      <c r="T1135"/>
    </row>
    <row r="1136" customHeight="1" spans="20:20">
      <c r="T1136"/>
    </row>
    <row r="1137" customHeight="1" spans="20:20">
      <c r="T1137"/>
    </row>
    <row r="1138" customHeight="1" spans="20:20">
      <c r="T1138"/>
    </row>
    <row r="1139" customHeight="1" spans="20:20">
      <c r="T1139"/>
    </row>
    <row r="1140" customHeight="1" spans="20:20">
      <c r="T1140"/>
    </row>
    <row r="1141" customHeight="1" spans="20:20">
      <c r="T1141"/>
    </row>
    <row r="1142" customHeight="1" spans="20:20">
      <c r="T1142"/>
    </row>
    <row r="1143" customHeight="1" spans="20:20">
      <c r="T1143"/>
    </row>
    <row r="1144" customHeight="1" spans="20:20">
      <c r="T1144"/>
    </row>
    <row r="1145" customHeight="1" spans="20:20">
      <c r="T1145"/>
    </row>
    <row r="1146" customHeight="1" spans="20:20">
      <c r="T1146"/>
    </row>
    <row r="1147" customHeight="1" spans="20:20">
      <c r="T1147"/>
    </row>
    <row r="1148" customHeight="1" spans="20:20">
      <c r="T1148"/>
    </row>
    <row r="1149" customHeight="1" spans="20:20">
      <c r="T1149"/>
    </row>
    <row r="1150" customHeight="1" spans="20:20">
      <c r="T1150"/>
    </row>
    <row r="1151" customHeight="1" spans="20:20">
      <c r="T1151"/>
    </row>
    <row r="1152" customHeight="1" spans="20:20">
      <c r="T1152"/>
    </row>
    <row r="1153" customHeight="1" spans="20:20">
      <c r="T1153"/>
    </row>
    <row r="1154" customHeight="1" spans="20:20">
      <c r="T1154"/>
    </row>
    <row r="1155" customHeight="1" spans="20:20">
      <c r="T1155"/>
    </row>
    <row r="1156" customHeight="1" spans="20:20">
      <c r="T1156"/>
    </row>
    <row r="1157" customHeight="1" spans="20:20">
      <c r="T1157"/>
    </row>
    <row r="1158" customHeight="1" spans="20:20">
      <c r="T1158"/>
    </row>
    <row r="1159" customHeight="1" spans="20:20">
      <c r="T1159"/>
    </row>
    <row r="1160" customHeight="1" spans="20:20">
      <c r="T1160"/>
    </row>
    <row r="1161" customHeight="1" spans="20:20">
      <c r="T1161"/>
    </row>
    <row r="1162" customHeight="1" spans="20:20">
      <c r="T1162"/>
    </row>
    <row r="1163" customHeight="1" spans="20:20">
      <c r="T1163"/>
    </row>
    <row r="1164" customHeight="1" spans="20:20">
      <c r="T1164"/>
    </row>
    <row r="1165" customHeight="1" spans="20:20">
      <c r="T1165"/>
    </row>
    <row r="1166" customHeight="1" spans="20:20">
      <c r="T1166"/>
    </row>
    <row r="1167" customHeight="1" spans="20:20">
      <c r="T1167"/>
    </row>
    <row r="1168" customHeight="1" spans="20:20">
      <c r="T1168"/>
    </row>
    <row r="1169" customHeight="1" spans="20:20">
      <c r="T1169"/>
    </row>
    <row r="1170" customHeight="1" spans="20:20">
      <c r="T1170"/>
    </row>
    <row r="1171" customHeight="1" spans="20:20">
      <c r="T1171"/>
    </row>
    <row r="1172" customHeight="1" spans="20:20">
      <c r="T1172"/>
    </row>
    <row r="1173" customHeight="1" spans="20:20">
      <c r="T1173"/>
    </row>
    <row r="1174" customHeight="1" spans="20:20">
      <c r="T1174"/>
    </row>
    <row r="1175" customHeight="1" spans="20:20">
      <c r="T1175"/>
    </row>
    <row r="1176" customHeight="1" spans="20:20">
      <c r="T1176"/>
    </row>
    <row r="1177" customHeight="1" spans="20:20">
      <c r="T1177"/>
    </row>
    <row r="1178" customHeight="1" spans="20:20">
      <c r="T1178"/>
    </row>
    <row r="1179" customHeight="1" spans="20:20">
      <c r="T1179"/>
    </row>
    <row r="1180" customHeight="1" spans="20:20">
      <c r="T1180"/>
    </row>
    <row r="1181" customHeight="1" spans="20:20">
      <c r="T1181"/>
    </row>
    <row r="1182" customHeight="1" spans="20:20">
      <c r="T1182"/>
    </row>
    <row r="1183" customHeight="1" spans="20:20">
      <c r="T1183"/>
    </row>
    <row r="1184" customHeight="1" spans="20:20">
      <c r="T1184"/>
    </row>
    <row r="1185" customHeight="1" spans="20:20">
      <c r="T1185"/>
    </row>
    <row r="1186" customHeight="1" spans="20:20">
      <c r="T1186"/>
    </row>
    <row r="1187" customHeight="1" spans="20:20">
      <c r="T1187"/>
    </row>
    <row r="1188" customHeight="1" spans="20:20">
      <c r="T1188"/>
    </row>
    <row r="1189" customHeight="1" spans="20:20">
      <c r="T1189"/>
    </row>
    <row r="1190" customHeight="1" spans="20:20">
      <c r="T1190"/>
    </row>
    <row r="1191" customHeight="1" spans="20:20">
      <c r="T1191"/>
    </row>
    <row r="1192" customHeight="1" spans="20:20">
      <c r="T1192"/>
    </row>
    <row r="1193" customHeight="1" spans="20:20">
      <c r="T1193"/>
    </row>
    <row r="1194" customHeight="1" spans="20:20">
      <c r="T1194"/>
    </row>
    <row r="1195" customHeight="1" spans="20:20">
      <c r="T1195"/>
    </row>
    <row r="1196" customHeight="1" spans="20:20">
      <c r="T1196"/>
    </row>
    <row r="1197" customHeight="1" spans="20:20">
      <c r="T1197"/>
    </row>
    <row r="1198" customHeight="1" spans="20:20">
      <c r="T1198"/>
    </row>
    <row r="1199" customHeight="1" spans="20:20">
      <c r="T1199"/>
    </row>
    <row r="1200" customHeight="1" spans="20:20">
      <c r="T1200"/>
    </row>
    <row r="1201" customHeight="1" spans="20:20">
      <c r="T1201"/>
    </row>
    <row r="1202" customHeight="1" spans="20:20">
      <c r="T1202"/>
    </row>
    <row r="1203" customHeight="1" spans="20:20">
      <c r="T1203"/>
    </row>
    <row r="1204" customHeight="1" spans="20:20">
      <c r="T1204"/>
    </row>
    <row r="1205" customHeight="1" spans="20:20">
      <c r="T1205"/>
    </row>
    <row r="1206" customHeight="1" spans="20:20">
      <c r="T1206"/>
    </row>
    <row r="1207" customHeight="1" spans="20:20">
      <c r="T1207"/>
    </row>
    <row r="1208" customHeight="1" spans="20:20">
      <c r="T1208"/>
    </row>
    <row r="1209" customHeight="1" spans="20:20">
      <c r="T1209"/>
    </row>
    <row r="1210" customHeight="1" spans="20:20">
      <c r="T1210"/>
    </row>
    <row r="1211" customHeight="1" spans="20:20">
      <c r="T1211"/>
    </row>
    <row r="1212" customHeight="1" spans="20:20">
      <c r="T1212"/>
    </row>
    <row r="1213" customHeight="1" spans="20:20">
      <c r="T1213"/>
    </row>
    <row r="1214" customHeight="1" spans="20:20">
      <c r="T1214"/>
    </row>
    <row r="1215" customHeight="1" spans="20:20">
      <c r="T1215"/>
    </row>
    <row r="1216" customHeight="1" spans="20:20">
      <c r="T1216"/>
    </row>
    <row r="1217" customHeight="1" spans="20:20">
      <c r="T1217"/>
    </row>
    <row r="1218" customHeight="1" spans="20:20">
      <c r="T1218"/>
    </row>
    <row r="1219" customHeight="1" spans="20:20">
      <c r="T1219"/>
    </row>
    <row r="1220" customHeight="1" spans="20:20">
      <c r="T1220"/>
    </row>
    <row r="1221" customHeight="1" spans="20:20">
      <c r="T1221"/>
    </row>
    <row r="1222" customHeight="1" spans="20:20">
      <c r="T1222"/>
    </row>
    <row r="1223" customHeight="1" spans="20:20">
      <c r="T1223"/>
    </row>
    <row r="1224" customHeight="1" spans="20:20">
      <c r="T1224"/>
    </row>
    <row r="1225" customHeight="1" spans="20:20">
      <c r="T1225"/>
    </row>
    <row r="1226" customHeight="1" spans="20:20">
      <c r="T1226"/>
    </row>
    <row r="1227" customHeight="1" spans="20:20">
      <c r="T1227"/>
    </row>
    <row r="1228" customHeight="1" spans="20:20">
      <c r="T1228"/>
    </row>
    <row r="1229" customHeight="1" spans="20:20">
      <c r="T1229"/>
    </row>
    <row r="1230" customHeight="1" spans="20:20">
      <c r="T1230"/>
    </row>
    <row r="1231" customHeight="1" spans="20:20">
      <c r="T1231"/>
    </row>
    <row r="1232" customHeight="1" spans="20:20">
      <c r="T1232"/>
    </row>
    <row r="1233" customHeight="1" spans="20:20">
      <c r="T1233"/>
    </row>
    <row r="1234" customHeight="1" spans="20:20">
      <c r="T1234"/>
    </row>
    <row r="1235" customHeight="1" spans="20:20">
      <c r="T1235"/>
    </row>
    <row r="1236" customHeight="1" spans="20:20">
      <c r="T1236"/>
    </row>
    <row r="1237" customHeight="1" spans="20:20">
      <c r="T1237"/>
    </row>
    <row r="1238" customHeight="1" spans="20:20">
      <c r="T1238"/>
    </row>
    <row r="1239" customHeight="1" spans="20:20">
      <c r="T1239"/>
    </row>
    <row r="1240" customHeight="1" spans="20:20">
      <c r="T1240"/>
    </row>
    <row r="1241" customHeight="1" spans="20:20">
      <c r="T1241"/>
    </row>
    <row r="1242" customHeight="1" spans="20:20">
      <c r="T1242"/>
    </row>
    <row r="1243" customHeight="1" spans="20:20">
      <c r="T1243"/>
    </row>
    <row r="1244" customHeight="1" spans="20:20">
      <c r="T1244"/>
    </row>
    <row r="1245" customHeight="1" spans="20:20">
      <c r="T1245"/>
    </row>
    <row r="1246" customHeight="1" spans="20:20">
      <c r="T1246"/>
    </row>
    <row r="1247" customHeight="1" spans="20:20">
      <c r="T1247"/>
    </row>
    <row r="1248" customHeight="1" spans="20:20">
      <c r="T1248"/>
    </row>
    <row r="1249" customHeight="1" spans="20:20">
      <c r="T1249"/>
    </row>
    <row r="1250" customHeight="1" spans="20:20">
      <c r="T1250"/>
    </row>
    <row r="1251" customHeight="1" spans="20:20">
      <c r="T1251"/>
    </row>
    <row r="1252" customHeight="1" spans="20:20">
      <c r="T1252"/>
    </row>
    <row r="1253" customHeight="1" spans="20:20">
      <c r="T1253"/>
    </row>
    <row r="1254" customHeight="1" spans="20:20">
      <c r="T1254"/>
    </row>
    <row r="1255" customHeight="1" spans="20:20">
      <c r="T1255"/>
    </row>
    <row r="1256" customHeight="1" spans="20:20">
      <c r="T1256"/>
    </row>
    <row r="1257" customHeight="1" spans="20:20">
      <c r="T1257"/>
    </row>
    <row r="1258" customHeight="1" spans="20:20">
      <c r="T1258"/>
    </row>
    <row r="1259" customHeight="1" spans="20:20">
      <c r="T1259"/>
    </row>
    <row r="1260" customHeight="1" spans="20:20">
      <c r="T1260"/>
    </row>
    <row r="1261" customHeight="1" spans="20:20">
      <c r="T1261"/>
    </row>
    <row r="1262" customHeight="1" spans="20:20">
      <c r="T1262"/>
    </row>
    <row r="1263" customHeight="1" spans="20:20">
      <c r="T1263"/>
    </row>
    <row r="1264" customHeight="1" spans="20:20">
      <c r="T1264"/>
    </row>
    <row r="1265" customHeight="1" spans="20:20">
      <c r="T1265"/>
    </row>
    <row r="1266" customHeight="1" spans="20:20">
      <c r="T1266"/>
    </row>
    <row r="1267" customHeight="1" spans="20:20">
      <c r="T1267"/>
    </row>
    <row r="1268" customHeight="1" spans="20:20">
      <c r="T1268"/>
    </row>
    <row r="1269" customHeight="1" spans="20:20">
      <c r="T1269"/>
    </row>
    <row r="1270" customHeight="1" spans="20:20">
      <c r="T1270"/>
    </row>
    <row r="1271" customHeight="1" spans="20:20">
      <c r="T1271"/>
    </row>
    <row r="1272" customHeight="1" spans="20:20">
      <c r="T1272"/>
    </row>
    <row r="1273" customHeight="1" spans="20:20">
      <c r="T1273"/>
    </row>
    <row r="1274" customHeight="1" spans="20:20">
      <c r="T1274"/>
    </row>
    <row r="1275" customHeight="1" spans="20:20">
      <c r="T1275"/>
    </row>
    <row r="1276" customHeight="1" spans="20:20">
      <c r="T1276"/>
    </row>
    <row r="1277" customHeight="1" spans="20:20">
      <c r="T1277"/>
    </row>
    <row r="1278" customHeight="1" spans="20:20">
      <c r="T1278"/>
    </row>
    <row r="1279" customHeight="1" spans="20:20">
      <c r="T1279"/>
    </row>
    <row r="1280" customHeight="1" spans="20:20">
      <c r="T1280"/>
    </row>
    <row r="1281" customHeight="1" spans="20:20">
      <c r="T1281"/>
    </row>
    <row r="1282" customHeight="1" spans="20:20">
      <c r="T1282"/>
    </row>
    <row r="1283" customHeight="1" spans="20:20">
      <c r="T1283"/>
    </row>
    <row r="1284" customHeight="1" spans="20:20">
      <c r="T1284"/>
    </row>
    <row r="1285" customHeight="1" spans="20:20">
      <c r="T1285"/>
    </row>
    <row r="1286" customHeight="1" spans="20:20">
      <c r="T1286"/>
    </row>
    <row r="1287" customHeight="1" spans="20:20">
      <c r="T1287"/>
    </row>
    <row r="1288" customHeight="1" spans="20:20">
      <c r="T1288"/>
    </row>
    <row r="1289" customHeight="1" spans="20:20">
      <c r="T1289"/>
    </row>
    <row r="1290" customHeight="1" spans="20:20">
      <c r="T1290"/>
    </row>
    <row r="1291" customHeight="1" spans="20:20">
      <c r="T1291"/>
    </row>
    <row r="1292" customHeight="1" spans="20:20">
      <c r="T1292"/>
    </row>
    <row r="1293" customHeight="1" spans="20:20">
      <c r="T1293"/>
    </row>
    <row r="1294" customHeight="1" spans="20:20">
      <c r="T1294"/>
    </row>
    <row r="1295" customHeight="1" spans="20:20">
      <c r="T1295"/>
    </row>
    <row r="1296" customHeight="1" spans="20:20">
      <c r="T1296"/>
    </row>
    <row r="1297" customHeight="1" spans="20:20">
      <c r="T1297"/>
    </row>
    <row r="1298" customHeight="1" spans="20:20">
      <c r="T1298"/>
    </row>
    <row r="1299" customHeight="1" spans="20:20">
      <c r="T1299"/>
    </row>
    <row r="1300" customHeight="1" spans="20:20">
      <c r="T1300"/>
    </row>
    <row r="1301" customHeight="1" spans="20:20">
      <c r="T1301"/>
    </row>
    <row r="1302" customHeight="1" spans="20:20">
      <c r="T1302"/>
    </row>
    <row r="1303" customHeight="1" spans="20:20">
      <c r="T1303"/>
    </row>
    <row r="1304" customHeight="1" spans="20:20">
      <c r="T1304"/>
    </row>
    <row r="1305" customHeight="1" spans="20:20">
      <c r="T1305"/>
    </row>
    <row r="1306" customHeight="1" spans="20:20">
      <c r="T1306"/>
    </row>
    <row r="1307" customHeight="1" spans="20:20">
      <c r="T1307"/>
    </row>
    <row r="1308" customHeight="1" spans="20:20">
      <c r="T1308"/>
    </row>
    <row r="1309" customHeight="1" spans="20:20">
      <c r="T1309"/>
    </row>
    <row r="1310" customHeight="1" spans="20:20">
      <c r="T1310"/>
    </row>
    <row r="1311" customHeight="1" spans="20:20">
      <c r="T1311"/>
    </row>
    <row r="1312" customHeight="1" spans="20:20">
      <c r="T1312"/>
    </row>
    <row r="1313" customHeight="1" spans="20:20">
      <c r="T1313"/>
    </row>
    <row r="1314" customHeight="1" spans="20:20">
      <c r="T1314"/>
    </row>
    <row r="1315" customHeight="1" spans="20:20">
      <c r="T1315"/>
    </row>
    <row r="1316" customHeight="1" spans="20:20">
      <c r="T1316"/>
    </row>
    <row r="1317" customHeight="1" spans="20:20">
      <c r="T1317"/>
    </row>
    <row r="1318" customHeight="1" spans="20:20">
      <c r="T1318"/>
    </row>
    <row r="1319" customHeight="1" spans="20:20">
      <c r="T1319"/>
    </row>
    <row r="1320" customHeight="1" spans="20:20">
      <c r="T1320"/>
    </row>
    <row r="1321" customHeight="1" spans="20:20">
      <c r="T1321"/>
    </row>
    <row r="1322" customHeight="1" spans="20:20">
      <c r="T1322"/>
    </row>
    <row r="1323" customHeight="1" spans="20:20">
      <c r="T1323"/>
    </row>
    <row r="1324" customHeight="1" spans="20:20">
      <c r="T1324"/>
    </row>
    <row r="1325" customHeight="1" spans="20:20">
      <c r="T1325"/>
    </row>
    <row r="1326" customHeight="1" spans="20:20">
      <c r="T1326"/>
    </row>
    <row r="1327" customHeight="1" spans="20:20">
      <c r="T1327"/>
    </row>
    <row r="1328" customHeight="1" spans="20:20">
      <c r="T1328"/>
    </row>
    <row r="1329" customHeight="1" spans="20:20">
      <c r="T1329"/>
    </row>
    <row r="1330" customHeight="1" spans="20:20">
      <c r="T1330"/>
    </row>
    <row r="1331" customHeight="1" spans="20:20">
      <c r="T1331"/>
    </row>
    <row r="1332" customHeight="1" spans="20:20">
      <c r="T1332"/>
    </row>
    <row r="1333" customHeight="1" spans="20:20">
      <c r="T1333"/>
    </row>
    <row r="1334" customHeight="1" spans="20:20">
      <c r="T1334"/>
    </row>
    <row r="1335" customHeight="1" spans="20:20">
      <c r="T1335"/>
    </row>
    <row r="1336" customHeight="1" spans="20:20">
      <c r="T1336"/>
    </row>
    <row r="1337" customHeight="1" spans="20:20">
      <c r="T1337"/>
    </row>
    <row r="1338" customHeight="1" spans="20:20">
      <c r="T1338"/>
    </row>
    <row r="1339" customHeight="1" spans="20:20">
      <c r="T1339"/>
    </row>
    <row r="1340" customHeight="1" spans="20:20">
      <c r="T1340"/>
    </row>
    <row r="1341" customHeight="1" spans="20:20">
      <c r="T1341"/>
    </row>
    <row r="1342" customHeight="1" spans="20:20">
      <c r="T1342"/>
    </row>
    <row r="1343" customHeight="1" spans="20:20">
      <c r="T1343"/>
    </row>
    <row r="1344" customHeight="1" spans="20:20">
      <c r="T1344"/>
    </row>
    <row r="1345" customHeight="1" spans="20:20">
      <c r="T1345"/>
    </row>
    <row r="1346" customHeight="1" spans="20:20">
      <c r="T1346"/>
    </row>
    <row r="1347" customHeight="1" spans="20:20">
      <c r="T1347"/>
    </row>
    <row r="1348" customHeight="1" spans="20:20">
      <c r="T1348"/>
    </row>
    <row r="1349" customHeight="1" spans="20:20">
      <c r="T1349"/>
    </row>
    <row r="1350" customHeight="1" spans="20:20">
      <c r="T1350"/>
    </row>
    <row r="1351" customHeight="1" spans="20:20">
      <c r="T1351"/>
    </row>
    <row r="1352" customHeight="1" spans="20:20">
      <c r="T1352"/>
    </row>
    <row r="1353" customHeight="1" spans="20:20">
      <c r="T1353"/>
    </row>
    <row r="1354" customHeight="1" spans="20:20">
      <c r="T1354"/>
    </row>
    <row r="1355" customHeight="1" spans="20:20">
      <c r="T1355"/>
    </row>
    <row r="1356" customHeight="1" spans="20:20">
      <c r="T1356"/>
    </row>
    <row r="1357" customHeight="1" spans="20:20">
      <c r="T1357"/>
    </row>
    <row r="1358" customHeight="1" spans="20:20">
      <c r="T1358"/>
    </row>
    <row r="1359" customHeight="1" spans="20:20">
      <c r="T1359"/>
    </row>
    <row r="1360" customHeight="1" spans="20:20">
      <c r="T1360"/>
    </row>
    <row r="1361" customHeight="1" spans="20:20">
      <c r="T1361"/>
    </row>
    <row r="1362" customHeight="1" spans="20:20">
      <c r="T1362"/>
    </row>
    <row r="1363" customHeight="1" spans="20:20">
      <c r="T1363"/>
    </row>
    <row r="1364" customHeight="1" spans="20:20">
      <c r="T1364"/>
    </row>
    <row r="1365" customHeight="1" spans="20:20">
      <c r="T1365"/>
    </row>
    <row r="1366" customHeight="1" spans="20:20">
      <c r="T1366"/>
    </row>
    <row r="1367" customHeight="1" spans="20:20">
      <c r="T1367"/>
    </row>
    <row r="1368" customHeight="1" spans="20:20">
      <c r="T1368"/>
    </row>
    <row r="1369" customHeight="1" spans="20:20">
      <c r="T1369"/>
    </row>
    <row r="1370" customHeight="1" spans="20:20">
      <c r="T1370"/>
    </row>
    <row r="1371" customHeight="1" spans="20:20">
      <c r="T1371"/>
    </row>
    <row r="1372" customHeight="1" spans="20:20">
      <c r="T1372"/>
    </row>
    <row r="1373" customHeight="1" spans="20:20">
      <c r="T1373"/>
    </row>
    <row r="1374" customHeight="1" spans="20:20">
      <c r="T1374"/>
    </row>
    <row r="1375" customHeight="1" spans="20:20">
      <c r="T1375"/>
    </row>
    <row r="1376" customHeight="1" spans="20:20">
      <c r="T1376"/>
    </row>
    <row r="1377" customHeight="1" spans="20:20">
      <c r="T1377"/>
    </row>
    <row r="1378" customHeight="1" spans="20:20">
      <c r="T1378"/>
    </row>
    <row r="1379" customHeight="1" spans="20:20">
      <c r="T1379"/>
    </row>
    <row r="1380" customHeight="1" spans="20:20">
      <c r="T1380"/>
    </row>
    <row r="1381" customHeight="1" spans="20:20">
      <c r="T1381"/>
    </row>
    <row r="1382" customHeight="1" spans="20:20">
      <c r="T1382"/>
    </row>
    <row r="1383" customHeight="1" spans="20:20">
      <c r="T1383"/>
    </row>
    <row r="1384" customHeight="1" spans="20:20">
      <c r="T1384"/>
    </row>
    <row r="1385" customHeight="1" spans="20:20">
      <c r="T1385"/>
    </row>
    <row r="1386" customHeight="1" spans="20:20">
      <c r="T1386"/>
    </row>
    <row r="1387" customHeight="1" spans="20:20">
      <c r="T1387"/>
    </row>
    <row r="1388" customHeight="1" spans="20:20">
      <c r="T1388"/>
    </row>
    <row r="1389" customHeight="1" spans="20:20">
      <c r="T1389"/>
    </row>
    <row r="1390" customHeight="1" spans="20:20">
      <c r="T1390"/>
    </row>
    <row r="1391" customHeight="1" spans="20:20">
      <c r="T1391"/>
    </row>
    <row r="1392" customHeight="1" spans="20:20">
      <c r="T1392"/>
    </row>
    <row r="1393" customHeight="1" spans="20:20">
      <c r="T1393"/>
    </row>
    <row r="1394" customHeight="1" spans="20:20">
      <c r="T1394"/>
    </row>
    <row r="1395" customHeight="1" spans="20:20">
      <c r="T1395"/>
    </row>
    <row r="1396" customHeight="1" spans="20:20">
      <c r="T1396"/>
    </row>
    <row r="1397" customHeight="1" spans="20:20">
      <c r="T1397"/>
    </row>
    <row r="1398" customHeight="1" spans="20:20">
      <c r="T1398"/>
    </row>
    <row r="1399" customHeight="1" spans="20:20">
      <c r="T1399"/>
    </row>
    <row r="1400" customHeight="1" spans="20:20">
      <c r="T1400"/>
    </row>
    <row r="1401" customHeight="1" spans="20:20">
      <c r="T1401"/>
    </row>
    <row r="1402" customHeight="1" spans="20:20">
      <c r="T1402"/>
    </row>
    <row r="1403" customHeight="1" spans="20:20">
      <c r="T1403"/>
    </row>
    <row r="1404" customHeight="1" spans="20:20">
      <c r="T1404"/>
    </row>
    <row r="1405" customHeight="1" spans="20:20">
      <c r="T1405"/>
    </row>
    <row r="1406" customHeight="1" spans="20:20">
      <c r="T1406"/>
    </row>
    <row r="1407" customHeight="1" spans="20:20">
      <c r="T1407"/>
    </row>
    <row r="1408" customHeight="1" spans="20:20">
      <c r="T1408"/>
    </row>
    <row r="1409" customHeight="1" spans="20:20">
      <c r="T1409"/>
    </row>
    <row r="1410" customHeight="1" spans="20:20">
      <c r="T1410"/>
    </row>
    <row r="1411" customHeight="1" spans="20:20">
      <c r="T1411"/>
    </row>
    <row r="1412" customHeight="1" spans="20:20">
      <c r="T1412"/>
    </row>
    <row r="1413" customHeight="1" spans="20:20">
      <c r="T1413"/>
    </row>
    <row r="1414" customHeight="1" spans="20:20">
      <c r="T1414"/>
    </row>
    <row r="1415" customHeight="1" spans="20:20">
      <c r="T1415"/>
    </row>
    <row r="1416" customHeight="1" spans="20:20">
      <c r="T1416"/>
    </row>
    <row r="1417" customHeight="1" spans="20:20">
      <c r="T1417"/>
    </row>
    <row r="1418" customHeight="1" spans="20:20">
      <c r="T1418"/>
    </row>
    <row r="1419" customHeight="1" spans="20:20">
      <c r="T1419"/>
    </row>
    <row r="1420" customHeight="1" spans="20:20">
      <c r="T1420"/>
    </row>
    <row r="1421" customHeight="1" spans="20:20">
      <c r="T1421"/>
    </row>
    <row r="1422" customHeight="1" spans="20:20">
      <c r="T1422"/>
    </row>
    <row r="1423" customHeight="1" spans="20:20">
      <c r="T1423"/>
    </row>
    <row r="1424" customHeight="1" spans="20:20">
      <c r="T1424"/>
    </row>
    <row r="1425" customHeight="1" spans="20:20">
      <c r="T1425"/>
    </row>
    <row r="1426" customHeight="1" spans="20:20">
      <c r="T1426"/>
    </row>
    <row r="1427" customHeight="1" spans="20:20">
      <c r="T1427"/>
    </row>
    <row r="1428" customHeight="1" spans="20:20">
      <c r="T1428"/>
    </row>
    <row r="1429" customHeight="1" spans="20:20">
      <c r="T1429"/>
    </row>
    <row r="1430" customHeight="1" spans="20:20">
      <c r="T1430"/>
    </row>
    <row r="1431" customHeight="1" spans="20:20">
      <c r="T1431"/>
    </row>
    <row r="1432" customHeight="1" spans="20:20">
      <c r="T1432"/>
    </row>
    <row r="1433" customHeight="1" spans="20:20">
      <c r="T1433"/>
    </row>
    <row r="1434" customHeight="1" spans="20:20">
      <c r="T1434"/>
    </row>
    <row r="1435" customHeight="1" spans="20:20">
      <c r="T1435"/>
    </row>
    <row r="1436" customHeight="1" spans="20:20">
      <c r="T1436"/>
    </row>
    <row r="1437" customHeight="1" spans="20:20">
      <c r="T1437"/>
    </row>
    <row r="1438" customHeight="1" spans="20:20">
      <c r="T1438"/>
    </row>
    <row r="1439" customHeight="1" spans="20:20">
      <c r="T1439"/>
    </row>
    <row r="1440" customHeight="1" spans="20:20">
      <c r="T1440"/>
    </row>
    <row r="1441" customHeight="1" spans="20:20">
      <c r="T1441"/>
    </row>
    <row r="1442" customHeight="1" spans="20:20">
      <c r="T1442"/>
    </row>
    <row r="1443" customHeight="1" spans="20:20">
      <c r="T1443"/>
    </row>
    <row r="1444" customHeight="1" spans="20:20">
      <c r="T1444"/>
    </row>
    <row r="1445" customHeight="1" spans="20:20">
      <c r="T1445"/>
    </row>
    <row r="1446" customHeight="1" spans="20:20">
      <c r="T1446"/>
    </row>
    <row r="1447" customHeight="1" spans="20:20">
      <c r="T1447"/>
    </row>
    <row r="1448" customHeight="1" spans="20:20">
      <c r="T1448"/>
    </row>
    <row r="1449" customHeight="1" spans="20:20">
      <c r="T1449"/>
    </row>
    <row r="1450" customHeight="1" spans="20:20">
      <c r="T1450"/>
    </row>
    <row r="1451" customHeight="1" spans="20:20">
      <c r="T1451"/>
    </row>
    <row r="1452" customHeight="1" spans="20:20">
      <c r="T1452"/>
    </row>
    <row r="1453" customHeight="1" spans="20:20">
      <c r="T1453"/>
    </row>
    <row r="1454" customHeight="1" spans="20:20">
      <c r="T1454"/>
    </row>
    <row r="1455" customHeight="1" spans="20:20">
      <c r="T1455"/>
    </row>
    <row r="1456" customHeight="1" spans="20:20">
      <c r="T1456"/>
    </row>
    <row r="1457" customHeight="1" spans="20:20">
      <c r="T1457"/>
    </row>
    <row r="1458" customHeight="1" spans="20:20">
      <c r="T1458"/>
    </row>
    <row r="1459" customHeight="1" spans="20:20">
      <c r="T1459"/>
    </row>
    <row r="1460" customHeight="1" spans="20:20">
      <c r="T1460"/>
    </row>
    <row r="1461" customHeight="1" spans="20:20">
      <c r="T1461"/>
    </row>
    <row r="1462" customHeight="1" spans="20:20">
      <c r="T1462"/>
    </row>
    <row r="1463" customHeight="1" spans="20:20">
      <c r="T1463"/>
    </row>
    <row r="1464" customHeight="1" spans="20:20">
      <c r="T1464"/>
    </row>
    <row r="1465" customHeight="1" spans="20:20">
      <c r="T1465"/>
    </row>
    <row r="1466" customHeight="1" spans="20:20">
      <c r="T1466"/>
    </row>
    <row r="1467" customHeight="1" spans="20:20">
      <c r="T1467"/>
    </row>
    <row r="1468" customHeight="1" spans="20:20">
      <c r="T1468"/>
    </row>
    <row r="1469" customHeight="1" spans="20:20">
      <c r="T1469"/>
    </row>
    <row r="1470" customHeight="1" spans="20:20">
      <c r="T1470"/>
    </row>
    <row r="1471" customHeight="1" spans="20:20">
      <c r="T1471"/>
    </row>
    <row r="1472" customHeight="1" spans="20:20">
      <c r="T1472"/>
    </row>
    <row r="1473" customHeight="1" spans="20:20">
      <c r="T1473"/>
    </row>
    <row r="1474" customHeight="1" spans="20:20">
      <c r="T1474"/>
    </row>
    <row r="1475" customHeight="1" spans="20:20">
      <c r="T1475"/>
    </row>
    <row r="1476" customHeight="1" spans="20:20">
      <c r="T1476"/>
    </row>
    <row r="1477" customHeight="1" spans="20:20">
      <c r="T1477"/>
    </row>
    <row r="1478" customHeight="1" spans="20:20">
      <c r="T1478"/>
    </row>
    <row r="1479" customHeight="1" spans="20:20">
      <c r="T1479"/>
    </row>
    <row r="1480" customHeight="1" spans="20:20">
      <c r="T1480"/>
    </row>
    <row r="1481" customHeight="1" spans="20:20">
      <c r="T1481"/>
    </row>
    <row r="1482" customHeight="1" spans="20:20">
      <c r="T1482"/>
    </row>
    <row r="1483" customHeight="1" spans="20:20">
      <c r="T1483"/>
    </row>
    <row r="1484" customHeight="1" spans="20:20">
      <c r="T1484"/>
    </row>
    <row r="1485" customHeight="1" spans="20:20">
      <c r="T1485"/>
    </row>
    <row r="1486" customHeight="1" spans="20:20">
      <c r="T1486"/>
    </row>
    <row r="1487" customHeight="1" spans="20:20">
      <c r="T1487"/>
    </row>
    <row r="1488" customHeight="1" spans="20:20">
      <c r="T1488"/>
    </row>
    <row r="1489" customHeight="1" spans="20:20">
      <c r="T1489"/>
    </row>
    <row r="1490" customHeight="1" spans="20:20">
      <c r="T1490"/>
    </row>
    <row r="1491" customHeight="1" spans="20:20">
      <c r="T1491"/>
    </row>
    <row r="1492" customHeight="1" spans="20:20">
      <c r="T1492"/>
    </row>
    <row r="1493" customHeight="1" spans="20:20">
      <c r="T1493"/>
    </row>
    <row r="1494" customHeight="1" spans="20:20">
      <c r="T1494"/>
    </row>
    <row r="1495" customHeight="1" spans="20:20">
      <c r="T1495"/>
    </row>
    <row r="1496" customHeight="1" spans="20:20">
      <c r="T1496"/>
    </row>
    <row r="1497" customHeight="1" spans="20:20">
      <c r="T1497"/>
    </row>
    <row r="1498" customHeight="1" spans="20:20">
      <c r="T1498"/>
    </row>
    <row r="1499" customHeight="1" spans="20:20">
      <c r="T1499"/>
    </row>
    <row r="1500" customHeight="1" spans="20:20">
      <c r="T1500"/>
    </row>
    <row r="1501" customHeight="1" spans="20:20">
      <c r="T1501"/>
    </row>
    <row r="1502" customHeight="1" spans="20:20">
      <c r="T1502"/>
    </row>
    <row r="1503" customHeight="1" spans="20:20">
      <c r="T1503"/>
    </row>
    <row r="1504" customHeight="1" spans="20:20">
      <c r="T1504"/>
    </row>
    <row r="1505" customHeight="1" spans="20:20">
      <c r="T1505"/>
    </row>
    <row r="1506" customHeight="1" spans="20:20">
      <c r="T1506"/>
    </row>
    <row r="1507" customHeight="1" spans="20:20">
      <c r="T1507"/>
    </row>
    <row r="1508" customHeight="1" spans="20:20">
      <c r="T1508"/>
    </row>
    <row r="1509" customHeight="1" spans="20:20">
      <c r="T1509"/>
    </row>
    <row r="1510" customHeight="1" spans="20:20">
      <c r="T1510"/>
    </row>
    <row r="1511" customHeight="1" spans="20:20">
      <c r="T1511"/>
    </row>
    <row r="1512" customHeight="1" spans="20:20">
      <c r="T1512"/>
    </row>
    <row r="1513" customHeight="1" spans="20:20">
      <c r="T1513"/>
    </row>
    <row r="1514" customHeight="1" spans="20:20">
      <c r="T1514"/>
    </row>
    <row r="1515" customHeight="1" spans="20:20">
      <c r="T1515"/>
    </row>
    <row r="1516" customHeight="1" spans="20:20">
      <c r="T1516"/>
    </row>
    <row r="1517" customHeight="1" spans="20:20">
      <c r="T1517"/>
    </row>
    <row r="1518" customHeight="1" spans="20:20">
      <c r="T1518"/>
    </row>
    <row r="1519" customHeight="1" spans="20:20">
      <c r="T1519"/>
    </row>
    <row r="1520" customHeight="1" spans="20:20">
      <c r="T1520"/>
    </row>
    <row r="1521" customHeight="1" spans="20:20">
      <c r="T1521"/>
    </row>
    <row r="1522" customHeight="1" spans="20:20">
      <c r="T1522"/>
    </row>
    <row r="1523" customHeight="1" spans="20:20">
      <c r="T1523"/>
    </row>
    <row r="1524" customHeight="1" spans="20:20">
      <c r="T1524"/>
    </row>
    <row r="1525" customHeight="1" spans="20:20">
      <c r="T1525"/>
    </row>
    <row r="1526" customHeight="1" spans="20:20">
      <c r="T1526"/>
    </row>
    <row r="1527" customHeight="1" spans="20:20">
      <c r="T1527"/>
    </row>
    <row r="1528" customHeight="1" spans="20:20">
      <c r="T1528"/>
    </row>
    <row r="1529" customHeight="1" spans="20:20">
      <c r="T1529"/>
    </row>
    <row r="1530" customHeight="1" spans="20:20">
      <c r="T1530"/>
    </row>
    <row r="1531" customHeight="1" spans="20:20">
      <c r="T1531"/>
    </row>
    <row r="1532" customHeight="1" spans="20:20">
      <c r="T1532"/>
    </row>
    <row r="1533" customHeight="1" spans="20:20">
      <c r="T1533"/>
    </row>
    <row r="1534" customHeight="1" spans="20:20">
      <c r="T1534"/>
    </row>
    <row r="1535" customHeight="1" spans="20:20">
      <c r="T1535"/>
    </row>
    <row r="1536" customHeight="1" spans="20:20">
      <c r="T1536"/>
    </row>
    <row r="1537" customHeight="1" spans="20:20">
      <c r="T1537"/>
    </row>
    <row r="1538" customHeight="1" spans="20:20">
      <c r="T1538"/>
    </row>
    <row r="1539" customHeight="1" spans="20:20">
      <c r="T1539"/>
    </row>
    <row r="1540" customHeight="1" spans="20:20">
      <c r="T1540"/>
    </row>
    <row r="1541" customHeight="1" spans="20:20">
      <c r="T1541"/>
    </row>
    <row r="1542" customHeight="1" spans="20:20">
      <c r="T1542"/>
    </row>
    <row r="1543" customHeight="1" spans="20:20">
      <c r="T1543"/>
    </row>
    <row r="1544" customHeight="1" spans="20:20">
      <c r="T1544"/>
    </row>
    <row r="1545" customHeight="1" spans="20:20">
      <c r="T1545"/>
    </row>
    <row r="1546" customHeight="1" spans="20:20">
      <c r="T1546"/>
    </row>
    <row r="1547" customHeight="1" spans="20:20">
      <c r="T1547"/>
    </row>
    <row r="1548" customHeight="1" spans="20:20">
      <c r="T1548"/>
    </row>
    <row r="1549" customHeight="1" spans="20:20">
      <c r="T1549"/>
    </row>
    <row r="1550" customHeight="1" spans="20:20">
      <c r="T1550"/>
    </row>
    <row r="1551" customHeight="1" spans="20:20">
      <c r="T1551"/>
    </row>
    <row r="1552" customHeight="1" spans="20:20">
      <c r="T1552"/>
    </row>
    <row r="1553" customHeight="1" spans="20:20">
      <c r="T1553"/>
    </row>
    <row r="1554" customHeight="1" spans="20:20">
      <c r="T1554"/>
    </row>
    <row r="1555" customHeight="1" spans="20:20">
      <c r="T1555"/>
    </row>
    <row r="1556" customHeight="1" spans="20:20">
      <c r="T1556"/>
    </row>
    <row r="1557" customHeight="1" spans="20:20">
      <c r="T1557"/>
    </row>
    <row r="1558" customHeight="1" spans="20:20">
      <c r="T1558"/>
    </row>
    <row r="1559" customHeight="1" spans="20:20">
      <c r="T1559"/>
    </row>
    <row r="1560" customHeight="1" spans="20:20">
      <c r="T1560"/>
    </row>
    <row r="1561" customHeight="1" spans="20:20">
      <c r="T1561"/>
    </row>
    <row r="1562" customHeight="1" spans="20:20">
      <c r="T1562"/>
    </row>
    <row r="1563" customHeight="1" spans="20:20">
      <c r="T1563"/>
    </row>
    <row r="1564" customHeight="1" spans="20:20">
      <c r="T1564"/>
    </row>
    <row r="1565" customHeight="1" spans="20:20">
      <c r="T1565"/>
    </row>
    <row r="1566" customHeight="1" spans="20:20">
      <c r="T1566"/>
    </row>
    <row r="1567" customHeight="1" spans="20:20">
      <c r="T1567"/>
    </row>
    <row r="1568" customHeight="1" spans="20:20">
      <c r="T1568"/>
    </row>
    <row r="1569" customHeight="1" spans="20:20">
      <c r="T1569"/>
    </row>
    <row r="1570" customHeight="1" spans="20:20">
      <c r="T1570"/>
    </row>
    <row r="1571" customHeight="1" spans="20:20">
      <c r="T1571"/>
    </row>
    <row r="1572" customHeight="1" spans="20:20">
      <c r="T1572"/>
    </row>
    <row r="1573" customHeight="1" spans="20:20">
      <c r="T1573"/>
    </row>
    <row r="1574" customHeight="1" spans="20:20">
      <c r="T1574"/>
    </row>
    <row r="1575" customHeight="1" spans="20:20">
      <c r="T1575"/>
    </row>
    <row r="1576" customHeight="1" spans="20:20">
      <c r="T1576"/>
    </row>
    <row r="1577" customHeight="1" spans="20:20">
      <c r="T1577"/>
    </row>
    <row r="1578" customHeight="1" spans="20:20">
      <c r="T1578"/>
    </row>
    <row r="1579" customHeight="1" spans="20:20">
      <c r="T1579"/>
    </row>
    <row r="1580" customHeight="1" spans="20:20">
      <c r="T1580"/>
    </row>
    <row r="1581" customHeight="1" spans="20:20">
      <c r="T1581"/>
    </row>
    <row r="1582" customHeight="1" spans="20:20">
      <c r="T1582"/>
    </row>
    <row r="1583" customHeight="1" spans="20:20">
      <c r="T1583"/>
    </row>
    <row r="1584" customHeight="1" spans="20:20">
      <c r="T1584"/>
    </row>
    <row r="1585" customHeight="1" spans="20:20">
      <c r="T1585"/>
    </row>
    <row r="1586" customHeight="1" spans="20:20">
      <c r="T1586"/>
    </row>
    <row r="1587" customHeight="1" spans="20:20">
      <c r="T1587"/>
    </row>
    <row r="1588" customHeight="1" spans="20:20">
      <c r="T1588"/>
    </row>
    <row r="1589" customHeight="1" spans="20:20">
      <c r="T1589"/>
    </row>
    <row r="1590" customHeight="1" spans="20:20">
      <c r="T1590"/>
    </row>
    <row r="1591" customHeight="1" spans="20:20">
      <c r="T1591"/>
    </row>
    <row r="1592" customHeight="1" spans="20:20">
      <c r="T1592"/>
    </row>
    <row r="1593" customHeight="1" spans="20:20">
      <c r="T1593"/>
    </row>
    <row r="1594" customHeight="1" spans="20:20">
      <c r="T1594"/>
    </row>
    <row r="1595" customHeight="1" spans="20:20">
      <c r="T1595"/>
    </row>
    <row r="1596" customHeight="1" spans="20:20">
      <c r="T1596"/>
    </row>
    <row r="1597" customHeight="1" spans="20:20">
      <c r="T1597"/>
    </row>
    <row r="1598" customHeight="1" spans="20:20">
      <c r="T1598"/>
    </row>
    <row r="1599" customHeight="1" spans="20:20">
      <c r="T1599"/>
    </row>
    <row r="1600" customHeight="1" spans="20:20">
      <c r="T1600"/>
    </row>
    <row r="1601" customHeight="1" spans="20:20">
      <c r="T1601"/>
    </row>
    <row r="1602" customHeight="1" spans="20:20">
      <c r="T1602"/>
    </row>
    <row r="1603" customHeight="1" spans="20:20">
      <c r="T1603"/>
    </row>
    <row r="1604" customHeight="1" spans="20:20">
      <c r="T1604"/>
    </row>
    <row r="1605" customHeight="1" spans="20:20">
      <c r="T1605"/>
    </row>
    <row r="1606" customHeight="1" spans="20:20">
      <c r="T1606"/>
    </row>
    <row r="1607" customHeight="1" spans="20:20">
      <c r="T1607"/>
    </row>
    <row r="1608" customHeight="1" spans="20:20">
      <c r="T1608"/>
    </row>
    <row r="1609" customHeight="1" spans="20:20">
      <c r="T1609"/>
    </row>
    <row r="1610" customHeight="1" spans="20:20">
      <c r="T1610"/>
    </row>
    <row r="1611" customHeight="1" spans="20:20">
      <c r="T1611"/>
    </row>
    <row r="1612" customHeight="1" spans="20:20">
      <c r="T1612"/>
    </row>
    <row r="1613" customHeight="1" spans="20:20">
      <c r="T1613"/>
    </row>
    <row r="1614" customHeight="1" spans="20:20">
      <c r="T1614"/>
    </row>
    <row r="1615" customHeight="1" spans="20:20">
      <c r="T1615"/>
    </row>
    <row r="1616" customHeight="1" spans="20:20">
      <c r="T1616"/>
    </row>
    <row r="1617" customHeight="1" spans="20:20">
      <c r="T1617"/>
    </row>
    <row r="1618" customHeight="1" spans="20:20">
      <c r="T1618"/>
    </row>
    <row r="1619" customHeight="1" spans="20:20">
      <c r="T1619"/>
    </row>
    <row r="1620" customHeight="1" spans="20:20">
      <c r="T1620"/>
    </row>
    <row r="1621" customHeight="1" spans="20:20">
      <c r="T1621"/>
    </row>
    <row r="1622" customHeight="1" spans="20:20">
      <c r="T1622"/>
    </row>
    <row r="1623" customHeight="1" spans="20:20">
      <c r="T1623"/>
    </row>
    <row r="1624" customHeight="1" spans="20:20">
      <c r="T1624"/>
    </row>
    <row r="1625" customHeight="1" spans="20:20">
      <c r="T1625"/>
    </row>
    <row r="1626" customHeight="1" spans="20:20">
      <c r="T1626"/>
    </row>
    <row r="1627" customHeight="1" spans="20:20">
      <c r="T1627"/>
    </row>
    <row r="1628" customHeight="1" spans="20:20">
      <c r="T1628"/>
    </row>
    <row r="1629" customHeight="1" spans="20:20">
      <c r="T1629"/>
    </row>
    <row r="1630" customHeight="1" spans="20:20">
      <c r="T1630"/>
    </row>
    <row r="1631" customHeight="1" spans="20:20">
      <c r="T1631"/>
    </row>
    <row r="1632" customHeight="1" spans="20:20">
      <c r="T1632"/>
    </row>
    <row r="1633" customHeight="1" spans="20:20">
      <c r="T1633"/>
    </row>
    <row r="1634" customHeight="1" spans="20:20">
      <c r="T1634"/>
    </row>
    <row r="1635" customHeight="1" spans="20:20">
      <c r="T1635"/>
    </row>
    <row r="1636" customHeight="1" spans="20:20">
      <c r="T1636"/>
    </row>
    <row r="1637" customHeight="1" spans="20:20">
      <c r="T1637"/>
    </row>
    <row r="1638" customHeight="1" spans="20:20">
      <c r="T1638"/>
    </row>
    <row r="1639" customHeight="1" spans="20:20">
      <c r="T1639"/>
    </row>
    <row r="1640" customHeight="1" spans="20:20">
      <c r="T1640"/>
    </row>
    <row r="1641" customHeight="1" spans="20:20">
      <c r="T1641"/>
    </row>
    <row r="1642" customHeight="1" spans="20:20">
      <c r="T1642"/>
    </row>
    <row r="1643" customHeight="1" spans="20:20">
      <c r="T1643"/>
    </row>
    <row r="1644" customHeight="1" spans="20:20">
      <c r="T1644"/>
    </row>
    <row r="1645" customHeight="1" spans="20:20">
      <c r="T1645"/>
    </row>
    <row r="1646" customHeight="1" spans="20:20">
      <c r="T1646"/>
    </row>
    <row r="1647" customHeight="1" spans="20:20">
      <c r="T1647"/>
    </row>
    <row r="1648" customHeight="1" spans="20:20">
      <c r="T1648"/>
    </row>
    <row r="1649" customHeight="1" spans="20:20">
      <c r="T1649"/>
    </row>
    <row r="1650" customHeight="1" spans="20:20">
      <c r="T1650"/>
    </row>
    <row r="1651" customHeight="1" spans="20:20">
      <c r="T1651"/>
    </row>
    <row r="1652" customHeight="1" spans="20:20">
      <c r="T1652"/>
    </row>
    <row r="1653" customHeight="1" spans="20:20">
      <c r="T1653"/>
    </row>
    <row r="1654" customHeight="1" spans="20:20">
      <c r="T1654"/>
    </row>
    <row r="1655" customHeight="1" spans="20:20">
      <c r="T1655"/>
    </row>
    <row r="1656" customHeight="1" spans="20:20">
      <c r="T1656"/>
    </row>
    <row r="1657" customHeight="1" spans="20:20">
      <c r="T1657"/>
    </row>
    <row r="1658" customHeight="1" spans="20:20">
      <c r="T1658"/>
    </row>
    <row r="1659" customHeight="1" spans="20:20">
      <c r="T1659"/>
    </row>
    <row r="1660" customHeight="1" spans="20:20">
      <c r="T1660"/>
    </row>
    <row r="1661" customHeight="1" spans="20:20">
      <c r="T1661"/>
    </row>
    <row r="1662" customHeight="1" spans="20:20">
      <c r="T1662"/>
    </row>
    <row r="1663" customHeight="1" spans="20:20">
      <c r="T1663"/>
    </row>
    <row r="1664" customHeight="1" spans="20:20">
      <c r="T1664"/>
    </row>
    <row r="1665" customHeight="1" spans="20:20">
      <c r="T1665"/>
    </row>
    <row r="1666" customHeight="1" spans="20:20">
      <c r="T1666"/>
    </row>
    <row r="1667" customHeight="1" spans="20:20">
      <c r="T1667"/>
    </row>
    <row r="1668" customHeight="1" spans="20:20">
      <c r="T1668"/>
    </row>
    <row r="1669" customHeight="1" spans="20:20">
      <c r="T1669"/>
    </row>
    <row r="1670" customHeight="1" spans="20:20">
      <c r="T1670"/>
    </row>
    <row r="1671" customHeight="1" spans="20:20">
      <c r="T1671"/>
    </row>
    <row r="1672" customHeight="1" spans="20:20">
      <c r="T1672"/>
    </row>
    <row r="1673" customHeight="1" spans="20:20">
      <c r="T1673"/>
    </row>
    <row r="1674" customHeight="1" spans="20:20">
      <c r="T1674"/>
    </row>
    <row r="1675" customHeight="1" spans="20:20">
      <c r="T1675"/>
    </row>
    <row r="1676" customHeight="1" spans="20:20">
      <c r="T1676"/>
    </row>
    <row r="1677" customHeight="1" spans="20:20">
      <c r="T1677"/>
    </row>
    <row r="1678" customHeight="1" spans="20:20">
      <c r="T1678"/>
    </row>
    <row r="1679" customHeight="1" spans="20:20">
      <c r="T1679"/>
    </row>
    <row r="1680" customHeight="1" spans="20:20">
      <c r="T1680"/>
    </row>
    <row r="1681" customHeight="1" spans="20:20">
      <c r="T1681"/>
    </row>
    <row r="1682" customHeight="1" spans="20:20">
      <c r="T1682"/>
    </row>
    <row r="1683" customHeight="1" spans="20:20">
      <c r="T1683"/>
    </row>
    <row r="1684" customHeight="1" spans="20:20">
      <c r="T1684"/>
    </row>
    <row r="1685" customHeight="1" spans="20:20">
      <c r="T1685"/>
    </row>
    <row r="1686" customHeight="1" spans="20:20">
      <c r="T1686"/>
    </row>
    <row r="1687" customHeight="1" spans="20:20">
      <c r="T1687"/>
    </row>
    <row r="1688" customHeight="1" spans="20:20">
      <c r="T1688"/>
    </row>
    <row r="1689" customHeight="1" spans="20:20">
      <c r="T1689"/>
    </row>
    <row r="1690" customHeight="1" spans="20:20">
      <c r="T1690"/>
    </row>
    <row r="1691" customHeight="1" spans="20:20">
      <c r="T1691"/>
    </row>
    <row r="1692" customHeight="1" spans="20:20">
      <c r="T1692"/>
    </row>
    <row r="1693" customHeight="1" spans="20:20">
      <c r="T1693"/>
    </row>
    <row r="1694" customHeight="1" spans="20:20">
      <c r="T1694"/>
    </row>
    <row r="1695" customHeight="1" spans="20:20">
      <c r="T1695"/>
    </row>
    <row r="1696" customHeight="1" spans="20:20">
      <c r="T1696"/>
    </row>
    <row r="1697" customHeight="1" spans="20:20">
      <c r="T1697"/>
    </row>
    <row r="1698" customHeight="1" spans="20:20">
      <c r="T1698"/>
    </row>
    <row r="1699" customHeight="1" spans="20:20">
      <c r="T1699"/>
    </row>
    <row r="1700" customHeight="1" spans="20:20">
      <c r="T1700"/>
    </row>
    <row r="1701" customHeight="1" spans="20:20">
      <c r="T1701"/>
    </row>
    <row r="1702" customHeight="1" spans="20:20">
      <c r="T1702"/>
    </row>
    <row r="1703" customHeight="1" spans="20:20">
      <c r="T1703"/>
    </row>
    <row r="1704" customHeight="1" spans="20:20">
      <c r="T1704"/>
    </row>
    <row r="1705" customHeight="1" spans="20:20">
      <c r="T1705"/>
    </row>
    <row r="1706" customHeight="1" spans="20:20">
      <c r="T1706"/>
    </row>
    <row r="1707" customHeight="1" spans="20:20">
      <c r="T1707"/>
    </row>
    <row r="1708" customHeight="1" spans="20:20">
      <c r="T1708"/>
    </row>
    <row r="1709" customHeight="1" spans="20:20">
      <c r="T1709"/>
    </row>
    <row r="1710" customHeight="1" spans="20:20">
      <c r="T1710"/>
    </row>
    <row r="1711" customHeight="1" spans="20:20">
      <c r="T1711"/>
    </row>
    <row r="1712" customHeight="1" spans="20:20">
      <c r="T1712"/>
    </row>
    <row r="1713" customHeight="1" spans="20:20">
      <c r="T1713"/>
    </row>
    <row r="1714" customHeight="1" spans="20:20">
      <c r="T1714"/>
    </row>
    <row r="1715" customHeight="1" spans="20:20">
      <c r="T1715"/>
    </row>
    <row r="1716" customHeight="1" spans="20:20">
      <c r="T1716"/>
    </row>
    <row r="1717" customHeight="1" spans="20:20">
      <c r="T1717"/>
    </row>
    <row r="1718" customHeight="1" spans="20:20">
      <c r="T1718"/>
    </row>
    <row r="1719" customHeight="1" spans="20:20">
      <c r="T1719"/>
    </row>
    <row r="1720" customHeight="1" spans="20:20">
      <c r="T1720"/>
    </row>
    <row r="1721" customHeight="1" spans="20:20">
      <c r="T1721"/>
    </row>
    <row r="1722" customHeight="1" spans="20:20">
      <c r="T1722"/>
    </row>
    <row r="1723" customHeight="1" spans="20:20">
      <c r="T1723"/>
    </row>
    <row r="1724" customHeight="1" spans="20:20">
      <c r="T1724"/>
    </row>
    <row r="1725" customHeight="1" spans="20:20">
      <c r="T1725"/>
    </row>
    <row r="1726" customHeight="1" spans="20:20">
      <c r="T1726"/>
    </row>
    <row r="1727" customHeight="1" spans="20:20">
      <c r="T1727"/>
    </row>
    <row r="1728" customHeight="1" spans="20:20">
      <c r="T1728"/>
    </row>
    <row r="1729" customHeight="1" spans="20:20">
      <c r="T1729"/>
    </row>
    <row r="1730" customHeight="1" spans="20:20">
      <c r="T1730"/>
    </row>
    <row r="1731" customHeight="1" spans="20:20">
      <c r="T1731"/>
    </row>
    <row r="1732" customHeight="1" spans="20:20">
      <c r="T1732"/>
    </row>
    <row r="1733" customHeight="1" spans="20:20">
      <c r="T1733"/>
    </row>
    <row r="1734" customHeight="1" spans="20:20">
      <c r="T1734"/>
    </row>
    <row r="1735" customHeight="1" spans="20:20">
      <c r="T1735"/>
    </row>
    <row r="1736" customHeight="1" spans="20:20">
      <c r="T1736"/>
    </row>
    <row r="1737" customHeight="1" spans="20:20">
      <c r="T1737"/>
    </row>
    <row r="1738" customHeight="1" spans="20:20">
      <c r="T1738"/>
    </row>
    <row r="1739" customHeight="1" spans="20:20">
      <c r="T1739"/>
    </row>
    <row r="1740" customHeight="1" spans="20:20">
      <c r="T1740"/>
    </row>
    <row r="1741" customHeight="1" spans="20:20">
      <c r="T1741"/>
    </row>
    <row r="1742" customHeight="1" spans="20:20">
      <c r="T1742"/>
    </row>
    <row r="1743" customHeight="1" spans="20:20">
      <c r="T1743"/>
    </row>
    <row r="1744" customHeight="1" spans="20:20">
      <c r="T1744"/>
    </row>
    <row r="1745" customHeight="1" spans="20:20">
      <c r="T1745"/>
    </row>
    <row r="1746" customHeight="1" spans="20:20">
      <c r="T1746"/>
    </row>
    <row r="1747" customHeight="1" spans="20:20">
      <c r="T1747"/>
    </row>
    <row r="1748" customHeight="1" spans="20:20">
      <c r="T1748"/>
    </row>
    <row r="1749" customHeight="1" spans="20:20">
      <c r="T1749"/>
    </row>
    <row r="1750" customHeight="1" spans="20:20">
      <c r="T1750"/>
    </row>
    <row r="1751" customHeight="1" spans="20:20">
      <c r="T1751"/>
    </row>
    <row r="1752" customHeight="1" spans="20:20">
      <c r="T1752"/>
    </row>
    <row r="1753" customHeight="1" spans="20:20">
      <c r="T1753"/>
    </row>
    <row r="1754" customHeight="1" spans="20:20">
      <c r="T1754"/>
    </row>
    <row r="1755" customHeight="1" spans="20:20">
      <c r="T1755"/>
    </row>
    <row r="1756" customHeight="1" spans="20:20">
      <c r="T1756"/>
    </row>
    <row r="1757" customHeight="1" spans="20:20">
      <c r="T1757"/>
    </row>
    <row r="1758" customHeight="1" spans="20:20">
      <c r="T1758"/>
    </row>
    <row r="1759" customHeight="1" spans="20:20">
      <c r="T1759"/>
    </row>
    <row r="1760" customHeight="1" spans="20:20">
      <c r="T1760"/>
    </row>
    <row r="1761" customHeight="1" spans="20:20">
      <c r="T1761"/>
    </row>
    <row r="1762" customHeight="1" spans="20:20">
      <c r="T1762"/>
    </row>
    <row r="1763" customHeight="1" spans="20:20">
      <c r="T1763"/>
    </row>
    <row r="1764" customHeight="1" spans="20:20">
      <c r="T1764"/>
    </row>
    <row r="1765" customHeight="1" spans="20:20">
      <c r="T1765"/>
    </row>
    <row r="1766" customHeight="1" spans="20:20">
      <c r="T1766"/>
    </row>
    <row r="1767" customHeight="1" spans="20:20">
      <c r="T1767"/>
    </row>
    <row r="1768" customHeight="1" spans="20:20">
      <c r="T1768"/>
    </row>
    <row r="1769" customHeight="1" spans="20:20">
      <c r="T1769"/>
    </row>
    <row r="1770" customHeight="1" spans="20:20">
      <c r="T1770"/>
    </row>
    <row r="1771" customHeight="1" spans="20:20">
      <c r="T1771"/>
    </row>
    <row r="1772" customHeight="1" spans="20:20">
      <c r="T1772"/>
    </row>
    <row r="1773" customHeight="1" spans="20:20">
      <c r="T1773"/>
    </row>
    <row r="1774" customHeight="1" spans="20:20">
      <c r="T1774"/>
    </row>
    <row r="1775" customHeight="1" spans="20:20">
      <c r="T1775"/>
    </row>
    <row r="1776" customHeight="1" spans="20:20">
      <c r="T1776"/>
    </row>
    <row r="1777" customHeight="1" spans="20:20">
      <c r="T1777"/>
    </row>
    <row r="1778" customHeight="1" spans="20:20">
      <c r="T1778"/>
    </row>
    <row r="1779" customHeight="1" spans="20:20">
      <c r="T1779"/>
    </row>
    <row r="1780" customHeight="1" spans="20:20">
      <c r="T1780"/>
    </row>
    <row r="1781" customHeight="1" spans="20:20">
      <c r="T1781"/>
    </row>
    <row r="1782" customHeight="1" spans="20:20">
      <c r="T1782"/>
    </row>
    <row r="1783" customHeight="1" spans="20:20">
      <c r="T1783"/>
    </row>
    <row r="1784" customHeight="1" spans="20:20">
      <c r="T1784"/>
    </row>
    <row r="1785" customHeight="1" spans="20:20">
      <c r="T1785"/>
    </row>
    <row r="1786" customHeight="1" spans="20:20">
      <c r="T1786"/>
    </row>
    <row r="1787" customHeight="1" spans="20:20">
      <c r="T1787"/>
    </row>
    <row r="1788" customHeight="1" spans="20:20">
      <c r="T1788"/>
    </row>
    <row r="1789" customHeight="1" spans="20:20">
      <c r="T1789"/>
    </row>
    <row r="1790" customHeight="1" spans="20:20">
      <c r="T1790"/>
    </row>
    <row r="1791" customHeight="1" spans="20:20">
      <c r="T1791"/>
    </row>
    <row r="1792" customHeight="1" spans="20:20">
      <c r="T1792"/>
    </row>
    <row r="1793" customHeight="1" spans="20:20">
      <c r="T1793"/>
    </row>
    <row r="1794" customHeight="1" spans="20:20">
      <c r="T1794"/>
    </row>
    <row r="1795" customHeight="1" spans="20:20">
      <c r="T1795"/>
    </row>
    <row r="1796" customHeight="1" spans="20:20">
      <c r="T1796"/>
    </row>
    <row r="1797" customHeight="1" spans="20:20">
      <c r="T1797"/>
    </row>
    <row r="1798" customHeight="1" spans="20:20">
      <c r="T1798"/>
    </row>
    <row r="1799" customHeight="1" spans="20:20">
      <c r="T1799"/>
    </row>
    <row r="1800" customHeight="1" spans="20:20">
      <c r="T1800"/>
    </row>
    <row r="1801" customHeight="1" spans="20:20">
      <c r="T1801"/>
    </row>
    <row r="1802" customHeight="1" spans="20:20">
      <c r="T1802"/>
    </row>
    <row r="1803" customHeight="1" spans="20:20">
      <c r="T1803"/>
    </row>
    <row r="1804" customHeight="1" spans="20:20">
      <c r="T1804"/>
    </row>
    <row r="1805" customHeight="1" spans="20:20">
      <c r="T1805"/>
    </row>
    <row r="1806" customHeight="1" spans="20:20">
      <c r="T1806"/>
    </row>
    <row r="1807" customHeight="1" spans="20:20">
      <c r="T1807"/>
    </row>
    <row r="1808" customHeight="1" spans="20:20">
      <c r="T1808"/>
    </row>
    <row r="1809" customHeight="1" spans="20:20">
      <c r="T1809"/>
    </row>
    <row r="1810" customHeight="1" spans="20:20">
      <c r="T1810"/>
    </row>
    <row r="1811" customHeight="1" spans="20:20">
      <c r="T1811"/>
    </row>
    <row r="1812" customHeight="1" spans="20:20">
      <c r="T1812"/>
    </row>
    <row r="1813" customHeight="1" spans="20:20">
      <c r="T1813"/>
    </row>
    <row r="1814" customHeight="1" spans="20:20">
      <c r="T1814"/>
    </row>
    <row r="1815" customHeight="1" spans="20:20">
      <c r="T1815"/>
    </row>
    <row r="1816" customHeight="1" spans="20:20">
      <c r="T1816"/>
    </row>
    <row r="1817" customHeight="1" spans="20:20">
      <c r="T1817"/>
    </row>
    <row r="1818" customHeight="1" spans="20:20">
      <c r="T1818"/>
    </row>
    <row r="1819" customHeight="1" spans="20:20">
      <c r="T1819"/>
    </row>
    <row r="1820" customHeight="1" spans="20:20">
      <c r="T1820"/>
    </row>
    <row r="1821" customHeight="1" spans="20:20">
      <c r="T1821"/>
    </row>
    <row r="1822" customHeight="1" spans="20:20">
      <c r="T1822"/>
    </row>
    <row r="1823" customHeight="1" spans="20:20">
      <c r="T1823"/>
    </row>
    <row r="1824" customHeight="1" spans="20:20">
      <c r="T1824"/>
    </row>
    <row r="1825" customHeight="1" spans="20:20">
      <c r="T1825"/>
    </row>
    <row r="1826" customHeight="1" spans="20:20">
      <c r="T1826"/>
    </row>
    <row r="1827" customHeight="1" spans="20:20">
      <c r="T1827"/>
    </row>
    <row r="1828" customHeight="1" spans="20:20">
      <c r="T1828"/>
    </row>
    <row r="1829" customHeight="1" spans="20:20">
      <c r="T1829"/>
    </row>
    <row r="1830" customHeight="1" spans="20:20">
      <c r="T1830"/>
    </row>
    <row r="1831" customHeight="1" spans="20:20">
      <c r="T1831"/>
    </row>
    <row r="1832" customHeight="1" spans="20:20">
      <c r="T1832"/>
    </row>
    <row r="1833" customHeight="1" spans="20:20">
      <c r="T1833"/>
    </row>
    <row r="1834" customHeight="1" spans="20:20">
      <c r="T1834"/>
    </row>
    <row r="1835" customHeight="1" spans="20:20">
      <c r="T1835"/>
    </row>
    <row r="1836" customHeight="1" spans="20:20">
      <c r="T1836"/>
    </row>
    <row r="1837" customHeight="1" spans="20:20">
      <c r="T1837"/>
    </row>
    <row r="1838" customHeight="1" spans="20:20">
      <c r="T1838"/>
    </row>
    <row r="1839" customHeight="1" spans="20:20">
      <c r="T1839"/>
    </row>
    <row r="1840" customHeight="1" spans="20:20">
      <c r="T1840"/>
    </row>
    <row r="1841" customHeight="1" spans="20:20">
      <c r="T1841"/>
    </row>
    <row r="1842" customHeight="1" spans="20:20">
      <c r="T1842"/>
    </row>
    <row r="1843" customHeight="1" spans="20:20">
      <c r="T1843"/>
    </row>
    <row r="1844" customHeight="1" spans="20:20">
      <c r="T1844"/>
    </row>
    <row r="1845" customHeight="1" spans="20:20">
      <c r="T1845"/>
    </row>
    <row r="1846" customHeight="1" spans="20:20">
      <c r="T1846"/>
    </row>
    <row r="1847" customHeight="1" spans="20:20">
      <c r="T1847"/>
    </row>
    <row r="1848" customHeight="1" spans="20:20">
      <c r="T1848"/>
    </row>
    <row r="1849" customHeight="1" spans="20:20">
      <c r="T1849"/>
    </row>
    <row r="1850" customHeight="1" spans="20:20">
      <c r="T1850"/>
    </row>
    <row r="1851" customHeight="1" spans="20:20">
      <c r="T1851"/>
    </row>
    <row r="1852" customHeight="1" spans="20:20">
      <c r="T1852"/>
    </row>
    <row r="1853" customHeight="1" spans="20:20">
      <c r="T1853"/>
    </row>
    <row r="1854" customHeight="1" spans="20:20">
      <c r="T1854"/>
    </row>
    <row r="1855" customHeight="1" spans="20:20">
      <c r="T1855"/>
    </row>
    <row r="1856" customHeight="1" spans="20:20">
      <c r="T1856"/>
    </row>
    <row r="1857" customHeight="1" spans="20:20">
      <c r="T1857"/>
    </row>
    <row r="1858" customHeight="1" spans="20:20">
      <c r="T1858"/>
    </row>
    <row r="1859" customHeight="1" spans="20:20">
      <c r="T1859"/>
    </row>
    <row r="1860" customHeight="1" spans="20:20">
      <c r="T1860"/>
    </row>
    <row r="1861" customHeight="1" spans="20:20">
      <c r="T1861"/>
    </row>
    <row r="1862" customHeight="1" spans="20:20">
      <c r="T1862"/>
    </row>
    <row r="1863" customHeight="1" spans="20:20">
      <c r="T1863"/>
    </row>
    <row r="1864" customHeight="1" spans="20:20">
      <c r="T1864"/>
    </row>
    <row r="1865" customHeight="1" spans="20:20">
      <c r="T1865"/>
    </row>
    <row r="1866" customHeight="1" spans="20:20">
      <c r="T1866"/>
    </row>
    <row r="1867" customHeight="1" spans="20:20">
      <c r="T1867"/>
    </row>
    <row r="1868" customHeight="1" spans="20:20">
      <c r="T1868"/>
    </row>
    <row r="1869" customHeight="1" spans="20:20">
      <c r="T1869"/>
    </row>
    <row r="1870" customHeight="1" spans="20:20">
      <c r="T1870"/>
    </row>
    <row r="1871" customHeight="1" spans="20:20">
      <c r="T1871"/>
    </row>
    <row r="1872" customHeight="1" spans="20:20">
      <c r="T1872"/>
    </row>
    <row r="1873" customHeight="1" spans="20:20">
      <c r="T1873"/>
    </row>
    <row r="1874" customHeight="1" spans="20:20">
      <c r="T1874"/>
    </row>
    <row r="1875" customHeight="1" spans="20:20">
      <c r="T1875"/>
    </row>
    <row r="1876" customHeight="1" spans="20:20">
      <c r="T1876"/>
    </row>
    <row r="1877" customHeight="1" spans="20:20">
      <c r="T1877"/>
    </row>
    <row r="1878" customHeight="1" spans="20:20">
      <c r="T1878"/>
    </row>
    <row r="1879" customHeight="1" spans="20:20">
      <c r="T1879"/>
    </row>
    <row r="1880" customHeight="1" spans="20:20">
      <c r="T1880"/>
    </row>
    <row r="1881" customHeight="1" spans="20:20">
      <c r="T1881"/>
    </row>
    <row r="1882" customHeight="1" spans="20:20">
      <c r="T1882"/>
    </row>
    <row r="1883" customHeight="1" spans="20:20">
      <c r="T1883"/>
    </row>
    <row r="1884" customHeight="1" spans="20:20">
      <c r="T1884"/>
    </row>
    <row r="1885" customHeight="1" spans="20:20">
      <c r="T1885"/>
    </row>
    <row r="1886" customHeight="1" spans="20:20">
      <c r="T1886"/>
    </row>
    <row r="1887" customHeight="1" spans="20:20">
      <c r="T1887"/>
    </row>
    <row r="1888" customHeight="1" spans="20:20">
      <c r="T1888"/>
    </row>
    <row r="1889" customHeight="1" spans="20:20">
      <c r="T1889"/>
    </row>
    <row r="1890" customHeight="1" spans="20:20">
      <c r="T1890"/>
    </row>
    <row r="1891" customHeight="1" spans="20:20">
      <c r="T1891"/>
    </row>
    <row r="1892" customHeight="1" spans="20:20">
      <c r="T1892"/>
    </row>
    <row r="1893" customHeight="1" spans="20:20">
      <c r="T1893"/>
    </row>
    <row r="1894" customHeight="1" spans="20:20">
      <c r="T1894"/>
    </row>
    <row r="1895" customHeight="1" spans="20:20">
      <c r="T1895"/>
    </row>
    <row r="1896" customHeight="1" spans="20:20">
      <c r="T1896"/>
    </row>
    <row r="1897" customHeight="1" spans="20:20">
      <c r="T1897"/>
    </row>
    <row r="1898" customHeight="1" spans="20:20">
      <c r="T1898"/>
    </row>
    <row r="1899" customHeight="1" spans="20:20">
      <c r="T1899"/>
    </row>
    <row r="1900" customHeight="1" spans="20:20">
      <c r="T1900"/>
    </row>
    <row r="1901" customHeight="1" spans="20:20">
      <c r="T1901"/>
    </row>
    <row r="1902" customHeight="1" spans="20:20">
      <c r="T1902"/>
    </row>
    <row r="1903" customHeight="1" spans="20:20">
      <c r="T1903"/>
    </row>
    <row r="1904" customHeight="1" spans="20:20">
      <c r="T1904"/>
    </row>
    <row r="1905" customHeight="1" spans="20:20">
      <c r="T1905"/>
    </row>
    <row r="1906" customHeight="1" spans="20:20">
      <c r="T1906"/>
    </row>
    <row r="1907" customHeight="1" spans="20:20">
      <c r="T1907"/>
    </row>
    <row r="1908" customHeight="1" spans="20:20">
      <c r="T1908"/>
    </row>
    <row r="1909" customHeight="1" spans="20:20">
      <c r="T1909"/>
    </row>
    <row r="1910" customHeight="1" spans="20:20">
      <c r="T1910"/>
    </row>
    <row r="1911" customHeight="1" spans="20:20">
      <c r="T1911"/>
    </row>
    <row r="1912" customHeight="1" spans="20:20">
      <c r="T1912"/>
    </row>
    <row r="1913" customHeight="1" spans="20:20">
      <c r="T1913"/>
    </row>
    <row r="1914" customHeight="1" spans="20:20">
      <c r="T1914"/>
    </row>
    <row r="1915" customHeight="1" spans="20:20">
      <c r="T1915"/>
    </row>
    <row r="1916" customHeight="1" spans="20:20">
      <c r="T1916"/>
    </row>
    <row r="1917" customHeight="1" spans="20:20">
      <c r="T1917"/>
    </row>
    <row r="1918" customHeight="1" spans="20:20">
      <c r="T1918"/>
    </row>
    <row r="1919" customHeight="1" spans="20:20">
      <c r="T1919"/>
    </row>
    <row r="1920" customHeight="1" spans="20:20">
      <c r="T1920"/>
    </row>
    <row r="1921" customHeight="1" spans="20:20">
      <c r="T1921"/>
    </row>
    <row r="1922" customHeight="1" spans="20:20">
      <c r="T1922"/>
    </row>
    <row r="1923" customHeight="1" spans="20:20">
      <c r="T1923"/>
    </row>
    <row r="1924" customHeight="1" spans="20:20">
      <c r="T1924"/>
    </row>
    <row r="1925" customHeight="1" spans="20:20">
      <c r="T1925"/>
    </row>
    <row r="1926" customHeight="1" spans="20:20">
      <c r="T1926"/>
    </row>
    <row r="1927" customHeight="1" spans="20:20">
      <c r="T1927"/>
    </row>
    <row r="1928" customHeight="1" spans="20:20">
      <c r="T1928"/>
    </row>
    <row r="1929" customHeight="1" spans="20:20">
      <c r="T1929"/>
    </row>
    <row r="1930" customHeight="1" spans="20:20">
      <c r="T1930"/>
    </row>
    <row r="1931" customHeight="1" spans="20:20">
      <c r="T1931"/>
    </row>
    <row r="1932" customHeight="1" spans="20:20">
      <c r="T1932"/>
    </row>
    <row r="1933" customHeight="1" spans="20:20">
      <c r="T1933"/>
    </row>
    <row r="1934" customHeight="1" spans="20:20">
      <c r="T1934"/>
    </row>
    <row r="1935" customHeight="1" spans="20:20">
      <c r="T1935"/>
    </row>
    <row r="1936" customHeight="1" spans="20:20">
      <c r="T1936"/>
    </row>
    <row r="1937" customHeight="1" spans="20:20">
      <c r="T1937"/>
    </row>
    <row r="1938" customHeight="1" spans="20:20">
      <c r="T1938"/>
    </row>
    <row r="1939" customHeight="1" spans="20:20">
      <c r="T1939"/>
    </row>
    <row r="1940" customHeight="1" spans="20:20">
      <c r="T1940"/>
    </row>
    <row r="1941" customHeight="1" spans="20:20">
      <c r="T1941"/>
    </row>
    <row r="1942" customHeight="1" spans="20:20">
      <c r="T1942"/>
    </row>
    <row r="1943" customHeight="1" spans="20:20">
      <c r="T1943"/>
    </row>
    <row r="1944" customHeight="1" spans="20:20">
      <c r="T1944"/>
    </row>
    <row r="1945" customHeight="1" spans="20:20">
      <c r="T1945"/>
    </row>
    <row r="1946" customHeight="1" spans="20:20">
      <c r="T1946"/>
    </row>
    <row r="1947" customHeight="1" spans="20:20">
      <c r="T1947"/>
    </row>
    <row r="1948" customHeight="1" spans="20:20">
      <c r="T1948"/>
    </row>
    <row r="1949" customHeight="1" spans="20:20">
      <c r="T1949"/>
    </row>
    <row r="1950" customHeight="1" spans="20:20">
      <c r="T1950"/>
    </row>
    <row r="1951" customHeight="1" spans="20:20">
      <c r="T1951"/>
    </row>
    <row r="1952" customHeight="1" spans="20:20">
      <c r="T1952"/>
    </row>
    <row r="1953" customHeight="1" spans="20:20">
      <c r="T1953"/>
    </row>
    <row r="1954" customHeight="1" spans="20:20">
      <c r="T1954"/>
    </row>
    <row r="1955" customHeight="1" spans="20:20">
      <c r="T1955"/>
    </row>
    <row r="1956" customHeight="1" spans="20:20">
      <c r="T1956"/>
    </row>
    <row r="1957" customHeight="1" spans="20:20">
      <c r="T1957"/>
    </row>
    <row r="1958" customHeight="1" spans="20:20">
      <c r="T1958"/>
    </row>
    <row r="1959" customHeight="1" spans="20:20">
      <c r="T1959"/>
    </row>
    <row r="1960" customHeight="1" spans="20:20">
      <c r="T1960"/>
    </row>
    <row r="1961" customHeight="1" spans="20:20">
      <c r="T1961"/>
    </row>
    <row r="1962" customHeight="1" spans="20:20">
      <c r="T1962"/>
    </row>
    <row r="1963" customHeight="1" spans="20:20">
      <c r="T1963"/>
    </row>
    <row r="1964" customHeight="1" spans="20:20">
      <c r="T1964"/>
    </row>
    <row r="1965" customHeight="1" spans="20:20">
      <c r="T1965"/>
    </row>
    <row r="1966" customHeight="1" spans="20:20">
      <c r="T1966"/>
    </row>
    <row r="1967" customHeight="1" spans="20:20">
      <c r="T1967"/>
    </row>
    <row r="1968" customHeight="1" spans="20:20">
      <c r="T1968"/>
    </row>
    <row r="1969" customHeight="1" spans="20:20">
      <c r="T1969"/>
    </row>
    <row r="1970" customHeight="1" spans="20:20">
      <c r="T1970"/>
    </row>
    <row r="1971" customHeight="1" spans="20:20">
      <c r="T1971"/>
    </row>
    <row r="1972" customHeight="1" spans="20:20">
      <c r="T1972"/>
    </row>
    <row r="1973" customHeight="1" spans="20:20">
      <c r="T1973"/>
    </row>
    <row r="1974" customHeight="1" spans="20:20">
      <c r="T1974"/>
    </row>
    <row r="1975" customHeight="1" spans="20:20">
      <c r="T1975"/>
    </row>
    <row r="1976" customHeight="1" spans="20:20">
      <c r="T1976"/>
    </row>
    <row r="1977" customHeight="1" spans="20:20">
      <c r="T1977"/>
    </row>
    <row r="1978" customHeight="1" spans="20:20">
      <c r="T1978"/>
    </row>
    <row r="1979" customHeight="1" spans="20:20">
      <c r="T1979"/>
    </row>
    <row r="1980" customHeight="1" spans="20:20">
      <c r="T1980"/>
    </row>
    <row r="1981" customHeight="1" spans="20:20">
      <c r="T1981"/>
    </row>
    <row r="1982" customHeight="1" spans="20:20">
      <c r="T1982"/>
    </row>
    <row r="1983" customHeight="1" spans="20:20">
      <c r="T1983"/>
    </row>
    <row r="1984" customHeight="1" spans="20:20">
      <c r="T1984"/>
    </row>
    <row r="1985" customHeight="1" spans="20:20">
      <c r="T1985"/>
    </row>
    <row r="1986" customHeight="1" spans="20:20">
      <c r="T1986"/>
    </row>
    <row r="1987" customHeight="1" spans="20:20">
      <c r="T1987"/>
    </row>
    <row r="1988" customHeight="1" spans="20:20">
      <c r="T1988"/>
    </row>
    <row r="1989" customHeight="1" spans="20:20">
      <c r="T1989"/>
    </row>
    <row r="1990" customHeight="1" spans="20:20">
      <c r="T1990"/>
    </row>
    <row r="1991" customHeight="1" spans="20:20">
      <c r="T1991"/>
    </row>
    <row r="1992" customHeight="1" spans="20:20">
      <c r="T1992"/>
    </row>
    <row r="1993" customHeight="1" spans="20:20">
      <c r="T1993"/>
    </row>
    <row r="1994" customHeight="1" spans="20:20">
      <c r="T1994"/>
    </row>
    <row r="1995" customHeight="1" spans="20:20">
      <c r="T1995"/>
    </row>
    <row r="1996" customHeight="1" spans="20:20">
      <c r="T1996"/>
    </row>
    <row r="1997" customHeight="1" spans="20:20">
      <c r="T1997"/>
    </row>
    <row r="1998" customHeight="1" spans="20:20">
      <c r="T1998"/>
    </row>
    <row r="1999" customHeight="1" spans="20:20">
      <c r="T1999"/>
    </row>
    <row r="2000" customHeight="1" spans="20:20">
      <c r="T2000"/>
    </row>
    <row r="2001" customHeight="1" spans="20:20">
      <c r="T2001"/>
    </row>
    <row r="2002" customHeight="1" spans="20:20">
      <c r="T2002"/>
    </row>
    <row r="2003" customHeight="1" spans="20:20">
      <c r="T2003"/>
    </row>
    <row r="2004" customHeight="1" spans="20:20">
      <c r="T2004"/>
    </row>
    <row r="2005" customHeight="1" spans="20:20">
      <c r="T2005"/>
    </row>
    <row r="2006" customHeight="1" spans="20:20">
      <c r="T2006"/>
    </row>
    <row r="2007" customHeight="1" spans="20:20">
      <c r="T2007"/>
    </row>
    <row r="2008" customHeight="1" spans="20:20">
      <c r="T2008"/>
    </row>
    <row r="2009" customHeight="1" spans="20:20">
      <c r="T2009"/>
    </row>
    <row r="2010" customHeight="1" spans="20:20">
      <c r="T2010"/>
    </row>
    <row r="2011" customHeight="1" spans="20:20">
      <c r="T2011"/>
    </row>
    <row r="2012" customHeight="1" spans="20:20">
      <c r="T2012"/>
    </row>
    <row r="2013" customHeight="1" spans="20:20">
      <c r="T2013"/>
    </row>
    <row r="2014" customHeight="1" spans="20:20">
      <c r="T2014"/>
    </row>
    <row r="2015" customHeight="1" spans="20:20">
      <c r="T2015"/>
    </row>
    <row r="2016" customHeight="1" spans="20:20">
      <c r="T2016"/>
    </row>
    <row r="2017" customHeight="1" spans="20:20">
      <c r="T2017"/>
    </row>
    <row r="2018" customHeight="1" spans="20:20">
      <c r="T2018"/>
    </row>
    <row r="2019" customHeight="1" spans="20:20">
      <c r="T2019"/>
    </row>
    <row r="2020" customHeight="1" spans="20:20">
      <c r="T2020"/>
    </row>
    <row r="2021" customHeight="1" spans="20:20">
      <c r="T2021"/>
    </row>
    <row r="2022" customHeight="1" spans="20:20">
      <c r="T2022"/>
    </row>
    <row r="2023" customHeight="1" spans="20:20">
      <c r="T2023"/>
    </row>
    <row r="2024" customHeight="1" spans="20:20">
      <c r="T2024"/>
    </row>
    <row r="2025" customHeight="1" spans="20:20">
      <c r="T2025"/>
    </row>
    <row r="2026" customHeight="1" spans="20:20">
      <c r="T2026"/>
    </row>
    <row r="2027" customHeight="1" spans="20:20">
      <c r="T2027"/>
    </row>
    <row r="2028" customHeight="1" spans="20:20">
      <c r="T2028"/>
    </row>
    <row r="2029" customHeight="1" spans="20:20">
      <c r="T2029"/>
    </row>
    <row r="2030" customHeight="1" spans="20:20">
      <c r="T2030"/>
    </row>
    <row r="2031" customHeight="1" spans="20:20">
      <c r="T2031"/>
    </row>
    <row r="2032" customHeight="1" spans="20:20">
      <c r="T2032"/>
    </row>
    <row r="2033" customHeight="1" spans="20:20">
      <c r="T2033"/>
    </row>
    <row r="2034" customHeight="1" spans="20:20">
      <c r="T2034"/>
    </row>
    <row r="2035" customHeight="1" spans="20:20">
      <c r="T2035"/>
    </row>
    <row r="2036" customHeight="1" spans="20:20">
      <c r="T2036"/>
    </row>
    <row r="2037" customHeight="1" spans="20:20">
      <c r="T2037"/>
    </row>
    <row r="2038" customHeight="1" spans="20:20">
      <c r="T2038"/>
    </row>
    <row r="2039" customHeight="1" spans="20:20">
      <c r="T2039"/>
    </row>
    <row r="2040" customHeight="1" spans="20:20">
      <c r="T2040"/>
    </row>
    <row r="2041" customHeight="1" spans="20:20">
      <c r="T2041"/>
    </row>
    <row r="2042" customHeight="1" spans="20:20">
      <c r="T2042"/>
    </row>
    <row r="2043" customHeight="1" spans="20:20">
      <c r="T2043"/>
    </row>
    <row r="2044" customHeight="1" spans="20:20">
      <c r="T2044"/>
    </row>
    <row r="2045" customHeight="1" spans="20:20">
      <c r="T2045"/>
    </row>
    <row r="2046" customHeight="1" spans="20:20">
      <c r="T2046"/>
    </row>
    <row r="2047" customHeight="1" spans="20:20">
      <c r="T2047"/>
    </row>
    <row r="2048" customHeight="1" spans="20:20">
      <c r="T2048"/>
    </row>
    <row r="2049" customHeight="1" spans="20:20">
      <c r="T2049"/>
    </row>
    <row r="2050" customHeight="1" spans="20:20">
      <c r="T2050"/>
    </row>
    <row r="2051" customHeight="1" spans="20:20">
      <c r="T2051"/>
    </row>
    <row r="2052" customHeight="1" spans="20:20">
      <c r="T2052"/>
    </row>
    <row r="2053" customHeight="1" spans="20:20">
      <c r="T2053"/>
    </row>
    <row r="2054" customHeight="1" spans="20:20">
      <c r="T2054"/>
    </row>
    <row r="2055" customHeight="1" spans="20:20">
      <c r="T2055"/>
    </row>
    <row r="2056" customHeight="1" spans="20:20">
      <c r="T2056"/>
    </row>
    <row r="2057" customHeight="1" spans="20:20">
      <c r="T2057"/>
    </row>
    <row r="2058" customHeight="1" spans="20:20">
      <c r="T2058"/>
    </row>
    <row r="2059" customHeight="1" spans="20:20">
      <c r="T2059"/>
    </row>
    <row r="2060" customHeight="1" spans="20:20">
      <c r="T2060"/>
    </row>
    <row r="2061" customHeight="1" spans="20:20">
      <c r="T2061"/>
    </row>
    <row r="2062" customHeight="1" spans="20:20">
      <c r="T2062"/>
    </row>
    <row r="2063" customHeight="1" spans="20:20">
      <c r="T2063"/>
    </row>
    <row r="2064" customHeight="1" spans="20:20">
      <c r="T2064"/>
    </row>
    <row r="2065" customHeight="1" spans="20:20">
      <c r="T2065"/>
    </row>
    <row r="2066" customHeight="1" spans="20:20">
      <c r="T2066"/>
    </row>
    <row r="2067" customHeight="1" spans="20:20">
      <c r="T2067"/>
    </row>
    <row r="2068" customHeight="1" spans="20:20">
      <c r="T2068"/>
    </row>
    <row r="2069" customHeight="1" spans="20:20">
      <c r="T2069"/>
    </row>
    <row r="2070" customHeight="1" spans="20:20">
      <c r="T2070"/>
    </row>
    <row r="2071" customHeight="1" spans="20:20">
      <c r="T2071"/>
    </row>
    <row r="2072" customHeight="1" spans="20:20">
      <c r="T2072"/>
    </row>
    <row r="2073" customHeight="1" spans="20:20">
      <c r="T2073"/>
    </row>
    <row r="2074" customHeight="1" spans="20:20">
      <c r="T2074"/>
    </row>
    <row r="2075" customHeight="1" spans="20:20">
      <c r="T2075"/>
    </row>
    <row r="2076" customHeight="1" spans="20:20">
      <c r="T2076"/>
    </row>
    <row r="2077" customHeight="1" spans="20:20">
      <c r="T2077"/>
    </row>
    <row r="2078" customHeight="1" spans="20:20">
      <c r="T2078"/>
    </row>
    <row r="2079" customHeight="1" spans="20:20">
      <c r="T2079"/>
    </row>
    <row r="2080" customHeight="1" spans="20:20">
      <c r="T2080"/>
    </row>
    <row r="2081" customHeight="1" spans="20:20">
      <c r="T2081"/>
    </row>
    <row r="2082" customHeight="1" spans="20:20">
      <c r="T2082"/>
    </row>
    <row r="2083" customHeight="1" spans="20:20">
      <c r="T2083"/>
    </row>
    <row r="2084" customHeight="1" spans="20:20">
      <c r="T2084"/>
    </row>
    <row r="2085" customHeight="1" spans="20:20">
      <c r="T2085"/>
    </row>
    <row r="2086" customHeight="1" spans="20:20">
      <c r="T2086"/>
    </row>
    <row r="2087" customHeight="1" spans="20:20">
      <c r="T2087"/>
    </row>
    <row r="2088" customHeight="1" spans="20:20">
      <c r="T2088"/>
    </row>
    <row r="2089" customHeight="1" spans="20:20">
      <c r="T2089"/>
    </row>
    <row r="2090" customHeight="1" spans="20:20">
      <c r="T2090"/>
    </row>
    <row r="2091" customHeight="1" spans="20:20">
      <c r="T2091"/>
    </row>
    <row r="2092" customHeight="1" spans="20:20">
      <c r="T2092"/>
    </row>
    <row r="2093" customHeight="1" spans="20:20">
      <c r="T2093"/>
    </row>
    <row r="2094" customHeight="1" spans="20:20">
      <c r="T2094"/>
    </row>
    <row r="2095" customHeight="1" spans="20:20">
      <c r="T2095"/>
    </row>
    <row r="2096" customHeight="1" spans="20:20">
      <c r="T2096"/>
    </row>
    <row r="2097" customHeight="1" spans="20:20">
      <c r="T2097"/>
    </row>
    <row r="2098" customHeight="1" spans="20:20">
      <c r="T2098"/>
    </row>
    <row r="2099" customHeight="1" spans="20:20">
      <c r="T2099"/>
    </row>
    <row r="2100" customHeight="1" spans="20:20">
      <c r="T2100"/>
    </row>
    <row r="2101" customHeight="1" spans="20:20">
      <c r="T2101"/>
    </row>
    <row r="2102" customHeight="1" spans="20:20">
      <c r="T2102"/>
    </row>
    <row r="2103" customHeight="1" spans="20:20">
      <c r="T2103"/>
    </row>
    <row r="2104" customHeight="1" spans="20:20">
      <c r="T2104"/>
    </row>
    <row r="2105" customHeight="1" spans="20:20">
      <c r="T2105"/>
    </row>
    <row r="2106" customHeight="1" spans="20:20">
      <c r="T2106"/>
    </row>
    <row r="2107" customHeight="1" spans="20:20">
      <c r="T2107"/>
    </row>
    <row r="2108" customHeight="1" spans="20:20">
      <c r="T2108"/>
    </row>
    <row r="2109" customHeight="1" spans="20:20">
      <c r="T2109"/>
    </row>
    <row r="2110" customHeight="1" spans="20:20">
      <c r="T2110"/>
    </row>
    <row r="2111" customHeight="1" spans="20:20">
      <c r="T2111"/>
    </row>
    <row r="2112" customHeight="1" spans="20:20">
      <c r="T2112"/>
    </row>
    <row r="2113" customHeight="1" spans="20:20">
      <c r="T2113"/>
    </row>
    <row r="2114" customHeight="1" spans="20:20">
      <c r="T2114"/>
    </row>
    <row r="2115" customHeight="1" spans="20:20">
      <c r="T2115"/>
    </row>
    <row r="2116" customHeight="1" spans="20:20">
      <c r="T2116"/>
    </row>
    <row r="2117" customHeight="1" spans="20:20">
      <c r="T2117"/>
    </row>
    <row r="2118" customHeight="1" spans="20:20">
      <c r="T2118"/>
    </row>
    <row r="2119" customHeight="1" spans="20:20">
      <c r="T2119"/>
    </row>
    <row r="2120" customHeight="1" spans="20:20">
      <c r="T2120"/>
    </row>
    <row r="2121" customHeight="1" spans="20:20">
      <c r="T2121"/>
    </row>
    <row r="2122" customHeight="1" spans="20:20">
      <c r="T2122"/>
    </row>
    <row r="2123" customHeight="1" spans="20:20">
      <c r="T2123"/>
    </row>
    <row r="2124" customHeight="1" spans="20:20">
      <c r="T2124"/>
    </row>
    <row r="2125" customHeight="1" spans="20:20">
      <c r="T2125"/>
    </row>
    <row r="2126" customHeight="1" spans="20:20">
      <c r="T2126"/>
    </row>
    <row r="2127" customHeight="1" spans="20:20">
      <c r="T2127"/>
    </row>
    <row r="2128" customHeight="1" spans="20:20">
      <c r="T2128"/>
    </row>
    <row r="2129" customHeight="1" spans="20:20">
      <c r="T2129"/>
    </row>
    <row r="2130" customHeight="1" spans="20:20">
      <c r="T2130"/>
    </row>
    <row r="2131" customHeight="1" spans="20:20">
      <c r="T2131"/>
    </row>
    <row r="2132" customHeight="1" spans="20:20">
      <c r="T2132"/>
    </row>
    <row r="2133" customHeight="1" spans="20:20">
      <c r="T2133"/>
    </row>
    <row r="2134" customHeight="1" spans="20:20">
      <c r="T2134"/>
    </row>
    <row r="2135" customHeight="1" spans="20:20">
      <c r="T2135"/>
    </row>
    <row r="2136" customHeight="1" spans="20:20">
      <c r="T2136"/>
    </row>
    <row r="2137" customHeight="1" spans="20:20">
      <c r="T2137"/>
    </row>
    <row r="2138" customHeight="1" spans="20:20">
      <c r="T2138"/>
    </row>
    <row r="2139" customHeight="1" spans="20:20">
      <c r="T2139"/>
    </row>
    <row r="2140" customHeight="1" spans="20:20">
      <c r="T2140"/>
    </row>
    <row r="2141" customHeight="1" spans="20:20">
      <c r="T2141"/>
    </row>
    <row r="2142" customHeight="1" spans="20:20">
      <c r="T2142"/>
    </row>
    <row r="2143" customHeight="1" spans="20:20">
      <c r="T2143"/>
    </row>
    <row r="2144" customHeight="1" spans="20:20">
      <c r="T2144"/>
    </row>
    <row r="2145" customHeight="1" spans="20:20">
      <c r="T2145"/>
    </row>
    <row r="2146" customHeight="1" spans="20:20">
      <c r="T2146"/>
    </row>
    <row r="2147" customHeight="1" spans="20:20">
      <c r="T2147"/>
    </row>
    <row r="2148" customHeight="1" spans="20:20">
      <c r="T2148"/>
    </row>
    <row r="2149" customHeight="1" spans="20:20">
      <c r="T2149"/>
    </row>
    <row r="2150" customHeight="1" spans="20:20">
      <c r="T2150"/>
    </row>
    <row r="2151" customHeight="1" spans="20:20">
      <c r="T2151"/>
    </row>
    <row r="2152" customHeight="1" spans="20:20">
      <c r="T2152"/>
    </row>
    <row r="2153" customHeight="1" spans="20:20">
      <c r="T2153"/>
    </row>
    <row r="2154" customHeight="1" spans="20:20">
      <c r="T2154"/>
    </row>
    <row r="2155" customHeight="1" spans="20:20">
      <c r="T2155"/>
    </row>
    <row r="2156" customHeight="1" spans="20:20">
      <c r="T2156"/>
    </row>
    <row r="2157" customHeight="1" spans="20:20">
      <c r="T2157"/>
    </row>
    <row r="2158" customHeight="1" spans="20:20">
      <c r="T2158"/>
    </row>
    <row r="2159" customHeight="1" spans="20:20">
      <c r="T2159"/>
    </row>
    <row r="2160" customHeight="1" spans="20:20">
      <c r="T2160"/>
    </row>
    <row r="2161" customHeight="1" spans="20:20">
      <c r="T2161"/>
    </row>
    <row r="2162" customHeight="1" spans="20:20">
      <c r="T2162"/>
    </row>
    <row r="2163" customHeight="1" spans="20:20">
      <c r="T2163"/>
    </row>
    <row r="2164" customHeight="1" spans="20:20">
      <c r="T2164"/>
    </row>
    <row r="2165" customHeight="1" spans="20:20">
      <c r="T2165"/>
    </row>
    <row r="2166" customHeight="1" spans="20:20">
      <c r="T2166"/>
    </row>
    <row r="2167" customHeight="1" spans="20:20">
      <c r="T2167"/>
    </row>
    <row r="2168" customHeight="1" spans="20:20">
      <c r="T2168"/>
    </row>
    <row r="2169" customHeight="1" spans="20:20">
      <c r="T2169"/>
    </row>
    <row r="2170" customHeight="1" spans="20:20">
      <c r="T2170"/>
    </row>
    <row r="2171" customHeight="1" spans="20:20">
      <c r="T2171"/>
    </row>
    <row r="2172" customHeight="1" spans="20:20">
      <c r="T2172"/>
    </row>
    <row r="2173" customHeight="1" spans="20:20">
      <c r="T2173"/>
    </row>
    <row r="2174" customHeight="1" spans="20:20">
      <c r="T2174"/>
    </row>
    <row r="2175" customHeight="1" spans="20:20">
      <c r="T2175"/>
    </row>
    <row r="2176" customHeight="1" spans="20:20">
      <c r="T2176"/>
    </row>
    <row r="2177" customHeight="1" spans="20:20">
      <c r="T2177"/>
    </row>
    <row r="2178" customHeight="1" spans="20:20">
      <c r="T2178"/>
    </row>
    <row r="2179" customHeight="1" spans="20:20">
      <c r="T2179"/>
    </row>
    <row r="2180" customHeight="1" spans="20:20">
      <c r="T2180"/>
    </row>
    <row r="2181" customHeight="1" spans="20:20">
      <c r="T2181"/>
    </row>
    <row r="2182" customHeight="1" spans="20:20">
      <c r="T2182"/>
    </row>
    <row r="2183" customHeight="1" spans="20:20">
      <c r="T2183"/>
    </row>
    <row r="2184" customHeight="1" spans="20:20">
      <c r="T2184"/>
    </row>
    <row r="2185" customHeight="1" spans="20:20">
      <c r="T2185"/>
    </row>
    <row r="2186" customHeight="1" spans="20:20">
      <c r="T2186"/>
    </row>
    <row r="2187" customHeight="1" spans="20:20">
      <c r="T2187"/>
    </row>
    <row r="2188" customHeight="1" spans="20:20">
      <c r="T2188"/>
    </row>
    <row r="2189" customHeight="1" spans="20:20">
      <c r="T2189"/>
    </row>
    <row r="2190" customHeight="1" spans="20:20">
      <c r="T2190"/>
    </row>
    <row r="2191" customHeight="1" spans="20:20">
      <c r="T2191"/>
    </row>
    <row r="2192" customHeight="1" spans="20:20">
      <c r="T2192"/>
    </row>
    <row r="2193" customHeight="1" spans="20:20">
      <c r="T2193"/>
    </row>
    <row r="2194" customHeight="1" spans="20:20">
      <c r="T2194"/>
    </row>
    <row r="2195" customHeight="1" spans="20:20">
      <c r="T2195"/>
    </row>
    <row r="2196" customHeight="1" spans="20:20">
      <c r="T2196"/>
    </row>
    <row r="2197" customHeight="1" spans="20:20">
      <c r="T2197"/>
    </row>
    <row r="2198" customHeight="1" spans="20:20">
      <c r="T2198"/>
    </row>
    <row r="2199" customHeight="1" spans="20:20">
      <c r="T2199"/>
    </row>
    <row r="2200" customHeight="1" spans="20:20">
      <c r="T2200"/>
    </row>
    <row r="2201" customHeight="1" spans="20:20">
      <c r="T2201"/>
    </row>
    <row r="2202" customHeight="1" spans="20:20">
      <c r="T2202"/>
    </row>
    <row r="2203" customHeight="1" spans="20:20">
      <c r="T2203"/>
    </row>
    <row r="2204" customHeight="1" spans="20:20">
      <c r="T2204"/>
    </row>
    <row r="2205" customHeight="1" spans="20:20">
      <c r="T2205"/>
    </row>
    <row r="2206" customHeight="1" spans="20:20">
      <c r="T2206"/>
    </row>
    <row r="2207" customHeight="1" spans="20:20">
      <c r="T2207"/>
    </row>
    <row r="2208" customHeight="1" spans="20:20">
      <c r="T2208"/>
    </row>
    <row r="2209" customHeight="1" spans="20:20">
      <c r="T2209"/>
    </row>
    <row r="2210" customHeight="1" spans="20:20">
      <c r="T2210"/>
    </row>
    <row r="2211" customHeight="1" spans="20:20">
      <c r="T2211"/>
    </row>
    <row r="2212" customHeight="1" spans="20:20">
      <c r="T2212"/>
    </row>
    <row r="2213" customHeight="1" spans="20:20">
      <c r="T2213"/>
    </row>
    <row r="2214" customHeight="1" spans="20:20">
      <c r="T2214"/>
    </row>
    <row r="2215" customHeight="1" spans="20:20">
      <c r="T2215"/>
    </row>
    <row r="2216" customHeight="1" spans="20:20">
      <c r="T2216"/>
    </row>
    <row r="2217" customHeight="1" spans="20:20">
      <c r="T2217"/>
    </row>
    <row r="2218" customHeight="1" spans="20:20">
      <c r="T2218"/>
    </row>
    <row r="2219" customHeight="1" spans="20:20">
      <c r="T2219"/>
    </row>
    <row r="2220" customHeight="1" spans="20:20">
      <c r="T2220"/>
    </row>
    <row r="2221" customHeight="1" spans="20:20">
      <c r="T2221"/>
    </row>
    <row r="2222" customHeight="1" spans="20:20">
      <c r="T2222"/>
    </row>
    <row r="2223" customHeight="1" spans="20:20">
      <c r="T2223"/>
    </row>
    <row r="2224" customHeight="1" spans="20:20">
      <c r="T2224"/>
    </row>
    <row r="2225" customHeight="1" spans="20:20">
      <c r="T2225"/>
    </row>
    <row r="2226" customHeight="1" spans="20:20">
      <c r="T2226"/>
    </row>
    <row r="2227" customHeight="1" spans="20:20">
      <c r="T2227"/>
    </row>
    <row r="2228" customHeight="1" spans="20:20">
      <c r="T2228"/>
    </row>
    <row r="2229" customHeight="1" spans="20:20">
      <c r="T2229"/>
    </row>
    <row r="2230" customHeight="1" spans="20:20">
      <c r="T2230"/>
    </row>
    <row r="2231" customHeight="1" spans="20:20">
      <c r="T2231"/>
    </row>
    <row r="2232" customHeight="1" spans="20:20">
      <c r="T2232"/>
    </row>
    <row r="2233" customHeight="1" spans="20:20">
      <c r="T2233"/>
    </row>
    <row r="2234" customHeight="1" spans="20:20">
      <c r="T2234"/>
    </row>
    <row r="2235" customHeight="1" spans="20:20">
      <c r="T2235"/>
    </row>
    <row r="2236" customHeight="1" spans="20:20">
      <c r="T2236"/>
    </row>
    <row r="2237" customHeight="1" spans="20:20">
      <c r="T2237"/>
    </row>
    <row r="2238" customHeight="1" spans="20:20">
      <c r="T2238"/>
    </row>
    <row r="2239" customHeight="1" spans="20:20">
      <c r="T2239"/>
    </row>
    <row r="2240" customHeight="1" spans="20:20">
      <c r="T2240"/>
    </row>
    <row r="2241" customHeight="1" spans="20:20">
      <c r="T2241"/>
    </row>
    <row r="2242" customHeight="1" spans="20:20">
      <c r="T2242"/>
    </row>
    <row r="2243" customHeight="1" spans="20:20">
      <c r="T2243"/>
    </row>
    <row r="2244" customHeight="1" spans="20:20">
      <c r="T2244"/>
    </row>
    <row r="2245" customHeight="1" spans="20:20">
      <c r="T2245"/>
    </row>
    <row r="2246" customHeight="1" spans="20:20">
      <c r="T2246"/>
    </row>
    <row r="2247" customHeight="1" spans="20:20">
      <c r="T2247"/>
    </row>
    <row r="2248" customHeight="1" spans="20:20">
      <c r="T2248"/>
    </row>
    <row r="2249" customHeight="1" spans="20:20">
      <c r="T2249"/>
    </row>
    <row r="2250" customHeight="1" spans="20:20">
      <c r="T2250"/>
    </row>
    <row r="2251" customHeight="1" spans="20:20">
      <c r="T2251"/>
    </row>
    <row r="2252" customHeight="1" spans="20:20">
      <c r="T2252"/>
    </row>
    <row r="2253" customHeight="1" spans="20:20">
      <c r="T2253"/>
    </row>
    <row r="2254" customHeight="1" spans="20:20">
      <c r="T2254"/>
    </row>
    <row r="2255" customHeight="1" spans="20:20">
      <c r="T2255"/>
    </row>
    <row r="2256" customHeight="1" spans="20:20">
      <c r="T2256"/>
    </row>
    <row r="2257" customHeight="1" spans="20:20">
      <c r="T2257"/>
    </row>
    <row r="2258" customHeight="1" spans="20:20">
      <c r="T2258"/>
    </row>
    <row r="2259" customHeight="1" spans="20:20">
      <c r="T2259"/>
    </row>
    <row r="2260" customHeight="1" spans="20:20">
      <c r="T2260"/>
    </row>
    <row r="2261" customHeight="1" spans="20:20">
      <c r="T2261"/>
    </row>
    <row r="2262" customHeight="1" spans="20:20">
      <c r="T2262"/>
    </row>
    <row r="2263" customHeight="1" spans="20:20">
      <c r="T2263"/>
    </row>
    <row r="2264" customHeight="1" spans="20:20">
      <c r="T2264"/>
    </row>
    <row r="2265" customHeight="1" spans="20:20">
      <c r="T2265"/>
    </row>
    <row r="2266" customHeight="1" spans="20:20">
      <c r="T2266"/>
    </row>
    <row r="2267" customHeight="1" spans="20:20">
      <c r="T2267"/>
    </row>
    <row r="2268" customHeight="1" spans="20:20">
      <c r="T2268"/>
    </row>
    <row r="2269" customHeight="1" spans="20:20">
      <c r="T2269"/>
    </row>
    <row r="2270" customHeight="1" spans="20:20">
      <c r="T2270"/>
    </row>
    <row r="2271" customHeight="1" spans="20:20">
      <c r="T2271"/>
    </row>
    <row r="2272" customHeight="1" spans="20:20">
      <c r="T2272"/>
    </row>
    <row r="2273" customHeight="1" spans="20:20">
      <c r="T2273"/>
    </row>
    <row r="2274" customHeight="1" spans="20:20">
      <c r="T2274"/>
    </row>
    <row r="2275" customHeight="1" spans="20:20">
      <c r="T2275"/>
    </row>
    <row r="2276" customHeight="1" spans="20:20">
      <c r="T2276"/>
    </row>
    <row r="2277" customHeight="1" spans="20:20">
      <c r="T2277"/>
    </row>
    <row r="2278" customHeight="1" spans="20:20">
      <c r="T2278"/>
    </row>
    <row r="2279" customHeight="1" spans="20:20">
      <c r="T2279"/>
    </row>
    <row r="2280" customHeight="1" spans="20:20">
      <c r="T2280"/>
    </row>
    <row r="2281" customHeight="1" spans="20:20">
      <c r="T2281"/>
    </row>
    <row r="2282" customHeight="1" spans="20:20">
      <c r="T2282"/>
    </row>
    <row r="2283" customHeight="1" spans="20:20">
      <c r="T2283"/>
    </row>
    <row r="2284" customHeight="1" spans="20:20">
      <c r="T2284"/>
    </row>
    <row r="2285" customHeight="1" spans="20:20">
      <c r="T2285"/>
    </row>
    <row r="2286" customHeight="1" spans="20:20">
      <c r="T2286"/>
    </row>
    <row r="2287" customHeight="1" spans="20:20">
      <c r="T2287"/>
    </row>
    <row r="2288" customHeight="1" spans="20:20">
      <c r="T2288"/>
    </row>
    <row r="2289" customHeight="1" spans="20:20">
      <c r="T2289"/>
    </row>
    <row r="2290" customHeight="1" spans="20:20">
      <c r="T2290"/>
    </row>
    <row r="2291" customHeight="1" spans="20:20">
      <c r="T2291"/>
    </row>
    <row r="2292" customHeight="1" spans="20:20">
      <c r="T2292"/>
    </row>
    <row r="2293" customHeight="1" spans="20:20">
      <c r="T2293"/>
    </row>
    <row r="2294" customHeight="1" spans="20:20">
      <c r="T2294"/>
    </row>
    <row r="2295" customHeight="1" spans="20:20">
      <c r="T2295"/>
    </row>
    <row r="2296" customHeight="1" spans="20:20">
      <c r="T2296"/>
    </row>
    <row r="2297" customHeight="1" spans="20:20">
      <c r="T2297"/>
    </row>
    <row r="2298" customHeight="1" spans="20:20">
      <c r="T2298"/>
    </row>
    <row r="2299" customHeight="1" spans="20:20">
      <c r="T2299"/>
    </row>
    <row r="2300" customHeight="1" spans="20:20">
      <c r="T2300"/>
    </row>
    <row r="2301" customHeight="1" spans="20:20">
      <c r="T2301"/>
    </row>
    <row r="2302" customHeight="1" spans="20:20">
      <c r="T2302"/>
    </row>
    <row r="2303" customHeight="1" spans="20:20">
      <c r="T2303"/>
    </row>
    <row r="2304" customHeight="1" spans="20:20">
      <c r="T2304"/>
    </row>
    <row r="2305" customHeight="1" spans="20:20">
      <c r="T2305"/>
    </row>
    <row r="2306" customHeight="1" spans="20:20">
      <c r="T2306"/>
    </row>
    <row r="2307" customHeight="1" spans="20:20">
      <c r="T2307"/>
    </row>
    <row r="2308" customHeight="1" spans="20:20">
      <c r="T2308"/>
    </row>
    <row r="2309" customHeight="1" spans="20:20">
      <c r="T2309"/>
    </row>
    <row r="2310" customHeight="1" spans="20:20">
      <c r="T2310"/>
    </row>
    <row r="2311" customHeight="1" spans="20:20">
      <c r="T2311"/>
    </row>
    <row r="2312" customHeight="1" spans="20:20">
      <c r="T2312"/>
    </row>
    <row r="2313" customHeight="1" spans="20:20">
      <c r="T2313"/>
    </row>
    <row r="2314" customHeight="1" spans="20:20">
      <c r="T2314"/>
    </row>
    <row r="2315" customHeight="1" spans="20:20">
      <c r="T2315"/>
    </row>
    <row r="2316" customHeight="1" spans="20:20">
      <c r="T2316"/>
    </row>
    <row r="2317" customHeight="1" spans="20:20">
      <c r="T2317"/>
    </row>
    <row r="2318" customHeight="1" spans="20:20">
      <c r="T2318"/>
    </row>
    <row r="2319" customHeight="1" spans="20:20">
      <c r="T2319"/>
    </row>
    <row r="2320" customHeight="1" spans="20:20">
      <c r="T2320"/>
    </row>
    <row r="2321" customHeight="1" spans="20:20">
      <c r="T2321"/>
    </row>
    <row r="2322" customHeight="1" spans="20:20">
      <c r="T2322"/>
    </row>
    <row r="2323" customHeight="1" spans="20:20">
      <c r="T2323"/>
    </row>
    <row r="2324" customHeight="1" spans="20:20">
      <c r="T2324"/>
    </row>
    <row r="2325" customHeight="1" spans="20:20">
      <c r="T2325"/>
    </row>
    <row r="2326" customHeight="1" spans="20:20">
      <c r="T2326"/>
    </row>
    <row r="2327" customHeight="1" spans="20:20">
      <c r="T2327"/>
    </row>
    <row r="2328" customHeight="1" spans="20:20">
      <c r="T2328"/>
    </row>
    <row r="2329" customHeight="1" spans="20:20">
      <c r="T2329"/>
    </row>
    <row r="2330" customHeight="1" spans="20:20">
      <c r="T2330"/>
    </row>
    <row r="2331" customHeight="1" spans="20:20">
      <c r="T2331"/>
    </row>
    <row r="2332" customHeight="1" spans="20:20">
      <c r="T2332"/>
    </row>
    <row r="2333" customHeight="1" spans="20:20">
      <c r="T2333"/>
    </row>
    <row r="2334" customHeight="1" spans="20:20">
      <c r="T2334"/>
    </row>
    <row r="2335" customHeight="1" spans="20:20">
      <c r="T2335"/>
    </row>
    <row r="2336" customHeight="1" spans="20:20">
      <c r="T2336"/>
    </row>
    <row r="2337" customHeight="1" spans="20:20">
      <c r="T2337"/>
    </row>
    <row r="2338" customHeight="1" spans="20:20">
      <c r="T2338"/>
    </row>
    <row r="2339" customHeight="1" spans="20:20">
      <c r="T2339"/>
    </row>
    <row r="2340" customHeight="1" spans="20:20">
      <c r="T2340"/>
    </row>
    <row r="2341" customHeight="1" spans="20:20">
      <c r="T2341"/>
    </row>
    <row r="2342" customHeight="1" spans="20:20">
      <c r="T2342"/>
    </row>
    <row r="2343" customHeight="1" spans="20:20">
      <c r="T2343"/>
    </row>
    <row r="2344" customHeight="1" spans="20:20">
      <c r="T2344"/>
    </row>
    <row r="2345" customHeight="1" spans="20:20">
      <c r="T2345"/>
    </row>
    <row r="2346" customHeight="1" spans="20:20">
      <c r="T2346"/>
    </row>
    <row r="2347" customHeight="1" spans="20:20">
      <c r="T2347"/>
    </row>
    <row r="2348" customHeight="1" spans="20:20">
      <c r="T2348"/>
    </row>
    <row r="2349" customHeight="1" spans="20:20">
      <c r="T2349"/>
    </row>
    <row r="2350" customHeight="1" spans="20:20">
      <c r="T2350"/>
    </row>
    <row r="2351" customHeight="1" spans="20:20">
      <c r="T2351"/>
    </row>
    <row r="2352" customHeight="1" spans="20:20">
      <c r="T2352"/>
    </row>
    <row r="2353" customHeight="1" spans="20:20">
      <c r="T2353"/>
    </row>
    <row r="2354" customHeight="1" spans="20:20">
      <c r="T2354"/>
    </row>
    <row r="2355" customHeight="1" spans="20:20">
      <c r="T2355"/>
    </row>
    <row r="2356" customHeight="1" spans="20:20">
      <c r="T2356"/>
    </row>
    <row r="2357" customHeight="1" spans="20:20">
      <c r="T2357"/>
    </row>
    <row r="2358" customHeight="1" spans="20:20">
      <c r="T2358"/>
    </row>
    <row r="2359" customHeight="1" spans="20:20">
      <c r="T2359"/>
    </row>
    <row r="2360" customHeight="1" spans="20:20">
      <c r="T2360"/>
    </row>
    <row r="2361" customHeight="1" spans="20:20">
      <c r="T2361"/>
    </row>
    <row r="2362" customHeight="1" spans="20:20">
      <c r="T2362"/>
    </row>
    <row r="2363" customHeight="1" spans="20:20">
      <c r="T2363"/>
    </row>
    <row r="2364" customHeight="1" spans="20:20">
      <c r="T2364"/>
    </row>
    <row r="2365" customHeight="1" spans="20:20">
      <c r="T2365"/>
    </row>
    <row r="2366" customHeight="1" spans="20:20">
      <c r="T2366"/>
    </row>
    <row r="2367" customHeight="1" spans="20:20">
      <c r="T2367"/>
    </row>
    <row r="2368" customHeight="1" spans="20:20">
      <c r="T2368"/>
    </row>
    <row r="2369" customHeight="1" spans="20:20">
      <c r="T2369"/>
    </row>
    <row r="2370" customHeight="1" spans="20:20">
      <c r="T2370"/>
    </row>
    <row r="2371" customHeight="1" spans="20:20">
      <c r="T2371"/>
    </row>
    <row r="2372" customHeight="1" spans="20:20">
      <c r="T2372"/>
    </row>
    <row r="2373" customHeight="1" spans="20:20">
      <c r="T2373"/>
    </row>
    <row r="2374" customHeight="1" spans="20:20">
      <c r="T2374"/>
    </row>
    <row r="2375" customHeight="1" spans="20:20">
      <c r="T2375"/>
    </row>
    <row r="2376" customHeight="1" spans="20:20">
      <c r="T2376"/>
    </row>
    <row r="2377" customHeight="1" spans="20:20">
      <c r="T2377"/>
    </row>
    <row r="2378" customHeight="1" spans="20:20">
      <c r="T2378"/>
    </row>
    <row r="2379" customHeight="1" spans="20:20">
      <c r="T2379"/>
    </row>
    <row r="2380" customHeight="1" spans="20:20">
      <c r="T2380"/>
    </row>
    <row r="2381" customHeight="1" spans="20:20">
      <c r="T2381"/>
    </row>
    <row r="2382" customHeight="1" spans="20:20">
      <c r="T2382"/>
    </row>
    <row r="2383" customHeight="1" spans="20:20">
      <c r="T2383"/>
    </row>
    <row r="2384" customHeight="1" spans="20:20">
      <c r="T2384"/>
    </row>
    <row r="2385" customHeight="1" spans="20:20">
      <c r="T2385"/>
    </row>
    <row r="2386" customHeight="1" spans="20:20">
      <c r="T2386"/>
    </row>
    <row r="2387" customHeight="1" spans="20:20">
      <c r="T2387"/>
    </row>
    <row r="2388" customHeight="1" spans="20:20">
      <c r="T2388"/>
    </row>
    <row r="2389" customHeight="1" spans="20:20">
      <c r="T2389"/>
    </row>
    <row r="2390" customHeight="1" spans="20:20">
      <c r="T2390"/>
    </row>
    <row r="2391" customHeight="1" spans="20:20">
      <c r="T2391"/>
    </row>
    <row r="2392" customHeight="1" spans="20:20">
      <c r="T2392"/>
    </row>
    <row r="2393" customHeight="1" spans="20:20">
      <c r="T2393"/>
    </row>
    <row r="2394" customHeight="1" spans="20:20">
      <c r="T2394"/>
    </row>
    <row r="2395" customHeight="1" spans="20:20">
      <c r="T2395"/>
    </row>
    <row r="2396" customHeight="1" spans="20:20">
      <c r="T2396"/>
    </row>
    <row r="2397" customHeight="1" spans="20:20">
      <c r="T2397"/>
    </row>
    <row r="2398" customHeight="1" spans="20:20">
      <c r="T2398"/>
    </row>
    <row r="2399" customHeight="1" spans="20:20">
      <c r="T2399"/>
    </row>
    <row r="2400" customHeight="1" spans="20:20">
      <c r="T2400"/>
    </row>
    <row r="2401" customHeight="1" spans="20:20">
      <c r="T2401"/>
    </row>
    <row r="2402" customHeight="1" spans="20:20">
      <c r="T2402"/>
    </row>
    <row r="2403" customHeight="1" spans="20:20">
      <c r="T2403"/>
    </row>
    <row r="2404" customHeight="1" spans="20:20">
      <c r="T2404"/>
    </row>
    <row r="2405" customHeight="1" spans="20:20">
      <c r="T2405"/>
    </row>
    <row r="2406" customHeight="1" spans="20:20">
      <c r="T2406"/>
    </row>
    <row r="2407" customHeight="1" spans="20:20">
      <c r="T2407"/>
    </row>
    <row r="2408" customHeight="1" spans="20:20">
      <c r="T2408"/>
    </row>
    <row r="2409" customHeight="1" spans="20:20">
      <c r="T2409"/>
    </row>
    <row r="2410" customHeight="1" spans="20:20">
      <c r="T2410"/>
    </row>
    <row r="2411" customHeight="1" spans="20:20">
      <c r="T2411"/>
    </row>
    <row r="2412" customHeight="1" spans="20:20">
      <c r="T2412"/>
    </row>
    <row r="2413" customHeight="1" spans="20:20">
      <c r="T2413"/>
    </row>
    <row r="2414" customHeight="1" spans="20:20">
      <c r="T2414"/>
    </row>
    <row r="2415" customHeight="1" spans="20:20">
      <c r="T2415"/>
    </row>
    <row r="2416" customHeight="1" spans="20:20">
      <c r="T2416"/>
    </row>
    <row r="2417" customHeight="1" spans="20:20">
      <c r="T2417"/>
    </row>
    <row r="2418" customHeight="1" spans="20:20">
      <c r="T2418"/>
    </row>
    <row r="2419" customHeight="1" spans="20:20">
      <c r="T2419"/>
    </row>
    <row r="2420" customHeight="1" spans="20:20">
      <c r="T2420"/>
    </row>
    <row r="2421" customHeight="1" spans="20:20">
      <c r="T2421"/>
    </row>
    <row r="2422" customHeight="1" spans="20:20">
      <c r="T2422"/>
    </row>
    <row r="2423" customHeight="1" spans="20:20">
      <c r="T2423"/>
    </row>
    <row r="2424" customHeight="1" spans="20:20">
      <c r="T2424"/>
    </row>
    <row r="2425" customHeight="1" spans="20:20">
      <c r="T2425"/>
    </row>
    <row r="2426" customHeight="1" spans="20:20">
      <c r="T2426"/>
    </row>
    <row r="2427" customHeight="1" spans="20:20">
      <c r="T2427"/>
    </row>
    <row r="2428" customHeight="1" spans="20:20">
      <c r="T2428"/>
    </row>
    <row r="2429" customHeight="1" spans="20:20">
      <c r="T2429"/>
    </row>
    <row r="2430" customHeight="1" spans="20:20">
      <c r="T2430"/>
    </row>
    <row r="2431" customHeight="1" spans="20:20">
      <c r="T2431"/>
    </row>
    <row r="2432" customHeight="1" spans="20:20">
      <c r="T2432"/>
    </row>
    <row r="2433" customHeight="1" spans="20:20">
      <c r="T2433"/>
    </row>
    <row r="2434" customHeight="1" spans="20:20">
      <c r="T2434"/>
    </row>
    <row r="2435" customHeight="1" spans="20:20">
      <c r="T2435"/>
    </row>
    <row r="2436" customHeight="1" spans="20:20">
      <c r="T2436"/>
    </row>
    <row r="2437" customHeight="1" spans="20:20">
      <c r="T2437"/>
    </row>
    <row r="2438" customHeight="1" spans="20:20">
      <c r="T2438"/>
    </row>
    <row r="2439" customHeight="1" spans="20:20">
      <c r="T2439"/>
    </row>
    <row r="2440" customHeight="1" spans="20:20">
      <c r="T2440"/>
    </row>
    <row r="2441" customHeight="1" spans="20:20">
      <c r="T2441"/>
    </row>
    <row r="2442" customHeight="1" spans="20:20">
      <c r="T2442"/>
    </row>
    <row r="2443" customHeight="1" spans="20:20">
      <c r="T2443"/>
    </row>
    <row r="2444" customHeight="1" spans="20:20">
      <c r="T2444"/>
    </row>
    <row r="2445" customHeight="1" spans="20:20">
      <c r="T2445"/>
    </row>
    <row r="2446" customHeight="1" spans="20:20">
      <c r="T2446"/>
    </row>
    <row r="2447" customHeight="1" spans="20:20">
      <c r="T2447"/>
    </row>
    <row r="2448" customHeight="1" spans="20:20">
      <c r="T2448"/>
    </row>
    <row r="2449" customHeight="1" spans="20:20">
      <c r="T2449"/>
    </row>
    <row r="2450" customHeight="1" spans="20:20">
      <c r="T2450"/>
    </row>
    <row r="2451" customHeight="1" spans="20:20">
      <c r="T2451"/>
    </row>
    <row r="2452" customHeight="1" spans="20:20">
      <c r="T2452"/>
    </row>
    <row r="2453" customHeight="1" spans="20:20">
      <c r="T2453"/>
    </row>
    <row r="2454" customHeight="1" spans="20:20">
      <c r="T2454"/>
    </row>
    <row r="2455" customHeight="1" spans="20:20">
      <c r="T2455"/>
    </row>
  </sheetData>
  <mergeCells count="35">
    <mergeCell ref="A712:B712"/>
    <mergeCell ref="A6:A153"/>
    <mergeCell ref="A154:A256"/>
    <mergeCell ref="A257:A328"/>
    <mergeCell ref="A329:A356"/>
    <mergeCell ref="A357:A362"/>
    <mergeCell ref="A363:A364"/>
    <mergeCell ref="A365:A371"/>
    <mergeCell ref="A372:A380"/>
    <mergeCell ref="A381:A387"/>
    <mergeCell ref="A388:A390"/>
    <mergeCell ref="A391:A399"/>
    <mergeCell ref="A400:A401"/>
    <mergeCell ref="A402:A405"/>
    <mergeCell ref="A406:A423"/>
    <mergeCell ref="A424:A433"/>
    <mergeCell ref="A434:A438"/>
    <mergeCell ref="A439:A442"/>
    <mergeCell ref="A443:A449"/>
    <mergeCell ref="A450:A518"/>
    <mergeCell ref="A519:A525"/>
    <mergeCell ref="A526:A527"/>
    <mergeCell ref="A528:A529"/>
    <mergeCell ref="A530:A532"/>
    <mergeCell ref="A533:A534"/>
    <mergeCell ref="A535:A541"/>
    <mergeCell ref="A542:A575"/>
    <mergeCell ref="A576:A603"/>
    <mergeCell ref="A604:A631"/>
    <mergeCell ref="A632:A638"/>
    <mergeCell ref="A639:A665"/>
    <mergeCell ref="A666:A688"/>
    <mergeCell ref="A689:A704"/>
    <mergeCell ref="A705:A711"/>
    <mergeCell ref="C1:Q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4"/>
  <sheetViews>
    <sheetView workbookViewId="0">
      <pane xSplit="12" ySplit="2" topLeftCell="W5" activePane="bottomRight" state="frozen"/>
      <selection/>
      <selection pane="topRight"/>
      <selection pane="bottomLeft"/>
      <selection pane="bottomRight" activeCell="AD13" sqref="AD13"/>
    </sheetView>
  </sheetViews>
  <sheetFormatPr defaultColWidth="9" defaultRowHeight="20" customHeight="1"/>
  <cols>
    <col min="1" max="1" width="28.1296296296296" style="28" customWidth="1"/>
    <col min="3" max="3" width="19.6296296296296" style="28" customWidth="1"/>
    <col min="4" max="4" width="10.6296296296296" style="28" customWidth="1"/>
    <col min="5" max="5" width="8.5" style="28" customWidth="1"/>
    <col min="6" max="6" width="15.6296296296296" style="30" customWidth="1"/>
    <col min="7" max="7" width="12.3796296296296" style="30" customWidth="1"/>
    <col min="8" max="8" width="5.25" style="28" customWidth="1"/>
    <col min="9" max="9" width="5.87962962962963" customWidth="1"/>
    <col min="10" max="11" width="5.12962962962963" customWidth="1"/>
    <col min="12" max="12" width="7" customWidth="1"/>
    <col min="13" max="13" width="10.3796296296296" customWidth="1"/>
    <col min="14" max="14" width="6.87962962962963" style="4" customWidth="1"/>
    <col min="15" max="15" width="8.12962962962963" customWidth="1"/>
    <col min="16" max="16" width="4.37962962962963" customWidth="1"/>
    <col min="17" max="17" width="6.25" customWidth="1"/>
    <col min="18" max="18" width="8.12962962962963" customWidth="1"/>
    <col min="19" max="19" width="11.6296296296296" customWidth="1"/>
    <col min="20" max="20" width="6.87962962962963" style="4" customWidth="1"/>
    <col min="21" max="21" width="8.12962962962963" customWidth="1"/>
    <col min="22" max="23" width="6.25" customWidth="1"/>
    <col min="24" max="24" width="8.12962962962963" customWidth="1"/>
  </cols>
  <sheetData>
    <row r="1" ht="30" customHeight="1" spans="1:26">
      <c r="A1" s="32" t="s">
        <v>371</v>
      </c>
      <c r="B1" s="31" t="s">
        <v>405</v>
      </c>
      <c r="C1" s="33" t="s">
        <v>169</v>
      </c>
      <c r="D1" s="46" t="s">
        <v>406</v>
      </c>
      <c r="E1" s="33" t="s">
        <v>407</v>
      </c>
      <c r="F1" s="34" t="s">
        <v>408</v>
      </c>
      <c r="G1" s="47" t="s">
        <v>409</v>
      </c>
      <c r="H1" s="33" t="s">
        <v>410</v>
      </c>
      <c r="I1" s="45" t="s">
        <v>411</v>
      </c>
      <c r="J1" s="45"/>
      <c r="K1" s="45"/>
      <c r="L1" s="45"/>
      <c r="M1" s="33" t="s">
        <v>412</v>
      </c>
      <c r="N1" s="50"/>
      <c r="O1" s="33"/>
      <c r="P1" s="33"/>
      <c r="Q1" s="33"/>
      <c r="R1" s="33"/>
      <c r="S1" s="33" t="s">
        <v>413</v>
      </c>
      <c r="T1" s="50"/>
      <c r="U1" s="33"/>
      <c r="V1" s="33"/>
      <c r="W1" s="33"/>
      <c r="X1" s="33"/>
      <c r="Y1" s="33" t="s">
        <v>414</v>
      </c>
      <c r="Z1" s="33"/>
    </row>
    <row r="2" ht="30" customHeight="1" spans="1:26">
      <c r="A2" s="32"/>
      <c r="B2" s="31"/>
      <c r="C2" s="33"/>
      <c r="D2" s="48"/>
      <c r="E2" s="33"/>
      <c r="F2" s="34"/>
      <c r="G2" s="49"/>
      <c r="H2" s="33"/>
      <c r="I2" s="45" t="s">
        <v>415</v>
      </c>
      <c r="J2" s="45" t="s">
        <v>416</v>
      </c>
      <c r="K2" s="45" t="s">
        <v>417</v>
      </c>
      <c r="L2" s="45" t="s">
        <v>418</v>
      </c>
      <c r="M2" s="33" t="s">
        <v>419</v>
      </c>
      <c r="N2" s="50" t="s">
        <v>420</v>
      </c>
      <c r="O2" s="33" t="s">
        <v>421</v>
      </c>
      <c r="P2" s="33" t="s">
        <v>417</v>
      </c>
      <c r="Q2" s="33" t="s">
        <v>418</v>
      </c>
      <c r="R2" s="33" t="s">
        <v>422</v>
      </c>
      <c r="S2" s="33" t="s">
        <v>419</v>
      </c>
      <c r="T2" s="50" t="s">
        <v>420</v>
      </c>
      <c r="U2" s="33" t="s">
        <v>421</v>
      </c>
      <c r="V2" s="33" t="s">
        <v>417</v>
      </c>
      <c r="W2" s="33" t="s">
        <v>418</v>
      </c>
      <c r="X2" s="33" t="s">
        <v>422</v>
      </c>
      <c r="Y2" s="33" t="s">
        <v>423</v>
      </c>
      <c r="Z2" s="33" t="s">
        <v>424</v>
      </c>
    </row>
    <row r="3" ht="30" customHeight="1" spans="1:26">
      <c r="A3" s="2" t="s">
        <v>398</v>
      </c>
      <c r="B3" s="1" t="str">
        <f>VLOOKUP(A:A,笔记匹配!A:N,5,FALSE)</f>
        <v>=DISPIMG("ID_69887E1894C54E939086309F3781CD9E",1)</v>
      </c>
      <c r="C3" s="35" t="str">
        <f>VLOOKUP(A:A,笔记匹配!A:N,3,FALSE)</f>
        <v>苏Su超级爱吃甜品呀</v>
      </c>
      <c r="D3" s="35" t="str">
        <f>VLOOKUP(A:A,笔记匹配!A:N,6,FALSE)</f>
        <v>在家坐月子的姐妹看过来❗️这个真的很值得‼️</v>
      </c>
      <c r="E3" s="35" t="str">
        <f>VLOOKUP(A:A,笔记匹配!A:N,7,FALSE)</f>
        <v>https://www.xiaohongshu.com/discovery/item/634cca9b000000000703a847</v>
      </c>
      <c r="F3" s="42">
        <f>VLOOKUP(A:A,笔记匹配!A:N,8,FALSE)</f>
        <v>44851</v>
      </c>
      <c r="G3" s="42" t="s">
        <v>117</v>
      </c>
      <c r="H3" s="35" t="str">
        <f>VLOOKUP(A:A,笔记匹配!A:N,9,FALSE)</f>
        <v>图文</v>
      </c>
      <c r="I3" s="1">
        <f>VLOOKUP(A:A,笔记匹配!A:N,10,FALSE)</f>
        <v>291</v>
      </c>
      <c r="J3" s="1">
        <f>VLOOKUP(A:A,笔记匹配!A:N,11,FALSE)</f>
        <v>99</v>
      </c>
      <c r="K3" s="2">
        <f>VLOOKUP(A:A,笔记匹配!A:N,12,FALSE)</f>
        <v>44</v>
      </c>
      <c r="L3" s="51">
        <f>VLOOKUP(A:A,笔记匹配!A:N,13,FALSE)</f>
        <v>434</v>
      </c>
      <c r="M3" s="1">
        <f>IFERROR(VLOOKUP(A:A,信息流数据源!A:T,2,FALSE),0)</f>
        <v>755.91</v>
      </c>
      <c r="N3" s="52">
        <f>IFERROR(VLOOKUP(A:A,信息流数据源!A:T,5,FALSE),0)</f>
        <v>0.0292441605610871</v>
      </c>
      <c r="O3" s="53">
        <f>IFERROR(VLOOKUP(A:A,信息流数据源!A:T,6,FALSE),0)</f>
        <v>0.809325481798715</v>
      </c>
      <c r="P3" s="51">
        <f>IFERROR(VLOOKUP(A:A,信息流数据源!A:T,9,FALSE),0)</f>
        <v>5</v>
      </c>
      <c r="Q3" s="1">
        <f>IFERROR(VLOOKUP(A:A,信息流数据源!A:T,13,FALSE),0)</f>
        <v>103</v>
      </c>
      <c r="R3" s="54">
        <f>IFERROR(VLOOKUP(A:A,信息流数据源!A:T,14,FALSE),0)</f>
        <v>7.33893203883495</v>
      </c>
      <c r="S3" s="1">
        <f>IFERROR(VLOOKUP(A:A,搜索数据源!A:T,2,FALSE),0)</f>
        <v>0</v>
      </c>
      <c r="T3" s="55">
        <f>IFERROR(VLOOKUP(A:A,搜索数据源!A:T,5,FALSE),0)</f>
        <v>0</v>
      </c>
      <c r="U3" s="56">
        <f>IFERROR(VLOOKUP(A:A,搜索数据源!A:T,6,FALSE),0)</f>
        <v>0</v>
      </c>
      <c r="V3" s="1">
        <f>IFERROR(VLOOKUP(A:A,搜索数据源!A:T,9,FALSE),0)</f>
        <v>0</v>
      </c>
      <c r="W3" s="1">
        <f>IFERROR(VLOOKUP(A:A,搜索数据源!A:T,13,FALSE),0)</f>
        <v>0</v>
      </c>
      <c r="X3" s="57">
        <f>IFERROR(VLOOKUP(A:A,搜索数据源!A:T,14,FALSE),0)</f>
        <v>0</v>
      </c>
      <c r="Y3" s="55">
        <f>IFERROR(VLOOKUP(A:A,回搜数据源!B:N,4,FALSE),0)</f>
        <v>0.0208791208791208</v>
      </c>
      <c r="Z3" s="55">
        <f>IFERROR(VLOOKUP(A:A,回搜数据源!B:N,5,FALSE),0)</f>
        <v>0</v>
      </c>
    </row>
    <row r="4" ht="30" customHeight="1" spans="1:26">
      <c r="A4" s="2" t="s">
        <v>397</v>
      </c>
      <c r="B4" s="1" t="str">
        <f>VLOOKUP(A:A,笔记匹配!A:N,5,FALSE)</f>
        <v>=DISPIMG("ID_73712CDBD8FE44EE9DA5BF2031C4B1A3",1)</v>
      </c>
      <c r="C4" s="35" t="str">
        <f>VLOOKUP(A:A,笔记匹配!A:N,3,FALSE)</f>
        <v>木木酱</v>
      </c>
      <c r="D4" s="35" t="str">
        <f>VLOOKUP(A:A,笔记匹配!A:N,6,FALSE)</f>
        <v>这个月子汤好用！我都说麻了</v>
      </c>
      <c r="E4" s="35" t="str">
        <f>VLOOKUP(A:A,笔记匹配!A:N,7,FALSE)</f>
        <v>https://www.xiaohongshu.com/discovery/item/634675e5000000000602e492</v>
      </c>
      <c r="F4" s="42">
        <f>VLOOKUP(A:A,笔记匹配!A:N,8,FALSE)</f>
        <v>44846</v>
      </c>
      <c r="G4" s="42" t="s">
        <v>111</v>
      </c>
      <c r="H4" s="35" t="str">
        <f>VLOOKUP(A:A,笔记匹配!A:N,9,FALSE)</f>
        <v>图文</v>
      </c>
      <c r="I4" s="1">
        <f>VLOOKUP(A:A,笔记匹配!A:N,10,FALSE)</f>
        <v>386</v>
      </c>
      <c r="J4" s="1">
        <f>VLOOKUP(A:A,笔记匹配!A:N,11,FALSE)</f>
        <v>210</v>
      </c>
      <c r="K4" s="2">
        <f>VLOOKUP(A:A,笔记匹配!A:N,12,FALSE)</f>
        <v>49</v>
      </c>
      <c r="L4" s="51">
        <f>VLOOKUP(A:A,笔记匹配!A:N,13,FALSE)</f>
        <v>645</v>
      </c>
      <c r="M4" s="1">
        <f>IFERROR(VLOOKUP(A:A,信息流数据源!A:T,2,FALSE),0)</f>
        <v>1322.14</v>
      </c>
      <c r="N4" s="52">
        <f>IFERROR(VLOOKUP(A:A,信息流数据源!A:T,5,FALSE),0)</f>
        <v>0.0214097211036909</v>
      </c>
      <c r="O4" s="53">
        <f>IFERROR(VLOOKUP(A:A,信息流数据源!A:T,6,FALSE),0)</f>
        <v>0.765127314814815</v>
      </c>
      <c r="P4" s="51">
        <f>IFERROR(VLOOKUP(A:A,信息流数据源!A:T,9,FALSE),0)</f>
        <v>6</v>
      </c>
      <c r="Q4" s="1">
        <f>IFERROR(VLOOKUP(A:A,信息流数据源!A:T,13,FALSE),0)</f>
        <v>213</v>
      </c>
      <c r="R4" s="54">
        <f>IFERROR(VLOOKUP(A:A,信息流数据源!A:T,14,FALSE),0)</f>
        <v>6.20723004694836</v>
      </c>
      <c r="S4" s="1">
        <f>IFERROR(VLOOKUP(A:A,搜索数据源!A:T,2,FALSE),0)</f>
        <v>0</v>
      </c>
      <c r="T4" s="55">
        <f>IFERROR(VLOOKUP(A:A,搜索数据源!A:T,5,FALSE),0)</f>
        <v>0</v>
      </c>
      <c r="U4" s="56">
        <f>IFERROR(VLOOKUP(A:A,搜索数据源!A:T,6,FALSE),0)</f>
        <v>0</v>
      </c>
      <c r="V4" s="1">
        <f>IFERROR(VLOOKUP(A:A,搜索数据源!A:T,9,FALSE),0)</f>
        <v>0</v>
      </c>
      <c r="W4" s="1">
        <f>IFERROR(VLOOKUP(A:A,搜索数据源!A:T,13,FALSE),0)</f>
        <v>0</v>
      </c>
      <c r="X4" s="57">
        <f>IFERROR(VLOOKUP(A:A,搜索数据源!A:T,14,FALSE),0)</f>
        <v>0</v>
      </c>
      <c r="Y4" s="55">
        <f>IFERROR(VLOOKUP(A:A,回搜数据源!B:N,4,FALSE),0)</f>
        <v>0.0207468879668049</v>
      </c>
      <c r="Z4" s="55">
        <f>IFERROR(VLOOKUP(A:A,回搜数据源!B:N,5,FALSE),0)</f>
        <v>0</v>
      </c>
    </row>
    <row r="5" ht="30" customHeight="1" spans="1:26">
      <c r="A5" s="2" t="s">
        <v>403</v>
      </c>
      <c r="B5" s="1" t="str">
        <f>VLOOKUP(A:A,笔记匹配!A:N,5,FALSE)</f>
        <v>=DISPIMG("ID_F8D5D7B8D618491A85ED4306E359AD11",1)</v>
      </c>
      <c r="C5" s="35" t="str">
        <f>VLOOKUP(A:A,笔记匹配!A:N,3,FALSE)</f>
        <v>官方首发! 保姆级双十一攻略，这样买最省钱</v>
      </c>
      <c r="D5" s="35" t="str">
        <f>VLOOKUP(A:A,笔记匹配!A:N,6,FALSE)</f>
        <v>官方首发! 保姆级双十一攻略，这样买最省钱</v>
      </c>
      <c r="E5" s="35" t="str">
        <f>VLOOKUP(A:A,笔记匹配!A:N,7,FALSE)</f>
        <v>https://www.xiaohongshu.com/discovery/item/6356771e000000001400fa23</v>
      </c>
      <c r="F5" s="42">
        <f>VLOOKUP(A:A,笔记匹配!A:N,8,FALSE)</f>
        <v>44858</v>
      </c>
      <c r="G5" s="42" t="s">
        <v>123</v>
      </c>
      <c r="H5" s="35" t="str">
        <f>VLOOKUP(A:A,笔记匹配!A:N,9,FALSE)</f>
        <v>图文</v>
      </c>
      <c r="I5" s="1">
        <f>VLOOKUP(A:A,笔记匹配!A:N,10,FALSE)</f>
        <v>5</v>
      </c>
      <c r="J5" s="1">
        <f>VLOOKUP(A:A,笔记匹配!A:N,11,FALSE)</f>
        <v>1</v>
      </c>
      <c r="K5" s="2">
        <f>VLOOKUP(A:A,笔记匹配!A:N,12,FALSE)</f>
        <v>0</v>
      </c>
      <c r="L5" s="51">
        <f>VLOOKUP(A:A,笔记匹配!A:N,13,FALSE)</f>
        <v>6</v>
      </c>
      <c r="M5" s="1">
        <f>IFERROR(VLOOKUP(A:A,信息流数据源!A:T,2,FALSE),0)</f>
        <v>376.81</v>
      </c>
      <c r="N5" s="52">
        <f>IFERROR(VLOOKUP(A:A,信息流数据源!A:T,5,FALSE),0)</f>
        <v>0.0214637210763271</v>
      </c>
      <c r="O5" s="53">
        <f>IFERROR(VLOOKUP(A:A,信息流数据源!A:T,6,FALSE),0)</f>
        <v>0.61269918699187</v>
      </c>
      <c r="P5" s="51">
        <f>IFERROR(VLOOKUP(A:A,信息流数据源!A:T,9,FALSE),0)</f>
        <v>1</v>
      </c>
      <c r="Q5" s="1">
        <f>IFERROR(VLOOKUP(A:A,信息流数据源!A:T,13,FALSE),0)</f>
        <v>6</v>
      </c>
      <c r="R5" s="54">
        <f>IFERROR(VLOOKUP(A:A,信息流数据源!A:T,14,FALSE),0)</f>
        <v>62.8016666666667</v>
      </c>
      <c r="S5" s="1">
        <f>IFERROR(VLOOKUP(A:A,搜索数据源!A:T,2,FALSE),0)</f>
        <v>0</v>
      </c>
      <c r="T5" s="55">
        <f>IFERROR(VLOOKUP(A:A,搜索数据源!A:T,5,FALSE),0)</f>
        <v>0</v>
      </c>
      <c r="U5" s="56">
        <f>IFERROR(VLOOKUP(A:A,搜索数据源!A:T,6,FALSE),0)</f>
        <v>0</v>
      </c>
      <c r="V5" s="1">
        <f>IFERROR(VLOOKUP(A:A,搜索数据源!A:T,9,FALSE),0)</f>
        <v>0</v>
      </c>
      <c r="W5" s="1">
        <f>IFERROR(VLOOKUP(A:A,搜索数据源!A:T,13,FALSE),0)</f>
        <v>0</v>
      </c>
      <c r="X5" s="57">
        <f>IFERROR(VLOOKUP(A:A,搜索数据源!A:T,14,FALSE),0)</f>
        <v>0</v>
      </c>
      <c r="Y5" s="55">
        <f>IFERROR(VLOOKUP(A:A,回搜数据源!B:N,4,FALSE),0)</f>
        <v>0.00664451827242524</v>
      </c>
      <c r="Z5" s="55">
        <f>IFERROR(VLOOKUP(A:A,回搜数据源!B:N,5,FALSE),0)</f>
        <v>0</v>
      </c>
    </row>
    <row r="6" ht="30" customHeight="1" spans="1:26">
      <c r="A6" s="2" t="s">
        <v>390</v>
      </c>
      <c r="B6" s="1" t="str">
        <f>VLOOKUP(A:A,笔记匹配!A:N,5,FALSE)</f>
        <v>=DISPIMG("ID_548E4B3B56B1471B9B5CF5DFBC2481B2",1)</v>
      </c>
      <c r="C6" s="35" t="str">
        <f>VLOOKUP(A:A,笔记匹配!A:N,3,FALSE)</f>
        <v>大雷芸</v>
      </c>
      <c r="D6" s="35" t="str">
        <f>VLOOKUP(A:A,笔记匹配!A:N,6,FALSE)</f>
        <v>绝了！辣妈闺蜜出了月子就这状态！说她二胎又可以了</v>
      </c>
      <c r="E6" s="35" t="str">
        <f>VLOOKUP(A:A,笔记匹配!A:N,7,FALSE)</f>
        <v>https://www.xiaohongshu.com/discovery/item/63115183000000001101242f</v>
      </c>
      <c r="F6" s="42">
        <f>VLOOKUP(A:A,笔记匹配!A:N,8,FALSE)</f>
        <v>44808</v>
      </c>
      <c r="G6" s="42" t="s">
        <v>77</v>
      </c>
      <c r="H6" s="35" t="str">
        <f>VLOOKUP(A:A,笔记匹配!A:N,9,FALSE)</f>
        <v>图文</v>
      </c>
      <c r="I6" s="1">
        <f>VLOOKUP(A:A,笔记匹配!A:N,10,FALSE)</f>
        <v>1555</v>
      </c>
      <c r="J6" s="1">
        <f>VLOOKUP(A:A,笔记匹配!A:N,11,FALSE)</f>
        <v>1196</v>
      </c>
      <c r="K6" s="2">
        <f>VLOOKUP(A:A,笔记匹配!A:N,12,FALSE)</f>
        <v>57</v>
      </c>
      <c r="L6" s="51">
        <f>VLOOKUP(A:A,笔记匹配!A:N,13,FALSE)</f>
        <v>2808</v>
      </c>
      <c r="M6" s="1">
        <f>IFERROR(VLOOKUP(A:A,信息流数据源!A:T,2,FALSE),0)</f>
        <v>12660.34</v>
      </c>
      <c r="N6" s="52">
        <f>IFERROR(VLOOKUP(A:A,信息流数据源!A:T,5,FALSE),0)</f>
        <v>0.0466011365443496</v>
      </c>
      <c r="O6" s="53">
        <f>IFERROR(VLOOKUP(A:A,信息流数据源!A:T,6,FALSE),0)</f>
        <v>0.546882937365011</v>
      </c>
      <c r="P6" s="51">
        <f>IFERROR(VLOOKUP(A:A,信息流数据源!A:T,9,FALSE),0)</f>
        <v>20</v>
      </c>
      <c r="Q6" s="1">
        <f>IFERROR(VLOOKUP(A:A,信息流数据源!A:T,13,FALSE),0)</f>
        <v>2362</v>
      </c>
      <c r="R6" s="54">
        <f>IFERROR(VLOOKUP(A:A,信息流数据源!A:T,14,FALSE),0)</f>
        <v>5.36000846740051</v>
      </c>
      <c r="S6" s="1">
        <f>IFERROR(VLOOKUP(A:A,搜索数据源!A:T,2,FALSE),0)</f>
        <v>0</v>
      </c>
      <c r="T6" s="55">
        <f>IFERROR(VLOOKUP(A:A,搜索数据源!A:T,5,FALSE),0)</f>
        <v>0</v>
      </c>
      <c r="U6" s="56">
        <f>IFERROR(VLOOKUP(A:A,搜索数据源!A:T,6,FALSE),0)</f>
        <v>0</v>
      </c>
      <c r="V6" s="1">
        <f>IFERROR(VLOOKUP(A:A,搜索数据源!A:T,9,FALSE),0)</f>
        <v>0</v>
      </c>
      <c r="W6" s="1">
        <f>IFERROR(VLOOKUP(A:A,搜索数据源!A:T,13,FALSE),0)</f>
        <v>0</v>
      </c>
      <c r="X6" s="57">
        <f>IFERROR(VLOOKUP(A:A,搜索数据源!A:T,14,FALSE),0)</f>
        <v>0</v>
      </c>
      <c r="Y6" s="55">
        <f>IFERROR(VLOOKUP(A:A,回搜数据源!B:N,4,FALSE),0)</f>
        <v>0.00571634334068506</v>
      </c>
      <c r="Z6" s="55">
        <f>IFERROR(VLOOKUP(A:A,回搜数据源!B:N,5,FALSE),0)</f>
        <v>0</v>
      </c>
    </row>
    <row r="7" ht="30" customHeight="1" spans="1:26">
      <c r="A7" s="2" t="s">
        <v>372</v>
      </c>
      <c r="B7" s="1" t="str">
        <f>VLOOKUP(A:A,笔记匹配!A:N,5,FALSE)</f>
        <v>=DISPIMG("ID_A58E341E36914F81BF93E9C5C72304E7",1)</v>
      </c>
      <c r="C7" s="35" t="str">
        <f>VLOOKUP(A:A,笔记匹配!A:N,3,FALSE)</f>
        <v>圆湘琴</v>
      </c>
      <c r="D7" s="35" t="str">
        <f>VLOOKUP(A:A,笔记匹配!A:N,6,FALSE)</f>
        <v>坐月子必备❗️送给准妈妈的礼物！月子调理太重要了</v>
      </c>
      <c r="E7" s="35" t="str">
        <f>VLOOKUP(A:A,笔记匹配!A:N,7,FALSE)</f>
        <v>https://www.xiaohongshu.com/discovery/item/62bec02a0000000004006257</v>
      </c>
      <c r="F7" s="42">
        <f>VLOOKUP(A:A,笔记匹配!A:N,8,FALSE)</f>
        <v>44743</v>
      </c>
      <c r="G7" s="42" t="s">
        <v>16</v>
      </c>
      <c r="H7" s="35" t="str">
        <f>VLOOKUP(A:A,笔记匹配!A:N,9,FALSE)</f>
        <v>图文</v>
      </c>
      <c r="I7" s="1">
        <f>VLOOKUP(A:A,笔记匹配!A:N,10,FALSE)</f>
        <v>5246</v>
      </c>
      <c r="J7" s="1">
        <f>VLOOKUP(A:A,笔记匹配!A:N,11,FALSE)</f>
        <v>4380</v>
      </c>
      <c r="K7" s="2">
        <f>VLOOKUP(A:A,笔记匹配!A:N,12,FALSE)</f>
        <v>171</v>
      </c>
      <c r="L7" s="51">
        <f>VLOOKUP(A:A,笔记匹配!A:N,13,FALSE)</f>
        <v>9797</v>
      </c>
      <c r="M7" s="1">
        <f>IFERROR(VLOOKUP(A:A,信息流数据源!A:T,2,FALSE),0)</f>
        <v>5256.7</v>
      </c>
      <c r="N7" s="52">
        <f>IFERROR(VLOOKUP(A:A,信息流数据源!A:T,5,FALSE),0)</f>
        <v>0.0314839387530513</v>
      </c>
      <c r="O7" s="53">
        <f>IFERROR(VLOOKUP(A:A,信息流数据源!A:T,6,FALSE),0)</f>
        <v>0.756142117376295</v>
      </c>
      <c r="P7" s="51">
        <f>IFERROR(VLOOKUP(A:A,信息流数据源!A:T,9,FALSE),0)</f>
        <v>4</v>
      </c>
      <c r="Q7" s="1">
        <f>IFERROR(VLOOKUP(A:A,信息流数据源!A:T,13,FALSE),0)</f>
        <v>576</v>
      </c>
      <c r="R7" s="54">
        <f>IFERROR(VLOOKUP(A:A,信息流数据源!A:T,14,FALSE),0)</f>
        <v>9.12621527777778</v>
      </c>
      <c r="S7" s="1">
        <f>IFERROR(VLOOKUP(A:A,搜索数据源!A:T,2,FALSE),0)</f>
        <v>119224.53</v>
      </c>
      <c r="T7" s="55">
        <f>IFERROR(VLOOKUP(A:A,搜索数据源!A:T,5,FALSE),0)</f>
        <v>0.0294492667253425</v>
      </c>
      <c r="U7" s="56">
        <f>IFERROR(VLOOKUP(A:A,搜索数据源!A:T,6,FALSE),0)</f>
        <v>0.575546850108617</v>
      </c>
      <c r="V7" s="1">
        <f>IFERROR(VLOOKUP(A:A,搜索数据源!A:T,9,FALSE),0)</f>
        <v>77</v>
      </c>
      <c r="W7" s="1">
        <f>IFERROR(VLOOKUP(A:A,搜索数据源!A:T,13,FALSE),0)</f>
        <v>3613</v>
      </c>
      <c r="X7" s="57">
        <f>IFERROR(VLOOKUP(A:A,搜索数据源!A:T,14,FALSE),0)</f>
        <v>32.9987628009964</v>
      </c>
      <c r="Y7" s="55">
        <f>IFERROR(VLOOKUP(A:A,回搜数据源!B:N,4,FALSE),0)</f>
        <v>0.00534836657993639</v>
      </c>
      <c r="Z7" s="55">
        <f>IFERROR(VLOOKUP(A:A,回搜数据源!B:N,5,FALSE),0)</f>
        <v>0.0109901950220881</v>
      </c>
    </row>
    <row r="8" ht="30" customHeight="1" spans="1:26">
      <c r="A8" s="2" t="s">
        <v>400</v>
      </c>
      <c r="B8" s="1" t="str">
        <f>VLOOKUP(A:A,笔记匹配!A:N,5,FALSE)</f>
        <v>=DISPIMG("ID_5F4B6FA836294BBDBCDCCFEF27AB527A",1)</v>
      </c>
      <c r="C8" s="35" t="str">
        <f>VLOOKUP(A:A,笔记匹配!A:N,3,FALSE)</f>
        <v>你一定要知道的开奶救星</v>
      </c>
      <c r="D8" s="35" t="str">
        <f>VLOOKUP(A:A,笔记匹配!A:N,6,FALSE)</f>
        <v>你一定要知道的开奶救星</v>
      </c>
      <c r="E8" s="35" t="str">
        <f>VLOOKUP(A:A,笔记匹配!A:N,7,FALSE)</f>
        <v>https://www.xiaohongshu.com/discovery/item/634f84ba0000000007035ee3</v>
      </c>
      <c r="F8" s="42">
        <f>VLOOKUP(A:A,笔记匹配!A:N,8,FALSE)</f>
        <v>44853</v>
      </c>
      <c r="G8" s="42" t="s">
        <v>117</v>
      </c>
      <c r="H8" s="35" t="str">
        <f>VLOOKUP(A:A,笔记匹配!A:N,9,FALSE)</f>
        <v>图文</v>
      </c>
      <c r="I8" s="1">
        <f>VLOOKUP(A:A,笔记匹配!A:N,10,FALSE)</f>
        <v>18</v>
      </c>
      <c r="J8" s="1">
        <f>VLOOKUP(A:A,笔记匹配!A:N,11,FALSE)</f>
        <v>12</v>
      </c>
      <c r="K8" s="2">
        <f>VLOOKUP(A:A,笔记匹配!A:N,12,FALSE)</f>
        <v>5</v>
      </c>
      <c r="L8" s="51">
        <f>VLOOKUP(A:A,笔记匹配!A:N,13,FALSE)</f>
        <v>35</v>
      </c>
      <c r="M8" s="1">
        <f>IFERROR(VLOOKUP(A:A,信息流数据源!A:T,2,FALSE),0)</f>
        <v>760.51</v>
      </c>
      <c r="N8" s="52">
        <f>IFERROR(VLOOKUP(A:A,信息流数据源!A:T,5,FALSE),0)</f>
        <v>0.0323211260263261</v>
      </c>
      <c r="O8" s="53">
        <f>IFERROR(VLOOKUP(A:A,信息流数据源!A:T,6,FALSE),0)</f>
        <v>0.511095430107527</v>
      </c>
      <c r="P8" s="51">
        <f>IFERROR(VLOOKUP(A:A,信息流数据源!A:T,9,FALSE),0)</f>
        <v>5</v>
      </c>
      <c r="Q8" s="1">
        <f>IFERROR(VLOOKUP(A:A,信息流数据源!A:T,13,FALSE),0)</f>
        <v>37</v>
      </c>
      <c r="R8" s="54">
        <f>IFERROR(VLOOKUP(A:A,信息流数据源!A:T,14,FALSE),0)</f>
        <v>20.5543243243243</v>
      </c>
      <c r="S8" s="1">
        <f>IFERROR(VLOOKUP(A:A,搜索数据源!A:T,2,FALSE),0)</f>
        <v>0</v>
      </c>
      <c r="T8" s="55">
        <f>IFERROR(VLOOKUP(A:A,搜索数据源!A:T,5,FALSE),0)</f>
        <v>0</v>
      </c>
      <c r="U8" s="56">
        <f>IFERROR(VLOOKUP(A:A,搜索数据源!A:T,6,FALSE),0)</f>
        <v>0</v>
      </c>
      <c r="V8" s="1">
        <f>IFERROR(VLOOKUP(A:A,搜索数据源!A:T,9,FALSE),0)</f>
        <v>0</v>
      </c>
      <c r="W8" s="1">
        <f>IFERROR(VLOOKUP(A:A,搜索数据源!A:T,13,FALSE),0)</f>
        <v>0</v>
      </c>
      <c r="X8" s="57">
        <f>IFERROR(VLOOKUP(A:A,搜索数据源!A:T,14,FALSE),0)</f>
        <v>0</v>
      </c>
      <c r="Y8" s="55">
        <f>IFERROR(VLOOKUP(A:A,回搜数据源!B:N,4,FALSE),0)</f>
        <v>0.00341763499658236</v>
      </c>
      <c r="Z8" s="55">
        <f>IFERROR(VLOOKUP(A:A,回搜数据源!B:N,5,FALSE),0)</f>
        <v>0</v>
      </c>
    </row>
    <row r="9" ht="30" customHeight="1" spans="1:26">
      <c r="A9" s="2" t="s">
        <v>374</v>
      </c>
      <c r="B9" s="1" t="str">
        <f>VLOOKUP(A:A,笔记匹配!A:N,5,FALSE)</f>
        <v>=DISPIMG("ID_8E5400210D1C4DC287F40CDB23E0FCFE",1)</v>
      </c>
      <c r="C9" s="35" t="str">
        <f>VLOOKUP(A:A,笔记匹配!A:N,3,FALSE)</f>
        <v>是你拐</v>
      </c>
      <c r="D9" s="35" t="str">
        <f>VLOOKUP(A:A,笔记匹配!A:N,6,FALSE)</f>
        <v>冤种闺蜜！居然挺着肚子把这月子汤顺走了！</v>
      </c>
      <c r="E9" s="35" t="str">
        <f>VLOOKUP(A:A,笔记匹配!A:N,7,FALSE)</f>
        <v>https://www.xiaohongshu.com/discovery/item/6311aaa7000000001303947b</v>
      </c>
      <c r="F9" s="42">
        <f>VLOOKUP(A:A,笔记匹配!A:N,8,FALSE)</f>
        <v>44807</v>
      </c>
      <c r="G9" s="42" t="s">
        <v>74</v>
      </c>
      <c r="H9" s="35" t="str">
        <f>VLOOKUP(A:A,笔记匹配!A:N,9,FALSE)</f>
        <v>图文</v>
      </c>
      <c r="I9" s="1">
        <f>VLOOKUP(A:A,笔记匹配!A:N,10,FALSE)</f>
        <v>471</v>
      </c>
      <c r="J9" s="1">
        <f>VLOOKUP(A:A,笔记匹配!A:N,11,FALSE)</f>
        <v>415</v>
      </c>
      <c r="K9" s="2">
        <f>VLOOKUP(A:A,笔记匹配!A:N,12,FALSE)</f>
        <v>32</v>
      </c>
      <c r="L9" s="51">
        <f>VLOOKUP(A:A,笔记匹配!A:N,13,FALSE)</f>
        <v>918</v>
      </c>
      <c r="M9" s="1">
        <f>IFERROR(VLOOKUP(A:A,信息流数据源!A:T,2,FALSE),0)</f>
        <v>622.45</v>
      </c>
      <c r="N9" s="52">
        <f>IFERROR(VLOOKUP(A:A,信息流数据源!A:T,5,FALSE),0)</f>
        <v>0.05980785711064</v>
      </c>
      <c r="O9" s="53">
        <f>IFERROR(VLOOKUP(A:A,信息流数据源!A:T,6,FALSE),0)</f>
        <v>0.469419306184012</v>
      </c>
      <c r="P9" s="51">
        <f>IFERROR(VLOOKUP(A:A,信息流数据源!A:T,9,FALSE),0)</f>
        <v>0</v>
      </c>
      <c r="Q9" s="1">
        <f>IFERROR(VLOOKUP(A:A,信息流数据源!A:T,13,FALSE),0)</f>
        <v>78</v>
      </c>
      <c r="R9" s="54">
        <f>IFERROR(VLOOKUP(A:A,信息流数据源!A:T,14,FALSE),0)</f>
        <v>7.98012820512821</v>
      </c>
      <c r="S9" s="1">
        <f>IFERROR(VLOOKUP(A:A,搜索数据源!A:T,2,FALSE),0)</f>
        <v>0</v>
      </c>
      <c r="T9" s="55">
        <f>IFERROR(VLOOKUP(A:A,搜索数据源!A:T,5,FALSE),0)</f>
        <v>0</v>
      </c>
      <c r="U9" s="56">
        <f>IFERROR(VLOOKUP(A:A,搜索数据源!A:T,6,FALSE),0)</f>
        <v>0</v>
      </c>
      <c r="V9" s="1">
        <f>IFERROR(VLOOKUP(A:A,搜索数据源!A:T,9,FALSE),0)</f>
        <v>0</v>
      </c>
      <c r="W9" s="1">
        <f>IFERROR(VLOOKUP(A:A,搜索数据源!A:T,13,FALSE),0)</f>
        <v>0</v>
      </c>
      <c r="X9" s="57">
        <f>IFERROR(VLOOKUP(A:A,搜索数据源!A:T,14,FALSE),0)</f>
        <v>0</v>
      </c>
      <c r="Y9" s="55">
        <f>IFERROR(VLOOKUP(A:A,回搜数据源!B:N,4,FALSE),0)</f>
        <v>0.00298953662182361</v>
      </c>
      <c r="Z9" s="55">
        <f>IFERROR(VLOOKUP(A:A,回搜数据源!B:N,5,FALSE),0)</f>
        <v>0</v>
      </c>
    </row>
    <row r="10" ht="30" customHeight="1" spans="1:26">
      <c r="A10" s="2" t="s">
        <v>402</v>
      </c>
      <c r="B10" s="1" t="str">
        <f>VLOOKUP(A:A,笔记匹配!A:N,5,FALSE)</f>
        <v>=DISPIMG("ID_466D64A82EFA4DBC8CBB907B1C777C8C",1)</v>
      </c>
      <c r="C10" s="35" t="str">
        <f>VLOOKUP(A:A,笔记匹配!A:N,3,FALSE)</f>
        <v>小茹来杯冰美式</v>
      </c>
      <c r="D10" s="35" t="str">
        <f>VLOOKUP(A:A,笔记匹配!A:N,6,FALSE)</f>
        <v>被问了很多遍的产后干货经验终于整理出来了</v>
      </c>
      <c r="E10" s="35" t="str">
        <f>VLOOKUP(A:A,笔记匹配!A:N,7,FALSE)</f>
        <v>https://www.xiaohongshu.com/discovery/item/6352610d00000000140248c1</v>
      </c>
      <c r="F10" s="42">
        <f>VLOOKUP(A:A,笔记匹配!A:N,8,FALSE)</f>
        <v>44855</v>
      </c>
      <c r="G10" s="42" t="s">
        <v>122</v>
      </c>
      <c r="H10" s="35" t="str">
        <f>VLOOKUP(A:A,笔记匹配!A:N,9,FALSE)</f>
        <v>图文</v>
      </c>
      <c r="I10" s="1">
        <f>VLOOKUP(A:A,笔记匹配!A:N,10,FALSE)</f>
        <v>101</v>
      </c>
      <c r="J10" s="1">
        <f>VLOOKUP(A:A,笔记匹配!A:N,11,FALSE)</f>
        <v>96</v>
      </c>
      <c r="K10" s="2">
        <f>VLOOKUP(A:A,笔记匹配!A:N,12,FALSE)</f>
        <v>5</v>
      </c>
      <c r="L10" s="51">
        <f>VLOOKUP(A:A,笔记匹配!A:N,13,FALSE)</f>
        <v>202</v>
      </c>
      <c r="M10" s="1">
        <f>IFERROR(VLOOKUP(A:A,信息流数据源!A:T,2,FALSE),0)</f>
        <v>1606.77</v>
      </c>
      <c r="N10" s="52">
        <f>IFERROR(VLOOKUP(A:A,信息流数据源!A:T,5,FALSE),0)</f>
        <v>0.0552528368979763</v>
      </c>
      <c r="O10" s="53">
        <f>IFERROR(VLOOKUP(A:A,信息流数据源!A:T,6,FALSE),0)</f>
        <v>0.304139693356048</v>
      </c>
      <c r="P10" s="51">
        <f>IFERROR(VLOOKUP(A:A,信息流数据源!A:T,9,FALSE),0)</f>
        <v>3</v>
      </c>
      <c r="Q10" s="1">
        <f>IFERROR(VLOOKUP(A:A,信息流数据源!A:T,13,FALSE),0)</f>
        <v>239</v>
      </c>
      <c r="R10" s="54">
        <f>IFERROR(VLOOKUP(A:A,信息流数据源!A:T,14,FALSE),0)</f>
        <v>6.7228870292887</v>
      </c>
      <c r="S10" s="1">
        <f>IFERROR(VLOOKUP(A:A,搜索数据源!A:T,2,FALSE),0)</f>
        <v>0</v>
      </c>
      <c r="T10" s="55">
        <f>IFERROR(VLOOKUP(A:A,搜索数据源!A:T,5,FALSE),0)</f>
        <v>0</v>
      </c>
      <c r="U10" s="56">
        <f>IFERROR(VLOOKUP(A:A,搜索数据源!A:T,6,FALSE),0)</f>
        <v>0</v>
      </c>
      <c r="V10" s="1">
        <f>IFERROR(VLOOKUP(A:A,搜索数据源!A:T,9,FALSE),0)</f>
        <v>0</v>
      </c>
      <c r="W10" s="1">
        <f>IFERROR(VLOOKUP(A:A,搜索数据源!A:T,13,FALSE),0)</f>
        <v>0</v>
      </c>
      <c r="X10" s="57">
        <f>IFERROR(VLOOKUP(A:A,搜索数据源!A:T,14,FALSE),0)</f>
        <v>0</v>
      </c>
      <c r="Y10" s="55">
        <f>IFERROR(VLOOKUP(A:A,回搜数据源!B:N,4,FALSE),0)</f>
        <v>0.00265522875816993</v>
      </c>
      <c r="Z10" s="55">
        <f>IFERROR(VLOOKUP(A:A,回搜数据源!B:N,5,FALSE),0)</f>
        <v>0</v>
      </c>
    </row>
    <row r="11" ht="30" customHeight="1" spans="1:26">
      <c r="A11" s="2" t="s">
        <v>399</v>
      </c>
      <c r="B11" s="1" t="str">
        <f>VLOOKUP(A:A,笔记匹配!A:N,5,FALSE)</f>
        <v>=DISPIMG("ID_9EB90422C7F5462E8317823DFD7ABCC4",1)</v>
      </c>
      <c r="C11" s="35" t="str">
        <f>VLOOKUP(A:A,笔记匹配!A:N,3,FALSE)</f>
        <v>可可奈</v>
      </c>
      <c r="D11" s="35" t="str">
        <f>VLOOKUP(A:A,笔记匹配!A:N,6,FALSE)</f>
        <v>坐月子干货‼知识点你都不记得抄？！</v>
      </c>
      <c r="E11" s="35" t="str">
        <f>VLOOKUP(A:A,笔记匹配!A:N,7,FALSE)</f>
        <v>https://www.xiaohongshu.com/discovery/item/634e7c140000000008014b56</v>
      </c>
      <c r="F11" s="42">
        <f>VLOOKUP(A:A,笔记匹配!A:N,8,FALSE)</f>
        <v>44853</v>
      </c>
      <c r="G11" s="42" t="s">
        <v>117</v>
      </c>
      <c r="H11" s="35" t="str">
        <f>VLOOKUP(A:A,笔记匹配!A:N,9,FALSE)</f>
        <v>图文</v>
      </c>
      <c r="I11" s="1">
        <f>VLOOKUP(A:A,笔记匹配!A:N,10,FALSE)</f>
        <v>227</v>
      </c>
      <c r="J11" s="1">
        <f>VLOOKUP(A:A,笔记匹配!A:N,11,FALSE)</f>
        <v>94</v>
      </c>
      <c r="K11" s="2">
        <f>VLOOKUP(A:A,笔记匹配!A:N,12,FALSE)</f>
        <v>30</v>
      </c>
      <c r="L11" s="51">
        <f>VLOOKUP(A:A,笔记匹配!A:N,13,FALSE)</f>
        <v>351</v>
      </c>
      <c r="M11" s="1">
        <f>IFERROR(VLOOKUP(A:A,信息流数据源!A:T,2,FALSE),0)</f>
        <v>2115.27</v>
      </c>
      <c r="N11" s="52">
        <f>IFERROR(VLOOKUP(A:A,信息流数据源!A:T,5,FALSE),0)</f>
        <v>0.0554244252119941</v>
      </c>
      <c r="O11" s="53">
        <f>IFERROR(VLOOKUP(A:A,信息流数据源!A:T,6,FALSE),0)</f>
        <v>0.417048501577287</v>
      </c>
      <c r="P11" s="51">
        <f>IFERROR(VLOOKUP(A:A,信息流数据源!A:T,9,FALSE),0)</f>
        <v>0</v>
      </c>
      <c r="Q11" s="1">
        <f>IFERROR(VLOOKUP(A:A,信息流数据源!A:T,13,FALSE),0)</f>
        <v>287</v>
      </c>
      <c r="R11" s="54">
        <f>IFERROR(VLOOKUP(A:A,信息流数据源!A:T,14,FALSE),0)</f>
        <v>7.3702787456446</v>
      </c>
      <c r="S11" s="1">
        <f>IFERROR(VLOOKUP(A:A,搜索数据源!A:T,2,FALSE),0)</f>
        <v>0</v>
      </c>
      <c r="T11" s="55">
        <f>IFERROR(VLOOKUP(A:A,搜索数据源!A:T,5,FALSE),0)</f>
        <v>0</v>
      </c>
      <c r="U11" s="56">
        <f>IFERROR(VLOOKUP(A:A,搜索数据源!A:T,6,FALSE),0)</f>
        <v>0</v>
      </c>
      <c r="V11" s="1">
        <f>IFERROR(VLOOKUP(A:A,搜索数据源!A:T,9,FALSE),0)</f>
        <v>0</v>
      </c>
      <c r="W11" s="1">
        <f>IFERROR(VLOOKUP(A:A,搜索数据源!A:T,13,FALSE),0)</f>
        <v>0</v>
      </c>
      <c r="X11" s="57">
        <f>IFERROR(VLOOKUP(A:A,搜索数据源!A:T,14,FALSE),0)</f>
        <v>0</v>
      </c>
      <c r="Y11" s="55">
        <f>IFERROR(VLOOKUP(A:A,回搜数据源!B:N,4,FALSE),0)</f>
        <v>0.00235344458707744</v>
      </c>
      <c r="Z11" s="55">
        <f>IFERROR(VLOOKUP(A:A,回搜数据源!B:N,5,FALSE),0)</f>
        <v>0</v>
      </c>
    </row>
    <row r="12" ht="30" customHeight="1" spans="1:26">
      <c r="A12" s="2" t="s">
        <v>401</v>
      </c>
      <c r="B12" s="1" t="str">
        <f>VLOOKUP(A:A,笔记匹配!A:N,5,FALSE)</f>
        <v>=DISPIMG("ID_2C0B439924394CE99F89AECCCF159420",1)</v>
      </c>
      <c r="C12" s="35" t="str">
        <f>VLOOKUP(A:A,笔记匹配!A:N,3,FALSE)</f>
        <v>是麦子吖~</v>
      </c>
      <c r="D12" s="35" t="str">
        <f>VLOOKUP(A:A,笔记匹配!A:N,6,FALSE)</f>
        <v>离大谱🔥姐姐坐完月子咋还是少女感满满？</v>
      </c>
      <c r="E12" s="35" t="str">
        <f>VLOOKUP(A:A,笔记匹配!A:N,7,FALSE)</f>
        <v>https://www.xiaohongshu.com/discovery/item/6350da180000000006029fc5</v>
      </c>
      <c r="F12" s="42">
        <f>VLOOKUP(A:A,笔记匹配!A:N,8,FALSE)</f>
        <v>44854</v>
      </c>
      <c r="G12" s="42" t="s">
        <v>118</v>
      </c>
      <c r="H12" s="35" t="str">
        <f>VLOOKUP(A:A,笔记匹配!A:N,9,FALSE)</f>
        <v>图文</v>
      </c>
      <c r="I12" s="1">
        <f>VLOOKUP(A:A,笔记匹配!A:N,10,FALSE)</f>
        <v>183</v>
      </c>
      <c r="J12" s="1">
        <f>VLOOKUP(A:A,笔记匹配!A:N,11,FALSE)</f>
        <v>108</v>
      </c>
      <c r="K12" s="2">
        <f>VLOOKUP(A:A,笔记匹配!A:N,12,FALSE)</f>
        <v>19</v>
      </c>
      <c r="L12" s="51">
        <f>VLOOKUP(A:A,笔记匹配!A:N,13,FALSE)</f>
        <v>310</v>
      </c>
      <c r="M12" s="1">
        <f>IFERROR(VLOOKUP(A:A,信息流数据源!A:T,2,FALSE),0)</f>
        <v>2073</v>
      </c>
      <c r="N12" s="52">
        <f>IFERROR(VLOOKUP(A:A,信息流数据源!A:T,5,FALSE),0)</f>
        <v>0.0632799339956685</v>
      </c>
      <c r="O12" s="53">
        <f>IFERROR(VLOOKUP(A:A,信息流数据源!A:T,6,FALSE),0)</f>
        <v>0.281542849382045</v>
      </c>
      <c r="P12" s="51">
        <f>IFERROR(VLOOKUP(A:A,信息流数据源!A:T,9,FALSE),0)</f>
        <v>1</v>
      </c>
      <c r="Q12" s="1">
        <f>IFERROR(VLOOKUP(A:A,信息流数据源!A:T,13,FALSE),0)</f>
        <v>118</v>
      </c>
      <c r="R12" s="54">
        <f>IFERROR(VLOOKUP(A:A,信息流数据源!A:T,14,FALSE),0)</f>
        <v>17.5677966101695</v>
      </c>
      <c r="S12" s="1">
        <f>IFERROR(VLOOKUP(A:A,搜索数据源!A:T,2,FALSE),0)</f>
        <v>0</v>
      </c>
      <c r="T12" s="55">
        <f>IFERROR(VLOOKUP(A:A,搜索数据源!A:T,5,FALSE),0)</f>
        <v>0</v>
      </c>
      <c r="U12" s="56">
        <f>IFERROR(VLOOKUP(A:A,搜索数据源!A:T,6,FALSE),0)</f>
        <v>0</v>
      </c>
      <c r="V12" s="1">
        <f>IFERROR(VLOOKUP(A:A,搜索数据源!A:T,9,FALSE),0)</f>
        <v>0</v>
      </c>
      <c r="W12" s="1">
        <f>IFERROR(VLOOKUP(A:A,搜索数据源!A:T,13,FALSE),0)</f>
        <v>0</v>
      </c>
      <c r="X12" s="57">
        <f>IFERROR(VLOOKUP(A:A,搜索数据源!A:T,14,FALSE),0)</f>
        <v>0</v>
      </c>
      <c r="Y12" s="55">
        <f>IFERROR(VLOOKUP(A:A,回搜数据源!B:N,4,FALSE),0)</f>
        <v>0.0019222238651486</v>
      </c>
      <c r="Z12" s="55">
        <f>IFERROR(VLOOKUP(A:A,回搜数据源!B:N,5,FALSE),0)</f>
        <v>0</v>
      </c>
    </row>
    <row r="13" ht="30" customHeight="1" spans="1:26">
      <c r="A13" s="2" t="s">
        <v>396</v>
      </c>
      <c r="B13" s="1" t="str">
        <f>VLOOKUP(A:A,笔记匹配!A:N,5,FALSE)</f>
        <v>=DISPIMG("ID_7C17BC9F0E2D4DB098B2B0CEAE4FD2F6",1)</v>
      </c>
      <c r="C13" s="35" t="str">
        <f>VLOOKUP(A:A,笔记匹配!A:N,3,FALSE)</f>
        <v>月子饮食8大原则你吃对了吗</v>
      </c>
      <c r="D13" s="35" t="str">
        <f>VLOOKUP(A:A,笔记匹配!A:N,6,FALSE)</f>
        <v>月子饮食8大原则你吃对了吗</v>
      </c>
      <c r="E13" s="35" t="str">
        <f>VLOOKUP(A:A,笔记匹配!A:N,7,FALSE)</f>
        <v>https://www.xiaohongshu.com/discovery/item/6345276b000000000b013235</v>
      </c>
      <c r="F13" s="42">
        <f>VLOOKUP(A:A,笔记匹配!A:N,8,FALSE)</f>
        <v>44845</v>
      </c>
      <c r="G13" s="42" t="s">
        <v>110</v>
      </c>
      <c r="H13" s="35" t="str">
        <f>VLOOKUP(A:A,笔记匹配!A:N,9,FALSE)</f>
        <v>图文</v>
      </c>
      <c r="I13" s="1">
        <f>VLOOKUP(A:A,笔记匹配!A:N,10,FALSE)</f>
        <v>55</v>
      </c>
      <c r="J13" s="1">
        <f>VLOOKUP(A:A,笔记匹配!A:N,11,FALSE)</f>
        <v>60</v>
      </c>
      <c r="K13" s="2">
        <f>VLOOKUP(A:A,笔记匹配!A:N,12,FALSE)</f>
        <v>4</v>
      </c>
      <c r="L13" s="51">
        <f>VLOOKUP(A:A,笔记匹配!A:N,13,FALSE)</f>
        <v>119</v>
      </c>
      <c r="M13" s="1">
        <f>IFERROR(VLOOKUP(A:A,信息流数据源!A:T,2,FALSE),0)</f>
        <v>1024.58</v>
      </c>
      <c r="N13" s="52">
        <f>IFERROR(VLOOKUP(A:A,信息流数据源!A:T,5,FALSE),0)</f>
        <v>0.0666607148171294</v>
      </c>
      <c r="O13" s="53">
        <f>IFERROR(VLOOKUP(A:A,信息流数据源!A:T,6,FALSE),0)</f>
        <v>0.228700892857143</v>
      </c>
      <c r="P13" s="51">
        <f>IFERROR(VLOOKUP(A:A,信息流数据源!A:T,9,FALSE),0)</f>
        <v>2</v>
      </c>
      <c r="Q13" s="1">
        <f>IFERROR(VLOOKUP(A:A,信息流数据源!A:T,13,FALSE),0)</f>
        <v>139</v>
      </c>
      <c r="R13" s="54">
        <f>IFERROR(VLOOKUP(A:A,信息流数据源!A:T,14,FALSE),0)</f>
        <v>7.37107913669065</v>
      </c>
      <c r="S13" s="1">
        <f>IFERROR(VLOOKUP(A:A,搜索数据源!A:T,2,FALSE),0)</f>
        <v>0</v>
      </c>
      <c r="T13" s="55">
        <f>IFERROR(VLOOKUP(A:A,搜索数据源!A:T,5,FALSE),0)</f>
        <v>0</v>
      </c>
      <c r="U13" s="56">
        <f>IFERROR(VLOOKUP(A:A,搜索数据源!A:T,6,FALSE),0)</f>
        <v>0</v>
      </c>
      <c r="V13" s="1">
        <f>IFERROR(VLOOKUP(A:A,搜索数据源!A:T,9,FALSE),0)</f>
        <v>0</v>
      </c>
      <c r="W13" s="1">
        <f>IFERROR(VLOOKUP(A:A,搜索数据源!A:T,13,FALSE),0)</f>
        <v>0</v>
      </c>
      <c r="X13" s="57">
        <f>IFERROR(VLOOKUP(A:A,搜索数据源!A:T,14,FALSE),0)</f>
        <v>0</v>
      </c>
      <c r="Y13" s="55">
        <f>IFERROR(VLOOKUP(A:A,回搜数据源!B:N,4,FALSE),0)</f>
        <v>0.000967117988394584</v>
      </c>
      <c r="Z13" s="55">
        <f>IFERROR(VLOOKUP(A:A,回搜数据源!B:N,5,FALSE),0)</f>
        <v>0</v>
      </c>
    </row>
    <row r="14" ht="30" customHeight="1" spans="1:26">
      <c r="A14" s="2" t="s">
        <v>395</v>
      </c>
      <c r="B14" s="1" t="str">
        <f>VLOOKUP(A:A,笔记匹配!A:N,5,FALSE)</f>
        <v>=DISPIMG("ID_12259F472B31442BAA5941F79473500C",1)</v>
      </c>
      <c r="C14" s="35" t="str">
        <f>VLOOKUP(A:A,笔记匹配!A:N,3,FALSE)</f>
        <v>小产调养干货大总结</v>
      </c>
      <c r="D14" s="35" t="str">
        <f>VLOOKUP(A:A,笔记匹配!A:N,6,FALSE)</f>
        <v>小产调养干货大总结</v>
      </c>
      <c r="E14" s="35" t="str">
        <f>VLOOKUP(A:A,笔记匹配!A:N,7,FALSE)</f>
        <v>https://www.xiaohongshu.com/discovery/item/63367e6f000000001d01b821</v>
      </c>
      <c r="F14" s="42">
        <f>VLOOKUP(A:A,笔记匹配!A:N,8,FALSE)</f>
        <v>44834</v>
      </c>
      <c r="G14" s="42" t="s">
        <v>107</v>
      </c>
      <c r="H14" s="35" t="str">
        <f>VLOOKUP(A:A,笔记匹配!A:N,9,FALSE)</f>
        <v>图文</v>
      </c>
      <c r="I14" s="1">
        <f>VLOOKUP(A:A,笔记匹配!A:N,10,FALSE)</f>
        <v>39</v>
      </c>
      <c r="J14" s="1">
        <f>VLOOKUP(A:A,笔记匹配!A:N,11,FALSE)</f>
        <v>21</v>
      </c>
      <c r="K14" s="2">
        <f>VLOOKUP(A:A,笔记匹配!A:N,12,FALSE)</f>
        <v>0</v>
      </c>
      <c r="L14" s="51">
        <f>VLOOKUP(A:A,笔记匹配!A:N,13,FALSE)</f>
        <v>60</v>
      </c>
      <c r="M14" s="1">
        <f>IFERROR(VLOOKUP(A:A,信息流数据源!A:T,2,FALSE),0)</f>
        <v>404.35</v>
      </c>
      <c r="N14" s="52">
        <f>IFERROR(VLOOKUP(A:A,信息流数据源!A:T,5,FALSE),0)</f>
        <v>0.0346401379716485</v>
      </c>
      <c r="O14" s="53">
        <f>IFERROR(VLOOKUP(A:A,信息流数据源!A:T,6,FALSE),0)</f>
        <v>0.245506982392228</v>
      </c>
      <c r="P14" s="51">
        <f>IFERROR(VLOOKUP(A:A,信息流数据源!A:T,9,FALSE),0)</f>
        <v>0</v>
      </c>
      <c r="Q14" s="1">
        <f>IFERROR(VLOOKUP(A:A,信息流数据源!A:T,13,FALSE),0)</f>
        <v>26</v>
      </c>
      <c r="R14" s="54">
        <f>IFERROR(VLOOKUP(A:A,信息流数据源!A:T,14,FALSE),0)</f>
        <v>15.5519230769231</v>
      </c>
      <c r="S14" s="1">
        <f>IFERROR(VLOOKUP(A:A,搜索数据源!A:T,2,FALSE),0)</f>
        <v>0</v>
      </c>
      <c r="T14" s="55">
        <f>IFERROR(VLOOKUP(A:A,搜索数据源!A:T,5,FALSE),0)</f>
        <v>0</v>
      </c>
      <c r="U14" s="56">
        <f>IFERROR(VLOOKUP(A:A,搜索数据源!A:T,6,FALSE),0)</f>
        <v>0</v>
      </c>
      <c r="V14" s="1">
        <f>IFERROR(VLOOKUP(A:A,搜索数据源!A:T,9,FALSE),0)</f>
        <v>0</v>
      </c>
      <c r="W14" s="1">
        <f>IFERROR(VLOOKUP(A:A,搜索数据源!A:T,13,FALSE),0)</f>
        <v>0</v>
      </c>
      <c r="X14" s="57">
        <f>IFERROR(VLOOKUP(A:A,搜索数据源!A:T,14,FALSE),0)</f>
        <v>0</v>
      </c>
      <c r="Y14" s="55">
        <f>IFERROR(VLOOKUP(A:A,回搜数据源!B:N,4,FALSE),0)</f>
        <v>0.000594883997620464</v>
      </c>
      <c r="Z14" s="55">
        <f>IFERROR(VLOOKUP(A:A,回搜数据源!B:N,5,FALSE),0)</f>
        <v>0</v>
      </c>
    </row>
    <row r="15" ht="30" customHeight="1" spans="1:26">
      <c r="A15" s="2" t="s">
        <v>375</v>
      </c>
      <c r="B15" s="1" t="str">
        <f>VLOOKUP(A:A,笔记匹配!A:N,5,FALSE)</f>
        <v>=DISPIMG("ID_BFB1E33DDE5047E789CCC65F2D9F7D2B",1)</v>
      </c>
      <c r="C15" s="35" t="str">
        <f>VLOOKUP(A:A,笔记匹配!A:N,3,FALSE)</f>
        <v>Peach酱</v>
      </c>
      <c r="D15" s="35" t="str">
        <f>VLOOKUP(A:A,笔记匹配!A:N,6,FALSE)</f>
        <v>坐对月子，少女辣妈就是你</v>
      </c>
      <c r="E15" s="35" t="str">
        <f>VLOOKUP(A:A,笔记匹配!A:N,7,FALSE)</f>
        <v>https://www.xiaohongshu.com/discovery/item/62bd2f270000000001029acd</v>
      </c>
      <c r="F15" s="42">
        <f>VLOOKUP(A:A,笔记匹配!A:N,8,FALSE)</f>
        <v>44743</v>
      </c>
      <c r="G15" s="42" t="s">
        <v>16</v>
      </c>
      <c r="H15" s="35" t="str">
        <f>VLOOKUP(A:A,笔记匹配!A:N,9,FALSE)</f>
        <v>图文</v>
      </c>
      <c r="I15" s="1">
        <f>VLOOKUP(A:A,笔记匹配!A:N,10,FALSE)</f>
        <v>1770</v>
      </c>
      <c r="J15" s="1">
        <f>VLOOKUP(A:A,笔记匹配!A:N,11,FALSE)</f>
        <v>981</v>
      </c>
      <c r="K15" s="2">
        <f>VLOOKUP(A:A,笔记匹配!A:N,12,FALSE)</f>
        <v>115</v>
      </c>
      <c r="L15" s="51">
        <f>VLOOKUP(A:A,笔记匹配!A:N,13,FALSE)</f>
        <v>2866</v>
      </c>
      <c r="M15" s="1">
        <f>IFERROR(VLOOKUP(A:A,信息流数据源!A:T,2,FALSE),0)</f>
        <v>0</v>
      </c>
      <c r="N15" s="52">
        <f>IFERROR(VLOOKUP(A:A,信息流数据源!A:T,5,FALSE),0)</f>
        <v>0</v>
      </c>
      <c r="O15" s="53">
        <f>IFERROR(VLOOKUP(A:A,信息流数据源!A:T,6,FALSE),0)</f>
        <v>0</v>
      </c>
      <c r="P15" s="51">
        <f>IFERROR(VLOOKUP(A:A,信息流数据源!A:T,9,FALSE),0)</f>
        <v>0</v>
      </c>
      <c r="Q15" s="1">
        <f>IFERROR(VLOOKUP(A:A,信息流数据源!A:T,13,FALSE),0)</f>
        <v>0</v>
      </c>
      <c r="R15" s="54">
        <f>IFERROR(VLOOKUP(A:A,信息流数据源!A:T,14,FALSE),0)</f>
        <v>0</v>
      </c>
      <c r="S15" s="1">
        <f>IFERROR(VLOOKUP(A:A,搜索数据源!A:T,2,FALSE),0)</f>
        <v>21704.52</v>
      </c>
      <c r="T15" s="55">
        <f>IFERROR(VLOOKUP(A:A,搜索数据源!A:T,5,FALSE),0)</f>
        <v>0.0456506482669324</v>
      </c>
      <c r="U15" s="56">
        <f>IFERROR(VLOOKUP(A:A,搜索数据源!A:T,6,FALSE),0)</f>
        <v>0.315376411269816</v>
      </c>
      <c r="V15" s="1">
        <f>IFERROR(VLOOKUP(A:A,搜索数据源!A:T,9,FALSE),0)</f>
        <v>19</v>
      </c>
      <c r="W15" s="1">
        <f>IFERROR(VLOOKUP(A:A,搜索数据源!A:T,13,FALSE),0)</f>
        <v>1090</v>
      </c>
      <c r="X15" s="57">
        <f>IFERROR(VLOOKUP(A:A,搜索数据源!A:T,14,FALSE),0)</f>
        <v>19.9124036697248</v>
      </c>
      <c r="Y15" s="55">
        <f>IFERROR(VLOOKUP(A:A,回搜数据源!B:N,4,FALSE),0)</f>
        <v>0</v>
      </c>
      <c r="Z15" s="55">
        <f>IFERROR(VLOOKUP(A:A,回搜数据源!B:N,5,FALSE),0)</f>
        <v>0</v>
      </c>
    </row>
    <row r="16" ht="30" customHeight="1" spans="1:26">
      <c r="A16" s="2" t="s">
        <v>373</v>
      </c>
      <c r="B16" s="1" t="str">
        <f>VLOOKUP(A:A,笔记匹配!A:N,5,FALSE)</f>
        <v>=DISPIMG("ID_D8D05553AFDF447A815FBCA3AD0E07B3",1)</v>
      </c>
      <c r="C16" s="35" t="str">
        <f>VLOOKUP(A:A,笔记匹配!A:N,3,FALSE)</f>
        <v>西米是个小可爱</v>
      </c>
      <c r="D16" s="35" t="str">
        <f>VLOOKUP(A:A,笔记匹配!A:N,6,FALSE)</f>
        <v>我不许我的刘亦菲准妈妈还不知道这个月子汤，都给我去喝！</v>
      </c>
      <c r="E16" s="35" t="str">
        <f>VLOOKUP(A:A,笔记匹配!A:N,7,FALSE)</f>
        <v>https://www.xiaohongshu.com/discovery/item/62eb77820000000016039021</v>
      </c>
      <c r="F16" s="42">
        <f>VLOOKUP(A:A,笔记匹配!A:N,8,FALSE)</f>
        <v>44777</v>
      </c>
      <c r="G16" s="42" t="s">
        <v>44</v>
      </c>
      <c r="H16" s="35" t="str">
        <f>VLOOKUP(A:A,笔记匹配!A:N,9,FALSE)</f>
        <v>图文</v>
      </c>
      <c r="I16" s="1">
        <f>VLOOKUP(A:A,笔记匹配!A:N,10,FALSE)</f>
        <v>1471</v>
      </c>
      <c r="J16" s="1">
        <f>VLOOKUP(A:A,笔记匹配!A:N,11,FALSE)</f>
        <v>1105</v>
      </c>
      <c r="K16" s="2">
        <f>VLOOKUP(A:A,笔记匹配!A:N,12,FALSE)</f>
        <v>63</v>
      </c>
      <c r="L16" s="51">
        <f>VLOOKUP(A:A,笔记匹配!A:N,13,FALSE)</f>
        <v>2639</v>
      </c>
      <c r="M16" s="1">
        <f>IFERROR(VLOOKUP(A:A,信息流数据源!A:T,2,FALSE),0)</f>
        <v>0</v>
      </c>
      <c r="N16" s="52">
        <f>IFERROR(VLOOKUP(A:A,信息流数据源!A:T,5,FALSE),0)</f>
        <v>0</v>
      </c>
      <c r="O16" s="53">
        <f>IFERROR(VLOOKUP(A:A,信息流数据源!A:T,6,FALSE),0)</f>
        <v>0</v>
      </c>
      <c r="P16" s="51">
        <f>IFERROR(VLOOKUP(A:A,信息流数据源!A:T,9,FALSE),0)</f>
        <v>0</v>
      </c>
      <c r="Q16" s="1">
        <f>IFERROR(VLOOKUP(A:A,信息流数据源!A:T,13,FALSE),0)</f>
        <v>0</v>
      </c>
      <c r="R16" s="54">
        <f>IFERROR(VLOOKUP(A:A,信息流数据源!A:T,14,FALSE),0)</f>
        <v>0</v>
      </c>
      <c r="S16" s="1">
        <f>IFERROR(VLOOKUP(A:A,搜索数据源!A:T,2,FALSE),0)</f>
        <v>9024</v>
      </c>
      <c r="T16" s="55">
        <f>IFERROR(VLOOKUP(A:A,搜索数据源!A:T,5,FALSE),0)</f>
        <v>0.0319722958029106</v>
      </c>
      <c r="U16" s="56">
        <f>IFERROR(VLOOKUP(A:A,搜索数据源!A:T,6,FALSE),0)</f>
        <v>0.425519875512802</v>
      </c>
      <c r="V16" s="1">
        <f>IFERROR(VLOOKUP(A:A,搜索数据源!A:T,9,FALSE),0)</f>
        <v>2</v>
      </c>
      <c r="W16" s="1">
        <f>IFERROR(VLOOKUP(A:A,搜索数据源!A:T,13,FALSE),0)</f>
        <v>369</v>
      </c>
      <c r="X16" s="57">
        <f>IFERROR(VLOOKUP(A:A,搜索数据源!A:T,14,FALSE),0)</f>
        <v>24.4552845528455</v>
      </c>
      <c r="Y16" s="55">
        <f>IFERROR(VLOOKUP(A:A,回搜数据源!B:N,4,FALSE),0)</f>
        <v>0</v>
      </c>
      <c r="Z16" s="55">
        <f>IFERROR(VLOOKUP(A:A,回搜数据源!B:N,5,FALSE),0)</f>
        <v>0</v>
      </c>
    </row>
    <row r="17" ht="30" customHeight="1" spans="1:26">
      <c r="A17" s="2" t="s">
        <v>394</v>
      </c>
      <c r="B17" s="1" t="str">
        <f>VLOOKUP(A:A,笔记匹配!A:N,5,FALSE)</f>
        <v>=DISPIMG("ID_B3E043B0C0EB401CB838A8DB69746C96",1)</v>
      </c>
      <c r="C17" s="35" t="str">
        <f>VLOOKUP(A:A,笔记匹配!A:N,3,FALSE)</f>
        <v>好书推荐 | 送给焦虑、迷茫的你</v>
      </c>
      <c r="D17" s="35" t="str">
        <f>VLOOKUP(A:A,笔记匹配!A:N,6,FALSE)</f>
        <v>好书推荐 | 送给焦虑、迷茫的你</v>
      </c>
      <c r="E17" s="35" t="str">
        <f>VLOOKUP(A:A,笔记匹配!A:N,7,FALSE)</f>
        <v>https://www.xiaohongshu.com/discovery/item/633aa3cc000000001c00e52b</v>
      </c>
      <c r="F17" s="42">
        <f>VLOOKUP(A:A,笔记匹配!A:N,8,FALSE)</f>
        <v>44837</v>
      </c>
      <c r="G17" s="42" t="s">
        <v>103</v>
      </c>
      <c r="H17" s="35" t="str">
        <f>VLOOKUP(A:A,笔记匹配!A:N,9,FALSE)</f>
        <v>图文</v>
      </c>
      <c r="I17" s="1">
        <f>VLOOKUP(A:A,笔记匹配!A:N,10,FALSE)</f>
        <v>39</v>
      </c>
      <c r="J17" s="1">
        <f>VLOOKUP(A:A,笔记匹配!A:N,11,FALSE)</f>
        <v>29</v>
      </c>
      <c r="K17" s="2">
        <f>VLOOKUP(A:A,笔记匹配!A:N,12,FALSE)</f>
        <v>0</v>
      </c>
      <c r="L17" s="51">
        <f>VLOOKUP(A:A,笔记匹配!A:N,13,FALSE)</f>
        <v>68</v>
      </c>
      <c r="M17" s="1">
        <f>IFERROR(VLOOKUP(A:A,信息流数据源!A:T,2,FALSE),0)</f>
        <v>167.27</v>
      </c>
      <c r="N17" s="52">
        <f>IFERROR(VLOOKUP(A:A,信息流数据源!A:T,5,FALSE),0)</f>
        <v>0.0382731725013604</v>
      </c>
      <c r="O17" s="53">
        <f>IFERROR(VLOOKUP(A:A,信息流数据源!A:T,6,FALSE),0)</f>
        <v>0.396374407582938</v>
      </c>
      <c r="P17" s="51">
        <f>IFERROR(VLOOKUP(A:A,信息流数据源!A:T,9,FALSE),0)</f>
        <v>0</v>
      </c>
      <c r="Q17" s="1">
        <f>IFERROR(VLOOKUP(A:A,信息流数据源!A:T,13,FALSE),0)</f>
        <v>64</v>
      </c>
      <c r="R17" s="54">
        <f>IFERROR(VLOOKUP(A:A,信息流数据源!A:T,14,FALSE),0)</f>
        <v>2.61359375</v>
      </c>
      <c r="S17" s="1">
        <f>IFERROR(VLOOKUP(A:A,搜索数据源!A:T,2,FALSE),0)</f>
        <v>0</v>
      </c>
      <c r="T17" s="55">
        <f>IFERROR(VLOOKUP(A:A,搜索数据源!A:T,5,FALSE),0)</f>
        <v>0</v>
      </c>
      <c r="U17" s="56">
        <f>IFERROR(VLOOKUP(A:A,搜索数据源!A:T,6,FALSE),0)</f>
        <v>0</v>
      </c>
      <c r="V17" s="1">
        <f>IFERROR(VLOOKUP(A:A,搜索数据源!A:T,9,FALSE),0)</f>
        <v>0</v>
      </c>
      <c r="W17" s="1">
        <f>IFERROR(VLOOKUP(A:A,搜索数据源!A:T,13,FALSE),0)</f>
        <v>0</v>
      </c>
      <c r="X17" s="57">
        <f>IFERROR(VLOOKUP(A:A,搜索数据源!A:T,14,FALSE),0)</f>
        <v>0</v>
      </c>
      <c r="Y17" s="55">
        <f>IFERROR(VLOOKUP(A:A,回搜数据源!B:N,4,FALSE),0)</f>
        <v>0</v>
      </c>
      <c r="Z17" s="55">
        <f>IFERROR(VLOOKUP(A:A,回搜数据源!B:N,5,FALSE),0)</f>
        <v>0</v>
      </c>
    </row>
    <row r="18" ht="30" customHeight="1" spans="1:26">
      <c r="A18" s="2" t="s">
        <v>381</v>
      </c>
      <c r="B18" s="1" t="str">
        <f>VLOOKUP(A:A,笔记匹配!A:N,5,FALSE)</f>
        <v>=DISPIMG("ID_27432693072D457EB171A4C02207DED0",1)</v>
      </c>
      <c r="C18" s="35" t="str">
        <f>VLOOKUP(A:A,笔记匹配!A:N,3,FALSE)</f>
        <v>女友痛经！我可以做什么？还不快点@男朋友</v>
      </c>
      <c r="D18" s="35" t="str">
        <f>VLOOKUP(A:A,笔记匹配!A:N,6,FALSE)</f>
        <v>女友痛经！我可以做什么？还不快点@男朋友</v>
      </c>
      <c r="E18" s="35" t="str">
        <f>VLOOKUP(A:A,笔记匹配!A:N,7,FALSE)</f>
        <v>https://www.xiaohongshu.com/discovery/item/62dbd268000000001b026b3a</v>
      </c>
      <c r="F18" s="42">
        <f>VLOOKUP(A:A,笔记匹配!A:N,8,FALSE)</f>
        <v>44765</v>
      </c>
      <c r="G18" s="42" t="s">
        <v>35</v>
      </c>
      <c r="H18" s="35" t="str">
        <f>VLOOKUP(A:A,笔记匹配!A:N,9,FALSE)</f>
        <v>图文</v>
      </c>
      <c r="I18" s="1">
        <f>VLOOKUP(A:A,笔记匹配!A:N,10,FALSE)</f>
        <v>1616</v>
      </c>
      <c r="J18" s="1">
        <f>VLOOKUP(A:A,笔记匹配!A:N,11,FALSE)</f>
        <v>1506</v>
      </c>
      <c r="K18" s="2">
        <f>VLOOKUP(A:A,笔记匹配!A:N,12,FALSE)</f>
        <v>165</v>
      </c>
      <c r="L18" s="51">
        <f>VLOOKUP(A:A,笔记匹配!A:N,13,FALSE)</f>
        <v>3287</v>
      </c>
      <c r="M18" s="1">
        <f>IFERROR(VLOOKUP(A:A,信息流数据源!A:T,2,FALSE),0)</f>
        <v>0</v>
      </c>
      <c r="N18" s="52">
        <f>IFERROR(VLOOKUP(A:A,信息流数据源!A:T,5,FALSE),0)</f>
        <v>0</v>
      </c>
      <c r="O18" s="53">
        <f>IFERROR(VLOOKUP(A:A,信息流数据源!A:T,6,FALSE),0)</f>
        <v>0</v>
      </c>
      <c r="P18" s="51">
        <f>IFERROR(VLOOKUP(A:A,信息流数据源!A:T,9,FALSE),0)</f>
        <v>0</v>
      </c>
      <c r="Q18" s="1">
        <f>IFERROR(VLOOKUP(A:A,信息流数据源!A:T,13,FALSE),0)</f>
        <v>0</v>
      </c>
      <c r="R18" s="54">
        <f>IFERROR(VLOOKUP(A:A,信息流数据源!A:T,14,FALSE),0)</f>
        <v>0</v>
      </c>
      <c r="S18" s="1">
        <f>IFERROR(VLOOKUP(A:A,搜索数据源!A:T,2,FALSE),0)</f>
        <v>0</v>
      </c>
      <c r="T18" s="55">
        <f>IFERROR(VLOOKUP(A:A,搜索数据源!A:T,5,FALSE),0)</f>
        <v>0</v>
      </c>
      <c r="U18" s="56">
        <f>IFERROR(VLOOKUP(A:A,搜索数据源!A:T,6,FALSE),0)</f>
        <v>0</v>
      </c>
      <c r="V18" s="1">
        <f>IFERROR(VLOOKUP(A:A,搜索数据源!A:T,9,FALSE),0)</f>
        <v>0</v>
      </c>
      <c r="W18" s="1">
        <f>IFERROR(VLOOKUP(A:A,搜索数据源!A:T,13,FALSE),0)</f>
        <v>0</v>
      </c>
      <c r="X18" s="57">
        <f>IFERROR(VLOOKUP(A:A,搜索数据源!A:T,14,FALSE),0)</f>
        <v>0</v>
      </c>
      <c r="Y18" s="55">
        <f>IFERROR(VLOOKUP(A:A,回搜数据源!B:N,4,FALSE),0)</f>
        <v>0</v>
      </c>
      <c r="Z18" s="55">
        <f>IFERROR(VLOOKUP(A:A,回搜数据源!B:N,5,FALSE),0)</f>
        <v>0</v>
      </c>
    </row>
    <row r="19" ht="30" customHeight="1" spans="1:26">
      <c r="A19" s="2" t="s">
        <v>388</v>
      </c>
      <c r="B19" s="1" t="str">
        <f>VLOOKUP(A:A,笔记匹配!A:N,5,FALSE)</f>
        <v>=DISPIMG("ID_0654D4AF6C8C4EA5B0F2017C3CEFF0B5",1)</v>
      </c>
      <c r="C19" s="35" t="str">
        <f>VLOOKUP(A:A,笔记匹配!A:N,3,FALSE)</f>
        <v>42天的月子注意事项，看这一篇就够啦！</v>
      </c>
      <c r="D19" s="35" t="str">
        <f>VLOOKUP(A:A,笔记匹配!A:N,6,FALSE)</f>
        <v>42天的月子注意事项，看这一篇就够啦！</v>
      </c>
      <c r="E19" s="35" t="str">
        <f>VLOOKUP(A:A,笔记匹配!A:N,7,FALSE)</f>
        <v>https://www.xiaohongshu.com/discovery/item/62ff3a94000000001902bad3</v>
      </c>
      <c r="F19" s="42">
        <f>VLOOKUP(A:A,笔记匹配!A:N,8,FALSE)</f>
        <v>44792</v>
      </c>
      <c r="G19" s="42" t="s">
        <v>58</v>
      </c>
      <c r="H19" s="35" t="str">
        <f>VLOOKUP(A:A,笔记匹配!A:N,9,FALSE)</f>
        <v>图文</v>
      </c>
      <c r="I19" s="1">
        <f>VLOOKUP(A:A,笔记匹配!A:N,10,FALSE)</f>
        <v>648</v>
      </c>
      <c r="J19" s="1">
        <f>VLOOKUP(A:A,笔记匹配!A:N,11,FALSE)</f>
        <v>950</v>
      </c>
      <c r="K19" s="2">
        <f>VLOOKUP(A:A,笔记匹配!A:N,12,FALSE)</f>
        <v>25</v>
      </c>
      <c r="L19" s="51">
        <f>VLOOKUP(A:A,笔记匹配!A:N,13,FALSE)</f>
        <v>1623</v>
      </c>
      <c r="M19" s="1">
        <f>IFERROR(VLOOKUP(A:A,信息流数据源!A:T,2,FALSE),0)</f>
        <v>0</v>
      </c>
      <c r="N19" s="52">
        <f>IFERROR(VLOOKUP(A:A,信息流数据源!A:T,5,FALSE),0)</f>
        <v>0</v>
      </c>
      <c r="O19" s="53">
        <f>IFERROR(VLOOKUP(A:A,信息流数据源!A:T,6,FALSE),0)</f>
        <v>0</v>
      </c>
      <c r="P19" s="51">
        <f>IFERROR(VLOOKUP(A:A,信息流数据源!A:T,9,FALSE),0)</f>
        <v>0</v>
      </c>
      <c r="Q19" s="1">
        <f>IFERROR(VLOOKUP(A:A,信息流数据源!A:T,13,FALSE),0)</f>
        <v>0</v>
      </c>
      <c r="R19" s="54">
        <f>IFERROR(VLOOKUP(A:A,信息流数据源!A:T,14,FALSE),0)</f>
        <v>0</v>
      </c>
      <c r="S19" s="1">
        <f>IFERROR(VLOOKUP(A:A,搜索数据源!A:T,2,FALSE),0)</f>
        <v>0</v>
      </c>
      <c r="T19" s="55">
        <f>IFERROR(VLOOKUP(A:A,搜索数据源!A:T,5,FALSE),0)</f>
        <v>0</v>
      </c>
      <c r="U19" s="56">
        <f>IFERROR(VLOOKUP(A:A,搜索数据源!A:T,6,FALSE),0)</f>
        <v>0</v>
      </c>
      <c r="V19" s="1">
        <f>IFERROR(VLOOKUP(A:A,搜索数据源!A:T,9,FALSE),0)</f>
        <v>0</v>
      </c>
      <c r="W19" s="1">
        <f>IFERROR(VLOOKUP(A:A,搜索数据源!A:T,13,FALSE),0)</f>
        <v>0</v>
      </c>
      <c r="X19" s="57">
        <f>IFERROR(VLOOKUP(A:A,搜索数据源!A:T,14,FALSE),0)</f>
        <v>0</v>
      </c>
      <c r="Y19" s="55">
        <f>IFERROR(VLOOKUP(A:A,回搜数据源!B:N,4,FALSE),0)</f>
        <v>0</v>
      </c>
      <c r="Z19" s="55">
        <f>IFERROR(VLOOKUP(A:A,回搜数据源!B:N,5,FALSE),0)</f>
        <v>0</v>
      </c>
    </row>
    <row r="20" ht="30" customHeight="1" spans="1:26">
      <c r="A20" s="2" t="s">
        <v>385</v>
      </c>
      <c r="B20" s="1" t="str">
        <f>VLOOKUP(A:A,笔记匹配!A:N,5,FALSE)</f>
        <v>=DISPIMG("ID_C70BD39C195B47C4BB1E8F79F565CE39",1)</v>
      </c>
      <c r="C20" s="35" t="str">
        <f>VLOOKUP(A:A,笔记匹配!A:N,3,FALSE)</f>
        <v>绿不油</v>
      </c>
      <c r="D20" s="35" t="str">
        <f>VLOOKUP(A:A,笔记匹配!A:N,6,FALSE)</f>
        <v>我宣布！这是月子汤的内卷天花板！</v>
      </c>
      <c r="E20" s="35" t="str">
        <f>VLOOKUP(A:A,笔记匹配!A:N,7,FALSE)</f>
        <v>https://www.xiaohongshu.com/discovery/item/62f214e60000000009004723</v>
      </c>
      <c r="F20" s="42">
        <f>VLOOKUP(A:A,笔记匹配!A:N,8,FALSE)</f>
        <v>44782</v>
      </c>
      <c r="G20" s="42" t="s">
        <v>48</v>
      </c>
      <c r="H20" s="35" t="str">
        <f>VLOOKUP(A:A,笔记匹配!A:N,9,FALSE)</f>
        <v>图文</v>
      </c>
      <c r="I20" s="1">
        <f>VLOOKUP(A:A,笔记匹配!A:N,10,FALSE)</f>
        <v>655</v>
      </c>
      <c r="J20" s="1">
        <f>VLOOKUP(A:A,笔记匹配!A:N,11,FALSE)</f>
        <v>598</v>
      </c>
      <c r="K20" s="2">
        <f>VLOOKUP(A:A,笔记匹配!A:N,12,FALSE)</f>
        <v>45</v>
      </c>
      <c r="L20" s="51">
        <f>VLOOKUP(A:A,笔记匹配!A:N,13,FALSE)</f>
        <v>1298</v>
      </c>
      <c r="M20" s="1">
        <f>IFERROR(VLOOKUP(A:A,信息流数据源!A:T,2,FALSE),0)</f>
        <v>0</v>
      </c>
      <c r="N20" s="52">
        <f>IFERROR(VLOOKUP(A:A,信息流数据源!A:T,5,FALSE),0)</f>
        <v>0</v>
      </c>
      <c r="O20" s="53">
        <f>IFERROR(VLOOKUP(A:A,信息流数据源!A:T,6,FALSE),0)</f>
        <v>0</v>
      </c>
      <c r="P20" s="51">
        <f>IFERROR(VLOOKUP(A:A,信息流数据源!A:T,9,FALSE),0)</f>
        <v>0</v>
      </c>
      <c r="Q20" s="1">
        <f>IFERROR(VLOOKUP(A:A,信息流数据源!A:T,13,FALSE),0)</f>
        <v>0</v>
      </c>
      <c r="R20" s="54">
        <f>IFERROR(VLOOKUP(A:A,信息流数据源!A:T,14,FALSE),0)</f>
        <v>0</v>
      </c>
      <c r="S20" s="1">
        <f>IFERROR(VLOOKUP(A:A,搜索数据源!A:T,2,FALSE),0)</f>
        <v>0</v>
      </c>
      <c r="T20" s="55">
        <f>IFERROR(VLOOKUP(A:A,搜索数据源!A:T,5,FALSE),0)</f>
        <v>0</v>
      </c>
      <c r="U20" s="56">
        <f>IFERROR(VLOOKUP(A:A,搜索数据源!A:T,6,FALSE),0)</f>
        <v>0</v>
      </c>
      <c r="V20" s="1">
        <f>IFERROR(VLOOKUP(A:A,搜索数据源!A:T,9,FALSE),0)</f>
        <v>0</v>
      </c>
      <c r="W20" s="1">
        <f>IFERROR(VLOOKUP(A:A,搜索数据源!A:T,13,FALSE),0)</f>
        <v>0</v>
      </c>
      <c r="X20" s="57">
        <f>IFERROR(VLOOKUP(A:A,搜索数据源!A:T,14,FALSE),0)</f>
        <v>0</v>
      </c>
      <c r="Y20" s="55">
        <f>IFERROR(VLOOKUP(A:A,回搜数据源!B:N,4,FALSE),0)</f>
        <v>0</v>
      </c>
      <c r="Z20" s="55">
        <f>IFERROR(VLOOKUP(A:A,回搜数据源!B:N,5,FALSE),0)</f>
        <v>0</v>
      </c>
    </row>
    <row r="21" ht="30" customHeight="1" spans="1:26">
      <c r="A21" s="2" t="s">
        <v>389</v>
      </c>
      <c r="B21" s="1" t="str">
        <f>VLOOKUP(A:A,笔记匹配!A:N,5,FALSE)</f>
        <v>=DISPIMG("ID_E42011547AA24F18B1CBAE43E7201914",1)</v>
      </c>
      <c r="C21" s="35" t="str">
        <f>VLOOKUP(A:A,笔记匹配!A:N,3,FALSE)</f>
        <v>一只慕</v>
      </c>
      <c r="D21" s="35" t="str">
        <f>VLOOKUP(A:A,笔记匹配!A:N,6,FALSE)</f>
        <v>32岁二胎｜产后3个月恢复的干货经验分享…</v>
      </c>
      <c r="E21" s="35" t="str">
        <f>VLOOKUP(A:A,笔记匹配!A:N,7,FALSE)</f>
        <v>https://www.xiaohongshu.com/discovery/item/62fe2030000000001e00a950</v>
      </c>
      <c r="F21" s="42">
        <f>VLOOKUP(A:A,笔记匹配!A:N,8,FALSE)</f>
        <v>44793</v>
      </c>
      <c r="G21" s="42" t="s">
        <v>59</v>
      </c>
      <c r="H21" s="35" t="str">
        <f>VLOOKUP(A:A,笔记匹配!A:N,9,FALSE)</f>
        <v>图文</v>
      </c>
      <c r="I21" s="1">
        <f>VLOOKUP(A:A,笔记匹配!A:N,10,FALSE)</f>
        <v>361</v>
      </c>
      <c r="J21" s="1">
        <f>VLOOKUP(A:A,笔记匹配!A:N,11,FALSE)</f>
        <v>432</v>
      </c>
      <c r="K21" s="2">
        <f>VLOOKUP(A:A,笔记匹配!A:N,12,FALSE)</f>
        <v>27</v>
      </c>
      <c r="L21" s="51">
        <f>VLOOKUP(A:A,笔记匹配!A:N,13,FALSE)</f>
        <v>820</v>
      </c>
      <c r="M21" s="1">
        <f>IFERROR(VLOOKUP(A:A,信息流数据源!A:T,2,FALSE),0)</f>
        <v>0</v>
      </c>
      <c r="N21" s="52">
        <f>IFERROR(VLOOKUP(A:A,信息流数据源!A:T,5,FALSE),0)</f>
        <v>0</v>
      </c>
      <c r="O21" s="53">
        <f>IFERROR(VLOOKUP(A:A,信息流数据源!A:T,6,FALSE),0)</f>
        <v>0</v>
      </c>
      <c r="P21" s="51">
        <f>IFERROR(VLOOKUP(A:A,信息流数据源!A:T,9,FALSE),0)</f>
        <v>0</v>
      </c>
      <c r="Q21" s="1">
        <f>IFERROR(VLOOKUP(A:A,信息流数据源!A:T,13,FALSE),0)</f>
        <v>0</v>
      </c>
      <c r="R21" s="54">
        <f>IFERROR(VLOOKUP(A:A,信息流数据源!A:T,14,FALSE),0)</f>
        <v>0</v>
      </c>
      <c r="S21" s="1">
        <f>IFERROR(VLOOKUP(A:A,搜索数据源!A:T,2,FALSE),0)</f>
        <v>0</v>
      </c>
      <c r="T21" s="55">
        <f>IFERROR(VLOOKUP(A:A,搜索数据源!A:T,5,FALSE),0)</f>
        <v>0</v>
      </c>
      <c r="U21" s="56">
        <f>IFERROR(VLOOKUP(A:A,搜索数据源!A:T,6,FALSE),0)</f>
        <v>0</v>
      </c>
      <c r="V21" s="1">
        <f>IFERROR(VLOOKUP(A:A,搜索数据源!A:T,9,FALSE),0)</f>
        <v>0</v>
      </c>
      <c r="W21" s="1">
        <f>IFERROR(VLOOKUP(A:A,搜索数据源!A:T,13,FALSE),0)</f>
        <v>0</v>
      </c>
      <c r="X21" s="57">
        <f>IFERROR(VLOOKUP(A:A,搜索数据源!A:T,14,FALSE),0)</f>
        <v>0</v>
      </c>
      <c r="Y21" s="55">
        <f>IFERROR(VLOOKUP(A:A,回搜数据源!B:N,4,FALSE),0)</f>
        <v>0</v>
      </c>
      <c r="Z21" s="55">
        <f>IFERROR(VLOOKUP(A:A,回搜数据源!B:N,5,FALSE),0)</f>
        <v>0</v>
      </c>
    </row>
    <row r="22" ht="30" customHeight="1" spans="1:26">
      <c r="A22" s="2" t="s">
        <v>386</v>
      </c>
      <c r="B22" s="1" t="str">
        <f>VLOOKUP(A:A,笔记匹配!A:N,5,FALSE)</f>
        <v>=DISPIMG("ID_0BC6999547EF41E89886C28DBF17E053",1)</v>
      </c>
      <c r="C22" s="35" t="str">
        <f>VLOOKUP(A:A,笔记匹配!A:N,3,FALSE)</f>
        <v>锦鲤小姐姐</v>
      </c>
      <c r="D22" s="35" t="str">
        <f>VLOOKUP(A:A,笔记匹配!A:N,6,FALSE)</f>
        <v>送进闺蜜心坎里的月子🎁少喝两杯奶茶就够</v>
      </c>
      <c r="E22" s="35" t="str">
        <f>VLOOKUP(A:A,笔记匹配!A:N,7,FALSE)</f>
        <v>https://www.xiaohongshu.com/discovery/item/62f36e28000000000900760e</v>
      </c>
      <c r="F22" s="42">
        <f>VLOOKUP(A:A,笔记匹配!A:N,8,FALSE)</f>
        <v>44783</v>
      </c>
      <c r="G22" s="42" t="s">
        <v>49</v>
      </c>
      <c r="H22" s="35" t="str">
        <f>VLOOKUP(A:A,笔记匹配!A:N,9,FALSE)</f>
        <v>图文</v>
      </c>
      <c r="I22" s="1">
        <f>VLOOKUP(A:A,笔记匹配!A:N,10,FALSE)</f>
        <v>340</v>
      </c>
      <c r="J22" s="1">
        <f>VLOOKUP(A:A,笔记匹配!A:N,11,FALSE)</f>
        <v>154</v>
      </c>
      <c r="K22" s="2">
        <f>VLOOKUP(A:A,笔记匹配!A:N,12,FALSE)</f>
        <v>104</v>
      </c>
      <c r="L22" s="51">
        <f>VLOOKUP(A:A,笔记匹配!A:N,13,FALSE)</f>
        <v>598</v>
      </c>
      <c r="M22" s="1">
        <f>IFERROR(VLOOKUP(A:A,信息流数据源!A:T,2,FALSE),0)</f>
        <v>0</v>
      </c>
      <c r="N22" s="52">
        <f>IFERROR(VLOOKUP(A:A,信息流数据源!A:T,5,FALSE),0)</f>
        <v>0</v>
      </c>
      <c r="O22" s="53">
        <f>IFERROR(VLOOKUP(A:A,信息流数据源!A:T,6,FALSE),0)</f>
        <v>0</v>
      </c>
      <c r="P22" s="51">
        <f>IFERROR(VLOOKUP(A:A,信息流数据源!A:T,9,FALSE),0)</f>
        <v>0</v>
      </c>
      <c r="Q22" s="1">
        <f>IFERROR(VLOOKUP(A:A,信息流数据源!A:T,13,FALSE),0)</f>
        <v>0</v>
      </c>
      <c r="R22" s="54">
        <f>IFERROR(VLOOKUP(A:A,信息流数据源!A:T,14,FALSE),0)</f>
        <v>0</v>
      </c>
      <c r="S22" s="1">
        <f>IFERROR(VLOOKUP(A:A,搜索数据源!A:T,2,FALSE),0)</f>
        <v>0</v>
      </c>
      <c r="T22" s="55">
        <f>IFERROR(VLOOKUP(A:A,搜索数据源!A:T,5,FALSE),0)</f>
        <v>0</v>
      </c>
      <c r="U22" s="56">
        <f>IFERROR(VLOOKUP(A:A,搜索数据源!A:T,6,FALSE),0)</f>
        <v>0</v>
      </c>
      <c r="V22" s="1">
        <f>IFERROR(VLOOKUP(A:A,搜索数据源!A:T,9,FALSE),0)</f>
        <v>0</v>
      </c>
      <c r="W22" s="1">
        <f>IFERROR(VLOOKUP(A:A,搜索数据源!A:T,13,FALSE),0)</f>
        <v>0</v>
      </c>
      <c r="X22" s="57">
        <f>IFERROR(VLOOKUP(A:A,搜索数据源!A:T,14,FALSE),0)</f>
        <v>0</v>
      </c>
      <c r="Y22" s="55">
        <f>IFERROR(VLOOKUP(A:A,回搜数据源!B:N,4,FALSE),0)</f>
        <v>0</v>
      </c>
      <c r="Z22" s="55">
        <f>IFERROR(VLOOKUP(A:A,回搜数据源!B:N,5,FALSE),0)</f>
        <v>0</v>
      </c>
    </row>
    <row r="23" ht="30" customHeight="1" spans="1:26">
      <c r="A23" s="2" t="s">
        <v>382</v>
      </c>
      <c r="B23" s="1" t="str">
        <f>VLOOKUP(A:A,笔记匹配!A:N,5,FALSE)</f>
        <v>=DISPIMG("ID_579C146641904CB2859706F5422FFE48",1)</v>
      </c>
      <c r="C23" s="35" t="str">
        <f>VLOOKUP(A:A,笔记匹配!A:N,3,FALSE)</f>
        <v>车车耶斯</v>
      </c>
      <c r="D23" s="35" t="str">
        <f>VLOOKUP(A:A,笔记匹配!A:N,6,FALSE)</f>
        <v>月嫂都会夸！待产包必备！准妈妈看过来！</v>
      </c>
      <c r="E23" s="35" t="str">
        <f>VLOOKUP(A:A,笔记匹配!A:N,7,FALSE)</f>
        <v>https://www.xiaohongshu.com/discovery/item/62da68d9000000001200c93d</v>
      </c>
      <c r="F23" s="42">
        <f>VLOOKUP(A:A,笔记匹配!A:N,8,FALSE)</f>
        <v>44766</v>
      </c>
      <c r="G23" s="42" t="s">
        <v>35</v>
      </c>
      <c r="H23" s="35" t="str">
        <f>VLOOKUP(A:A,笔记匹配!A:N,9,FALSE)</f>
        <v>图文</v>
      </c>
      <c r="I23" s="1">
        <f>VLOOKUP(A:A,笔记匹配!A:N,10,FALSE)</f>
        <v>347</v>
      </c>
      <c r="J23" s="1">
        <f>VLOOKUP(A:A,笔记匹配!A:N,11,FALSE)</f>
        <v>196</v>
      </c>
      <c r="K23" s="2">
        <f>VLOOKUP(A:A,笔记匹配!A:N,12,FALSE)</f>
        <v>14</v>
      </c>
      <c r="L23" s="51">
        <f>VLOOKUP(A:A,笔记匹配!A:N,13,FALSE)</f>
        <v>557</v>
      </c>
      <c r="M23" s="1">
        <f>IFERROR(VLOOKUP(A:A,信息流数据源!A:T,2,FALSE),0)</f>
        <v>0</v>
      </c>
      <c r="N23" s="52">
        <f>IFERROR(VLOOKUP(A:A,信息流数据源!A:T,5,FALSE),0)</f>
        <v>0</v>
      </c>
      <c r="O23" s="53">
        <f>IFERROR(VLOOKUP(A:A,信息流数据源!A:T,6,FALSE),0)</f>
        <v>0</v>
      </c>
      <c r="P23" s="51">
        <f>IFERROR(VLOOKUP(A:A,信息流数据源!A:T,9,FALSE),0)</f>
        <v>0</v>
      </c>
      <c r="Q23" s="1">
        <f>IFERROR(VLOOKUP(A:A,信息流数据源!A:T,13,FALSE),0)</f>
        <v>0</v>
      </c>
      <c r="R23" s="54">
        <f>IFERROR(VLOOKUP(A:A,信息流数据源!A:T,14,FALSE),0)</f>
        <v>0</v>
      </c>
      <c r="S23" s="1">
        <f>IFERROR(VLOOKUP(A:A,搜索数据源!A:T,2,FALSE),0)</f>
        <v>0</v>
      </c>
      <c r="T23" s="55">
        <f>IFERROR(VLOOKUP(A:A,搜索数据源!A:T,5,FALSE),0)</f>
        <v>0</v>
      </c>
      <c r="U23" s="56">
        <f>IFERROR(VLOOKUP(A:A,搜索数据源!A:T,6,FALSE),0)</f>
        <v>0</v>
      </c>
      <c r="V23" s="1">
        <f>IFERROR(VLOOKUP(A:A,搜索数据源!A:T,9,FALSE),0)</f>
        <v>0</v>
      </c>
      <c r="W23" s="1">
        <f>IFERROR(VLOOKUP(A:A,搜索数据源!A:T,13,FALSE),0)</f>
        <v>0</v>
      </c>
      <c r="X23" s="57">
        <f>IFERROR(VLOOKUP(A:A,搜索数据源!A:T,14,FALSE),0)</f>
        <v>0</v>
      </c>
      <c r="Y23" s="55">
        <f>IFERROR(VLOOKUP(A:A,回搜数据源!B:N,4,FALSE),0)</f>
        <v>0</v>
      </c>
      <c r="Z23" s="55">
        <f>IFERROR(VLOOKUP(A:A,回搜数据源!B:N,5,FALSE),0)</f>
        <v>0</v>
      </c>
    </row>
    <row r="24" ht="30" customHeight="1" spans="1:26">
      <c r="A24" s="2" t="s">
        <v>391</v>
      </c>
      <c r="B24" s="1" t="str">
        <f>VLOOKUP(A:A,笔记匹配!A:N,5,FALSE)</f>
        <v>=DISPIMG("ID_47DFBD6D9682478EB42A79FA5A402E20",1)</v>
      </c>
      <c r="C24" s="35" t="str">
        <f>VLOOKUP(A:A,笔记匹配!A:N,3,FALSE)</f>
        <v>我还可以再瘦点吗</v>
      </c>
      <c r="D24" s="35" t="str">
        <f>VLOOKUP(A:A,笔记匹配!A:N,6,FALSE)</f>
        <v>本命月子汤！变身人间水蜜桃！</v>
      </c>
      <c r="E24" s="35" t="str">
        <f>VLOOKUP(A:A,笔记匹配!A:N,7,FALSE)</f>
        <v>https://www.xiaohongshu.com/discovery/item/63169e3c000000000900dc23</v>
      </c>
      <c r="F24" s="42">
        <f>VLOOKUP(A:A,笔记匹配!A:N,8,FALSE)</f>
        <v>44810</v>
      </c>
      <c r="G24" s="42" t="s">
        <v>77</v>
      </c>
      <c r="H24" s="35" t="str">
        <f>VLOOKUP(A:A,笔记匹配!A:N,9,FALSE)</f>
        <v>图文</v>
      </c>
      <c r="I24" s="1">
        <f>VLOOKUP(A:A,笔记匹配!A:N,10,FALSE)</f>
        <v>234</v>
      </c>
      <c r="J24" s="1">
        <f>VLOOKUP(A:A,笔记匹配!A:N,11,FALSE)</f>
        <v>189</v>
      </c>
      <c r="K24" s="2">
        <f>VLOOKUP(A:A,笔记匹配!A:N,12,FALSE)</f>
        <v>9</v>
      </c>
      <c r="L24" s="51">
        <f>VLOOKUP(A:A,笔记匹配!A:N,13,FALSE)</f>
        <v>432</v>
      </c>
      <c r="M24" s="1">
        <f>IFERROR(VLOOKUP(A:A,信息流数据源!A:T,2,FALSE),0)</f>
        <v>0</v>
      </c>
      <c r="N24" s="52">
        <f>IFERROR(VLOOKUP(A:A,信息流数据源!A:T,5,FALSE),0)</f>
        <v>0</v>
      </c>
      <c r="O24" s="53">
        <f>IFERROR(VLOOKUP(A:A,信息流数据源!A:T,6,FALSE),0)</f>
        <v>0</v>
      </c>
      <c r="P24" s="51">
        <f>IFERROR(VLOOKUP(A:A,信息流数据源!A:T,9,FALSE),0)</f>
        <v>0</v>
      </c>
      <c r="Q24" s="1">
        <f>IFERROR(VLOOKUP(A:A,信息流数据源!A:T,13,FALSE),0)</f>
        <v>0</v>
      </c>
      <c r="R24" s="54">
        <f>IFERROR(VLOOKUP(A:A,信息流数据源!A:T,14,FALSE),0)</f>
        <v>0</v>
      </c>
      <c r="S24" s="1">
        <f>IFERROR(VLOOKUP(A:A,搜索数据源!A:T,2,FALSE),0)</f>
        <v>0</v>
      </c>
      <c r="T24" s="55">
        <f>IFERROR(VLOOKUP(A:A,搜索数据源!A:T,5,FALSE),0)</f>
        <v>0</v>
      </c>
      <c r="U24" s="56">
        <f>IFERROR(VLOOKUP(A:A,搜索数据源!A:T,6,FALSE),0)</f>
        <v>0</v>
      </c>
      <c r="V24" s="1">
        <f>IFERROR(VLOOKUP(A:A,搜索数据源!A:T,9,FALSE),0)</f>
        <v>0</v>
      </c>
      <c r="W24" s="1">
        <f>IFERROR(VLOOKUP(A:A,搜索数据源!A:T,13,FALSE),0)</f>
        <v>0</v>
      </c>
      <c r="X24" s="57">
        <f>IFERROR(VLOOKUP(A:A,搜索数据源!A:T,14,FALSE),0)</f>
        <v>0</v>
      </c>
      <c r="Y24" s="55">
        <f>IFERROR(VLOOKUP(A:A,回搜数据源!B:N,4,FALSE),0)</f>
        <v>0</v>
      </c>
      <c r="Z24" s="55">
        <f>IFERROR(VLOOKUP(A:A,回搜数据源!B:N,5,FALSE),0)</f>
        <v>0</v>
      </c>
    </row>
    <row r="25" ht="30" customHeight="1" spans="1:26">
      <c r="A25" s="2" t="s">
        <v>376</v>
      </c>
      <c r="B25" s="1" t="str">
        <f>VLOOKUP(A:A,笔记匹配!A:N,5,FALSE)</f>
        <v>=DISPIMG("ID_E2FB65A56452424EB97CF28FEC6B6B86",1)</v>
      </c>
      <c r="C25" s="35" t="str">
        <f>VLOOKUP(A:A,笔记匹配!A:N,3,FALSE)</f>
        <v>曲奇奶青去冰三分甜</v>
      </c>
      <c r="D25" s="35" t="str">
        <f>VLOOKUP(A:A,笔记匹配!A:N,6,FALSE)</f>
        <v>准妈妈进！月子汤新概念！再也不用熬汤8小时！</v>
      </c>
      <c r="E25" s="35" t="str">
        <f>VLOOKUP(A:A,笔记匹配!A:N,7,FALSE)</f>
        <v>https://www.xiaohongshu.com/discovery/item/62c2a598000000000a000331</v>
      </c>
      <c r="F25" s="42">
        <f>VLOOKUP(A:A,笔记匹配!A:N,8,FALSE)</f>
        <v>44746</v>
      </c>
      <c r="G25" s="42" t="s">
        <v>16</v>
      </c>
      <c r="H25" s="35" t="str">
        <f>VLOOKUP(A:A,笔记匹配!A:N,9,FALSE)</f>
        <v>图文</v>
      </c>
      <c r="I25" s="1">
        <f>VLOOKUP(A:A,笔记匹配!A:N,10,FALSE)</f>
        <v>246</v>
      </c>
      <c r="J25" s="1">
        <f>VLOOKUP(A:A,笔记匹配!A:N,11,FALSE)</f>
        <v>150</v>
      </c>
      <c r="K25" s="2">
        <f>VLOOKUP(A:A,笔记匹配!A:N,12,FALSE)</f>
        <v>26</v>
      </c>
      <c r="L25" s="51">
        <f>VLOOKUP(A:A,笔记匹配!A:N,13,FALSE)</f>
        <v>422</v>
      </c>
      <c r="M25" s="1">
        <f>IFERROR(VLOOKUP(A:A,信息流数据源!A:T,2,FALSE),0)</f>
        <v>0</v>
      </c>
      <c r="N25" s="52">
        <f>IFERROR(VLOOKUP(A:A,信息流数据源!A:T,5,FALSE),0)</f>
        <v>0</v>
      </c>
      <c r="O25" s="53">
        <f>IFERROR(VLOOKUP(A:A,信息流数据源!A:T,6,FALSE),0)</f>
        <v>0</v>
      </c>
      <c r="P25" s="51">
        <f>IFERROR(VLOOKUP(A:A,信息流数据源!A:T,9,FALSE),0)</f>
        <v>0</v>
      </c>
      <c r="Q25" s="1">
        <f>IFERROR(VLOOKUP(A:A,信息流数据源!A:T,13,FALSE),0)</f>
        <v>0</v>
      </c>
      <c r="R25" s="54">
        <f>IFERROR(VLOOKUP(A:A,信息流数据源!A:T,14,FALSE),0)</f>
        <v>0</v>
      </c>
      <c r="S25" s="1">
        <f>IFERROR(VLOOKUP(A:A,搜索数据源!A:T,2,FALSE),0)</f>
        <v>0</v>
      </c>
      <c r="T25" s="55">
        <f>IFERROR(VLOOKUP(A:A,搜索数据源!A:T,5,FALSE),0)</f>
        <v>0</v>
      </c>
      <c r="U25" s="56">
        <f>IFERROR(VLOOKUP(A:A,搜索数据源!A:T,6,FALSE),0)</f>
        <v>0</v>
      </c>
      <c r="V25" s="1">
        <f>IFERROR(VLOOKUP(A:A,搜索数据源!A:T,9,FALSE),0)</f>
        <v>0</v>
      </c>
      <c r="W25" s="1">
        <f>IFERROR(VLOOKUP(A:A,搜索数据源!A:T,13,FALSE),0)</f>
        <v>0</v>
      </c>
      <c r="X25" s="57">
        <f>IFERROR(VLOOKUP(A:A,搜索数据源!A:T,14,FALSE),0)</f>
        <v>0</v>
      </c>
      <c r="Y25" s="55">
        <f>IFERROR(VLOOKUP(A:A,回搜数据源!B:N,4,FALSE),0)</f>
        <v>0</v>
      </c>
      <c r="Z25" s="55">
        <f>IFERROR(VLOOKUP(A:A,回搜数据源!B:N,5,FALSE),0)</f>
        <v>0</v>
      </c>
    </row>
    <row r="26" ht="30" customHeight="1" spans="1:26">
      <c r="A26" s="2" t="s">
        <v>377</v>
      </c>
      <c r="B26" s="1" t="str">
        <f>VLOOKUP(A:A,笔记匹配!A:N,5,FALSE)</f>
        <v>=DISPIMG("ID_74B7EBD40912426FB1B1379A38AAF8AC",1)</v>
      </c>
      <c r="C26" s="35" t="str">
        <f>VLOOKUP(A:A,笔记匹配!A:N,3,FALSE)</f>
        <v>都爱桃子</v>
      </c>
      <c r="D26" s="35" t="str">
        <f>VLOOKUP(A:A,笔记匹配!A:N,6,FALSE)</f>
        <v>求求别再无效坐月子！广禾堂这个月子汤🐂🍺</v>
      </c>
      <c r="E26" s="35" t="str">
        <f>VLOOKUP(A:A,笔记匹配!A:N,7,FALSE)</f>
        <v>https://www.xiaohongshu.com/discovery/item/62ce772d000000000f0021f7</v>
      </c>
      <c r="F26" s="42">
        <f>VLOOKUP(A:A,笔记匹配!A:N,8,FALSE)</f>
        <v>44755</v>
      </c>
      <c r="G26" s="42" t="s">
        <v>23</v>
      </c>
      <c r="H26" s="35" t="str">
        <f>VLOOKUP(A:A,笔记匹配!A:N,9,FALSE)</f>
        <v>图文</v>
      </c>
      <c r="I26" s="1">
        <f>VLOOKUP(A:A,笔记匹配!A:N,10,FALSE)</f>
        <v>292</v>
      </c>
      <c r="J26" s="1">
        <f>VLOOKUP(A:A,笔记匹配!A:N,11,FALSE)</f>
        <v>78</v>
      </c>
      <c r="K26" s="2">
        <f>VLOOKUP(A:A,笔记匹配!A:N,12,FALSE)</f>
        <v>5</v>
      </c>
      <c r="L26" s="51">
        <f>VLOOKUP(A:A,笔记匹配!A:N,13,FALSE)</f>
        <v>375</v>
      </c>
      <c r="M26" s="1">
        <f>IFERROR(VLOOKUP(A:A,信息流数据源!A:T,2,FALSE),0)</f>
        <v>0</v>
      </c>
      <c r="N26" s="52">
        <f>IFERROR(VLOOKUP(A:A,信息流数据源!A:T,5,FALSE),0)</f>
        <v>0</v>
      </c>
      <c r="O26" s="53">
        <f>IFERROR(VLOOKUP(A:A,信息流数据源!A:T,6,FALSE),0)</f>
        <v>0</v>
      </c>
      <c r="P26" s="51">
        <f>IFERROR(VLOOKUP(A:A,信息流数据源!A:T,9,FALSE),0)</f>
        <v>0</v>
      </c>
      <c r="Q26" s="1">
        <f>IFERROR(VLOOKUP(A:A,信息流数据源!A:T,13,FALSE),0)</f>
        <v>0</v>
      </c>
      <c r="R26" s="54">
        <f>IFERROR(VLOOKUP(A:A,信息流数据源!A:T,14,FALSE),0)</f>
        <v>0</v>
      </c>
      <c r="S26" s="1">
        <f>IFERROR(VLOOKUP(A:A,搜索数据源!A:T,2,FALSE),0)</f>
        <v>0</v>
      </c>
      <c r="T26" s="55">
        <f>IFERROR(VLOOKUP(A:A,搜索数据源!A:T,5,FALSE),0)</f>
        <v>0</v>
      </c>
      <c r="U26" s="56">
        <f>IFERROR(VLOOKUP(A:A,搜索数据源!A:T,6,FALSE),0)</f>
        <v>0</v>
      </c>
      <c r="V26" s="1">
        <f>IFERROR(VLOOKUP(A:A,搜索数据源!A:T,9,FALSE),0)</f>
        <v>0</v>
      </c>
      <c r="W26" s="1">
        <f>IFERROR(VLOOKUP(A:A,搜索数据源!A:T,13,FALSE),0)</f>
        <v>0</v>
      </c>
      <c r="X26" s="57">
        <f>IFERROR(VLOOKUP(A:A,搜索数据源!A:T,14,FALSE),0)</f>
        <v>0</v>
      </c>
      <c r="Y26" s="55">
        <f>IFERROR(VLOOKUP(A:A,回搜数据源!B:N,4,FALSE),0)</f>
        <v>0</v>
      </c>
      <c r="Z26" s="55">
        <f>IFERROR(VLOOKUP(A:A,回搜数据源!B:N,5,FALSE),0)</f>
        <v>0</v>
      </c>
    </row>
    <row r="27" ht="30" customHeight="1" spans="1:26">
      <c r="A27" s="2" t="s">
        <v>379</v>
      </c>
      <c r="B27" s="1" t="str">
        <f>VLOOKUP(A:A,笔记匹配!A:N,5,FALSE)</f>
        <v>=DISPIMG("ID_3C11807A118046108292FB21BD259252",1)</v>
      </c>
      <c r="C27" s="35" t="str">
        <f>VLOOKUP(A:A,笔记匹配!A:N,3,FALSE)</f>
        <v>栗栗Ann</v>
      </c>
      <c r="D27" s="35" t="str">
        <f>VLOOKUP(A:A,笔记匹配!A:N,6,FALSE)</f>
        <v>终于遇到广禾堂！我真的栓Q！</v>
      </c>
      <c r="E27" s="35" t="str">
        <f>VLOOKUP(A:A,笔记匹配!A:N,7,FALSE)</f>
        <v>https://www.xiaohongshu.com/discovery/item/62d0e81f0000000021035ab1</v>
      </c>
      <c r="F27" s="42">
        <f>VLOOKUP(A:A,笔记匹配!A:N,8,FALSE)</f>
        <v>44757</v>
      </c>
      <c r="G27" s="42" t="s">
        <v>26</v>
      </c>
      <c r="H27" s="35" t="str">
        <f>VLOOKUP(A:A,笔记匹配!A:N,9,FALSE)</f>
        <v>图文</v>
      </c>
      <c r="I27" s="1">
        <f>VLOOKUP(A:A,笔记匹配!A:N,10,FALSE)</f>
        <v>255</v>
      </c>
      <c r="J27" s="1">
        <f>VLOOKUP(A:A,笔记匹配!A:N,11,FALSE)</f>
        <v>103</v>
      </c>
      <c r="K27" s="2">
        <f>VLOOKUP(A:A,笔记匹配!A:N,12,FALSE)</f>
        <v>7</v>
      </c>
      <c r="L27" s="51">
        <f>VLOOKUP(A:A,笔记匹配!A:N,13,FALSE)</f>
        <v>365</v>
      </c>
      <c r="M27" s="1">
        <f>IFERROR(VLOOKUP(A:A,信息流数据源!A:T,2,FALSE),0)</f>
        <v>0</v>
      </c>
      <c r="N27" s="52">
        <f>IFERROR(VLOOKUP(A:A,信息流数据源!A:T,5,FALSE),0)</f>
        <v>0</v>
      </c>
      <c r="O27" s="53">
        <f>IFERROR(VLOOKUP(A:A,信息流数据源!A:T,6,FALSE),0)</f>
        <v>0</v>
      </c>
      <c r="P27" s="51">
        <f>IFERROR(VLOOKUP(A:A,信息流数据源!A:T,9,FALSE),0)</f>
        <v>0</v>
      </c>
      <c r="Q27" s="1">
        <f>IFERROR(VLOOKUP(A:A,信息流数据源!A:T,13,FALSE),0)</f>
        <v>0</v>
      </c>
      <c r="R27" s="54">
        <f>IFERROR(VLOOKUP(A:A,信息流数据源!A:T,14,FALSE),0)</f>
        <v>0</v>
      </c>
      <c r="S27" s="1">
        <f>IFERROR(VLOOKUP(A:A,搜索数据源!A:T,2,FALSE),0)</f>
        <v>0</v>
      </c>
      <c r="T27" s="55">
        <f>IFERROR(VLOOKUP(A:A,搜索数据源!A:T,5,FALSE),0)</f>
        <v>0</v>
      </c>
      <c r="U27" s="56">
        <f>IFERROR(VLOOKUP(A:A,搜索数据源!A:T,6,FALSE),0)</f>
        <v>0</v>
      </c>
      <c r="V27" s="1">
        <f>IFERROR(VLOOKUP(A:A,搜索数据源!A:T,9,FALSE),0)</f>
        <v>0</v>
      </c>
      <c r="W27" s="1">
        <f>IFERROR(VLOOKUP(A:A,搜索数据源!A:T,13,FALSE),0)</f>
        <v>0</v>
      </c>
      <c r="X27" s="57">
        <f>IFERROR(VLOOKUP(A:A,搜索数据源!A:T,14,FALSE),0)</f>
        <v>0</v>
      </c>
      <c r="Y27" s="55">
        <f>IFERROR(VLOOKUP(A:A,回搜数据源!B:N,4,FALSE),0)</f>
        <v>0</v>
      </c>
      <c r="Z27" s="55">
        <f>IFERROR(VLOOKUP(A:A,回搜数据源!B:N,5,FALSE),0)</f>
        <v>0</v>
      </c>
    </row>
    <row r="28" ht="30" customHeight="1" spans="1:26">
      <c r="A28" s="2" t="s">
        <v>380</v>
      </c>
      <c r="B28" s="1" t="str">
        <f>VLOOKUP(A:A,笔记匹配!A:N,5,FALSE)</f>
        <v>=DISPIMG("ID_9975B9BEF4BD43B4A6AB6189BA0C8458",1)</v>
      </c>
      <c r="C28" s="35" t="str">
        <f>VLOOKUP(A:A,笔记匹配!A:N,3,FALSE)</f>
        <v>张二喜</v>
      </c>
      <c r="D28" s="35" t="str">
        <f>VLOOKUP(A:A,笔记匹配!A:N,6,FALSE)</f>
        <v>买给你待产的姐妹 广禾堂的月之精华🐂🍺</v>
      </c>
      <c r="E28" s="35" t="str">
        <f>VLOOKUP(A:A,笔记匹配!A:N,7,FALSE)</f>
        <v>https://www.xiaohongshu.com/discovery/item/62d166bc0000000011010644</v>
      </c>
      <c r="F28" s="42">
        <f>VLOOKUP(A:A,笔记匹配!A:N,8,FALSE)</f>
        <v>44760</v>
      </c>
      <c r="G28" s="42" t="s">
        <v>31</v>
      </c>
      <c r="H28" s="35" t="str">
        <f>VLOOKUP(A:A,笔记匹配!A:N,9,FALSE)</f>
        <v>图文</v>
      </c>
      <c r="I28" s="1">
        <f>VLOOKUP(A:A,笔记匹配!A:N,10,FALSE)</f>
        <v>256</v>
      </c>
      <c r="J28" s="1">
        <f>VLOOKUP(A:A,笔记匹配!A:N,11,FALSE)</f>
        <v>49</v>
      </c>
      <c r="K28" s="2">
        <f>VLOOKUP(A:A,笔记匹配!A:N,12,FALSE)</f>
        <v>35</v>
      </c>
      <c r="L28" s="51">
        <f>VLOOKUP(A:A,笔记匹配!A:N,13,FALSE)</f>
        <v>340</v>
      </c>
      <c r="M28" s="1">
        <f>IFERROR(VLOOKUP(A:A,信息流数据源!A:T,2,FALSE),0)</f>
        <v>0</v>
      </c>
      <c r="N28" s="52">
        <f>IFERROR(VLOOKUP(A:A,信息流数据源!A:T,5,FALSE),0)</f>
        <v>0</v>
      </c>
      <c r="O28" s="53">
        <f>IFERROR(VLOOKUP(A:A,信息流数据源!A:T,6,FALSE),0)</f>
        <v>0</v>
      </c>
      <c r="P28" s="51">
        <f>IFERROR(VLOOKUP(A:A,信息流数据源!A:T,9,FALSE),0)</f>
        <v>0</v>
      </c>
      <c r="Q28" s="1">
        <f>IFERROR(VLOOKUP(A:A,信息流数据源!A:T,13,FALSE),0)</f>
        <v>0</v>
      </c>
      <c r="R28" s="54">
        <f>IFERROR(VLOOKUP(A:A,信息流数据源!A:T,14,FALSE),0)</f>
        <v>0</v>
      </c>
      <c r="S28" s="1">
        <f>IFERROR(VLOOKUP(A:A,搜索数据源!A:T,2,FALSE),0)</f>
        <v>0</v>
      </c>
      <c r="T28" s="55">
        <f>IFERROR(VLOOKUP(A:A,搜索数据源!A:T,5,FALSE),0)</f>
        <v>0</v>
      </c>
      <c r="U28" s="56">
        <f>IFERROR(VLOOKUP(A:A,搜索数据源!A:T,6,FALSE),0)</f>
        <v>0</v>
      </c>
      <c r="V28" s="1">
        <f>IFERROR(VLOOKUP(A:A,搜索数据源!A:T,9,FALSE),0)</f>
        <v>0</v>
      </c>
      <c r="W28" s="1">
        <f>IFERROR(VLOOKUP(A:A,搜索数据源!A:T,13,FALSE),0)</f>
        <v>0</v>
      </c>
      <c r="X28" s="57">
        <f>IFERROR(VLOOKUP(A:A,搜索数据源!A:T,14,FALSE),0)</f>
        <v>0</v>
      </c>
      <c r="Y28" s="55">
        <f>IFERROR(VLOOKUP(A:A,回搜数据源!B:N,4,FALSE),0)</f>
        <v>0</v>
      </c>
      <c r="Z28" s="55">
        <f>IFERROR(VLOOKUP(A:A,回搜数据源!B:N,5,FALSE),0)</f>
        <v>0</v>
      </c>
    </row>
    <row r="29" ht="30" customHeight="1" spans="1:26">
      <c r="A29" s="2" t="s">
        <v>387</v>
      </c>
      <c r="B29" s="1" t="str">
        <f>VLOOKUP(A:A,笔记匹配!A:N,5,FALSE)</f>
        <v>=DISPIMG("ID_8D6F2E87554D4D219C1C3E84BE6B8E58",1)</v>
      </c>
      <c r="C29" s="35" t="str">
        <f>VLOOKUP(A:A,笔记匹配!A:N,3,FALSE)</f>
        <v>安利给全世界的痛经女孩！</v>
      </c>
      <c r="D29" s="35" t="str">
        <f>VLOOKUP(A:A,笔记匹配!A:N,6,FALSE)</f>
        <v>安利给全世界的痛经女孩！</v>
      </c>
      <c r="E29" s="35" t="str">
        <f>VLOOKUP(A:A,笔记匹配!A:N,7,FALSE)</f>
        <v>https://www.xiaohongshu.com/discovery/item/62fb51b900000000140374e4</v>
      </c>
      <c r="F29" s="42">
        <f>VLOOKUP(A:A,笔记匹配!A:N,8,FALSE)</f>
        <v>44789</v>
      </c>
      <c r="G29" s="42" t="s">
        <v>57</v>
      </c>
      <c r="H29" s="35" t="str">
        <f>VLOOKUP(A:A,笔记匹配!A:N,9,FALSE)</f>
        <v>图文</v>
      </c>
      <c r="I29" s="1">
        <f>VLOOKUP(A:A,笔记匹配!A:N,10,FALSE)</f>
        <v>125</v>
      </c>
      <c r="J29" s="1">
        <f>VLOOKUP(A:A,笔记匹配!A:N,11,FALSE)</f>
        <v>94</v>
      </c>
      <c r="K29" s="2">
        <f>VLOOKUP(A:A,笔记匹配!A:N,12,FALSE)</f>
        <v>5</v>
      </c>
      <c r="L29" s="51">
        <f>VLOOKUP(A:A,笔记匹配!A:N,13,FALSE)</f>
        <v>224</v>
      </c>
      <c r="M29" s="1">
        <f>IFERROR(VLOOKUP(A:A,信息流数据源!A:T,2,FALSE),0)</f>
        <v>0</v>
      </c>
      <c r="N29" s="52">
        <f>IFERROR(VLOOKUP(A:A,信息流数据源!A:T,5,FALSE),0)</f>
        <v>0</v>
      </c>
      <c r="O29" s="53">
        <f>IFERROR(VLOOKUP(A:A,信息流数据源!A:T,6,FALSE),0)</f>
        <v>0</v>
      </c>
      <c r="P29" s="51">
        <f>IFERROR(VLOOKUP(A:A,信息流数据源!A:T,9,FALSE),0)</f>
        <v>0</v>
      </c>
      <c r="Q29" s="1">
        <f>IFERROR(VLOOKUP(A:A,信息流数据源!A:T,13,FALSE),0)</f>
        <v>0</v>
      </c>
      <c r="R29" s="54">
        <f>IFERROR(VLOOKUP(A:A,信息流数据源!A:T,14,FALSE),0)</f>
        <v>0</v>
      </c>
      <c r="S29" s="1">
        <f>IFERROR(VLOOKUP(A:A,搜索数据源!A:T,2,FALSE),0)</f>
        <v>0</v>
      </c>
      <c r="T29" s="55">
        <f>IFERROR(VLOOKUP(A:A,搜索数据源!A:T,5,FALSE),0)</f>
        <v>0</v>
      </c>
      <c r="U29" s="56">
        <f>IFERROR(VLOOKUP(A:A,搜索数据源!A:T,6,FALSE),0)</f>
        <v>0</v>
      </c>
      <c r="V29" s="1">
        <f>IFERROR(VLOOKUP(A:A,搜索数据源!A:T,9,FALSE),0)</f>
        <v>0</v>
      </c>
      <c r="W29" s="1">
        <f>IFERROR(VLOOKUP(A:A,搜索数据源!A:T,13,FALSE),0)</f>
        <v>0</v>
      </c>
      <c r="X29" s="57">
        <f>IFERROR(VLOOKUP(A:A,搜索数据源!A:T,14,FALSE),0)</f>
        <v>0</v>
      </c>
      <c r="Y29" s="55">
        <f>IFERROR(VLOOKUP(A:A,回搜数据源!B:N,4,FALSE),0)</f>
        <v>0</v>
      </c>
      <c r="Z29" s="55">
        <f>IFERROR(VLOOKUP(A:A,回搜数据源!B:N,5,FALSE),0)</f>
        <v>0</v>
      </c>
    </row>
    <row r="30" ht="30" customHeight="1" spans="1:26">
      <c r="A30" s="2" t="s">
        <v>384</v>
      </c>
      <c r="B30" s="1" t="str">
        <f>VLOOKUP(A:A,笔记匹配!A:N,5,FALSE)</f>
        <v>=DISPIMG("ID_F4D48C419B0E42729821FC383CA864AE",1)</v>
      </c>
      <c r="C30" s="35" t="str">
        <f>VLOOKUP(A:A,笔记匹配!A:N,3,FALSE)</f>
        <v>坐月子的刘亦菲，请查收专属你秋天的第一杯“咖啡”</v>
      </c>
      <c r="D30" s="35" t="str">
        <f>VLOOKUP(A:A,笔记匹配!A:N,6,FALSE)</f>
        <v>坐月子的刘亦菲，请查收专属你秋天的第一杯“咖啡”</v>
      </c>
      <c r="E30" s="35" t="str">
        <f>VLOOKUP(A:A,笔记匹配!A:N,7,FALSE)</f>
        <v>https://www.xiaohongshu.com/discovery/item/62f0b5be000000001b025a27</v>
      </c>
      <c r="F30" s="42">
        <f>VLOOKUP(A:A,笔记匹配!A:N,8,FALSE)</f>
        <v>44781</v>
      </c>
      <c r="G30" s="42" t="s">
        <v>47</v>
      </c>
      <c r="H30" s="35" t="str">
        <f>VLOOKUP(A:A,笔记匹配!A:N,9,FALSE)</f>
        <v>图文</v>
      </c>
      <c r="I30" s="1">
        <f>VLOOKUP(A:A,笔记匹配!A:N,10,FALSE)</f>
        <v>68</v>
      </c>
      <c r="J30" s="1">
        <f>VLOOKUP(A:A,笔记匹配!A:N,11,FALSE)</f>
        <v>62</v>
      </c>
      <c r="K30" s="2">
        <f>VLOOKUP(A:A,笔记匹配!A:N,12,FALSE)</f>
        <v>5</v>
      </c>
      <c r="L30" s="51">
        <f>VLOOKUP(A:A,笔记匹配!A:N,13,FALSE)</f>
        <v>135</v>
      </c>
      <c r="M30" s="1">
        <f>IFERROR(VLOOKUP(A:A,信息流数据源!A:T,2,FALSE),0)</f>
        <v>0</v>
      </c>
      <c r="N30" s="52">
        <f>IFERROR(VLOOKUP(A:A,信息流数据源!A:T,5,FALSE),0)</f>
        <v>0</v>
      </c>
      <c r="O30" s="53">
        <f>IFERROR(VLOOKUP(A:A,信息流数据源!A:T,6,FALSE),0)</f>
        <v>0</v>
      </c>
      <c r="P30" s="51">
        <f>IFERROR(VLOOKUP(A:A,信息流数据源!A:T,9,FALSE),0)</f>
        <v>0</v>
      </c>
      <c r="Q30" s="1">
        <f>IFERROR(VLOOKUP(A:A,信息流数据源!A:T,13,FALSE),0)</f>
        <v>0</v>
      </c>
      <c r="R30" s="54">
        <f>IFERROR(VLOOKUP(A:A,信息流数据源!A:T,14,FALSE),0)</f>
        <v>0</v>
      </c>
      <c r="S30" s="1">
        <f>IFERROR(VLOOKUP(A:A,搜索数据源!A:T,2,FALSE),0)</f>
        <v>0</v>
      </c>
      <c r="T30" s="55">
        <f>IFERROR(VLOOKUP(A:A,搜索数据源!A:T,5,FALSE),0)</f>
        <v>0</v>
      </c>
      <c r="U30" s="56">
        <f>IFERROR(VLOOKUP(A:A,搜索数据源!A:T,6,FALSE),0)</f>
        <v>0</v>
      </c>
      <c r="V30" s="1">
        <f>IFERROR(VLOOKUP(A:A,搜索数据源!A:T,9,FALSE),0)</f>
        <v>0</v>
      </c>
      <c r="W30" s="1">
        <f>IFERROR(VLOOKUP(A:A,搜索数据源!A:T,13,FALSE),0)</f>
        <v>0</v>
      </c>
      <c r="X30" s="57">
        <f>IFERROR(VLOOKUP(A:A,搜索数据源!A:T,14,FALSE),0)</f>
        <v>0</v>
      </c>
      <c r="Y30" s="55">
        <f>IFERROR(VLOOKUP(A:A,回搜数据源!B:N,4,FALSE),0)</f>
        <v>0</v>
      </c>
      <c r="Z30" s="55">
        <f>IFERROR(VLOOKUP(A:A,回搜数据源!B:N,5,FALSE),0)</f>
        <v>0</v>
      </c>
    </row>
    <row r="31" ht="30" customHeight="1" spans="1:26">
      <c r="A31" s="2" t="s">
        <v>383</v>
      </c>
      <c r="B31" s="1" t="str">
        <f>VLOOKUP(A:A,笔记匹配!A:N,5,FALSE)</f>
        <v>=DISPIMG("ID_413F4FABEAC74C47B560FE905DE91228",1)</v>
      </c>
      <c r="C31" s="35" t="str">
        <f>VLOOKUP(A:A,笔记匹配!A:N,3,FALSE)</f>
        <v>如果姨妈分等级，你是哪一级👇🥹</v>
      </c>
      <c r="D31" s="35" t="str">
        <f>VLOOKUP(A:A,笔记匹配!A:N,6,FALSE)</f>
        <v>如果姨妈分等级，你是哪一级👇🥹</v>
      </c>
      <c r="E31" s="35" t="str">
        <f>VLOOKUP(A:A,笔记匹配!A:N,7,FALSE)</f>
        <v>https://www.xiaohongshu.com/discovery/item/62e79c7e000000002302a638</v>
      </c>
      <c r="F31" s="42">
        <f>VLOOKUP(A:A,笔记匹配!A:N,8,FALSE)</f>
        <v>44774</v>
      </c>
      <c r="G31" s="42" t="s">
        <v>42</v>
      </c>
      <c r="H31" s="35" t="str">
        <f>VLOOKUP(A:A,笔记匹配!A:N,9,FALSE)</f>
        <v>图文</v>
      </c>
      <c r="I31" s="1">
        <f>VLOOKUP(A:A,笔记匹配!A:N,10,FALSE)</f>
        <v>64</v>
      </c>
      <c r="J31" s="1">
        <f>VLOOKUP(A:A,笔记匹配!A:N,11,FALSE)</f>
        <v>10</v>
      </c>
      <c r="K31" s="2">
        <f>VLOOKUP(A:A,笔记匹配!A:N,12,FALSE)</f>
        <v>23</v>
      </c>
      <c r="L31" s="51">
        <f>VLOOKUP(A:A,笔记匹配!A:N,13,FALSE)</f>
        <v>97</v>
      </c>
      <c r="M31" s="1">
        <f>IFERROR(VLOOKUP(A:A,信息流数据源!A:T,2,FALSE),0)</f>
        <v>0</v>
      </c>
      <c r="N31" s="52">
        <f>IFERROR(VLOOKUP(A:A,信息流数据源!A:T,5,FALSE),0)</f>
        <v>0</v>
      </c>
      <c r="O31" s="53">
        <f>IFERROR(VLOOKUP(A:A,信息流数据源!A:T,6,FALSE),0)</f>
        <v>0</v>
      </c>
      <c r="P31" s="51">
        <f>IFERROR(VLOOKUP(A:A,信息流数据源!A:T,9,FALSE),0)</f>
        <v>0</v>
      </c>
      <c r="Q31" s="1">
        <f>IFERROR(VLOOKUP(A:A,信息流数据源!A:T,13,FALSE),0)</f>
        <v>0</v>
      </c>
      <c r="R31" s="54">
        <f>IFERROR(VLOOKUP(A:A,信息流数据源!A:T,14,FALSE),0)</f>
        <v>0</v>
      </c>
      <c r="S31" s="1">
        <f>IFERROR(VLOOKUP(A:A,搜索数据源!A:T,2,FALSE),0)</f>
        <v>0</v>
      </c>
      <c r="T31" s="55">
        <f>IFERROR(VLOOKUP(A:A,搜索数据源!A:T,5,FALSE),0)</f>
        <v>0</v>
      </c>
      <c r="U31" s="56">
        <f>IFERROR(VLOOKUP(A:A,搜索数据源!A:T,6,FALSE),0)</f>
        <v>0</v>
      </c>
      <c r="V31" s="1">
        <f>IFERROR(VLOOKUP(A:A,搜索数据源!A:T,9,FALSE),0)</f>
        <v>0</v>
      </c>
      <c r="W31" s="1">
        <f>IFERROR(VLOOKUP(A:A,搜索数据源!A:T,13,FALSE),0)</f>
        <v>0</v>
      </c>
      <c r="X31" s="57">
        <f>IFERROR(VLOOKUP(A:A,搜索数据源!A:T,14,FALSE),0)</f>
        <v>0</v>
      </c>
      <c r="Y31" s="55">
        <f>IFERROR(VLOOKUP(A:A,回搜数据源!B:N,4,FALSE),0)</f>
        <v>0</v>
      </c>
      <c r="Z31" s="55">
        <f>IFERROR(VLOOKUP(A:A,回搜数据源!B:N,5,FALSE),0)</f>
        <v>0</v>
      </c>
    </row>
    <row r="32" ht="30" customHeight="1" spans="1:26">
      <c r="A32" s="2" t="s">
        <v>392</v>
      </c>
      <c r="B32" s="1" t="str">
        <f>VLOOKUP(A:A,笔记匹配!A:N,5,FALSE)</f>
        <v>=DISPIMG("ID_67D830922CF140E289AF62B4DE4A5878",1)</v>
      </c>
      <c r="C32" s="35" t="str">
        <f>VLOOKUP(A:A,笔记匹配!A:N,3,FALSE)</f>
        <v>应对产后脱发 | 这些是关键！</v>
      </c>
      <c r="D32" s="35" t="str">
        <f>VLOOKUP(A:A,笔记匹配!A:N,6,FALSE)</f>
        <v>应对产后脱发 | 这些是关键！</v>
      </c>
      <c r="E32" s="35" t="str">
        <f>VLOOKUP(A:A,笔记匹配!A:N,7,FALSE)</f>
        <v>https://www.xiaohongshu.com/discovery/item/6322c745000000000801be73</v>
      </c>
      <c r="F32" s="42">
        <f>VLOOKUP(A:A,笔记匹配!A:N,8,FALSE)</f>
        <v>44819</v>
      </c>
      <c r="G32" s="42" t="s">
        <v>85</v>
      </c>
      <c r="H32" s="35" t="str">
        <f>VLOOKUP(A:A,笔记匹配!A:N,9,FALSE)</f>
        <v>图文</v>
      </c>
      <c r="I32" s="1">
        <f>VLOOKUP(A:A,笔记匹配!A:N,10,FALSE)</f>
        <v>9</v>
      </c>
      <c r="J32" s="1">
        <f>VLOOKUP(A:A,笔记匹配!A:N,11,FALSE)</f>
        <v>15</v>
      </c>
      <c r="K32" s="2">
        <f>VLOOKUP(A:A,笔记匹配!A:N,12,FALSE)</f>
        <v>1</v>
      </c>
      <c r="L32" s="51">
        <f>VLOOKUP(A:A,笔记匹配!A:N,13,FALSE)</f>
        <v>25</v>
      </c>
      <c r="M32" s="1">
        <f>IFERROR(VLOOKUP(A:A,信息流数据源!A:T,2,FALSE),0)</f>
        <v>0</v>
      </c>
      <c r="N32" s="52">
        <f>IFERROR(VLOOKUP(A:A,信息流数据源!A:T,5,FALSE),0)</f>
        <v>0</v>
      </c>
      <c r="O32" s="53">
        <f>IFERROR(VLOOKUP(A:A,信息流数据源!A:T,6,FALSE),0)</f>
        <v>0</v>
      </c>
      <c r="P32" s="51">
        <f>IFERROR(VLOOKUP(A:A,信息流数据源!A:T,9,FALSE),0)</f>
        <v>0</v>
      </c>
      <c r="Q32" s="1">
        <f>IFERROR(VLOOKUP(A:A,信息流数据源!A:T,13,FALSE),0)</f>
        <v>0</v>
      </c>
      <c r="R32" s="54">
        <f>IFERROR(VLOOKUP(A:A,信息流数据源!A:T,14,FALSE),0)</f>
        <v>0</v>
      </c>
      <c r="S32" s="1">
        <f>IFERROR(VLOOKUP(A:A,搜索数据源!A:T,2,FALSE),0)</f>
        <v>0</v>
      </c>
      <c r="T32" s="55">
        <f>IFERROR(VLOOKUP(A:A,搜索数据源!A:T,5,FALSE),0)</f>
        <v>0</v>
      </c>
      <c r="U32" s="56">
        <f>IFERROR(VLOOKUP(A:A,搜索数据源!A:T,6,FALSE),0)</f>
        <v>0</v>
      </c>
      <c r="V32" s="1">
        <f>IFERROR(VLOOKUP(A:A,搜索数据源!A:T,9,FALSE),0)</f>
        <v>0</v>
      </c>
      <c r="W32" s="1">
        <f>IFERROR(VLOOKUP(A:A,搜索数据源!A:T,13,FALSE),0)</f>
        <v>0</v>
      </c>
      <c r="X32" s="57">
        <f>IFERROR(VLOOKUP(A:A,搜索数据源!A:T,14,FALSE),0)</f>
        <v>0</v>
      </c>
      <c r="Y32" s="55">
        <f>IFERROR(VLOOKUP(A:A,回搜数据源!B:N,4,FALSE),0)</f>
        <v>0</v>
      </c>
      <c r="Z32" s="55">
        <f>IFERROR(VLOOKUP(A:A,回搜数据源!B:N,5,FALSE),0)</f>
        <v>0</v>
      </c>
    </row>
    <row r="33" ht="30" customHeight="1" spans="1:26">
      <c r="A33" s="2" t="s">
        <v>378</v>
      </c>
      <c r="B33" s="1" t="str">
        <f>VLOOKUP(A:A,笔记匹配!A:N,5,FALSE)</f>
        <v>=DISPIMG("ID_1AE92AB35929420A8B79DAC5370AFC27",1)</v>
      </c>
      <c r="C33" s="35" t="str">
        <f>VLOOKUP(A:A,笔记匹配!A:N,3,FALSE)</f>
        <v>求求别再无效坐月子！广禾堂这个月子汤🐂🍺</v>
      </c>
      <c r="D33" s="35" t="str">
        <f>VLOOKUP(A:A,笔记匹配!A:N,6,FALSE)</f>
        <v>求求别再无效坐月子！广禾堂这个月子汤🐂🍺</v>
      </c>
      <c r="E33" s="35" t="str">
        <f>VLOOKUP(A:A,笔记匹配!A:N,7,FALSE)</f>
        <v>https://www.xiaohongshu.com/discovery/item/62cfc7a300000000010261e7</v>
      </c>
      <c r="F33" s="42">
        <f>VLOOKUP(A:A,笔记匹配!A:N,8,FALSE)</f>
        <v>44756</v>
      </c>
      <c r="G33" s="42" t="s">
        <v>24</v>
      </c>
      <c r="H33" s="35" t="str">
        <f>VLOOKUP(A:A,笔记匹配!A:N,9,FALSE)</f>
        <v>图文</v>
      </c>
      <c r="I33" s="1">
        <f>VLOOKUP(A:A,笔记匹配!A:N,10,FALSE)</f>
        <v>9</v>
      </c>
      <c r="J33" s="1">
        <f>VLOOKUP(A:A,笔记匹配!A:N,11,FALSE)</f>
        <v>8</v>
      </c>
      <c r="K33" s="2">
        <f>VLOOKUP(A:A,笔记匹配!A:N,12,FALSE)</f>
        <v>2</v>
      </c>
      <c r="L33" s="51">
        <f>VLOOKUP(A:A,笔记匹配!A:N,13,FALSE)</f>
        <v>19</v>
      </c>
      <c r="M33" s="1">
        <f>IFERROR(VLOOKUP(A:A,信息流数据源!A:T,2,FALSE),0)</f>
        <v>0</v>
      </c>
      <c r="N33" s="52">
        <f>IFERROR(VLOOKUP(A:A,信息流数据源!A:T,5,FALSE),0)</f>
        <v>0</v>
      </c>
      <c r="O33" s="53">
        <f>IFERROR(VLOOKUP(A:A,信息流数据源!A:T,6,FALSE),0)</f>
        <v>0</v>
      </c>
      <c r="P33" s="51">
        <f>IFERROR(VLOOKUP(A:A,信息流数据源!A:T,9,FALSE),0)</f>
        <v>0</v>
      </c>
      <c r="Q33" s="1">
        <f>IFERROR(VLOOKUP(A:A,信息流数据源!A:T,13,FALSE),0)</f>
        <v>0</v>
      </c>
      <c r="R33" s="54">
        <f>IFERROR(VLOOKUP(A:A,信息流数据源!A:T,14,FALSE),0)</f>
        <v>0</v>
      </c>
      <c r="S33" s="1">
        <f>IFERROR(VLOOKUP(A:A,搜索数据源!A:T,2,FALSE),0)</f>
        <v>0</v>
      </c>
      <c r="T33" s="55">
        <f>IFERROR(VLOOKUP(A:A,搜索数据源!A:T,5,FALSE),0)</f>
        <v>0</v>
      </c>
      <c r="U33" s="56">
        <f>IFERROR(VLOOKUP(A:A,搜索数据源!A:T,6,FALSE),0)</f>
        <v>0</v>
      </c>
      <c r="V33" s="1">
        <f>IFERROR(VLOOKUP(A:A,搜索数据源!A:T,9,FALSE),0)</f>
        <v>0</v>
      </c>
      <c r="W33" s="1">
        <f>IFERROR(VLOOKUP(A:A,搜索数据源!A:T,13,FALSE),0)</f>
        <v>0</v>
      </c>
      <c r="X33" s="57">
        <f>IFERROR(VLOOKUP(A:A,搜索数据源!A:T,14,FALSE),0)</f>
        <v>0</v>
      </c>
      <c r="Y33" s="55">
        <f>IFERROR(VLOOKUP(A:A,回搜数据源!B:N,4,FALSE),0)</f>
        <v>0</v>
      </c>
      <c r="Z33" s="55">
        <f>IFERROR(VLOOKUP(A:A,回搜数据源!B:N,5,FALSE),0)</f>
        <v>0</v>
      </c>
    </row>
    <row r="34" ht="30" customHeight="1" spans="1:26">
      <c r="A34" s="2" t="s">
        <v>393</v>
      </c>
      <c r="B34" s="1" t="str">
        <f>VLOOKUP(A:A,笔记匹配!A:N,5,FALSE)</f>
        <v>=DISPIMG("ID_8CDCD87074D549DAA62F5C254BFD3A78",1)</v>
      </c>
      <c r="C34" s="35" t="str">
        <f>VLOOKUP(A:A,笔记匹配!A:N,3,FALSE)</f>
        <v>我学会了和产后焦虑和解</v>
      </c>
      <c r="D34" s="35" t="str">
        <f>VLOOKUP(A:A,笔记匹配!A:N,6,FALSE)</f>
        <v>我学会了和产后焦虑和解</v>
      </c>
      <c r="E34" s="35" t="str">
        <f>VLOOKUP(A:A,笔记匹配!A:N,7,FALSE)</f>
        <v>https://www.xiaohongshu.com/discovery/item/632acbdf0000000009032af1</v>
      </c>
      <c r="F34" s="42">
        <f>VLOOKUP(A:A,笔记匹配!A:N,8,FALSE)</f>
        <v>44825</v>
      </c>
      <c r="G34" s="42" t="s">
        <v>92</v>
      </c>
      <c r="H34" s="35" t="str">
        <f>VLOOKUP(A:A,笔记匹配!A:N,9,FALSE)</f>
        <v>图文</v>
      </c>
      <c r="I34" s="1">
        <f>VLOOKUP(A:A,笔记匹配!A:N,10,FALSE)</f>
        <v>10</v>
      </c>
      <c r="J34" s="1">
        <f>VLOOKUP(A:A,笔记匹配!A:N,11,FALSE)</f>
        <v>4</v>
      </c>
      <c r="K34" s="2">
        <f>VLOOKUP(A:A,笔记匹配!A:N,12,FALSE)</f>
        <v>0</v>
      </c>
      <c r="L34" s="51">
        <f>VLOOKUP(A:A,笔记匹配!A:N,13,FALSE)</f>
        <v>14</v>
      </c>
      <c r="M34" s="1">
        <f>IFERROR(VLOOKUP(A:A,信息流数据源!A:T,2,FALSE),0)</f>
        <v>0</v>
      </c>
      <c r="N34" s="52">
        <f>IFERROR(VLOOKUP(A:A,信息流数据源!A:T,5,FALSE),0)</f>
        <v>0</v>
      </c>
      <c r="O34" s="53">
        <f>IFERROR(VLOOKUP(A:A,信息流数据源!A:T,6,FALSE),0)</f>
        <v>0</v>
      </c>
      <c r="P34" s="51">
        <f>IFERROR(VLOOKUP(A:A,信息流数据源!A:T,9,FALSE),0)</f>
        <v>0</v>
      </c>
      <c r="Q34" s="1">
        <f>IFERROR(VLOOKUP(A:A,信息流数据源!A:T,13,FALSE),0)</f>
        <v>0</v>
      </c>
      <c r="R34" s="54">
        <f>IFERROR(VLOOKUP(A:A,信息流数据源!A:T,14,FALSE),0)</f>
        <v>0</v>
      </c>
      <c r="S34" s="1">
        <f>IFERROR(VLOOKUP(A:A,搜索数据源!A:T,2,FALSE),0)</f>
        <v>0</v>
      </c>
      <c r="T34" s="55">
        <f>IFERROR(VLOOKUP(A:A,搜索数据源!A:T,5,FALSE),0)</f>
        <v>0</v>
      </c>
      <c r="U34" s="56">
        <f>IFERROR(VLOOKUP(A:A,搜索数据源!A:T,6,FALSE),0)</f>
        <v>0</v>
      </c>
      <c r="V34" s="1">
        <f>IFERROR(VLOOKUP(A:A,搜索数据源!A:T,9,FALSE),0)</f>
        <v>0</v>
      </c>
      <c r="W34" s="1">
        <f>IFERROR(VLOOKUP(A:A,搜索数据源!A:T,13,FALSE),0)</f>
        <v>0</v>
      </c>
      <c r="X34" s="57">
        <f>IFERROR(VLOOKUP(A:A,搜索数据源!A:T,14,FALSE),0)</f>
        <v>0</v>
      </c>
      <c r="Y34" s="55">
        <f>IFERROR(VLOOKUP(A:A,回搜数据源!B:N,4,FALSE),0)</f>
        <v>0</v>
      </c>
      <c r="Z34" s="55">
        <f>IFERROR(VLOOKUP(A:A,回搜数据源!B:N,5,FALSE),0)</f>
        <v>0</v>
      </c>
    </row>
  </sheetData>
  <autoFilter ref="A2:Z34">
    <sortState ref="A2:Z34">
      <sortCondition ref="Y2" descending="1"/>
    </sortState>
    <extLst/>
  </autoFilter>
  <mergeCells count="12">
    <mergeCell ref="I1:L1"/>
    <mergeCell ref="M1:R1"/>
    <mergeCell ref="S1:X1"/>
    <mergeCell ref="Y1:Z1"/>
    <mergeCell ref="A1:A2"/>
    <mergeCell ref="B1:B2"/>
    <mergeCell ref="C1:C2"/>
    <mergeCell ref="D1:D2"/>
    <mergeCell ref="E1:E2"/>
    <mergeCell ref="F1:F2"/>
    <mergeCell ref="G1:G2"/>
    <mergeCell ref="H1:H2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5"/>
  <sheetViews>
    <sheetView zoomScale="115" zoomScaleNormal="115" workbookViewId="0">
      <pane ySplit="1" topLeftCell="A15" activePane="bottomLeft" state="frozen"/>
      <selection/>
      <selection pane="bottomLeft" activeCell="I31" sqref="I31"/>
    </sheetView>
  </sheetViews>
  <sheetFormatPr defaultColWidth="9" defaultRowHeight="20" customHeight="1"/>
  <cols>
    <col min="1" max="1" width="30.8796296296296" customWidth="1"/>
    <col min="2" max="2" width="8.87962962962963" customWidth="1"/>
    <col min="3" max="3" width="21.2592592592593" style="28" customWidth="1"/>
    <col min="4" max="4" width="8.58333333333333" customWidth="1"/>
    <col min="5" max="5" width="8.87962962962963" style="29" customWidth="1"/>
    <col min="6" max="6" width="22.6018518518519" customWidth="1"/>
    <col min="7" max="7" width="25.3796296296296" customWidth="1"/>
    <col min="8" max="8" width="16.6296296296296" style="30" customWidth="1"/>
    <col min="9" max="9" width="8.87962962962963" customWidth="1"/>
    <col min="10" max="12" width="5.12962962962963" customWidth="1"/>
    <col min="13" max="13" width="7" customWidth="1"/>
  </cols>
  <sheetData>
    <row r="1" customHeight="1" spans="1:13">
      <c r="A1" s="31" t="s">
        <v>371</v>
      </c>
      <c r="B1" s="31" t="s">
        <v>167</v>
      </c>
      <c r="C1" s="32" t="s">
        <v>169</v>
      </c>
      <c r="D1" s="31" t="s">
        <v>170</v>
      </c>
      <c r="E1" s="31" t="s">
        <v>405</v>
      </c>
      <c r="F1" s="33" t="s">
        <v>406</v>
      </c>
      <c r="G1" s="33" t="s">
        <v>407</v>
      </c>
      <c r="H1" s="34" t="s">
        <v>408</v>
      </c>
      <c r="I1" s="45" t="s">
        <v>410</v>
      </c>
      <c r="J1" s="45" t="s">
        <v>415</v>
      </c>
      <c r="K1" s="45" t="s">
        <v>416</v>
      </c>
      <c r="L1" s="45" t="s">
        <v>417</v>
      </c>
      <c r="M1" s="45" t="s">
        <v>418</v>
      </c>
    </row>
    <row r="2" customHeight="1" spans="1:13">
      <c r="A2" s="2" t="s">
        <v>372</v>
      </c>
      <c r="B2" s="1" t="s">
        <v>171</v>
      </c>
      <c r="C2" s="35" t="s">
        <v>173</v>
      </c>
      <c r="D2" s="36" t="s">
        <v>174</v>
      </c>
      <c r="E2" s="1" t="str">
        <f>_xlfn.DISPIMG("ID_A58E341E36914F81BF93E9C5C72304E7",1)</f>
        <v>=DISPIMG("ID_A58E341E36914F81BF93E9C5C72304E7",1)</v>
      </c>
      <c r="F2" s="37" t="s">
        <v>425</v>
      </c>
      <c r="G2" s="38" t="s">
        <v>426</v>
      </c>
      <c r="H2" s="39">
        <v>44743</v>
      </c>
      <c r="I2" s="36" t="s">
        <v>427</v>
      </c>
      <c r="J2" s="1">
        <v>5246</v>
      </c>
      <c r="K2" s="1">
        <v>4380</v>
      </c>
      <c r="L2" s="1">
        <v>171</v>
      </c>
      <c r="M2" s="1">
        <f>L2+K2+J2</f>
        <v>9797</v>
      </c>
    </row>
    <row r="3" customHeight="1" spans="1:13">
      <c r="A3" s="2" t="s">
        <v>373</v>
      </c>
      <c r="B3" s="1" t="s">
        <v>171</v>
      </c>
      <c r="C3" s="35" t="s">
        <v>196</v>
      </c>
      <c r="D3" s="36" t="s">
        <v>186</v>
      </c>
      <c r="E3" s="1" t="str">
        <f>_xlfn.DISPIMG("ID_D8D05553AFDF447A815FBCA3AD0E07B3",1)</f>
        <v>=DISPIMG("ID_D8D05553AFDF447A815FBCA3AD0E07B3",1)</v>
      </c>
      <c r="F3" s="37" t="s">
        <v>428</v>
      </c>
      <c r="G3" s="38" t="s">
        <v>429</v>
      </c>
      <c r="H3" s="39">
        <v>44777</v>
      </c>
      <c r="I3" s="36" t="s">
        <v>427</v>
      </c>
      <c r="J3" s="1">
        <v>1471</v>
      </c>
      <c r="K3" s="1">
        <v>1105</v>
      </c>
      <c r="L3" s="1">
        <v>63</v>
      </c>
      <c r="M3" s="1">
        <f t="shared" ref="M3:M34" si="0">L3+K3+J3</f>
        <v>2639</v>
      </c>
    </row>
    <row r="4" customHeight="1" spans="1:13">
      <c r="A4" s="2" t="s">
        <v>374</v>
      </c>
      <c r="B4" s="1" t="s">
        <v>171</v>
      </c>
      <c r="C4" s="35" t="s">
        <v>197</v>
      </c>
      <c r="D4" s="36" t="s">
        <v>174</v>
      </c>
      <c r="E4" s="1" t="str">
        <f>_xlfn.DISPIMG("ID_8E5400210D1C4DC287F40CDB23E0FCFE",1)</f>
        <v>=DISPIMG("ID_8E5400210D1C4DC287F40CDB23E0FCFE",1)</v>
      </c>
      <c r="F4" s="37" t="s">
        <v>430</v>
      </c>
      <c r="G4" s="38" t="s">
        <v>431</v>
      </c>
      <c r="H4" s="39">
        <v>44807</v>
      </c>
      <c r="I4" s="36" t="s">
        <v>427</v>
      </c>
      <c r="J4" s="1">
        <v>471</v>
      </c>
      <c r="K4" s="1">
        <v>415</v>
      </c>
      <c r="L4" s="1">
        <v>32</v>
      </c>
      <c r="M4" s="1">
        <f t="shared" si="0"/>
        <v>918</v>
      </c>
    </row>
    <row r="5" customHeight="1" spans="1:13">
      <c r="A5" s="2" t="s">
        <v>385</v>
      </c>
      <c r="B5" s="1" t="s">
        <v>171</v>
      </c>
      <c r="C5" s="35" t="s">
        <v>284</v>
      </c>
      <c r="D5" s="36" t="s">
        <v>186</v>
      </c>
      <c r="E5" s="1" t="str">
        <f>_xlfn.DISPIMG("ID_C70BD39C195B47C4BB1E8F79F565CE39",1)</f>
        <v>=DISPIMG("ID_C70BD39C195B47C4BB1E8F79F565CE39",1)</v>
      </c>
      <c r="F5" s="37" t="s">
        <v>432</v>
      </c>
      <c r="G5" s="40" t="s">
        <v>433</v>
      </c>
      <c r="H5" s="39">
        <v>44782</v>
      </c>
      <c r="I5" s="36" t="s">
        <v>427</v>
      </c>
      <c r="J5" s="1">
        <v>655</v>
      </c>
      <c r="K5" s="1">
        <v>598</v>
      </c>
      <c r="L5" s="1">
        <v>45</v>
      </c>
      <c r="M5" s="1">
        <f t="shared" si="0"/>
        <v>1298</v>
      </c>
    </row>
    <row r="6" customHeight="1" spans="1:13">
      <c r="A6" s="2" t="s">
        <v>375</v>
      </c>
      <c r="B6" s="1" t="s">
        <v>171</v>
      </c>
      <c r="C6" s="35" t="s">
        <v>309</v>
      </c>
      <c r="D6" s="36" t="s">
        <v>203</v>
      </c>
      <c r="E6" s="1" t="str">
        <f>_xlfn.DISPIMG("ID_BFB1E33DDE5047E789CCC65F2D9F7D2B",1)</f>
        <v>=DISPIMG("ID_BFB1E33DDE5047E789CCC65F2D9F7D2B",1)</v>
      </c>
      <c r="F6" s="37" t="s">
        <v>434</v>
      </c>
      <c r="G6" s="38" t="s">
        <v>435</v>
      </c>
      <c r="H6" s="39">
        <v>44743</v>
      </c>
      <c r="I6" s="36" t="s">
        <v>427</v>
      </c>
      <c r="J6" s="1">
        <v>1770</v>
      </c>
      <c r="K6" s="1">
        <v>981</v>
      </c>
      <c r="L6" s="1">
        <v>115</v>
      </c>
      <c r="M6" s="1">
        <f t="shared" si="0"/>
        <v>2866</v>
      </c>
    </row>
    <row r="7" customHeight="1" spans="1:13">
      <c r="A7" s="2" t="s">
        <v>386</v>
      </c>
      <c r="B7" s="1" t="s">
        <v>171</v>
      </c>
      <c r="C7" s="35" t="s">
        <v>293</v>
      </c>
      <c r="D7" s="36" t="s">
        <v>203</v>
      </c>
      <c r="E7" s="1" t="str">
        <f>_xlfn.DISPIMG("ID_0BC6999547EF41E89886C28DBF17E053",1)</f>
        <v>=DISPIMG("ID_0BC6999547EF41E89886C28DBF17E053",1)</v>
      </c>
      <c r="F7" s="37" t="s">
        <v>436</v>
      </c>
      <c r="G7" s="40" t="s">
        <v>437</v>
      </c>
      <c r="H7" s="39">
        <v>44783</v>
      </c>
      <c r="I7" s="36" t="s">
        <v>427</v>
      </c>
      <c r="J7" s="1">
        <v>340</v>
      </c>
      <c r="K7" s="1">
        <v>154</v>
      </c>
      <c r="L7" s="1">
        <v>104</v>
      </c>
      <c r="M7" s="1">
        <f t="shared" si="0"/>
        <v>598</v>
      </c>
    </row>
    <row r="8" customHeight="1" spans="1:13">
      <c r="A8" s="2" t="s">
        <v>382</v>
      </c>
      <c r="B8" s="1" t="s">
        <v>171</v>
      </c>
      <c r="C8" s="35" t="s">
        <v>310</v>
      </c>
      <c r="D8" s="36" t="s">
        <v>186</v>
      </c>
      <c r="E8" s="1" t="str">
        <f>_xlfn.DISPIMG("ID_579C146641904CB2859706F5422FFE48",1)</f>
        <v>=DISPIMG("ID_579C146641904CB2859706F5422FFE48",1)</v>
      </c>
      <c r="F8" s="37" t="s">
        <v>438</v>
      </c>
      <c r="G8" s="40" t="s">
        <v>439</v>
      </c>
      <c r="H8" s="39">
        <v>44766</v>
      </c>
      <c r="I8" s="36" t="s">
        <v>427</v>
      </c>
      <c r="J8" s="1">
        <v>347</v>
      </c>
      <c r="K8" s="1">
        <v>196</v>
      </c>
      <c r="L8" s="1">
        <v>14</v>
      </c>
      <c r="M8" s="1">
        <f t="shared" si="0"/>
        <v>557</v>
      </c>
    </row>
    <row r="9" customHeight="1" spans="1:13">
      <c r="A9" s="2" t="s">
        <v>388</v>
      </c>
      <c r="B9" s="1" t="s">
        <v>203</v>
      </c>
      <c r="C9" s="35" t="s">
        <v>440</v>
      </c>
      <c r="D9" s="36" t="s">
        <v>186</v>
      </c>
      <c r="E9" s="1" t="str">
        <f>_xlfn.DISPIMG("ID_0654D4AF6C8C4EA5B0F2017C3CEFF0B5",1)</f>
        <v>=DISPIMG("ID_0654D4AF6C8C4EA5B0F2017C3CEFF0B5",1)</v>
      </c>
      <c r="F9" s="37" t="s">
        <v>440</v>
      </c>
      <c r="G9" s="40" t="s">
        <v>441</v>
      </c>
      <c r="H9" s="39">
        <v>44792</v>
      </c>
      <c r="I9" s="36" t="s">
        <v>427</v>
      </c>
      <c r="J9" s="1">
        <v>648</v>
      </c>
      <c r="K9" s="1">
        <v>950</v>
      </c>
      <c r="L9" s="1">
        <v>25</v>
      </c>
      <c r="M9" s="1">
        <f t="shared" si="0"/>
        <v>1623</v>
      </c>
    </row>
    <row r="10" customHeight="1" spans="1:13">
      <c r="A10" s="2" t="s">
        <v>390</v>
      </c>
      <c r="B10" s="1" t="s">
        <v>171</v>
      </c>
      <c r="C10" s="35" t="s">
        <v>185</v>
      </c>
      <c r="D10" s="36" t="s">
        <v>186</v>
      </c>
      <c r="E10" s="1" t="str">
        <f>_xlfn.DISPIMG("ID_548E4B3B56B1471B9B5CF5DFBC2481B2",1)</f>
        <v>=DISPIMG("ID_548E4B3B56B1471B9B5CF5DFBC2481B2",1)</v>
      </c>
      <c r="F10" s="37" t="s">
        <v>442</v>
      </c>
      <c r="G10" s="38" t="s">
        <v>443</v>
      </c>
      <c r="H10" s="39">
        <v>44808</v>
      </c>
      <c r="I10" s="36" t="s">
        <v>427</v>
      </c>
      <c r="J10" s="1">
        <v>1555</v>
      </c>
      <c r="K10" s="1">
        <v>1196</v>
      </c>
      <c r="L10" s="1">
        <v>57</v>
      </c>
      <c r="M10" s="1">
        <f t="shared" si="0"/>
        <v>2808</v>
      </c>
    </row>
    <row r="11" customHeight="1" spans="1:13">
      <c r="A11" s="2" t="s">
        <v>389</v>
      </c>
      <c r="B11" s="1" t="s">
        <v>171</v>
      </c>
      <c r="C11" s="35" t="s">
        <v>285</v>
      </c>
      <c r="D11" s="36" t="s">
        <v>174</v>
      </c>
      <c r="E11" s="1" t="str">
        <f>_xlfn.DISPIMG("ID_E42011547AA24F18B1CBAE43E7201914",1)</f>
        <v>=DISPIMG("ID_E42011547AA24F18B1CBAE43E7201914",1)</v>
      </c>
      <c r="F11" s="37" t="s">
        <v>444</v>
      </c>
      <c r="G11" s="40" t="s">
        <v>445</v>
      </c>
      <c r="H11" s="39">
        <v>44793</v>
      </c>
      <c r="I11" s="36" t="s">
        <v>427</v>
      </c>
      <c r="J11" s="1">
        <v>361</v>
      </c>
      <c r="K11" s="1">
        <v>432</v>
      </c>
      <c r="L11" s="1">
        <v>27</v>
      </c>
      <c r="M11" s="1">
        <f t="shared" si="0"/>
        <v>820</v>
      </c>
    </row>
    <row r="12" customHeight="1" spans="1:13">
      <c r="A12" s="2" t="s">
        <v>384</v>
      </c>
      <c r="B12" s="1" t="s">
        <v>203</v>
      </c>
      <c r="C12" s="35" t="s">
        <v>446</v>
      </c>
      <c r="D12" s="36" t="s">
        <v>203</v>
      </c>
      <c r="E12" s="1" t="str">
        <f>_xlfn.DISPIMG("ID_F4D48C419B0E42729821FC383CA864AE",1)</f>
        <v>=DISPIMG("ID_F4D48C419B0E42729821FC383CA864AE",1)</v>
      </c>
      <c r="F12" s="37" t="s">
        <v>446</v>
      </c>
      <c r="G12" s="38" t="s">
        <v>447</v>
      </c>
      <c r="H12" s="39">
        <v>44781</v>
      </c>
      <c r="I12" s="36" t="s">
        <v>427</v>
      </c>
      <c r="J12" s="1">
        <v>68</v>
      </c>
      <c r="K12" s="1">
        <v>62</v>
      </c>
      <c r="L12" s="1">
        <v>5</v>
      </c>
      <c r="M12" s="1">
        <f t="shared" si="0"/>
        <v>135</v>
      </c>
    </row>
    <row r="13" customHeight="1" spans="1:13">
      <c r="A13" s="2" t="s">
        <v>387</v>
      </c>
      <c r="B13" s="1" t="s">
        <v>203</v>
      </c>
      <c r="C13" s="35" t="s">
        <v>448</v>
      </c>
      <c r="D13" s="36" t="s">
        <v>203</v>
      </c>
      <c r="E13" s="1" t="str">
        <f>_xlfn.DISPIMG("ID_8D6F2E87554D4D219C1C3E84BE6B8E58",1)</f>
        <v>=DISPIMG("ID_8D6F2E87554D4D219C1C3E84BE6B8E58",1)</v>
      </c>
      <c r="F13" s="37" t="s">
        <v>448</v>
      </c>
      <c r="G13" s="38" t="s">
        <v>449</v>
      </c>
      <c r="H13" s="39">
        <v>44789</v>
      </c>
      <c r="I13" s="36" t="s">
        <v>427</v>
      </c>
      <c r="J13" s="1">
        <v>125</v>
      </c>
      <c r="K13" s="1">
        <v>94</v>
      </c>
      <c r="L13" s="1">
        <v>5</v>
      </c>
      <c r="M13" s="1">
        <f t="shared" si="0"/>
        <v>224</v>
      </c>
    </row>
    <row r="14" customHeight="1" spans="1:13">
      <c r="A14" s="2" t="s">
        <v>380</v>
      </c>
      <c r="B14" s="1" t="s">
        <v>171</v>
      </c>
      <c r="C14" s="35" t="s">
        <v>317</v>
      </c>
      <c r="D14" s="36" t="s">
        <v>318</v>
      </c>
      <c r="E14" s="1" t="str">
        <f>_xlfn.DISPIMG("ID_9975B9BEF4BD43B4A6AB6189BA0C8458",1)</f>
        <v>=DISPIMG("ID_9975B9BEF4BD43B4A6AB6189BA0C8458",1)</v>
      </c>
      <c r="F14" s="37" t="s">
        <v>450</v>
      </c>
      <c r="G14" s="40" t="s">
        <v>451</v>
      </c>
      <c r="H14" s="39">
        <v>44760</v>
      </c>
      <c r="I14" s="36" t="s">
        <v>427</v>
      </c>
      <c r="J14" s="1">
        <v>256</v>
      </c>
      <c r="K14" s="1">
        <v>49</v>
      </c>
      <c r="L14" s="1">
        <v>35</v>
      </c>
      <c r="M14" s="1">
        <f t="shared" si="0"/>
        <v>340</v>
      </c>
    </row>
    <row r="15" customHeight="1" spans="1:13">
      <c r="A15" s="2" t="s">
        <v>391</v>
      </c>
      <c r="B15" s="1" t="s">
        <v>203</v>
      </c>
      <c r="C15" s="35" t="s">
        <v>452</v>
      </c>
      <c r="D15" s="36" t="s">
        <v>203</v>
      </c>
      <c r="E15" s="1" t="str">
        <f>_xlfn.DISPIMG("ID_47DFBD6D9682478EB42A79FA5A402E20",1)</f>
        <v>=DISPIMG("ID_47DFBD6D9682478EB42A79FA5A402E20",1)</v>
      </c>
      <c r="F15" s="37" t="s">
        <v>453</v>
      </c>
      <c r="G15" s="40" t="s">
        <v>454</v>
      </c>
      <c r="H15" s="39">
        <v>44810</v>
      </c>
      <c r="I15" s="36" t="s">
        <v>427</v>
      </c>
      <c r="J15" s="1">
        <v>234</v>
      </c>
      <c r="K15" s="1">
        <v>189</v>
      </c>
      <c r="L15" s="1">
        <v>9</v>
      </c>
      <c r="M15" s="1">
        <f t="shared" si="0"/>
        <v>432</v>
      </c>
    </row>
    <row r="16" customHeight="1" spans="1:13">
      <c r="A16" s="2" t="s">
        <v>381</v>
      </c>
      <c r="B16" s="1" t="s">
        <v>203</v>
      </c>
      <c r="C16" s="35" t="s">
        <v>455</v>
      </c>
      <c r="D16" s="36" t="s">
        <v>203</v>
      </c>
      <c r="E16" s="1" t="str">
        <f>_xlfn.DISPIMG("ID_27432693072D457EB171A4C02207DED0",1)</f>
        <v>=DISPIMG("ID_27432693072D457EB171A4C02207DED0",1)</v>
      </c>
      <c r="F16" s="37" t="s">
        <v>455</v>
      </c>
      <c r="G16" s="40" t="s">
        <v>456</v>
      </c>
      <c r="H16" s="39">
        <v>44765</v>
      </c>
      <c r="I16" s="36" t="s">
        <v>427</v>
      </c>
      <c r="J16" s="1">
        <v>1616</v>
      </c>
      <c r="K16" s="1">
        <v>1506</v>
      </c>
      <c r="L16" s="1">
        <v>165</v>
      </c>
      <c r="M16" s="1">
        <f t="shared" si="0"/>
        <v>3287</v>
      </c>
    </row>
    <row r="17" customHeight="1" spans="1:13">
      <c r="A17" s="2" t="s">
        <v>376</v>
      </c>
      <c r="B17" s="1" t="s">
        <v>171</v>
      </c>
      <c r="C17" s="35" t="s">
        <v>337</v>
      </c>
      <c r="D17" s="41" t="s">
        <v>174</v>
      </c>
      <c r="E17" s="1" t="str">
        <f>_xlfn.DISPIMG("ID_E2FB65A56452424EB97CF28FEC6B6B86",1)</f>
        <v>=DISPIMG("ID_E2FB65A56452424EB97CF28FEC6B6B86",1)</v>
      </c>
      <c r="F17" s="37" t="s">
        <v>457</v>
      </c>
      <c r="G17" s="40" t="s">
        <v>458</v>
      </c>
      <c r="H17" s="39">
        <v>44746</v>
      </c>
      <c r="I17" s="36" t="s">
        <v>427</v>
      </c>
      <c r="J17" s="1">
        <v>246</v>
      </c>
      <c r="K17" s="1">
        <v>150</v>
      </c>
      <c r="L17" s="1">
        <v>26</v>
      </c>
      <c r="M17" s="1">
        <f t="shared" si="0"/>
        <v>422</v>
      </c>
    </row>
    <row r="18" customHeight="1" spans="1:13">
      <c r="A18" s="2" t="s">
        <v>377</v>
      </c>
      <c r="B18" s="1" t="s">
        <v>171</v>
      </c>
      <c r="C18" s="35" t="s">
        <v>333</v>
      </c>
      <c r="D18" s="36" t="s">
        <v>203</v>
      </c>
      <c r="E18" s="1" t="str">
        <f>_xlfn.DISPIMG("ID_74B7EBD40912426FB1B1379A38AAF8AC",1)</f>
        <v>=DISPIMG("ID_74B7EBD40912426FB1B1379A38AAF8AC",1)</v>
      </c>
      <c r="F18" s="37" t="s">
        <v>459</v>
      </c>
      <c r="G18" s="40" t="s">
        <v>460</v>
      </c>
      <c r="H18" s="39">
        <v>44755</v>
      </c>
      <c r="I18" s="36" t="s">
        <v>427</v>
      </c>
      <c r="J18" s="1">
        <v>292</v>
      </c>
      <c r="K18" s="1">
        <v>78</v>
      </c>
      <c r="L18" s="1">
        <v>5</v>
      </c>
      <c r="M18" s="1">
        <f t="shared" si="0"/>
        <v>375</v>
      </c>
    </row>
    <row r="19" customHeight="1" spans="1:13">
      <c r="A19" s="2" t="s">
        <v>383</v>
      </c>
      <c r="B19" s="1" t="s">
        <v>203</v>
      </c>
      <c r="C19" s="35" t="s">
        <v>461</v>
      </c>
      <c r="D19" s="36" t="s">
        <v>203</v>
      </c>
      <c r="E19" s="1" t="str">
        <f>_xlfn.DISPIMG("ID_413F4FABEAC74C47B560FE905DE91228",1)</f>
        <v>=DISPIMG("ID_413F4FABEAC74C47B560FE905DE91228",1)</v>
      </c>
      <c r="F19" s="37" t="s">
        <v>461</v>
      </c>
      <c r="G19" s="40" t="s">
        <v>462</v>
      </c>
      <c r="H19" s="39">
        <v>44774</v>
      </c>
      <c r="I19" s="36" t="s">
        <v>427</v>
      </c>
      <c r="J19" s="1">
        <v>64</v>
      </c>
      <c r="K19" s="1">
        <v>10</v>
      </c>
      <c r="L19" s="1">
        <v>23</v>
      </c>
      <c r="M19" s="1">
        <f t="shared" si="0"/>
        <v>97</v>
      </c>
    </row>
    <row r="20" customHeight="1" spans="1:13">
      <c r="A20" s="2" t="s">
        <v>378</v>
      </c>
      <c r="B20" s="1" t="s">
        <v>203</v>
      </c>
      <c r="C20" s="35" t="s">
        <v>459</v>
      </c>
      <c r="D20" s="36" t="s">
        <v>203</v>
      </c>
      <c r="E20" s="1" t="str">
        <f>_xlfn.DISPIMG("ID_1AE92AB35929420A8B79DAC5370AFC27",1)</f>
        <v>=DISPIMG("ID_1AE92AB35929420A8B79DAC5370AFC27",1)</v>
      </c>
      <c r="F20" s="37" t="s">
        <v>459</v>
      </c>
      <c r="G20" s="40" t="s">
        <v>463</v>
      </c>
      <c r="H20" s="39">
        <v>44756</v>
      </c>
      <c r="I20" s="36" t="s">
        <v>427</v>
      </c>
      <c r="J20" s="1">
        <v>9</v>
      </c>
      <c r="K20" s="1">
        <v>8</v>
      </c>
      <c r="L20" s="1">
        <v>2</v>
      </c>
      <c r="M20" s="1">
        <f t="shared" si="0"/>
        <v>19</v>
      </c>
    </row>
    <row r="21" customHeight="1" spans="1:13">
      <c r="A21" s="2" t="s">
        <v>379</v>
      </c>
      <c r="B21" s="1" t="s">
        <v>171</v>
      </c>
      <c r="C21" s="35" t="s">
        <v>321</v>
      </c>
      <c r="D21" s="36" t="s">
        <v>203</v>
      </c>
      <c r="E21" s="1" t="str">
        <f>_xlfn.DISPIMG("ID_3C11807A118046108292FB21BD259252",1)</f>
        <v>=DISPIMG("ID_3C11807A118046108292FB21BD259252",1)</v>
      </c>
      <c r="F21" s="37" t="s">
        <v>464</v>
      </c>
      <c r="G21" s="40" t="s">
        <v>465</v>
      </c>
      <c r="H21" s="39">
        <v>44757</v>
      </c>
      <c r="I21" s="36" t="s">
        <v>427</v>
      </c>
      <c r="J21" s="1">
        <v>255</v>
      </c>
      <c r="K21" s="1">
        <v>103</v>
      </c>
      <c r="L21" s="1">
        <v>7</v>
      </c>
      <c r="M21" s="1">
        <f t="shared" si="0"/>
        <v>365</v>
      </c>
    </row>
    <row r="22" customHeight="1" spans="1:13">
      <c r="A22" s="2" t="s">
        <v>393</v>
      </c>
      <c r="B22" s="1" t="s">
        <v>203</v>
      </c>
      <c r="C22" s="35" t="s">
        <v>466</v>
      </c>
      <c r="D22" s="36" t="s">
        <v>203</v>
      </c>
      <c r="E22" s="1" t="str">
        <f>_xlfn.DISPIMG("ID_8CDCD87074D549DAA62F5C254BFD3A78",1)</f>
        <v>=DISPIMG("ID_8CDCD87074D549DAA62F5C254BFD3A78",1)</v>
      </c>
      <c r="F22" s="37" t="s">
        <v>466</v>
      </c>
      <c r="G22" s="38" t="s">
        <v>467</v>
      </c>
      <c r="H22" s="39">
        <v>44825</v>
      </c>
      <c r="I22" s="36" t="s">
        <v>427</v>
      </c>
      <c r="J22" s="1">
        <v>10</v>
      </c>
      <c r="K22" s="1">
        <v>4</v>
      </c>
      <c r="L22" s="1">
        <v>0</v>
      </c>
      <c r="M22" s="1">
        <f t="shared" si="0"/>
        <v>14</v>
      </c>
    </row>
    <row r="23" customHeight="1" spans="1:13">
      <c r="A23" s="2" t="s">
        <v>392</v>
      </c>
      <c r="B23" s="1" t="s">
        <v>203</v>
      </c>
      <c r="C23" s="35" t="s">
        <v>468</v>
      </c>
      <c r="D23" s="36" t="s">
        <v>203</v>
      </c>
      <c r="E23" s="1" t="str">
        <f>_xlfn.DISPIMG("ID_67D830922CF140E289AF62B4DE4A5878",1)</f>
        <v>=DISPIMG("ID_67D830922CF140E289AF62B4DE4A5878",1)</v>
      </c>
      <c r="F23" s="37" t="s">
        <v>468</v>
      </c>
      <c r="G23" s="40" t="s">
        <v>469</v>
      </c>
      <c r="H23" s="39">
        <v>44819</v>
      </c>
      <c r="I23" s="36" t="s">
        <v>427</v>
      </c>
      <c r="J23" s="1">
        <v>9</v>
      </c>
      <c r="K23" s="1">
        <v>15</v>
      </c>
      <c r="L23" s="1">
        <v>1</v>
      </c>
      <c r="M23" s="1">
        <f t="shared" si="0"/>
        <v>25</v>
      </c>
    </row>
    <row r="24" customHeight="1" spans="1:13">
      <c r="A24" s="2" t="s">
        <v>399</v>
      </c>
      <c r="B24" s="1" t="s">
        <v>203</v>
      </c>
      <c r="C24" s="35" t="s">
        <v>470</v>
      </c>
      <c r="D24" s="36" t="s">
        <v>203</v>
      </c>
      <c r="E24" s="2" t="str">
        <f>_xlfn.DISPIMG("ID_9EB90422C7F5462E8317823DFD7ABCC4",1)</f>
        <v>=DISPIMG("ID_9EB90422C7F5462E8317823DFD7ABCC4",1)</v>
      </c>
      <c r="F24" s="1" t="s">
        <v>471</v>
      </c>
      <c r="G24" s="1" t="s">
        <v>472</v>
      </c>
      <c r="H24" s="42">
        <v>44853</v>
      </c>
      <c r="I24" s="36" t="s">
        <v>427</v>
      </c>
      <c r="J24" s="1">
        <v>227</v>
      </c>
      <c r="K24" s="1">
        <v>94</v>
      </c>
      <c r="L24" s="1">
        <v>30</v>
      </c>
      <c r="M24" s="1">
        <f t="shared" si="0"/>
        <v>351</v>
      </c>
    </row>
    <row r="25" customHeight="1" spans="1:13">
      <c r="A25" s="2" t="s">
        <v>401</v>
      </c>
      <c r="B25" s="1" t="s">
        <v>203</v>
      </c>
      <c r="C25" s="35" t="s">
        <v>473</v>
      </c>
      <c r="D25" s="36" t="s">
        <v>203</v>
      </c>
      <c r="E25" s="2" t="str">
        <f>_xlfn.DISPIMG("ID_2C0B439924394CE99F89AECCCF159420",1)</f>
        <v>=DISPIMG("ID_2C0B439924394CE99F89AECCCF159420",1)</v>
      </c>
      <c r="F25" s="1" t="s">
        <v>474</v>
      </c>
      <c r="G25" s="1" t="s">
        <v>475</v>
      </c>
      <c r="H25" s="42">
        <v>44854</v>
      </c>
      <c r="I25" s="36" t="s">
        <v>427</v>
      </c>
      <c r="J25" s="1">
        <v>183</v>
      </c>
      <c r="K25" s="1">
        <v>108</v>
      </c>
      <c r="L25" s="1">
        <v>19</v>
      </c>
      <c r="M25" s="1">
        <f t="shared" si="0"/>
        <v>310</v>
      </c>
    </row>
    <row r="26" customHeight="1" spans="1:13">
      <c r="A26" s="2" t="s">
        <v>397</v>
      </c>
      <c r="B26" s="1" t="s">
        <v>171</v>
      </c>
      <c r="C26" s="35" t="s">
        <v>200</v>
      </c>
      <c r="D26" s="1" t="s">
        <v>201</v>
      </c>
      <c r="E26" s="2" t="str">
        <f>_xlfn.DISPIMG("ID_73712CDBD8FE44EE9DA5BF2031C4B1A3",1)</f>
        <v>=DISPIMG("ID_73712CDBD8FE44EE9DA5BF2031C4B1A3",1)</v>
      </c>
      <c r="F26" s="1" t="s">
        <v>476</v>
      </c>
      <c r="G26" s="1" t="s">
        <v>477</v>
      </c>
      <c r="H26" s="42">
        <v>44846</v>
      </c>
      <c r="I26" s="36" t="s">
        <v>427</v>
      </c>
      <c r="J26" s="1">
        <v>386</v>
      </c>
      <c r="K26" s="1">
        <v>210</v>
      </c>
      <c r="L26" s="1">
        <v>49</v>
      </c>
      <c r="M26" s="1">
        <f t="shared" si="0"/>
        <v>645</v>
      </c>
    </row>
    <row r="27" customHeight="1" spans="1:13">
      <c r="A27" s="2" t="s">
        <v>396</v>
      </c>
      <c r="B27" s="1" t="s">
        <v>203</v>
      </c>
      <c r="C27" s="35" t="s">
        <v>478</v>
      </c>
      <c r="D27" s="36" t="s">
        <v>203</v>
      </c>
      <c r="E27" s="2" t="str">
        <f>_xlfn.DISPIMG("ID_7C17BC9F0E2D4DB098B2B0CEAE4FD2F6",1)</f>
        <v>=DISPIMG("ID_7C17BC9F0E2D4DB098B2B0CEAE4FD2F6",1)</v>
      </c>
      <c r="F27" s="1" t="s">
        <v>478</v>
      </c>
      <c r="G27" s="43" t="s">
        <v>479</v>
      </c>
      <c r="H27" s="42">
        <v>44845</v>
      </c>
      <c r="I27" s="36" t="s">
        <v>427</v>
      </c>
      <c r="J27" s="1">
        <v>55</v>
      </c>
      <c r="K27" s="1">
        <v>60</v>
      </c>
      <c r="L27" s="1">
        <v>4</v>
      </c>
      <c r="M27" s="1">
        <f t="shared" si="0"/>
        <v>119</v>
      </c>
    </row>
    <row r="28" customHeight="1" spans="1:13">
      <c r="A28" s="2" t="s">
        <v>402</v>
      </c>
      <c r="B28" s="1" t="s">
        <v>171</v>
      </c>
      <c r="C28" s="35" t="s">
        <v>204</v>
      </c>
      <c r="D28" s="36" t="s">
        <v>203</v>
      </c>
      <c r="E28" s="2" t="str">
        <f>_xlfn.DISPIMG("ID_466D64A82EFA4DBC8CBB907B1C777C8C",1)</f>
        <v>=DISPIMG("ID_466D64A82EFA4DBC8CBB907B1C777C8C",1)</v>
      </c>
      <c r="F28" s="1" t="s">
        <v>480</v>
      </c>
      <c r="G28" s="1" t="s">
        <v>481</v>
      </c>
      <c r="H28" s="42">
        <v>44855</v>
      </c>
      <c r="I28" s="36" t="s">
        <v>427</v>
      </c>
      <c r="J28" s="1">
        <v>101</v>
      </c>
      <c r="K28" s="1">
        <v>96</v>
      </c>
      <c r="L28" s="1">
        <v>5</v>
      </c>
      <c r="M28" s="1">
        <f t="shared" si="0"/>
        <v>202</v>
      </c>
    </row>
    <row r="29" customHeight="1" spans="1:13">
      <c r="A29" s="2" t="s">
        <v>400</v>
      </c>
      <c r="B29" s="36" t="s">
        <v>203</v>
      </c>
      <c r="C29" s="35" t="s">
        <v>482</v>
      </c>
      <c r="D29" s="36" t="s">
        <v>203</v>
      </c>
      <c r="E29" s="2" t="str">
        <f>_xlfn.DISPIMG("ID_5F4B6FA836294BBDBCDCCFEF27AB527A",1)</f>
        <v>=DISPIMG("ID_5F4B6FA836294BBDBCDCCFEF27AB527A",1)</v>
      </c>
      <c r="F29" s="35" t="s">
        <v>482</v>
      </c>
      <c r="G29" s="43" t="s">
        <v>483</v>
      </c>
      <c r="H29" s="42">
        <v>44853</v>
      </c>
      <c r="I29" s="36" t="s">
        <v>427</v>
      </c>
      <c r="J29" s="1">
        <v>18</v>
      </c>
      <c r="K29" s="1">
        <v>12</v>
      </c>
      <c r="L29" s="1">
        <v>5</v>
      </c>
      <c r="M29" s="1">
        <f t="shared" si="0"/>
        <v>35</v>
      </c>
    </row>
    <row r="30" customHeight="1" spans="1:13">
      <c r="A30" s="2" t="s">
        <v>398</v>
      </c>
      <c r="B30" s="1" t="s">
        <v>171</v>
      </c>
      <c r="C30" s="35" t="s">
        <v>202</v>
      </c>
      <c r="D30" s="1" t="s">
        <v>203</v>
      </c>
      <c r="E30" s="2" t="str">
        <f>_xlfn.DISPIMG("ID_69887E1894C54E939086309F3781CD9E",1)</f>
        <v>=DISPIMG("ID_69887E1894C54E939086309F3781CD9E",1)</v>
      </c>
      <c r="F30" s="35" t="s">
        <v>484</v>
      </c>
      <c r="G30" s="1" t="s">
        <v>485</v>
      </c>
      <c r="H30" s="42">
        <v>44851</v>
      </c>
      <c r="I30" s="36" t="s">
        <v>427</v>
      </c>
      <c r="J30" s="1">
        <v>291</v>
      </c>
      <c r="K30" s="1">
        <v>99</v>
      </c>
      <c r="L30" s="1">
        <v>44</v>
      </c>
      <c r="M30" s="1">
        <f t="shared" si="0"/>
        <v>434</v>
      </c>
    </row>
    <row r="31" customHeight="1" spans="1:13">
      <c r="A31" s="2" t="s">
        <v>395</v>
      </c>
      <c r="B31" s="1" t="s">
        <v>203</v>
      </c>
      <c r="C31" s="35" t="s">
        <v>486</v>
      </c>
      <c r="D31" s="1" t="s">
        <v>203</v>
      </c>
      <c r="E31" s="2" t="str">
        <f>_xlfn.DISPIMG("ID_12259F472B31442BAA5941F79473500C",1)</f>
        <v>=DISPIMG("ID_12259F472B31442BAA5941F79473500C",1)</v>
      </c>
      <c r="F31" s="35" t="s">
        <v>486</v>
      </c>
      <c r="G31" s="43" t="s">
        <v>487</v>
      </c>
      <c r="H31" s="42">
        <v>44834</v>
      </c>
      <c r="I31" s="36" t="s">
        <v>427</v>
      </c>
      <c r="J31" s="1">
        <v>39</v>
      </c>
      <c r="K31" s="1">
        <v>21</v>
      </c>
      <c r="L31" s="1">
        <v>0</v>
      </c>
      <c r="M31" s="1">
        <f t="shared" si="0"/>
        <v>60</v>
      </c>
    </row>
    <row r="32" customHeight="1" spans="1:13">
      <c r="A32" s="2" t="s">
        <v>403</v>
      </c>
      <c r="B32" s="1" t="s">
        <v>203</v>
      </c>
      <c r="C32" s="35" t="s">
        <v>488</v>
      </c>
      <c r="D32" s="1" t="s">
        <v>203</v>
      </c>
      <c r="E32" s="2" t="str">
        <f>_xlfn.DISPIMG("ID_F8D5D7B8D618491A85ED4306E359AD11",1)</f>
        <v>=DISPIMG("ID_F8D5D7B8D618491A85ED4306E359AD11",1)</v>
      </c>
      <c r="F32" s="35" t="s">
        <v>488</v>
      </c>
      <c r="G32" s="1" t="s">
        <v>489</v>
      </c>
      <c r="H32" s="42">
        <v>44858</v>
      </c>
      <c r="I32" s="36" t="s">
        <v>427</v>
      </c>
      <c r="J32" s="1">
        <v>5</v>
      </c>
      <c r="K32" s="1">
        <v>1</v>
      </c>
      <c r="L32" s="1">
        <v>0</v>
      </c>
      <c r="M32" s="1">
        <f t="shared" si="0"/>
        <v>6</v>
      </c>
    </row>
    <row r="33" customHeight="1" spans="1:13">
      <c r="A33" s="2" t="s">
        <v>394</v>
      </c>
      <c r="B33" s="1" t="s">
        <v>203</v>
      </c>
      <c r="C33" s="35" t="s">
        <v>490</v>
      </c>
      <c r="D33" s="1" t="s">
        <v>203</v>
      </c>
      <c r="E33" s="2" t="str">
        <f>_xlfn.DISPIMG("ID_B3E043B0C0EB401CB838A8DB69746C96",1)</f>
        <v>=DISPIMG("ID_B3E043B0C0EB401CB838A8DB69746C96",1)</v>
      </c>
      <c r="F33" s="35" t="s">
        <v>490</v>
      </c>
      <c r="G33" s="43" t="s">
        <v>491</v>
      </c>
      <c r="H33" s="42">
        <v>44837</v>
      </c>
      <c r="I33" s="36" t="s">
        <v>427</v>
      </c>
      <c r="J33" s="1">
        <v>39</v>
      </c>
      <c r="K33" s="1">
        <v>29</v>
      </c>
      <c r="L33" s="1">
        <v>0</v>
      </c>
      <c r="M33" s="1">
        <f t="shared" si="0"/>
        <v>68</v>
      </c>
    </row>
    <row r="34" customHeight="1" spans="1:13">
      <c r="A34" s="2" t="s">
        <v>492</v>
      </c>
      <c r="B34" s="1" t="s">
        <v>203</v>
      </c>
      <c r="C34" s="35" t="s">
        <v>493</v>
      </c>
      <c r="D34" s="1" t="s">
        <v>203</v>
      </c>
      <c r="E34" s="2" t="str">
        <f>_xlfn.DISPIMG("ID_B4DD17CB3E774E51AA7243D4CEB26C33",1)</f>
        <v>=DISPIMG("ID_B4DD17CB3E774E51AA7243D4CEB26C33",1)</v>
      </c>
      <c r="F34" s="35" t="s">
        <v>493</v>
      </c>
      <c r="G34" s="44" t="s">
        <v>494</v>
      </c>
      <c r="H34" s="42">
        <v>44700</v>
      </c>
      <c r="I34" s="36" t="s">
        <v>427</v>
      </c>
      <c r="J34" s="1">
        <v>5</v>
      </c>
      <c r="K34" s="1">
        <v>1</v>
      </c>
      <c r="L34" s="1">
        <v>2</v>
      </c>
      <c r="M34" s="1">
        <f t="shared" si="0"/>
        <v>8</v>
      </c>
    </row>
    <row r="35" customHeight="1" spans="1:13">
      <c r="A35" s="2" t="s">
        <v>404</v>
      </c>
      <c r="B35" s="1" t="s">
        <v>203</v>
      </c>
      <c r="C35" s="35" t="s">
        <v>495</v>
      </c>
      <c r="D35" s="1" t="s">
        <v>203</v>
      </c>
      <c r="E35" s="2" t="str">
        <f>_xlfn.DISPIMG("ID_0DEDDF363AB848E99B94ADF672ACC545",1)</f>
        <v>=DISPIMG("ID_0DEDDF363AB848E99B94ADF672ACC545",1)</v>
      </c>
      <c r="F35" s="35" t="s">
        <v>495</v>
      </c>
      <c r="G35" s="44" t="s">
        <v>496</v>
      </c>
      <c r="H35" s="42">
        <v>44869</v>
      </c>
      <c r="I35" s="36" t="s">
        <v>427</v>
      </c>
      <c r="J35" s="1"/>
      <c r="K35" s="1"/>
      <c r="L35" s="1"/>
      <c r="M35" s="1"/>
    </row>
  </sheetData>
  <hyperlinks>
    <hyperlink ref="G2" r:id="rId2" display="https://www.xiaohongshu.com/discovery/item/62bec02a0000000004006257" tooltip="https://www.xiaohongshu.com/discovery/item/62bec02a0000000004006257"/>
    <hyperlink ref="G3" r:id="rId3" display="https://www.xiaohongshu.com/discovery/item/62eb77820000000016039021"/>
    <hyperlink ref="G4" r:id="rId4" display="https://www.xiaohongshu.com/discovery/item/6311aaa7000000001303947b"/>
    <hyperlink ref="G5" r:id="rId5" display="https://www.xiaohongshu.com/discovery/item/62f214e60000000009004723"/>
    <hyperlink ref="G6" r:id="rId6" display="https://www.xiaohongshu.com/discovery/item/62bd2f270000000001029acd"/>
    <hyperlink ref="G8" r:id="rId7" display="https://www.xiaohongshu.com/discovery/item/62da68d9000000001200c93d"/>
    <hyperlink ref="G9" r:id="rId8" display="https://www.xiaohongshu.com/discovery/item/62ff3a94000000001902bad3"/>
    <hyperlink ref="G10" r:id="rId9" display="https://www.xiaohongshu.com/discovery/item/63115183000000001101242f"/>
    <hyperlink ref="G11" r:id="rId10" display="https://www.xiaohongshu.com/discovery/item/62fe2030000000001e00a950"/>
    <hyperlink ref="G12" r:id="rId11" display="https://www.xiaohongshu.com/discovery/item/62f0b5be000000001b025a27" tooltip="https://www.xiaohongshu.com/discovery/item/62f0b5be000000001b025a27"/>
    <hyperlink ref="G13" r:id="rId12" display="https://www.xiaohongshu.com/discovery/item/62fb51b900000000140374e4"/>
    <hyperlink ref="G14" r:id="rId13" display="https://www.xiaohongshu.com/discovery/item/62d166bc0000000011010644"/>
    <hyperlink ref="G15" r:id="rId14" display="https://www.xiaohongshu.com/discovery/item/63169e3c000000000900dc23"/>
    <hyperlink ref="G17" r:id="rId15" display="https://www.xiaohongshu.com/discovery/item/62c2a598000000000a000331"/>
    <hyperlink ref="G18" r:id="rId16" display="https://www.xiaohongshu.com/discovery/item/62ce772d000000000f0021f7"/>
    <hyperlink ref="G19" r:id="rId17" display="https://www.xiaohongshu.com/discovery/item/62e79c7e000000002302a638"/>
    <hyperlink ref="G20" r:id="rId18" display="https://www.xiaohongshu.com/discovery/item/62cfc7a300000000010261e7"/>
    <hyperlink ref="G21" r:id="rId19" display="https://www.xiaohongshu.com/discovery/item/62d0e81f0000000021035ab1"/>
    <hyperlink ref="G22" r:id="rId20" display="https://www.xiaohongshu.com/discovery/item/632acbdf0000000009032af1"/>
    <hyperlink ref="G23" r:id="rId21" display="https://www.xiaohongshu.com/discovery/item/6322c745000000000801be73"/>
    <hyperlink ref="G7" r:id="rId22" display="https://www.xiaohongshu.com/discovery/item/62f36e28000000000900760e"/>
    <hyperlink ref="G16" r:id="rId23" display="https://www.xiaohongshu.com/discovery/item/62dbd268000000001b026b3a"/>
    <hyperlink ref="G27" r:id="rId24" display="https://www.xiaohongshu.com/discovery/item/6345276b000000000b013235"/>
    <hyperlink ref="G29" r:id="rId25" display="https://www.xiaohongshu.com/discovery/item/634f84ba0000000007035ee3"/>
    <hyperlink ref="G31" r:id="rId26" display="https://www.xiaohongshu.com/discovery/item/63367e6f000000001d01b821"/>
    <hyperlink ref="G33" r:id="rId27" display="https://www.xiaohongshu.com/discovery/item/633aa3cc000000001c00e52b"/>
    <hyperlink ref="G34" r:id="rId28" display="https://www.xiaohongshu.com/discovery/item/628629aa000000002103c497"/>
    <hyperlink ref="G35" r:id="rId29" display="https://www.xiaohongshu.com/discovery/item/6364c8c10000000006028fac"/>
  </hyperlinks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0"/>
  <sheetViews>
    <sheetView zoomScale="70" zoomScaleNormal="70" workbookViewId="0">
      <pane ySplit="1" topLeftCell="A1772" activePane="bottomLeft" state="frozen"/>
      <selection/>
      <selection pane="bottomLeft" activeCell="C1813" sqref="C1813"/>
    </sheetView>
  </sheetViews>
  <sheetFormatPr defaultColWidth="9" defaultRowHeight="14.4"/>
  <cols>
    <col min="1" max="1" width="11.5" customWidth="1"/>
    <col min="2" max="2" width="12.3240740740741" customWidth="1"/>
    <col min="3" max="3" width="9.66666666666667"/>
    <col min="4" max="4" width="10" style="20" customWidth="1"/>
    <col min="5" max="5" width="14.5" customWidth="1"/>
    <col min="6" max="6" width="29.7037037037037" customWidth="1"/>
    <col min="16" max="20" width="5.12962962962963" customWidth="1"/>
    <col min="21" max="21" width="7" customWidth="1"/>
    <col min="22" max="22" width="6.75925925925926" customWidth="1"/>
    <col min="23" max="23" width="3.87962962962963" customWidth="1"/>
    <col min="24" max="24" width="5.5" customWidth="1"/>
    <col min="25" max="25" width="2.37962962962963" customWidth="1"/>
    <col min="26" max="26" width="4.37962962962963" customWidth="1"/>
    <col min="27" max="27" width="5.37962962962963" customWidth="1"/>
    <col min="28" max="28" width="10.287037037037" customWidth="1"/>
    <col min="42" max="42" width="9.37962962962963"/>
  </cols>
  <sheetData>
    <row r="1" s="19" customFormat="1" spans="1:30">
      <c r="A1" s="21" t="s">
        <v>1</v>
      </c>
      <c r="B1" s="21" t="s">
        <v>497</v>
      </c>
      <c r="C1" s="21" t="s">
        <v>498</v>
      </c>
      <c r="D1" s="21" t="s">
        <v>168</v>
      </c>
      <c r="E1" s="21" t="s">
        <v>371</v>
      </c>
      <c r="F1" s="21" t="s">
        <v>499</v>
      </c>
      <c r="G1" s="21" t="s">
        <v>500</v>
      </c>
      <c r="H1" s="21" t="s">
        <v>501</v>
      </c>
      <c r="I1" s="21" t="s">
        <v>502</v>
      </c>
      <c r="J1" s="21" t="s">
        <v>503</v>
      </c>
      <c r="K1" s="21" t="s">
        <v>419</v>
      </c>
      <c r="L1" s="21" t="s">
        <v>504</v>
      </c>
      <c r="M1" s="21" t="s">
        <v>505</v>
      </c>
      <c r="N1" s="21" t="s">
        <v>420</v>
      </c>
      <c r="O1" s="21" t="s">
        <v>506</v>
      </c>
      <c r="P1" s="21" t="s">
        <v>507</v>
      </c>
      <c r="Q1" s="21" t="s">
        <v>415</v>
      </c>
      <c r="R1" s="21" t="s">
        <v>417</v>
      </c>
      <c r="S1" s="21" t="s">
        <v>416</v>
      </c>
      <c r="T1" s="21" t="s">
        <v>508</v>
      </c>
      <c r="U1" s="21" t="s">
        <v>509</v>
      </c>
      <c r="V1" s="21" t="s">
        <v>418</v>
      </c>
      <c r="W1" s="21" t="s">
        <v>510</v>
      </c>
      <c r="X1" s="21" t="s">
        <v>511</v>
      </c>
      <c r="Y1" s="21" t="s">
        <v>512</v>
      </c>
      <c r="Z1" s="21" t="s">
        <v>513</v>
      </c>
      <c r="AA1" s="21" t="s">
        <v>514</v>
      </c>
      <c r="AB1" t="s">
        <v>406</v>
      </c>
      <c r="AC1" t="s">
        <v>167</v>
      </c>
      <c r="AD1" t="s">
        <v>170</v>
      </c>
    </row>
    <row r="2" spans="1:30">
      <c r="A2" s="22" t="s">
        <v>16</v>
      </c>
      <c r="B2" s="22" t="s">
        <v>515</v>
      </c>
      <c r="C2" s="23">
        <v>16522092</v>
      </c>
      <c r="D2" s="22" t="s">
        <v>184</v>
      </c>
      <c r="E2" s="22" t="s">
        <v>372</v>
      </c>
      <c r="F2" s="22" t="s">
        <v>516</v>
      </c>
      <c r="G2" s="23">
        <v>3218015</v>
      </c>
      <c r="H2" s="22" t="s">
        <v>517</v>
      </c>
      <c r="I2" s="23">
        <v>2602593</v>
      </c>
      <c r="J2" s="22" t="s">
        <v>518</v>
      </c>
      <c r="K2" s="23">
        <v>1707.1</v>
      </c>
      <c r="L2" s="23">
        <v>77368</v>
      </c>
      <c r="M2" s="23">
        <v>3002</v>
      </c>
      <c r="N2" s="24">
        <v>0.0388</v>
      </c>
      <c r="O2" s="23">
        <v>0.57</v>
      </c>
      <c r="P2" s="23">
        <v>22.06</v>
      </c>
      <c r="Q2" s="23">
        <v>173</v>
      </c>
      <c r="R2" s="23">
        <v>4</v>
      </c>
      <c r="S2" s="23">
        <v>168</v>
      </c>
      <c r="T2" s="23">
        <v>11</v>
      </c>
      <c r="U2" s="23">
        <v>7</v>
      </c>
      <c r="V2" s="23">
        <v>363</v>
      </c>
      <c r="W2" s="23">
        <v>4.7</v>
      </c>
      <c r="X2" s="23">
        <v>0</v>
      </c>
      <c r="Y2" s="24">
        <v>0</v>
      </c>
      <c r="Z2" s="23">
        <v>26</v>
      </c>
      <c r="AA2" s="23">
        <v>20</v>
      </c>
      <c r="AB2" s="19" t="str">
        <f>VLOOKUP(E:E,笔记匹配!A:X,3,FALSE)</f>
        <v>圆湘琴</v>
      </c>
      <c r="AC2" s="19" t="str">
        <f>VLOOKUP(E:E,笔记匹配!A:X,2,FALSE)</f>
        <v>月之精华</v>
      </c>
      <c r="AD2" s="19" t="str">
        <f>VLOOKUP(E:E,笔记匹配!A:X,4,FALSE)</f>
        <v>广禾堂月之精华</v>
      </c>
    </row>
    <row r="3" spans="1:30">
      <c r="A3" s="22" t="s">
        <v>16</v>
      </c>
      <c r="B3" s="22" t="s">
        <v>519</v>
      </c>
      <c r="C3" s="23">
        <v>16594582</v>
      </c>
      <c r="D3" s="22" t="s">
        <v>184</v>
      </c>
      <c r="E3" s="22" t="s">
        <v>375</v>
      </c>
      <c r="F3" s="22" t="s">
        <v>520</v>
      </c>
      <c r="G3" s="23">
        <v>3225892</v>
      </c>
      <c r="H3" s="22" t="s">
        <v>520</v>
      </c>
      <c r="I3" s="23">
        <v>2610950</v>
      </c>
      <c r="J3" s="22" t="s">
        <v>518</v>
      </c>
      <c r="K3" s="23">
        <v>303.09</v>
      </c>
      <c r="L3" s="23">
        <v>43237</v>
      </c>
      <c r="M3" s="23">
        <v>4373</v>
      </c>
      <c r="N3" s="24">
        <v>0.1011</v>
      </c>
      <c r="O3" s="23">
        <v>0.07</v>
      </c>
      <c r="P3" s="23">
        <v>7.01</v>
      </c>
      <c r="Q3" s="23">
        <v>77</v>
      </c>
      <c r="R3" s="23">
        <v>7</v>
      </c>
      <c r="S3" s="23">
        <v>45</v>
      </c>
      <c r="T3" s="23">
        <v>4</v>
      </c>
      <c r="U3" s="23">
        <v>0</v>
      </c>
      <c r="V3" s="23">
        <v>133</v>
      </c>
      <c r="W3" s="23">
        <v>2.28</v>
      </c>
      <c r="X3" s="23">
        <v>0</v>
      </c>
      <c r="Y3" s="24">
        <v>0</v>
      </c>
      <c r="Z3" s="23">
        <v>10</v>
      </c>
      <c r="AA3" s="23">
        <v>3</v>
      </c>
      <c r="AB3" s="19" t="str">
        <f>VLOOKUP(E:E,笔记匹配!A:X,3,FALSE)</f>
        <v>Peach酱</v>
      </c>
      <c r="AC3" s="19" t="str">
        <f>VLOOKUP(E:E,笔记匹配!A:X,2,FALSE)</f>
        <v>月之精华</v>
      </c>
      <c r="AD3" s="19" t="str">
        <f>VLOOKUP(E:E,笔记匹配!A:X,4,FALSE)</f>
        <v>无</v>
      </c>
    </row>
    <row r="4" spans="1:30">
      <c r="A4" s="22" t="s">
        <v>16</v>
      </c>
      <c r="B4" s="22" t="s">
        <v>521</v>
      </c>
      <c r="C4" s="23">
        <v>16642222</v>
      </c>
      <c r="D4" s="22" t="s">
        <v>172</v>
      </c>
      <c r="E4" s="22" t="s">
        <v>372</v>
      </c>
      <c r="F4" s="22" t="s">
        <v>522</v>
      </c>
      <c r="G4" s="23">
        <v>3233847</v>
      </c>
      <c r="H4" s="22" t="s">
        <v>522</v>
      </c>
      <c r="I4" s="23">
        <v>2619163</v>
      </c>
      <c r="J4" s="22" t="s">
        <v>518</v>
      </c>
      <c r="K4" s="23">
        <v>640.68</v>
      </c>
      <c r="L4" s="23">
        <v>58238</v>
      </c>
      <c r="M4" s="23">
        <v>1665</v>
      </c>
      <c r="N4" s="24">
        <v>0.0286</v>
      </c>
      <c r="O4" s="23">
        <v>0.38</v>
      </c>
      <c r="P4" s="23">
        <v>11</v>
      </c>
      <c r="Q4" s="23">
        <v>21</v>
      </c>
      <c r="R4" s="23">
        <v>2</v>
      </c>
      <c r="S4" s="23">
        <v>15</v>
      </c>
      <c r="T4" s="23">
        <v>2</v>
      </c>
      <c r="U4" s="23">
        <v>2</v>
      </c>
      <c r="V4" s="23">
        <v>42</v>
      </c>
      <c r="W4" s="23">
        <v>15.25</v>
      </c>
      <c r="X4" s="23">
        <v>0</v>
      </c>
      <c r="Y4" s="24">
        <v>0</v>
      </c>
      <c r="Z4" s="23">
        <v>6</v>
      </c>
      <c r="AA4" s="23">
        <v>3</v>
      </c>
      <c r="AB4" s="19" t="str">
        <f>VLOOKUP(E:E,笔记匹配!A:X,3,FALSE)</f>
        <v>圆湘琴</v>
      </c>
      <c r="AC4" s="19" t="str">
        <f>VLOOKUP(E:E,笔记匹配!A:X,2,FALSE)</f>
        <v>月之精华</v>
      </c>
      <c r="AD4" s="19" t="str">
        <f>VLOOKUP(E:E,笔记匹配!A:X,4,FALSE)</f>
        <v>广禾堂月之精华</v>
      </c>
    </row>
    <row r="5" spans="1:30">
      <c r="A5" s="22" t="s">
        <v>16</v>
      </c>
      <c r="B5" s="22" t="s">
        <v>521</v>
      </c>
      <c r="C5" s="23">
        <v>16642794</v>
      </c>
      <c r="D5" s="22" t="s">
        <v>172</v>
      </c>
      <c r="E5" s="22" t="s">
        <v>372</v>
      </c>
      <c r="F5" s="22" t="s">
        <v>523</v>
      </c>
      <c r="G5" s="23">
        <v>3233955</v>
      </c>
      <c r="H5" s="22" t="s">
        <v>523</v>
      </c>
      <c r="I5" s="23">
        <v>2619293</v>
      </c>
      <c r="J5" s="22" t="s">
        <v>518</v>
      </c>
      <c r="K5" s="23">
        <v>200.67</v>
      </c>
      <c r="L5" s="23">
        <v>9988</v>
      </c>
      <c r="M5" s="23">
        <v>299</v>
      </c>
      <c r="N5" s="24">
        <v>0.0299</v>
      </c>
      <c r="O5" s="23">
        <v>0.67</v>
      </c>
      <c r="P5" s="23">
        <v>20.09</v>
      </c>
      <c r="Q5" s="23">
        <v>2</v>
      </c>
      <c r="R5" s="23">
        <v>0</v>
      </c>
      <c r="S5" s="23">
        <v>2</v>
      </c>
      <c r="T5" s="23">
        <v>0</v>
      </c>
      <c r="U5" s="23">
        <v>1</v>
      </c>
      <c r="V5" s="23">
        <v>5</v>
      </c>
      <c r="W5" s="23">
        <v>40.13</v>
      </c>
      <c r="X5" s="23">
        <v>0</v>
      </c>
      <c r="Y5" s="24">
        <v>0</v>
      </c>
      <c r="Z5" s="23">
        <v>0</v>
      </c>
      <c r="AA5" s="23">
        <v>0</v>
      </c>
      <c r="AB5" s="19" t="str">
        <f>VLOOKUP(E:E,笔记匹配!A:X,3,FALSE)</f>
        <v>圆湘琴</v>
      </c>
      <c r="AC5" s="19" t="str">
        <f>VLOOKUP(E:E,笔记匹配!A:X,2,FALSE)</f>
        <v>月之精华</v>
      </c>
      <c r="AD5" s="19" t="str">
        <f>VLOOKUP(E:E,笔记匹配!A:X,4,FALSE)</f>
        <v>广禾堂月之精华</v>
      </c>
    </row>
    <row r="6" spans="1:30">
      <c r="A6" s="22" t="s">
        <v>16</v>
      </c>
      <c r="B6" s="22" t="s">
        <v>521</v>
      </c>
      <c r="C6" s="23">
        <v>16642894</v>
      </c>
      <c r="D6" s="22" t="s">
        <v>172</v>
      </c>
      <c r="E6" s="22" t="s">
        <v>372</v>
      </c>
      <c r="F6" s="22" t="s">
        <v>524</v>
      </c>
      <c r="G6" s="23">
        <v>3233979</v>
      </c>
      <c r="H6" s="22" t="s">
        <v>524</v>
      </c>
      <c r="I6" s="23">
        <v>2619310</v>
      </c>
      <c r="J6" s="22" t="s">
        <v>518</v>
      </c>
      <c r="K6" s="23">
        <v>4.5</v>
      </c>
      <c r="L6" s="23">
        <v>127</v>
      </c>
      <c r="M6" s="23">
        <v>15</v>
      </c>
      <c r="N6" s="24">
        <v>0.1181</v>
      </c>
      <c r="O6" s="23">
        <v>0.3</v>
      </c>
      <c r="P6" s="23">
        <v>35.43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4">
        <v>0</v>
      </c>
      <c r="Z6" s="23">
        <v>1</v>
      </c>
      <c r="AA6" s="23">
        <v>0</v>
      </c>
      <c r="AB6" s="19" t="str">
        <f>VLOOKUP(E:E,笔记匹配!A:X,3,FALSE)</f>
        <v>圆湘琴</v>
      </c>
      <c r="AC6" s="19" t="str">
        <f>VLOOKUP(E:E,笔记匹配!A:X,2,FALSE)</f>
        <v>月之精华</v>
      </c>
      <c r="AD6" s="19" t="str">
        <f>VLOOKUP(E:E,笔记匹配!A:X,4,FALSE)</f>
        <v>广禾堂月之精华</v>
      </c>
    </row>
    <row r="7" spans="1:30">
      <c r="A7" s="22" t="s">
        <v>16</v>
      </c>
      <c r="B7" s="22" t="s">
        <v>525</v>
      </c>
      <c r="C7" s="23">
        <v>16668149</v>
      </c>
      <c r="D7" s="22" t="s">
        <v>172</v>
      </c>
      <c r="E7" s="22" t="s">
        <v>375</v>
      </c>
      <c r="F7" s="22" t="s">
        <v>526</v>
      </c>
      <c r="G7" s="23">
        <v>3237281</v>
      </c>
      <c r="H7" s="22" t="s">
        <v>526</v>
      </c>
      <c r="I7" s="23">
        <v>2622499</v>
      </c>
      <c r="J7" s="22" t="s">
        <v>518</v>
      </c>
      <c r="K7" s="23">
        <v>508.87</v>
      </c>
      <c r="L7" s="23">
        <v>33774</v>
      </c>
      <c r="M7" s="23">
        <v>1467</v>
      </c>
      <c r="N7" s="24">
        <v>0.0434</v>
      </c>
      <c r="O7" s="23">
        <v>0.35</v>
      </c>
      <c r="P7" s="23">
        <v>15.07</v>
      </c>
      <c r="Q7" s="23">
        <v>12</v>
      </c>
      <c r="R7" s="23">
        <v>0</v>
      </c>
      <c r="S7" s="23">
        <v>4</v>
      </c>
      <c r="T7" s="23">
        <v>0</v>
      </c>
      <c r="U7" s="23">
        <v>0</v>
      </c>
      <c r="V7" s="23">
        <v>16</v>
      </c>
      <c r="W7" s="23">
        <v>31.8</v>
      </c>
      <c r="X7" s="23">
        <v>0</v>
      </c>
      <c r="Y7" s="24">
        <v>0</v>
      </c>
      <c r="Z7" s="23">
        <v>4</v>
      </c>
      <c r="AA7" s="23">
        <v>0</v>
      </c>
      <c r="AB7" s="19" t="str">
        <f>VLOOKUP(E:E,笔记匹配!A:X,3,FALSE)</f>
        <v>Peach酱</v>
      </c>
      <c r="AC7" s="19" t="str">
        <f>VLOOKUP(E:E,笔记匹配!A:X,2,FALSE)</f>
        <v>月之精华</v>
      </c>
      <c r="AD7" s="19" t="str">
        <f>VLOOKUP(E:E,笔记匹配!A:X,4,FALSE)</f>
        <v>无</v>
      </c>
    </row>
    <row r="8" spans="1:30">
      <c r="A8" s="22" t="s">
        <v>16</v>
      </c>
      <c r="B8" s="22" t="s">
        <v>525</v>
      </c>
      <c r="C8" s="23">
        <v>16700773</v>
      </c>
      <c r="D8" s="22" t="s">
        <v>184</v>
      </c>
      <c r="E8" s="22" t="s">
        <v>376</v>
      </c>
      <c r="F8" s="22" t="s">
        <v>527</v>
      </c>
      <c r="G8" s="23">
        <v>3242499</v>
      </c>
      <c r="H8" s="22" t="s">
        <v>528</v>
      </c>
      <c r="I8" s="23">
        <v>2628090</v>
      </c>
      <c r="J8" s="22" t="s">
        <v>518</v>
      </c>
      <c r="K8" s="23">
        <v>1.09</v>
      </c>
      <c r="L8" s="23">
        <v>698</v>
      </c>
      <c r="M8" s="23">
        <v>14</v>
      </c>
      <c r="N8" s="24">
        <v>0.0201</v>
      </c>
      <c r="O8" s="23">
        <v>0.08</v>
      </c>
      <c r="P8" s="23">
        <v>1.56</v>
      </c>
      <c r="Q8" s="23">
        <v>0</v>
      </c>
      <c r="R8" s="23">
        <v>0</v>
      </c>
      <c r="S8" s="23">
        <v>1</v>
      </c>
      <c r="T8" s="23">
        <v>0</v>
      </c>
      <c r="U8" s="23">
        <v>0</v>
      </c>
      <c r="V8" s="23">
        <v>1</v>
      </c>
      <c r="W8" s="23">
        <v>1.09</v>
      </c>
      <c r="X8" s="23">
        <v>0</v>
      </c>
      <c r="Y8" s="24">
        <v>0</v>
      </c>
      <c r="Z8" s="23">
        <v>0</v>
      </c>
      <c r="AA8" s="23">
        <v>0</v>
      </c>
      <c r="AB8" s="19" t="str">
        <f>VLOOKUP(E:E,笔记匹配!A:X,3,FALSE)</f>
        <v>曲奇奶青去冰三分甜</v>
      </c>
      <c r="AC8" s="19" t="str">
        <f>VLOOKUP(E:E,笔记匹配!A:X,2,FALSE)</f>
        <v>月之精华</v>
      </c>
      <c r="AD8" s="19" t="str">
        <f>VLOOKUP(E:E,笔记匹配!A:X,4,FALSE)</f>
        <v>广禾堂月之精华</v>
      </c>
    </row>
    <row r="9" spans="1:30">
      <c r="A9" s="22" t="s">
        <v>17</v>
      </c>
      <c r="B9" s="22" t="s">
        <v>515</v>
      </c>
      <c r="C9" s="23">
        <v>16522092</v>
      </c>
      <c r="D9" s="22" t="s">
        <v>184</v>
      </c>
      <c r="E9" s="22" t="s">
        <v>372</v>
      </c>
      <c r="F9" s="22" t="s">
        <v>516</v>
      </c>
      <c r="G9" s="23">
        <v>3218015</v>
      </c>
      <c r="H9" s="22" t="s">
        <v>517</v>
      </c>
      <c r="I9" s="23">
        <v>2602593</v>
      </c>
      <c r="J9" s="22" t="s">
        <v>518</v>
      </c>
      <c r="K9" s="23">
        <v>1099.64</v>
      </c>
      <c r="L9" s="23">
        <v>53548</v>
      </c>
      <c r="M9" s="23">
        <v>2220</v>
      </c>
      <c r="N9" s="24">
        <v>0.0415</v>
      </c>
      <c r="O9" s="23">
        <v>0.5</v>
      </c>
      <c r="P9" s="23">
        <v>20.54</v>
      </c>
      <c r="Q9" s="23">
        <v>103</v>
      </c>
      <c r="R9" s="23">
        <v>5</v>
      </c>
      <c r="S9" s="23">
        <v>127</v>
      </c>
      <c r="T9" s="23">
        <v>7</v>
      </c>
      <c r="U9" s="23">
        <v>5</v>
      </c>
      <c r="V9" s="23">
        <v>247</v>
      </c>
      <c r="W9" s="23">
        <v>4.45</v>
      </c>
      <c r="X9" s="23">
        <v>0</v>
      </c>
      <c r="Y9" s="24">
        <v>0</v>
      </c>
      <c r="Z9" s="23">
        <v>30</v>
      </c>
      <c r="AA9" s="23">
        <v>12</v>
      </c>
      <c r="AB9" s="19" t="str">
        <f>VLOOKUP(E:E,笔记匹配!A:X,3,FALSE)</f>
        <v>圆湘琴</v>
      </c>
      <c r="AC9" s="19" t="str">
        <f>VLOOKUP(E:E,笔记匹配!A:X,2,FALSE)</f>
        <v>月之精华</v>
      </c>
      <c r="AD9" s="19" t="str">
        <f>VLOOKUP(E:E,笔记匹配!A:X,4,FALSE)</f>
        <v>广禾堂月之精华</v>
      </c>
    </row>
    <row r="10" spans="1:30">
      <c r="A10" s="22" t="s">
        <v>17</v>
      </c>
      <c r="B10" s="22" t="s">
        <v>519</v>
      </c>
      <c r="C10" s="23">
        <v>16594582</v>
      </c>
      <c r="D10" s="22" t="s">
        <v>184</v>
      </c>
      <c r="E10" s="22" t="s">
        <v>375</v>
      </c>
      <c r="F10" s="22" t="s">
        <v>520</v>
      </c>
      <c r="G10" s="23">
        <v>3225892</v>
      </c>
      <c r="H10" s="22" t="s">
        <v>520</v>
      </c>
      <c r="I10" s="23">
        <v>2610950</v>
      </c>
      <c r="J10" s="22" t="s">
        <v>518</v>
      </c>
      <c r="K10" s="23">
        <v>303.57</v>
      </c>
      <c r="L10" s="23">
        <v>44507</v>
      </c>
      <c r="M10" s="23">
        <v>4717</v>
      </c>
      <c r="N10" s="24">
        <v>0.106</v>
      </c>
      <c r="O10" s="23">
        <v>0.06</v>
      </c>
      <c r="P10" s="23">
        <v>6.82</v>
      </c>
      <c r="Q10" s="23">
        <v>63</v>
      </c>
      <c r="R10" s="23">
        <v>5</v>
      </c>
      <c r="S10" s="23">
        <v>49</v>
      </c>
      <c r="T10" s="23">
        <v>9</v>
      </c>
      <c r="U10" s="23">
        <v>5</v>
      </c>
      <c r="V10" s="23">
        <v>131</v>
      </c>
      <c r="W10" s="23">
        <v>2.32</v>
      </c>
      <c r="X10" s="23">
        <v>0</v>
      </c>
      <c r="Y10" s="24">
        <v>0</v>
      </c>
      <c r="Z10" s="23">
        <v>5</v>
      </c>
      <c r="AA10" s="23">
        <v>10</v>
      </c>
      <c r="AB10" s="19" t="str">
        <f>VLOOKUP(E:E,笔记匹配!A:X,3,FALSE)</f>
        <v>Peach酱</v>
      </c>
      <c r="AC10" s="19" t="str">
        <f>VLOOKUP(E:E,笔记匹配!A:X,2,FALSE)</f>
        <v>月之精华</v>
      </c>
      <c r="AD10" s="19" t="str">
        <f>VLOOKUP(E:E,笔记匹配!A:X,4,FALSE)</f>
        <v>无</v>
      </c>
    </row>
    <row r="11" spans="1:30">
      <c r="A11" s="22" t="s">
        <v>17</v>
      </c>
      <c r="B11" s="22" t="s">
        <v>521</v>
      </c>
      <c r="C11" s="23">
        <v>16642222</v>
      </c>
      <c r="D11" s="22" t="s">
        <v>172</v>
      </c>
      <c r="E11" s="22" t="s">
        <v>372</v>
      </c>
      <c r="F11" s="22" t="s">
        <v>522</v>
      </c>
      <c r="G11" s="23">
        <v>3233847</v>
      </c>
      <c r="H11" s="22" t="s">
        <v>522</v>
      </c>
      <c r="I11" s="23">
        <v>2619163</v>
      </c>
      <c r="J11" s="22" t="s">
        <v>518</v>
      </c>
      <c r="K11" s="23">
        <v>562.77</v>
      </c>
      <c r="L11" s="23">
        <v>44990</v>
      </c>
      <c r="M11" s="23">
        <v>1275</v>
      </c>
      <c r="N11" s="24">
        <v>0.0283</v>
      </c>
      <c r="O11" s="23">
        <v>0.44</v>
      </c>
      <c r="P11" s="23">
        <v>12.51</v>
      </c>
      <c r="Q11" s="23">
        <v>16</v>
      </c>
      <c r="R11" s="23">
        <v>1</v>
      </c>
      <c r="S11" s="23">
        <v>13</v>
      </c>
      <c r="T11" s="23">
        <v>0</v>
      </c>
      <c r="U11" s="23">
        <v>0</v>
      </c>
      <c r="V11" s="23">
        <v>30</v>
      </c>
      <c r="W11" s="23">
        <v>18.76</v>
      </c>
      <c r="X11" s="23">
        <v>0</v>
      </c>
      <c r="Y11" s="24">
        <v>0</v>
      </c>
      <c r="Z11" s="23">
        <v>7</v>
      </c>
      <c r="AA11" s="23">
        <v>3</v>
      </c>
      <c r="AB11" s="19" t="str">
        <f>VLOOKUP(E:E,笔记匹配!A:X,3,FALSE)</f>
        <v>圆湘琴</v>
      </c>
      <c r="AC11" s="19" t="str">
        <f>VLOOKUP(E:E,笔记匹配!A:X,2,FALSE)</f>
        <v>月之精华</v>
      </c>
      <c r="AD11" s="19" t="str">
        <f>VLOOKUP(E:E,笔记匹配!A:X,4,FALSE)</f>
        <v>广禾堂月之精华</v>
      </c>
    </row>
    <row r="12" spans="1:30">
      <c r="A12" s="22" t="s">
        <v>17</v>
      </c>
      <c r="B12" s="22" t="s">
        <v>521</v>
      </c>
      <c r="C12" s="23">
        <v>16642794</v>
      </c>
      <c r="D12" s="22" t="s">
        <v>172</v>
      </c>
      <c r="E12" s="22" t="s">
        <v>372</v>
      </c>
      <c r="F12" s="22" t="s">
        <v>523</v>
      </c>
      <c r="G12" s="23">
        <v>3233955</v>
      </c>
      <c r="H12" s="22" t="s">
        <v>523</v>
      </c>
      <c r="I12" s="23">
        <v>2619293</v>
      </c>
      <c r="J12" s="22" t="s">
        <v>518</v>
      </c>
      <c r="K12" s="23">
        <v>407.08</v>
      </c>
      <c r="L12" s="23">
        <v>10328</v>
      </c>
      <c r="M12" s="23">
        <v>326</v>
      </c>
      <c r="N12" s="24">
        <v>0.0316</v>
      </c>
      <c r="O12" s="23">
        <v>1.25</v>
      </c>
      <c r="P12" s="23">
        <v>39.42</v>
      </c>
      <c r="Q12" s="23">
        <v>3</v>
      </c>
      <c r="R12" s="23">
        <v>0</v>
      </c>
      <c r="S12" s="23">
        <v>1</v>
      </c>
      <c r="T12" s="23">
        <v>0</v>
      </c>
      <c r="U12" s="23">
        <v>1</v>
      </c>
      <c r="V12" s="23">
        <v>5</v>
      </c>
      <c r="W12" s="23">
        <v>81.42</v>
      </c>
      <c r="X12" s="23">
        <v>0</v>
      </c>
      <c r="Y12" s="24">
        <v>0</v>
      </c>
      <c r="Z12" s="23">
        <v>0</v>
      </c>
      <c r="AA12" s="23">
        <v>3</v>
      </c>
      <c r="AB12" s="19" t="str">
        <f>VLOOKUP(E:E,笔记匹配!A:X,3,FALSE)</f>
        <v>圆湘琴</v>
      </c>
      <c r="AC12" s="19" t="str">
        <f>VLOOKUP(E:E,笔记匹配!A:X,2,FALSE)</f>
        <v>月之精华</v>
      </c>
      <c r="AD12" s="19" t="str">
        <f>VLOOKUP(E:E,笔记匹配!A:X,4,FALSE)</f>
        <v>广禾堂月之精华</v>
      </c>
    </row>
    <row r="13" spans="1:30">
      <c r="A13" s="22" t="s">
        <v>17</v>
      </c>
      <c r="B13" s="22" t="s">
        <v>521</v>
      </c>
      <c r="C13" s="23">
        <v>16642894</v>
      </c>
      <c r="D13" s="22" t="s">
        <v>172</v>
      </c>
      <c r="E13" s="22" t="s">
        <v>372</v>
      </c>
      <c r="F13" s="22" t="s">
        <v>524</v>
      </c>
      <c r="G13" s="23">
        <v>3233979</v>
      </c>
      <c r="H13" s="22" t="s">
        <v>524</v>
      </c>
      <c r="I13" s="23">
        <v>2619310</v>
      </c>
      <c r="J13" s="22" t="s">
        <v>518</v>
      </c>
      <c r="K13" s="23">
        <v>22.39</v>
      </c>
      <c r="L13" s="23">
        <v>2408</v>
      </c>
      <c r="M13" s="23">
        <v>75</v>
      </c>
      <c r="N13" s="24">
        <v>0.0311</v>
      </c>
      <c r="O13" s="23">
        <v>0.3</v>
      </c>
      <c r="P13" s="23">
        <v>9.3</v>
      </c>
      <c r="Q13" s="23">
        <v>2</v>
      </c>
      <c r="R13" s="23">
        <v>0</v>
      </c>
      <c r="S13" s="23">
        <v>0</v>
      </c>
      <c r="T13" s="23">
        <v>0</v>
      </c>
      <c r="U13" s="23">
        <v>0</v>
      </c>
      <c r="V13" s="23">
        <v>2</v>
      </c>
      <c r="W13" s="23">
        <v>11.2</v>
      </c>
      <c r="X13" s="23">
        <v>0</v>
      </c>
      <c r="Y13" s="24">
        <v>0</v>
      </c>
      <c r="Z13" s="23">
        <v>0</v>
      </c>
      <c r="AA13" s="23">
        <v>1</v>
      </c>
      <c r="AB13" s="19" t="str">
        <f>VLOOKUP(E:E,笔记匹配!A:X,3,FALSE)</f>
        <v>圆湘琴</v>
      </c>
      <c r="AC13" s="19" t="str">
        <f>VLOOKUP(E:E,笔记匹配!A:X,2,FALSE)</f>
        <v>月之精华</v>
      </c>
      <c r="AD13" s="19" t="str">
        <f>VLOOKUP(E:E,笔记匹配!A:X,4,FALSE)</f>
        <v>广禾堂月之精华</v>
      </c>
    </row>
    <row r="14" spans="1:30">
      <c r="A14" s="22" t="s">
        <v>17</v>
      </c>
      <c r="B14" s="22" t="s">
        <v>525</v>
      </c>
      <c r="C14" s="23">
        <v>16668149</v>
      </c>
      <c r="D14" s="22" t="s">
        <v>172</v>
      </c>
      <c r="E14" s="22" t="s">
        <v>375</v>
      </c>
      <c r="F14" s="22" t="s">
        <v>526</v>
      </c>
      <c r="G14" s="23">
        <v>3237281</v>
      </c>
      <c r="H14" s="22" t="s">
        <v>526</v>
      </c>
      <c r="I14" s="23">
        <v>2622499</v>
      </c>
      <c r="J14" s="22" t="s">
        <v>518</v>
      </c>
      <c r="K14" s="23">
        <v>508.34</v>
      </c>
      <c r="L14" s="23">
        <v>36263</v>
      </c>
      <c r="M14" s="23">
        <v>1452</v>
      </c>
      <c r="N14" s="24">
        <v>0.04</v>
      </c>
      <c r="O14" s="23">
        <v>0.35</v>
      </c>
      <c r="P14" s="23">
        <v>14.02</v>
      </c>
      <c r="Q14" s="23">
        <v>14</v>
      </c>
      <c r="R14" s="23">
        <v>0</v>
      </c>
      <c r="S14" s="23">
        <v>6</v>
      </c>
      <c r="T14" s="23">
        <v>2</v>
      </c>
      <c r="U14" s="23">
        <v>2</v>
      </c>
      <c r="V14" s="23">
        <v>24</v>
      </c>
      <c r="W14" s="23">
        <v>21.18</v>
      </c>
      <c r="X14" s="23">
        <v>0</v>
      </c>
      <c r="Y14" s="24">
        <v>0</v>
      </c>
      <c r="Z14" s="23">
        <v>1</v>
      </c>
      <c r="AA14" s="23">
        <v>0</v>
      </c>
      <c r="AB14" s="19" t="str">
        <f>VLOOKUP(E:E,笔记匹配!A:X,3,FALSE)</f>
        <v>Peach酱</v>
      </c>
      <c r="AC14" s="19" t="str">
        <f>VLOOKUP(E:E,笔记匹配!A:X,2,FALSE)</f>
        <v>月之精华</v>
      </c>
      <c r="AD14" s="19" t="str">
        <f>VLOOKUP(E:E,笔记匹配!A:X,4,FALSE)</f>
        <v>无</v>
      </c>
    </row>
    <row r="15" spans="1:30">
      <c r="A15" s="22" t="s">
        <v>17</v>
      </c>
      <c r="B15" s="22" t="s">
        <v>525</v>
      </c>
      <c r="C15" s="23">
        <v>16700773</v>
      </c>
      <c r="D15" s="22" t="s">
        <v>184</v>
      </c>
      <c r="E15" s="22" t="s">
        <v>376</v>
      </c>
      <c r="F15" s="22" t="s">
        <v>527</v>
      </c>
      <c r="G15" s="23">
        <v>3242499</v>
      </c>
      <c r="H15" s="22" t="s">
        <v>528</v>
      </c>
      <c r="I15" s="23">
        <v>2628090</v>
      </c>
      <c r="J15" s="22" t="s">
        <v>518</v>
      </c>
      <c r="K15" s="23">
        <v>312.6</v>
      </c>
      <c r="L15" s="23">
        <v>57659</v>
      </c>
      <c r="M15" s="23">
        <v>1030</v>
      </c>
      <c r="N15" s="24">
        <v>0.0179</v>
      </c>
      <c r="O15" s="23">
        <v>0.3</v>
      </c>
      <c r="P15" s="23">
        <v>5.42</v>
      </c>
      <c r="Q15" s="23">
        <v>39</v>
      </c>
      <c r="R15" s="23">
        <v>1</v>
      </c>
      <c r="S15" s="23">
        <v>28</v>
      </c>
      <c r="T15" s="23">
        <v>0</v>
      </c>
      <c r="U15" s="23">
        <v>2</v>
      </c>
      <c r="V15" s="23">
        <v>70</v>
      </c>
      <c r="W15" s="23">
        <v>4.47</v>
      </c>
      <c r="X15" s="23">
        <v>0</v>
      </c>
      <c r="Y15" s="24">
        <v>0</v>
      </c>
      <c r="Z15" s="23">
        <v>4</v>
      </c>
      <c r="AA15" s="23">
        <v>9</v>
      </c>
      <c r="AB15" s="19" t="str">
        <f>VLOOKUP(E:E,笔记匹配!A:X,3,FALSE)</f>
        <v>曲奇奶青去冰三分甜</v>
      </c>
      <c r="AC15" s="19" t="str">
        <f>VLOOKUP(E:E,笔记匹配!A:X,2,FALSE)</f>
        <v>月之精华</v>
      </c>
      <c r="AD15" s="19" t="str">
        <f>VLOOKUP(E:E,笔记匹配!A:X,4,FALSE)</f>
        <v>广禾堂月之精华</v>
      </c>
    </row>
    <row r="16" spans="1:30">
      <c r="A16" s="22" t="s">
        <v>18</v>
      </c>
      <c r="B16" s="22" t="s">
        <v>515</v>
      </c>
      <c r="C16" s="23">
        <v>16522092</v>
      </c>
      <c r="D16" s="22" t="s">
        <v>184</v>
      </c>
      <c r="E16" s="22" t="s">
        <v>372</v>
      </c>
      <c r="F16" s="22" t="s">
        <v>516</v>
      </c>
      <c r="G16" s="23">
        <v>3218015</v>
      </c>
      <c r="H16" s="22" t="s">
        <v>517</v>
      </c>
      <c r="I16" s="23">
        <v>2602593</v>
      </c>
      <c r="J16" s="22" t="s">
        <v>518</v>
      </c>
      <c r="K16" s="23">
        <v>533.31</v>
      </c>
      <c r="L16" s="23">
        <v>29750</v>
      </c>
      <c r="M16" s="23">
        <v>1040</v>
      </c>
      <c r="N16" s="24">
        <v>0.035</v>
      </c>
      <c r="O16" s="23">
        <v>0.51</v>
      </c>
      <c r="P16" s="23">
        <v>17.93</v>
      </c>
      <c r="Q16" s="23">
        <v>40</v>
      </c>
      <c r="R16" s="23">
        <v>1</v>
      </c>
      <c r="S16" s="23">
        <v>59</v>
      </c>
      <c r="T16" s="23">
        <v>4</v>
      </c>
      <c r="U16" s="23">
        <v>0</v>
      </c>
      <c r="V16" s="23">
        <v>104</v>
      </c>
      <c r="W16" s="23">
        <v>5.13</v>
      </c>
      <c r="X16" s="23">
        <v>0</v>
      </c>
      <c r="Y16" s="24">
        <v>0</v>
      </c>
      <c r="Z16" s="23">
        <v>8</v>
      </c>
      <c r="AA16" s="23">
        <v>6</v>
      </c>
      <c r="AB16" s="19" t="str">
        <f>VLOOKUP(E:E,笔记匹配!A:X,3,FALSE)</f>
        <v>圆湘琴</v>
      </c>
      <c r="AC16" s="19" t="str">
        <f>VLOOKUP(E:E,笔记匹配!A:X,2,FALSE)</f>
        <v>月之精华</v>
      </c>
      <c r="AD16" s="19" t="str">
        <f>VLOOKUP(E:E,笔记匹配!A:X,4,FALSE)</f>
        <v>广禾堂月之精华</v>
      </c>
    </row>
    <row r="17" spans="1:30">
      <c r="A17" s="22" t="s">
        <v>18</v>
      </c>
      <c r="B17" s="22" t="s">
        <v>519</v>
      </c>
      <c r="C17" s="23">
        <v>16594582</v>
      </c>
      <c r="D17" s="22" t="s">
        <v>184</v>
      </c>
      <c r="E17" s="22" t="s">
        <v>375</v>
      </c>
      <c r="F17" s="22" t="s">
        <v>520</v>
      </c>
      <c r="G17" s="23">
        <v>3225892</v>
      </c>
      <c r="H17" s="22" t="s">
        <v>520</v>
      </c>
      <c r="I17" s="23">
        <v>2610950</v>
      </c>
      <c r="J17" s="22" t="s">
        <v>518</v>
      </c>
      <c r="K17" s="23">
        <v>301.66</v>
      </c>
      <c r="L17" s="23">
        <v>32011</v>
      </c>
      <c r="M17" s="23">
        <v>2953</v>
      </c>
      <c r="N17" s="24">
        <v>0.0922</v>
      </c>
      <c r="O17" s="23">
        <v>0.1</v>
      </c>
      <c r="P17" s="23">
        <v>9.42</v>
      </c>
      <c r="Q17" s="23">
        <v>82</v>
      </c>
      <c r="R17" s="23">
        <v>1</v>
      </c>
      <c r="S17" s="23">
        <v>56</v>
      </c>
      <c r="T17" s="23">
        <v>10</v>
      </c>
      <c r="U17" s="23">
        <v>4</v>
      </c>
      <c r="V17" s="23">
        <v>153</v>
      </c>
      <c r="W17" s="23">
        <v>1.97</v>
      </c>
      <c r="X17" s="23">
        <v>0</v>
      </c>
      <c r="Y17" s="24">
        <v>0</v>
      </c>
      <c r="Z17" s="23">
        <v>7</v>
      </c>
      <c r="AA17" s="23">
        <v>8</v>
      </c>
      <c r="AB17" s="19" t="str">
        <f>VLOOKUP(E:E,笔记匹配!A:X,3,FALSE)</f>
        <v>Peach酱</v>
      </c>
      <c r="AC17" s="19" t="str">
        <f>VLOOKUP(E:E,笔记匹配!A:X,2,FALSE)</f>
        <v>月之精华</v>
      </c>
      <c r="AD17" s="19" t="str">
        <f>VLOOKUP(E:E,笔记匹配!A:X,4,FALSE)</f>
        <v>无</v>
      </c>
    </row>
    <row r="18" spans="1:30">
      <c r="A18" s="22" t="s">
        <v>18</v>
      </c>
      <c r="B18" s="22" t="s">
        <v>521</v>
      </c>
      <c r="C18" s="23">
        <v>16642222</v>
      </c>
      <c r="D18" s="22" t="s">
        <v>172</v>
      </c>
      <c r="E18" s="22" t="s">
        <v>372</v>
      </c>
      <c r="F18" s="22" t="s">
        <v>522</v>
      </c>
      <c r="G18" s="23">
        <v>3233847</v>
      </c>
      <c r="H18" s="22" t="s">
        <v>522</v>
      </c>
      <c r="I18" s="23">
        <v>2619163</v>
      </c>
      <c r="J18" s="22" t="s">
        <v>518</v>
      </c>
      <c r="K18" s="23">
        <v>592.49</v>
      </c>
      <c r="L18" s="23">
        <v>43398</v>
      </c>
      <c r="M18" s="23">
        <v>1246</v>
      </c>
      <c r="N18" s="24">
        <v>0.0287</v>
      </c>
      <c r="O18" s="23">
        <v>0.48</v>
      </c>
      <c r="P18" s="23">
        <v>13.65</v>
      </c>
      <c r="Q18" s="23">
        <v>20</v>
      </c>
      <c r="R18" s="23">
        <v>0</v>
      </c>
      <c r="S18" s="23">
        <v>12</v>
      </c>
      <c r="T18" s="23">
        <v>0</v>
      </c>
      <c r="U18" s="23">
        <v>0</v>
      </c>
      <c r="V18" s="23">
        <v>32</v>
      </c>
      <c r="W18" s="23">
        <v>18.52</v>
      </c>
      <c r="X18" s="23">
        <v>0</v>
      </c>
      <c r="Y18" s="24">
        <v>0</v>
      </c>
      <c r="Z18" s="23">
        <v>12</v>
      </c>
      <c r="AA18" s="23">
        <v>7</v>
      </c>
      <c r="AB18" s="19" t="str">
        <f>VLOOKUP(E:E,笔记匹配!A:X,3,FALSE)</f>
        <v>圆湘琴</v>
      </c>
      <c r="AC18" s="19" t="str">
        <f>VLOOKUP(E:E,笔记匹配!A:X,2,FALSE)</f>
        <v>月之精华</v>
      </c>
      <c r="AD18" s="19" t="str">
        <f>VLOOKUP(E:E,笔记匹配!A:X,4,FALSE)</f>
        <v>广禾堂月之精华</v>
      </c>
    </row>
    <row r="19" spans="1:30">
      <c r="A19" s="22" t="s">
        <v>18</v>
      </c>
      <c r="B19" s="22" t="s">
        <v>521</v>
      </c>
      <c r="C19" s="23">
        <v>16642794</v>
      </c>
      <c r="D19" s="22" t="s">
        <v>172</v>
      </c>
      <c r="E19" s="22" t="s">
        <v>372</v>
      </c>
      <c r="F19" s="22" t="s">
        <v>523</v>
      </c>
      <c r="G19" s="23">
        <v>3233955</v>
      </c>
      <c r="H19" s="22" t="s">
        <v>523</v>
      </c>
      <c r="I19" s="23">
        <v>2619293</v>
      </c>
      <c r="J19" s="22" t="s">
        <v>518</v>
      </c>
      <c r="K19" s="23">
        <v>401.24</v>
      </c>
      <c r="L19" s="23">
        <v>8802</v>
      </c>
      <c r="M19" s="23">
        <v>212</v>
      </c>
      <c r="N19" s="24">
        <v>0.0241</v>
      </c>
      <c r="O19" s="23">
        <v>1.89</v>
      </c>
      <c r="P19" s="23">
        <v>45.59</v>
      </c>
      <c r="Q19" s="23">
        <v>4</v>
      </c>
      <c r="R19" s="23">
        <v>0</v>
      </c>
      <c r="S19" s="23">
        <v>3</v>
      </c>
      <c r="T19" s="23">
        <v>0</v>
      </c>
      <c r="U19" s="23">
        <v>2</v>
      </c>
      <c r="V19" s="23">
        <v>9</v>
      </c>
      <c r="W19" s="23">
        <v>44.58</v>
      </c>
      <c r="X19" s="23">
        <v>0</v>
      </c>
      <c r="Y19" s="24">
        <v>0</v>
      </c>
      <c r="Z19" s="23">
        <v>1</v>
      </c>
      <c r="AA19" s="23">
        <v>1</v>
      </c>
      <c r="AB19" s="19" t="str">
        <f>VLOOKUP(E:E,笔记匹配!A:X,3,FALSE)</f>
        <v>圆湘琴</v>
      </c>
      <c r="AC19" s="19" t="str">
        <f>VLOOKUP(E:E,笔记匹配!A:X,2,FALSE)</f>
        <v>月之精华</v>
      </c>
      <c r="AD19" s="19" t="str">
        <f>VLOOKUP(E:E,笔记匹配!A:X,4,FALSE)</f>
        <v>广禾堂月之精华</v>
      </c>
    </row>
    <row r="20" spans="1:30">
      <c r="A20" s="22" t="s">
        <v>18</v>
      </c>
      <c r="B20" s="22" t="s">
        <v>521</v>
      </c>
      <c r="C20" s="23">
        <v>16642894</v>
      </c>
      <c r="D20" s="22" t="s">
        <v>172</v>
      </c>
      <c r="E20" s="22" t="s">
        <v>372</v>
      </c>
      <c r="F20" s="22" t="s">
        <v>524</v>
      </c>
      <c r="G20" s="23">
        <v>3233979</v>
      </c>
      <c r="H20" s="22" t="s">
        <v>524</v>
      </c>
      <c r="I20" s="23">
        <v>2619310</v>
      </c>
      <c r="J20" s="22" t="s">
        <v>518</v>
      </c>
      <c r="K20" s="23">
        <v>11.04</v>
      </c>
      <c r="L20" s="23">
        <v>822</v>
      </c>
      <c r="M20" s="23">
        <v>37</v>
      </c>
      <c r="N20" s="24">
        <v>0.045</v>
      </c>
      <c r="O20" s="23">
        <v>0.3</v>
      </c>
      <c r="P20" s="23">
        <v>13.43</v>
      </c>
      <c r="Q20" s="23">
        <v>0</v>
      </c>
      <c r="R20" s="23">
        <v>0</v>
      </c>
      <c r="S20" s="23">
        <v>1</v>
      </c>
      <c r="T20" s="23">
        <v>0</v>
      </c>
      <c r="U20" s="23">
        <v>0</v>
      </c>
      <c r="V20" s="23">
        <v>1</v>
      </c>
      <c r="W20" s="23">
        <v>11.04</v>
      </c>
      <c r="X20" s="23">
        <v>0</v>
      </c>
      <c r="Y20" s="24">
        <v>0</v>
      </c>
      <c r="Z20" s="23">
        <v>1</v>
      </c>
      <c r="AA20" s="23">
        <v>0</v>
      </c>
      <c r="AB20" s="19" t="str">
        <f>VLOOKUP(E:E,笔记匹配!A:X,3,FALSE)</f>
        <v>圆湘琴</v>
      </c>
      <c r="AC20" s="19" t="str">
        <f>VLOOKUP(E:E,笔记匹配!A:X,2,FALSE)</f>
        <v>月之精华</v>
      </c>
      <c r="AD20" s="19" t="str">
        <f>VLOOKUP(E:E,笔记匹配!A:X,4,FALSE)</f>
        <v>广禾堂月之精华</v>
      </c>
    </row>
    <row r="21" spans="1:30">
      <c r="A21" s="22" t="s">
        <v>18</v>
      </c>
      <c r="B21" s="22" t="s">
        <v>525</v>
      </c>
      <c r="C21" s="23">
        <v>16668149</v>
      </c>
      <c r="D21" s="22" t="s">
        <v>172</v>
      </c>
      <c r="E21" s="22" t="s">
        <v>375</v>
      </c>
      <c r="F21" s="22" t="s">
        <v>526</v>
      </c>
      <c r="G21" s="23">
        <v>3237281</v>
      </c>
      <c r="H21" s="22" t="s">
        <v>526</v>
      </c>
      <c r="I21" s="23">
        <v>2622499</v>
      </c>
      <c r="J21" s="22" t="s">
        <v>518</v>
      </c>
      <c r="K21" s="23">
        <v>1012.16</v>
      </c>
      <c r="L21" s="23">
        <v>74549</v>
      </c>
      <c r="M21" s="23">
        <v>2922</v>
      </c>
      <c r="N21" s="24">
        <v>0.0392</v>
      </c>
      <c r="O21" s="23">
        <v>0.35</v>
      </c>
      <c r="P21" s="23">
        <v>13.58</v>
      </c>
      <c r="Q21" s="23">
        <v>28</v>
      </c>
      <c r="R21" s="23">
        <v>0</v>
      </c>
      <c r="S21" s="23">
        <v>15</v>
      </c>
      <c r="T21" s="23">
        <v>0</v>
      </c>
      <c r="U21" s="23">
        <v>2</v>
      </c>
      <c r="V21" s="23">
        <v>45</v>
      </c>
      <c r="W21" s="23">
        <v>22.49</v>
      </c>
      <c r="X21" s="23">
        <v>0</v>
      </c>
      <c r="Y21" s="24">
        <v>0</v>
      </c>
      <c r="Z21" s="23">
        <v>6</v>
      </c>
      <c r="AA21" s="23">
        <v>1</v>
      </c>
      <c r="AB21" s="19" t="str">
        <f>VLOOKUP(E:E,笔记匹配!A:X,3,FALSE)</f>
        <v>Peach酱</v>
      </c>
      <c r="AC21" s="19" t="str">
        <f>VLOOKUP(E:E,笔记匹配!A:X,2,FALSE)</f>
        <v>月之精华</v>
      </c>
      <c r="AD21" s="19" t="str">
        <f>VLOOKUP(E:E,笔记匹配!A:X,4,FALSE)</f>
        <v>无</v>
      </c>
    </row>
    <row r="22" spans="1:30">
      <c r="A22" s="22" t="s">
        <v>18</v>
      </c>
      <c r="B22" s="22" t="s">
        <v>525</v>
      </c>
      <c r="C22" s="23">
        <v>16700773</v>
      </c>
      <c r="D22" s="22" t="s">
        <v>184</v>
      </c>
      <c r="E22" s="22" t="s">
        <v>376</v>
      </c>
      <c r="F22" s="22" t="s">
        <v>527</v>
      </c>
      <c r="G22" s="23">
        <v>3242499</v>
      </c>
      <c r="H22" s="22" t="s">
        <v>528</v>
      </c>
      <c r="I22" s="23">
        <v>2628090</v>
      </c>
      <c r="J22" s="22" t="s">
        <v>518</v>
      </c>
      <c r="K22" s="23">
        <v>59.74</v>
      </c>
      <c r="L22" s="23">
        <v>10087</v>
      </c>
      <c r="M22" s="23">
        <v>171</v>
      </c>
      <c r="N22" s="24">
        <v>0.017</v>
      </c>
      <c r="O22" s="23">
        <v>0.35</v>
      </c>
      <c r="P22" s="23">
        <v>5.92</v>
      </c>
      <c r="Q22" s="23">
        <v>10</v>
      </c>
      <c r="R22" s="23">
        <v>0</v>
      </c>
      <c r="S22" s="23">
        <v>11</v>
      </c>
      <c r="T22" s="23">
        <v>1</v>
      </c>
      <c r="U22" s="23">
        <v>3</v>
      </c>
      <c r="V22" s="23">
        <v>25</v>
      </c>
      <c r="W22" s="23">
        <v>2.39</v>
      </c>
      <c r="X22" s="23">
        <v>0</v>
      </c>
      <c r="Y22" s="24">
        <v>0</v>
      </c>
      <c r="Z22" s="23">
        <v>5</v>
      </c>
      <c r="AA22" s="23">
        <v>0</v>
      </c>
      <c r="AB22" s="19" t="str">
        <f>VLOOKUP(E:E,笔记匹配!A:X,3,FALSE)</f>
        <v>曲奇奶青去冰三分甜</v>
      </c>
      <c r="AC22" s="19" t="str">
        <f>VLOOKUP(E:E,笔记匹配!A:X,2,FALSE)</f>
        <v>月之精华</v>
      </c>
      <c r="AD22" s="19" t="str">
        <f>VLOOKUP(E:E,笔记匹配!A:X,4,FALSE)</f>
        <v>广禾堂月之精华</v>
      </c>
    </row>
    <row r="23" spans="1:30">
      <c r="A23" s="22" t="s">
        <v>19</v>
      </c>
      <c r="B23" s="22" t="s">
        <v>515</v>
      </c>
      <c r="C23" s="23">
        <v>16522092</v>
      </c>
      <c r="D23" s="22" t="s">
        <v>184</v>
      </c>
      <c r="E23" s="22" t="s">
        <v>372</v>
      </c>
      <c r="F23" s="22" t="s">
        <v>516</v>
      </c>
      <c r="G23" s="23">
        <v>3218015</v>
      </c>
      <c r="H23" s="22" t="s">
        <v>517</v>
      </c>
      <c r="I23" s="23">
        <v>2602593</v>
      </c>
      <c r="J23" s="22" t="s">
        <v>518</v>
      </c>
      <c r="K23" s="23">
        <v>1113.64</v>
      </c>
      <c r="L23" s="23">
        <v>52335</v>
      </c>
      <c r="M23" s="23">
        <v>2082</v>
      </c>
      <c r="N23" s="24">
        <v>0.0398</v>
      </c>
      <c r="O23" s="23">
        <v>0.53</v>
      </c>
      <c r="P23" s="23">
        <v>21.28</v>
      </c>
      <c r="Q23" s="23">
        <v>78</v>
      </c>
      <c r="R23" s="23">
        <v>2</v>
      </c>
      <c r="S23" s="23">
        <v>97</v>
      </c>
      <c r="T23" s="23">
        <v>2</v>
      </c>
      <c r="U23" s="23">
        <v>2</v>
      </c>
      <c r="V23" s="23">
        <v>181</v>
      </c>
      <c r="W23" s="23">
        <v>6.15</v>
      </c>
      <c r="X23" s="23">
        <v>0</v>
      </c>
      <c r="Y23" s="24">
        <v>0</v>
      </c>
      <c r="Z23" s="23">
        <v>20</v>
      </c>
      <c r="AA23" s="23">
        <v>17</v>
      </c>
      <c r="AB23" s="19" t="str">
        <f>VLOOKUP(E:E,笔记匹配!A:X,3,FALSE)</f>
        <v>圆湘琴</v>
      </c>
      <c r="AC23" s="19" t="str">
        <f>VLOOKUP(E:E,笔记匹配!A:X,2,FALSE)</f>
        <v>月之精华</v>
      </c>
      <c r="AD23" s="19" t="str">
        <f>VLOOKUP(E:E,笔记匹配!A:X,4,FALSE)</f>
        <v>广禾堂月之精华</v>
      </c>
    </row>
    <row r="24" spans="1:30">
      <c r="A24" s="22" t="s">
        <v>19</v>
      </c>
      <c r="B24" s="22" t="s">
        <v>519</v>
      </c>
      <c r="C24" s="23">
        <v>16594582</v>
      </c>
      <c r="D24" s="22" t="s">
        <v>184</v>
      </c>
      <c r="E24" s="22" t="s">
        <v>375</v>
      </c>
      <c r="F24" s="22" t="s">
        <v>520</v>
      </c>
      <c r="G24" s="23">
        <v>3225892</v>
      </c>
      <c r="H24" s="22" t="s">
        <v>520</v>
      </c>
      <c r="I24" s="23">
        <v>2610950</v>
      </c>
      <c r="J24" s="22" t="s">
        <v>518</v>
      </c>
      <c r="K24" s="23">
        <v>301.93</v>
      </c>
      <c r="L24" s="23">
        <v>34010</v>
      </c>
      <c r="M24" s="23">
        <v>3530</v>
      </c>
      <c r="N24" s="24">
        <v>0.1038</v>
      </c>
      <c r="O24" s="23">
        <v>0.09</v>
      </c>
      <c r="P24" s="23">
        <v>8.88</v>
      </c>
      <c r="Q24" s="23">
        <v>62</v>
      </c>
      <c r="R24" s="23">
        <v>1</v>
      </c>
      <c r="S24" s="23">
        <v>62</v>
      </c>
      <c r="T24" s="23">
        <v>5</v>
      </c>
      <c r="U24" s="23">
        <v>1</v>
      </c>
      <c r="V24" s="23">
        <v>131</v>
      </c>
      <c r="W24" s="23">
        <v>2.3</v>
      </c>
      <c r="X24" s="23">
        <v>0</v>
      </c>
      <c r="Y24" s="24">
        <v>0</v>
      </c>
      <c r="Z24" s="23">
        <v>2</v>
      </c>
      <c r="AA24" s="23">
        <v>5</v>
      </c>
      <c r="AB24" s="19" t="str">
        <f>VLOOKUP(E:E,笔记匹配!A:X,3,FALSE)</f>
        <v>Peach酱</v>
      </c>
      <c r="AC24" s="19" t="str">
        <f>VLOOKUP(E:E,笔记匹配!A:X,2,FALSE)</f>
        <v>月之精华</v>
      </c>
      <c r="AD24" s="19" t="str">
        <f>VLOOKUP(E:E,笔记匹配!A:X,4,FALSE)</f>
        <v>无</v>
      </c>
    </row>
    <row r="25" spans="1:30">
      <c r="A25" s="22" t="s">
        <v>19</v>
      </c>
      <c r="B25" s="22" t="s">
        <v>521</v>
      </c>
      <c r="C25" s="23">
        <v>16642222</v>
      </c>
      <c r="D25" s="22" t="s">
        <v>172</v>
      </c>
      <c r="E25" s="22" t="s">
        <v>372</v>
      </c>
      <c r="F25" s="22" t="s">
        <v>522</v>
      </c>
      <c r="G25" s="23">
        <v>3233847</v>
      </c>
      <c r="H25" s="22" t="s">
        <v>522</v>
      </c>
      <c r="I25" s="23">
        <v>2619163</v>
      </c>
      <c r="J25" s="22" t="s">
        <v>518</v>
      </c>
      <c r="K25" s="23">
        <v>582.21</v>
      </c>
      <c r="L25" s="23">
        <v>42365</v>
      </c>
      <c r="M25" s="23">
        <v>1219</v>
      </c>
      <c r="N25" s="24">
        <v>0.0288</v>
      </c>
      <c r="O25" s="23">
        <v>0.48</v>
      </c>
      <c r="P25" s="23">
        <v>13.74</v>
      </c>
      <c r="Q25" s="23">
        <v>17</v>
      </c>
      <c r="R25" s="23">
        <v>1</v>
      </c>
      <c r="S25" s="23">
        <v>9</v>
      </c>
      <c r="T25" s="23">
        <v>0</v>
      </c>
      <c r="U25" s="23">
        <v>4</v>
      </c>
      <c r="V25" s="23">
        <v>31</v>
      </c>
      <c r="W25" s="23">
        <v>18.78</v>
      </c>
      <c r="X25" s="23">
        <v>0</v>
      </c>
      <c r="Y25" s="24">
        <v>0</v>
      </c>
      <c r="Z25" s="23">
        <v>6</v>
      </c>
      <c r="AA25" s="23">
        <v>3</v>
      </c>
      <c r="AB25" s="19" t="str">
        <f>VLOOKUP(E:E,笔记匹配!A:X,3,FALSE)</f>
        <v>圆湘琴</v>
      </c>
      <c r="AC25" s="19" t="str">
        <f>VLOOKUP(E:E,笔记匹配!A:X,2,FALSE)</f>
        <v>月之精华</v>
      </c>
      <c r="AD25" s="19" t="str">
        <f>VLOOKUP(E:E,笔记匹配!A:X,4,FALSE)</f>
        <v>广禾堂月之精华</v>
      </c>
    </row>
    <row r="26" spans="1:30">
      <c r="A26" s="22" t="s">
        <v>19</v>
      </c>
      <c r="B26" s="22" t="s">
        <v>521</v>
      </c>
      <c r="C26" s="23">
        <v>16642794</v>
      </c>
      <c r="D26" s="22" t="s">
        <v>172</v>
      </c>
      <c r="E26" s="22" t="s">
        <v>372</v>
      </c>
      <c r="F26" s="22" t="s">
        <v>523</v>
      </c>
      <c r="G26" s="23">
        <v>3233955</v>
      </c>
      <c r="H26" s="22" t="s">
        <v>523</v>
      </c>
      <c r="I26" s="23">
        <v>2619293</v>
      </c>
      <c r="J26" s="22" t="s">
        <v>518</v>
      </c>
      <c r="K26" s="23">
        <v>396.33</v>
      </c>
      <c r="L26" s="23">
        <v>6826</v>
      </c>
      <c r="M26" s="23">
        <v>208</v>
      </c>
      <c r="N26" s="24">
        <v>0.0305</v>
      </c>
      <c r="O26" s="23">
        <v>1.91</v>
      </c>
      <c r="P26" s="23">
        <v>58.06</v>
      </c>
      <c r="Q26" s="23">
        <v>5</v>
      </c>
      <c r="R26" s="23">
        <v>0</v>
      </c>
      <c r="S26" s="23">
        <v>3</v>
      </c>
      <c r="T26" s="23">
        <v>0</v>
      </c>
      <c r="U26" s="23">
        <v>0</v>
      </c>
      <c r="V26" s="23">
        <v>8</v>
      </c>
      <c r="W26" s="23">
        <v>49.54</v>
      </c>
      <c r="X26" s="23">
        <v>0</v>
      </c>
      <c r="Y26" s="24">
        <v>0</v>
      </c>
      <c r="Z26" s="23">
        <v>1</v>
      </c>
      <c r="AA26" s="23">
        <v>1</v>
      </c>
      <c r="AB26" s="19" t="str">
        <f>VLOOKUP(E:E,笔记匹配!A:X,3,FALSE)</f>
        <v>圆湘琴</v>
      </c>
      <c r="AC26" s="19" t="str">
        <f>VLOOKUP(E:E,笔记匹配!A:X,2,FALSE)</f>
        <v>月之精华</v>
      </c>
      <c r="AD26" s="19" t="str">
        <f>VLOOKUP(E:E,笔记匹配!A:X,4,FALSE)</f>
        <v>广禾堂月之精华</v>
      </c>
    </row>
    <row r="27" spans="1:30">
      <c r="A27" s="22" t="s">
        <v>19</v>
      </c>
      <c r="B27" s="22" t="s">
        <v>521</v>
      </c>
      <c r="C27" s="23">
        <v>16642894</v>
      </c>
      <c r="D27" s="22" t="s">
        <v>172</v>
      </c>
      <c r="E27" s="22" t="s">
        <v>372</v>
      </c>
      <c r="F27" s="22" t="s">
        <v>524</v>
      </c>
      <c r="G27" s="23">
        <v>3233979</v>
      </c>
      <c r="H27" s="22" t="s">
        <v>524</v>
      </c>
      <c r="I27" s="23">
        <v>2619310</v>
      </c>
      <c r="J27" s="22" t="s">
        <v>518</v>
      </c>
      <c r="K27" s="23">
        <v>7.34</v>
      </c>
      <c r="L27" s="23">
        <v>682</v>
      </c>
      <c r="M27" s="23">
        <v>25</v>
      </c>
      <c r="N27" s="24">
        <v>0.0367</v>
      </c>
      <c r="O27" s="23">
        <v>0.29</v>
      </c>
      <c r="P27" s="23">
        <v>10.76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4">
        <v>0</v>
      </c>
      <c r="Z27" s="23">
        <v>0</v>
      </c>
      <c r="AA27" s="23">
        <v>0</v>
      </c>
      <c r="AB27" s="19" t="str">
        <f>VLOOKUP(E:E,笔记匹配!A:X,3,FALSE)</f>
        <v>圆湘琴</v>
      </c>
      <c r="AC27" s="19" t="str">
        <f>VLOOKUP(E:E,笔记匹配!A:X,2,FALSE)</f>
        <v>月之精华</v>
      </c>
      <c r="AD27" s="19" t="str">
        <f>VLOOKUP(E:E,笔记匹配!A:X,4,FALSE)</f>
        <v>广禾堂月之精华</v>
      </c>
    </row>
    <row r="28" spans="1:30">
      <c r="A28" s="22" t="s">
        <v>19</v>
      </c>
      <c r="B28" s="22" t="s">
        <v>525</v>
      </c>
      <c r="C28" s="23">
        <v>16668149</v>
      </c>
      <c r="D28" s="22" t="s">
        <v>172</v>
      </c>
      <c r="E28" s="22" t="s">
        <v>375</v>
      </c>
      <c r="F28" s="22" t="s">
        <v>526</v>
      </c>
      <c r="G28" s="23">
        <v>3237281</v>
      </c>
      <c r="H28" s="22" t="s">
        <v>526</v>
      </c>
      <c r="I28" s="23">
        <v>2622499</v>
      </c>
      <c r="J28" s="22" t="s">
        <v>518</v>
      </c>
      <c r="K28" s="23">
        <v>1015.81</v>
      </c>
      <c r="L28" s="23">
        <v>70869</v>
      </c>
      <c r="M28" s="23">
        <v>2913</v>
      </c>
      <c r="N28" s="24">
        <v>0.0411</v>
      </c>
      <c r="O28" s="23">
        <v>0.35</v>
      </c>
      <c r="P28" s="23">
        <v>14.33</v>
      </c>
      <c r="Q28" s="23">
        <v>26</v>
      </c>
      <c r="R28" s="23">
        <v>1</v>
      </c>
      <c r="S28" s="23">
        <v>15</v>
      </c>
      <c r="T28" s="23">
        <v>2</v>
      </c>
      <c r="U28" s="23">
        <v>1</v>
      </c>
      <c r="V28" s="23">
        <v>45</v>
      </c>
      <c r="W28" s="23">
        <v>22.57</v>
      </c>
      <c r="X28" s="23">
        <v>0</v>
      </c>
      <c r="Y28" s="24">
        <v>0</v>
      </c>
      <c r="Z28" s="23">
        <v>3</v>
      </c>
      <c r="AA28" s="23">
        <v>1</v>
      </c>
      <c r="AB28" s="19" t="str">
        <f>VLOOKUP(E:E,笔记匹配!A:X,3,FALSE)</f>
        <v>Peach酱</v>
      </c>
      <c r="AC28" s="19" t="str">
        <f>VLOOKUP(E:E,笔记匹配!A:X,2,FALSE)</f>
        <v>月之精华</v>
      </c>
      <c r="AD28" s="19" t="str">
        <f>VLOOKUP(E:E,笔记匹配!A:X,4,FALSE)</f>
        <v>无</v>
      </c>
    </row>
    <row r="29" spans="1:30">
      <c r="A29" s="22" t="s">
        <v>19</v>
      </c>
      <c r="B29" s="22" t="s">
        <v>525</v>
      </c>
      <c r="C29" s="23">
        <v>16700773</v>
      </c>
      <c r="D29" s="22" t="s">
        <v>184</v>
      </c>
      <c r="E29" s="22" t="s">
        <v>376</v>
      </c>
      <c r="F29" s="22" t="s">
        <v>527</v>
      </c>
      <c r="G29" s="23">
        <v>3242499</v>
      </c>
      <c r="H29" s="22" t="s">
        <v>528</v>
      </c>
      <c r="I29" s="23">
        <v>2628090</v>
      </c>
      <c r="J29" s="22" t="s">
        <v>518</v>
      </c>
      <c r="K29" s="23">
        <v>58.18</v>
      </c>
      <c r="L29" s="23">
        <v>4564</v>
      </c>
      <c r="M29" s="23">
        <v>146</v>
      </c>
      <c r="N29" s="24">
        <v>0.032</v>
      </c>
      <c r="O29" s="23">
        <v>0.4</v>
      </c>
      <c r="P29" s="23">
        <v>12.75</v>
      </c>
      <c r="Q29" s="23">
        <v>5</v>
      </c>
      <c r="R29" s="23">
        <v>0</v>
      </c>
      <c r="S29" s="23">
        <v>2</v>
      </c>
      <c r="T29" s="23">
        <v>0</v>
      </c>
      <c r="U29" s="23">
        <v>0</v>
      </c>
      <c r="V29" s="23">
        <v>7</v>
      </c>
      <c r="W29" s="23">
        <v>8.31</v>
      </c>
      <c r="X29" s="23">
        <v>0</v>
      </c>
      <c r="Y29" s="24">
        <v>0</v>
      </c>
      <c r="Z29" s="23">
        <v>3</v>
      </c>
      <c r="AA29" s="23">
        <v>0</v>
      </c>
      <c r="AB29" s="19" t="str">
        <f>VLOOKUP(E:E,笔记匹配!A:X,3,FALSE)</f>
        <v>曲奇奶青去冰三分甜</v>
      </c>
      <c r="AC29" s="19" t="str">
        <f>VLOOKUP(E:E,笔记匹配!A:X,2,FALSE)</f>
        <v>月之精华</v>
      </c>
      <c r="AD29" s="19" t="str">
        <f>VLOOKUP(E:E,笔记匹配!A:X,4,FALSE)</f>
        <v>广禾堂月之精华</v>
      </c>
    </row>
    <row r="30" spans="1:30">
      <c r="A30" s="22" t="s">
        <v>20</v>
      </c>
      <c r="B30" s="22" t="s">
        <v>515</v>
      </c>
      <c r="C30" s="23">
        <v>16522092</v>
      </c>
      <c r="D30" s="22" t="s">
        <v>184</v>
      </c>
      <c r="E30" s="22" t="s">
        <v>372</v>
      </c>
      <c r="F30" s="22" t="s">
        <v>516</v>
      </c>
      <c r="G30" s="23">
        <v>3218015</v>
      </c>
      <c r="H30" s="22" t="s">
        <v>517</v>
      </c>
      <c r="I30" s="23">
        <v>2602593</v>
      </c>
      <c r="J30" s="22" t="s">
        <v>518</v>
      </c>
      <c r="K30" s="23">
        <v>1102.83</v>
      </c>
      <c r="L30" s="23">
        <v>63886</v>
      </c>
      <c r="M30" s="23">
        <v>2218</v>
      </c>
      <c r="N30" s="24">
        <v>0.0347</v>
      </c>
      <c r="O30" s="23">
        <v>0.5</v>
      </c>
      <c r="P30" s="23">
        <v>17.26</v>
      </c>
      <c r="Q30" s="23">
        <v>95</v>
      </c>
      <c r="R30" s="23">
        <v>1</v>
      </c>
      <c r="S30" s="23">
        <v>100</v>
      </c>
      <c r="T30" s="23">
        <v>2</v>
      </c>
      <c r="U30" s="23">
        <v>4</v>
      </c>
      <c r="V30" s="23">
        <v>202</v>
      </c>
      <c r="W30" s="23">
        <v>5.46</v>
      </c>
      <c r="X30" s="23">
        <v>0</v>
      </c>
      <c r="Y30" s="24">
        <v>0</v>
      </c>
      <c r="Z30" s="23">
        <v>20</v>
      </c>
      <c r="AA30" s="23">
        <v>12</v>
      </c>
      <c r="AB30" s="19" t="str">
        <f>VLOOKUP(E:E,笔记匹配!A:X,3,FALSE)</f>
        <v>圆湘琴</v>
      </c>
      <c r="AC30" s="19" t="str">
        <f>VLOOKUP(E:E,笔记匹配!A:X,2,FALSE)</f>
        <v>月之精华</v>
      </c>
      <c r="AD30" s="19" t="str">
        <f>VLOOKUP(E:E,笔记匹配!A:X,4,FALSE)</f>
        <v>广禾堂月之精华</v>
      </c>
    </row>
    <row r="31" spans="1:30">
      <c r="A31" s="22" t="s">
        <v>20</v>
      </c>
      <c r="B31" s="22" t="s">
        <v>519</v>
      </c>
      <c r="C31" s="23">
        <v>16594582</v>
      </c>
      <c r="D31" s="22" t="s">
        <v>184</v>
      </c>
      <c r="E31" s="22" t="s">
        <v>375</v>
      </c>
      <c r="F31" s="22" t="s">
        <v>520</v>
      </c>
      <c r="G31" s="23">
        <v>3225892</v>
      </c>
      <c r="H31" s="22" t="s">
        <v>520</v>
      </c>
      <c r="I31" s="23">
        <v>2610950</v>
      </c>
      <c r="J31" s="22" t="s">
        <v>518</v>
      </c>
      <c r="K31" s="23">
        <v>303.25</v>
      </c>
      <c r="L31" s="23">
        <v>39223</v>
      </c>
      <c r="M31" s="23">
        <v>4009</v>
      </c>
      <c r="N31" s="24">
        <v>0.1022</v>
      </c>
      <c r="O31" s="23">
        <v>0.08</v>
      </c>
      <c r="P31" s="23">
        <v>7.73</v>
      </c>
      <c r="Q31" s="23">
        <v>67</v>
      </c>
      <c r="R31" s="23">
        <v>2</v>
      </c>
      <c r="S31" s="23">
        <v>35</v>
      </c>
      <c r="T31" s="23">
        <v>3</v>
      </c>
      <c r="U31" s="23">
        <v>4</v>
      </c>
      <c r="V31" s="23">
        <v>111</v>
      </c>
      <c r="W31" s="23">
        <v>2.73</v>
      </c>
      <c r="X31" s="23">
        <v>0</v>
      </c>
      <c r="Y31" s="24">
        <v>0</v>
      </c>
      <c r="Z31" s="23">
        <v>4</v>
      </c>
      <c r="AA31" s="23">
        <v>13</v>
      </c>
      <c r="AB31" s="19" t="str">
        <f>VLOOKUP(E:E,笔记匹配!A:X,3,FALSE)</f>
        <v>Peach酱</v>
      </c>
      <c r="AC31" s="19" t="str">
        <f>VLOOKUP(E:E,笔记匹配!A:X,2,FALSE)</f>
        <v>月之精华</v>
      </c>
      <c r="AD31" s="19" t="str">
        <f>VLOOKUP(E:E,笔记匹配!A:X,4,FALSE)</f>
        <v>无</v>
      </c>
    </row>
    <row r="32" spans="1:30">
      <c r="A32" s="22" t="s">
        <v>20</v>
      </c>
      <c r="B32" s="22" t="s">
        <v>521</v>
      </c>
      <c r="C32" s="23">
        <v>16642222</v>
      </c>
      <c r="D32" s="22" t="s">
        <v>172</v>
      </c>
      <c r="E32" s="22" t="s">
        <v>372</v>
      </c>
      <c r="F32" s="22" t="s">
        <v>522</v>
      </c>
      <c r="G32" s="23">
        <v>3233847</v>
      </c>
      <c r="H32" s="22" t="s">
        <v>522</v>
      </c>
      <c r="I32" s="23">
        <v>2619163</v>
      </c>
      <c r="J32" s="22" t="s">
        <v>518</v>
      </c>
      <c r="K32" s="23">
        <v>605.01</v>
      </c>
      <c r="L32" s="23">
        <v>41411</v>
      </c>
      <c r="M32" s="23">
        <v>1281</v>
      </c>
      <c r="N32" s="24">
        <v>0.0309</v>
      </c>
      <c r="O32" s="23">
        <v>0.47</v>
      </c>
      <c r="P32" s="23">
        <v>14.61</v>
      </c>
      <c r="Q32" s="23">
        <v>26</v>
      </c>
      <c r="R32" s="23">
        <v>1</v>
      </c>
      <c r="S32" s="23">
        <v>12</v>
      </c>
      <c r="T32" s="23">
        <v>0</v>
      </c>
      <c r="U32" s="23">
        <v>2</v>
      </c>
      <c r="V32" s="23">
        <v>41</v>
      </c>
      <c r="W32" s="23">
        <v>14.76</v>
      </c>
      <c r="X32" s="23">
        <v>0</v>
      </c>
      <c r="Y32" s="24">
        <v>0</v>
      </c>
      <c r="Z32" s="23">
        <v>3</v>
      </c>
      <c r="AA32" s="23">
        <v>3</v>
      </c>
      <c r="AB32" s="19" t="str">
        <f>VLOOKUP(E:E,笔记匹配!A:X,3,FALSE)</f>
        <v>圆湘琴</v>
      </c>
      <c r="AC32" s="19" t="str">
        <f>VLOOKUP(E:E,笔记匹配!A:X,2,FALSE)</f>
        <v>月之精华</v>
      </c>
      <c r="AD32" s="19" t="str">
        <f>VLOOKUP(E:E,笔记匹配!A:X,4,FALSE)</f>
        <v>广禾堂月之精华</v>
      </c>
    </row>
    <row r="33" spans="1:30">
      <c r="A33" s="22" t="s">
        <v>20</v>
      </c>
      <c r="B33" s="22" t="s">
        <v>521</v>
      </c>
      <c r="C33" s="23">
        <v>16642794</v>
      </c>
      <c r="D33" s="22" t="s">
        <v>172</v>
      </c>
      <c r="E33" s="22" t="s">
        <v>372</v>
      </c>
      <c r="F33" s="22" t="s">
        <v>523</v>
      </c>
      <c r="G33" s="23">
        <v>3233955</v>
      </c>
      <c r="H33" s="22" t="s">
        <v>523</v>
      </c>
      <c r="I33" s="23">
        <v>2619293</v>
      </c>
      <c r="J33" s="22" t="s">
        <v>518</v>
      </c>
      <c r="K33" s="23">
        <v>410.09</v>
      </c>
      <c r="L33" s="23">
        <v>7887</v>
      </c>
      <c r="M33" s="23">
        <v>212</v>
      </c>
      <c r="N33" s="24">
        <v>0.0269</v>
      </c>
      <c r="O33" s="23">
        <v>1.93</v>
      </c>
      <c r="P33" s="23">
        <v>52</v>
      </c>
      <c r="Q33" s="23">
        <v>3</v>
      </c>
      <c r="R33" s="23">
        <v>0</v>
      </c>
      <c r="S33" s="23">
        <v>0</v>
      </c>
      <c r="T33" s="23">
        <v>0</v>
      </c>
      <c r="U33" s="23">
        <v>0</v>
      </c>
      <c r="V33" s="23">
        <v>3</v>
      </c>
      <c r="W33" s="23">
        <v>136.7</v>
      </c>
      <c r="X33" s="23">
        <v>0</v>
      </c>
      <c r="Y33" s="24">
        <v>0</v>
      </c>
      <c r="Z33" s="23">
        <v>0</v>
      </c>
      <c r="AA33" s="23">
        <v>1</v>
      </c>
      <c r="AB33" s="19" t="str">
        <f>VLOOKUP(E:E,笔记匹配!A:X,3,FALSE)</f>
        <v>圆湘琴</v>
      </c>
      <c r="AC33" s="19" t="str">
        <f>VLOOKUP(E:E,笔记匹配!A:X,2,FALSE)</f>
        <v>月之精华</v>
      </c>
      <c r="AD33" s="19" t="str">
        <f>VLOOKUP(E:E,笔记匹配!A:X,4,FALSE)</f>
        <v>广禾堂月之精华</v>
      </c>
    </row>
    <row r="34" spans="1:30">
      <c r="A34" s="22" t="s">
        <v>20</v>
      </c>
      <c r="B34" s="22" t="s">
        <v>521</v>
      </c>
      <c r="C34" s="23">
        <v>16642894</v>
      </c>
      <c r="D34" s="22" t="s">
        <v>172</v>
      </c>
      <c r="E34" s="22" t="s">
        <v>372</v>
      </c>
      <c r="F34" s="22" t="s">
        <v>524</v>
      </c>
      <c r="G34" s="23">
        <v>3233979</v>
      </c>
      <c r="H34" s="22" t="s">
        <v>524</v>
      </c>
      <c r="I34" s="23">
        <v>2619310</v>
      </c>
      <c r="J34" s="22" t="s">
        <v>518</v>
      </c>
      <c r="K34" s="23">
        <v>8.22</v>
      </c>
      <c r="L34" s="23">
        <v>736</v>
      </c>
      <c r="M34" s="23">
        <v>28</v>
      </c>
      <c r="N34" s="24">
        <v>0.038</v>
      </c>
      <c r="O34" s="23">
        <v>0.29</v>
      </c>
      <c r="P34" s="23">
        <v>11.17</v>
      </c>
      <c r="Q34" s="23">
        <v>-1</v>
      </c>
      <c r="R34" s="23">
        <v>0</v>
      </c>
      <c r="S34" s="23">
        <v>-1</v>
      </c>
      <c r="T34" s="23">
        <v>0</v>
      </c>
      <c r="U34" s="23">
        <v>1</v>
      </c>
      <c r="V34" s="23">
        <v>-1</v>
      </c>
      <c r="W34" s="23">
        <v>0</v>
      </c>
      <c r="X34" s="23">
        <v>0</v>
      </c>
      <c r="Y34" s="24">
        <v>0</v>
      </c>
      <c r="Z34" s="23">
        <v>2</v>
      </c>
      <c r="AA34" s="23">
        <v>2</v>
      </c>
      <c r="AB34" s="19" t="str">
        <f>VLOOKUP(E:E,笔记匹配!A:X,3,FALSE)</f>
        <v>圆湘琴</v>
      </c>
      <c r="AC34" s="19" t="str">
        <f>VLOOKUP(E:E,笔记匹配!A:X,2,FALSE)</f>
        <v>月之精华</v>
      </c>
      <c r="AD34" s="19" t="str">
        <f>VLOOKUP(E:E,笔记匹配!A:X,4,FALSE)</f>
        <v>广禾堂月之精华</v>
      </c>
    </row>
    <row r="35" spans="1:30">
      <c r="A35" s="22" t="s">
        <v>20</v>
      </c>
      <c r="B35" s="22" t="s">
        <v>525</v>
      </c>
      <c r="C35" s="23">
        <v>16668149</v>
      </c>
      <c r="D35" s="22" t="s">
        <v>172</v>
      </c>
      <c r="E35" s="22" t="s">
        <v>375</v>
      </c>
      <c r="F35" s="22" t="s">
        <v>526</v>
      </c>
      <c r="G35" s="23">
        <v>3237281</v>
      </c>
      <c r="H35" s="22" t="s">
        <v>526</v>
      </c>
      <c r="I35" s="23">
        <v>2622499</v>
      </c>
      <c r="J35" s="22" t="s">
        <v>518</v>
      </c>
      <c r="K35" s="23">
        <v>608.86</v>
      </c>
      <c r="L35" s="23">
        <v>42564</v>
      </c>
      <c r="M35" s="23">
        <v>1735</v>
      </c>
      <c r="N35" s="24">
        <v>0.0408</v>
      </c>
      <c r="O35" s="23">
        <v>0.35</v>
      </c>
      <c r="P35" s="23">
        <v>14.3</v>
      </c>
      <c r="Q35" s="23">
        <v>20</v>
      </c>
      <c r="R35" s="23">
        <v>0</v>
      </c>
      <c r="S35" s="23">
        <v>10</v>
      </c>
      <c r="T35" s="23">
        <v>0</v>
      </c>
      <c r="U35" s="23">
        <v>1</v>
      </c>
      <c r="V35" s="23">
        <v>31</v>
      </c>
      <c r="W35" s="23">
        <v>19.64</v>
      </c>
      <c r="X35" s="23">
        <v>0</v>
      </c>
      <c r="Y35" s="24">
        <v>0</v>
      </c>
      <c r="Z35" s="23">
        <v>6</v>
      </c>
      <c r="AA35" s="23">
        <v>1</v>
      </c>
      <c r="AB35" s="19" t="str">
        <f>VLOOKUP(E:E,笔记匹配!A:X,3,FALSE)</f>
        <v>Peach酱</v>
      </c>
      <c r="AC35" s="19" t="str">
        <f>VLOOKUP(E:E,笔记匹配!A:X,2,FALSE)</f>
        <v>月之精华</v>
      </c>
      <c r="AD35" s="19" t="str">
        <f>VLOOKUP(E:E,笔记匹配!A:X,4,FALSE)</f>
        <v>无</v>
      </c>
    </row>
    <row r="36" spans="1:30">
      <c r="A36" s="22" t="s">
        <v>20</v>
      </c>
      <c r="B36" s="22" t="s">
        <v>525</v>
      </c>
      <c r="C36" s="23">
        <v>16700773</v>
      </c>
      <c r="D36" s="22" t="s">
        <v>184</v>
      </c>
      <c r="E36" s="22" t="s">
        <v>376</v>
      </c>
      <c r="F36" s="22" t="s">
        <v>527</v>
      </c>
      <c r="G36" s="23">
        <v>3242499</v>
      </c>
      <c r="H36" s="22" t="s">
        <v>528</v>
      </c>
      <c r="I36" s="23">
        <v>2628090</v>
      </c>
      <c r="J36" s="22" t="s">
        <v>518</v>
      </c>
      <c r="K36" s="23">
        <v>154.24</v>
      </c>
      <c r="L36" s="23">
        <v>9872</v>
      </c>
      <c r="M36" s="23">
        <v>299</v>
      </c>
      <c r="N36" s="24">
        <v>0.0303</v>
      </c>
      <c r="O36" s="23">
        <v>0.52</v>
      </c>
      <c r="P36" s="23">
        <v>15.62</v>
      </c>
      <c r="Q36" s="23">
        <v>11</v>
      </c>
      <c r="R36" s="23">
        <v>2</v>
      </c>
      <c r="S36" s="23">
        <v>14</v>
      </c>
      <c r="T36" s="23">
        <v>0</v>
      </c>
      <c r="U36" s="23">
        <v>0</v>
      </c>
      <c r="V36" s="23">
        <v>27</v>
      </c>
      <c r="W36" s="23">
        <v>5.71</v>
      </c>
      <c r="X36" s="23">
        <v>0</v>
      </c>
      <c r="Y36" s="24">
        <v>0</v>
      </c>
      <c r="Z36" s="23">
        <v>2</v>
      </c>
      <c r="AA36" s="23">
        <v>7</v>
      </c>
      <c r="AB36" s="19" t="str">
        <f>VLOOKUP(E:E,笔记匹配!A:X,3,FALSE)</f>
        <v>曲奇奶青去冰三分甜</v>
      </c>
      <c r="AC36" s="19" t="str">
        <f>VLOOKUP(E:E,笔记匹配!A:X,2,FALSE)</f>
        <v>月之精华</v>
      </c>
      <c r="AD36" s="19" t="str">
        <f>VLOOKUP(E:E,笔记匹配!A:X,4,FALSE)</f>
        <v>广禾堂月之精华</v>
      </c>
    </row>
    <row r="37" spans="1:30">
      <c r="A37" s="22" t="s">
        <v>20</v>
      </c>
      <c r="B37" s="22" t="s">
        <v>529</v>
      </c>
      <c r="C37" s="23">
        <v>16815233</v>
      </c>
      <c r="D37" s="22" t="s">
        <v>172</v>
      </c>
      <c r="E37" s="22" t="s">
        <v>375</v>
      </c>
      <c r="F37" s="22" t="s">
        <v>530</v>
      </c>
      <c r="G37" s="23">
        <v>3259502</v>
      </c>
      <c r="H37" s="22" t="s">
        <v>530</v>
      </c>
      <c r="I37" s="23">
        <v>2646555</v>
      </c>
      <c r="J37" s="22" t="s">
        <v>518</v>
      </c>
      <c r="K37" s="23">
        <v>506.13</v>
      </c>
      <c r="L37" s="23">
        <v>41783</v>
      </c>
      <c r="M37" s="23">
        <v>1934</v>
      </c>
      <c r="N37" s="24">
        <v>0.0463</v>
      </c>
      <c r="O37" s="23">
        <v>0.26</v>
      </c>
      <c r="P37" s="23">
        <v>12.11</v>
      </c>
      <c r="Q37" s="23">
        <v>11</v>
      </c>
      <c r="R37" s="23">
        <v>1</v>
      </c>
      <c r="S37" s="23">
        <v>8</v>
      </c>
      <c r="T37" s="23">
        <v>1</v>
      </c>
      <c r="U37" s="23">
        <v>1</v>
      </c>
      <c r="V37" s="23">
        <v>22</v>
      </c>
      <c r="W37" s="23">
        <v>23.01</v>
      </c>
      <c r="X37" s="23">
        <v>0</v>
      </c>
      <c r="Y37" s="24">
        <v>0</v>
      </c>
      <c r="Z37" s="23">
        <v>0</v>
      </c>
      <c r="AA37" s="23">
        <v>0</v>
      </c>
      <c r="AB37" s="19" t="str">
        <f>VLOOKUP(E:E,笔记匹配!A:X,3,FALSE)</f>
        <v>Peach酱</v>
      </c>
      <c r="AC37" s="19" t="str">
        <f>VLOOKUP(E:E,笔记匹配!A:X,2,FALSE)</f>
        <v>月之精华</v>
      </c>
      <c r="AD37" s="19" t="str">
        <f>VLOOKUP(E:E,笔记匹配!A:X,4,FALSE)</f>
        <v>无</v>
      </c>
    </row>
    <row r="38" spans="1:30">
      <c r="A38" s="22" t="s">
        <v>21</v>
      </c>
      <c r="B38" s="22" t="s">
        <v>515</v>
      </c>
      <c r="C38" s="23">
        <v>16522092</v>
      </c>
      <c r="D38" s="22" t="s">
        <v>184</v>
      </c>
      <c r="E38" s="22" t="s">
        <v>372</v>
      </c>
      <c r="F38" s="22" t="s">
        <v>516</v>
      </c>
      <c r="G38" s="23">
        <v>3218015</v>
      </c>
      <c r="H38" s="22" t="s">
        <v>517</v>
      </c>
      <c r="I38" s="23">
        <v>2602593</v>
      </c>
      <c r="J38" s="22" t="s">
        <v>518</v>
      </c>
      <c r="K38" s="23">
        <v>1024.32</v>
      </c>
      <c r="L38" s="23">
        <v>52473</v>
      </c>
      <c r="M38" s="23">
        <v>1839</v>
      </c>
      <c r="N38" s="24">
        <v>0.035</v>
      </c>
      <c r="O38" s="23">
        <v>0.56</v>
      </c>
      <c r="P38" s="23">
        <v>19.52</v>
      </c>
      <c r="Q38" s="23">
        <v>68</v>
      </c>
      <c r="R38" s="23">
        <v>1</v>
      </c>
      <c r="S38" s="23">
        <v>80</v>
      </c>
      <c r="T38" s="23">
        <v>8</v>
      </c>
      <c r="U38" s="23">
        <v>5</v>
      </c>
      <c r="V38" s="23">
        <v>162</v>
      </c>
      <c r="W38" s="23">
        <v>6.32</v>
      </c>
      <c r="X38" s="23">
        <v>0</v>
      </c>
      <c r="Y38" s="24">
        <v>0</v>
      </c>
      <c r="Z38" s="23">
        <v>16</v>
      </c>
      <c r="AA38" s="23">
        <v>9</v>
      </c>
      <c r="AB38" s="19" t="str">
        <f>VLOOKUP(E:E,笔记匹配!A:X,3,FALSE)</f>
        <v>圆湘琴</v>
      </c>
      <c r="AC38" s="19" t="str">
        <f>VLOOKUP(E:E,笔记匹配!A:X,2,FALSE)</f>
        <v>月之精华</v>
      </c>
      <c r="AD38" s="19" t="str">
        <f>VLOOKUP(E:E,笔记匹配!A:X,4,FALSE)</f>
        <v>广禾堂月之精华</v>
      </c>
    </row>
    <row r="39" spans="1:30">
      <c r="A39" s="22" t="s">
        <v>21</v>
      </c>
      <c r="B39" s="22" t="s">
        <v>519</v>
      </c>
      <c r="C39" s="23">
        <v>16594582</v>
      </c>
      <c r="D39" s="22" t="s">
        <v>184</v>
      </c>
      <c r="E39" s="22" t="s">
        <v>375</v>
      </c>
      <c r="F39" s="22" t="s">
        <v>520</v>
      </c>
      <c r="G39" s="23">
        <v>3225892</v>
      </c>
      <c r="H39" s="22" t="s">
        <v>520</v>
      </c>
      <c r="I39" s="23">
        <v>2610950</v>
      </c>
      <c r="J39" s="22" t="s">
        <v>518</v>
      </c>
      <c r="K39" s="23">
        <v>301.63</v>
      </c>
      <c r="L39" s="23">
        <v>32566</v>
      </c>
      <c r="M39" s="23">
        <v>3067</v>
      </c>
      <c r="N39" s="24">
        <v>0.0942</v>
      </c>
      <c r="O39" s="23">
        <v>0.1</v>
      </c>
      <c r="P39" s="23">
        <v>9.26</v>
      </c>
      <c r="Q39" s="23">
        <v>62</v>
      </c>
      <c r="R39" s="23">
        <v>3</v>
      </c>
      <c r="S39" s="23">
        <v>42</v>
      </c>
      <c r="T39" s="23">
        <v>7</v>
      </c>
      <c r="U39" s="23">
        <v>6</v>
      </c>
      <c r="V39" s="23">
        <v>120</v>
      </c>
      <c r="W39" s="23">
        <v>2.51</v>
      </c>
      <c r="X39" s="23">
        <v>0</v>
      </c>
      <c r="Y39" s="24">
        <v>0</v>
      </c>
      <c r="Z39" s="23">
        <v>4</v>
      </c>
      <c r="AA39" s="23">
        <v>4</v>
      </c>
      <c r="AB39" s="19" t="str">
        <f>VLOOKUP(E:E,笔记匹配!A:X,3,FALSE)</f>
        <v>Peach酱</v>
      </c>
      <c r="AC39" s="19" t="str">
        <f>VLOOKUP(E:E,笔记匹配!A:X,2,FALSE)</f>
        <v>月之精华</v>
      </c>
      <c r="AD39" s="19" t="str">
        <f>VLOOKUP(E:E,笔记匹配!A:X,4,FALSE)</f>
        <v>无</v>
      </c>
    </row>
    <row r="40" spans="1:30">
      <c r="A40" s="22" t="s">
        <v>21</v>
      </c>
      <c r="B40" s="22" t="s">
        <v>521</v>
      </c>
      <c r="C40" s="23">
        <v>16642222</v>
      </c>
      <c r="D40" s="22" t="s">
        <v>172</v>
      </c>
      <c r="E40" s="22" t="s">
        <v>372</v>
      </c>
      <c r="F40" s="22" t="s">
        <v>522</v>
      </c>
      <c r="G40" s="23">
        <v>3233847</v>
      </c>
      <c r="H40" s="22" t="s">
        <v>522</v>
      </c>
      <c r="I40" s="23">
        <v>2619163</v>
      </c>
      <c r="J40" s="22" t="s">
        <v>518</v>
      </c>
      <c r="K40" s="23">
        <v>586.67</v>
      </c>
      <c r="L40" s="23">
        <v>41661</v>
      </c>
      <c r="M40" s="23">
        <v>1223</v>
      </c>
      <c r="N40" s="24">
        <v>0.0294</v>
      </c>
      <c r="O40" s="23">
        <v>0.48</v>
      </c>
      <c r="P40" s="23">
        <v>14.08</v>
      </c>
      <c r="Q40" s="23">
        <v>12</v>
      </c>
      <c r="R40" s="23">
        <v>0</v>
      </c>
      <c r="S40" s="23">
        <v>13</v>
      </c>
      <c r="T40" s="23">
        <v>0</v>
      </c>
      <c r="U40" s="23">
        <v>0</v>
      </c>
      <c r="V40" s="23">
        <v>25</v>
      </c>
      <c r="W40" s="23">
        <v>23.47</v>
      </c>
      <c r="X40" s="23">
        <v>0</v>
      </c>
      <c r="Y40" s="24">
        <v>0</v>
      </c>
      <c r="Z40" s="23">
        <v>5</v>
      </c>
      <c r="AA40" s="23">
        <v>6</v>
      </c>
      <c r="AB40" s="19" t="str">
        <f>VLOOKUP(E:E,笔记匹配!A:X,3,FALSE)</f>
        <v>圆湘琴</v>
      </c>
      <c r="AC40" s="19" t="str">
        <f>VLOOKUP(E:E,笔记匹配!A:X,2,FALSE)</f>
        <v>月之精华</v>
      </c>
      <c r="AD40" s="19" t="str">
        <f>VLOOKUP(E:E,笔记匹配!A:X,4,FALSE)</f>
        <v>广禾堂月之精华</v>
      </c>
    </row>
    <row r="41" spans="1:30">
      <c r="A41" s="22" t="s">
        <v>21</v>
      </c>
      <c r="B41" s="22" t="s">
        <v>521</v>
      </c>
      <c r="C41" s="23">
        <v>16642794</v>
      </c>
      <c r="D41" s="22" t="s">
        <v>172</v>
      </c>
      <c r="E41" s="22" t="s">
        <v>372</v>
      </c>
      <c r="F41" s="22" t="s">
        <v>523</v>
      </c>
      <c r="G41" s="23">
        <v>3233955</v>
      </c>
      <c r="H41" s="22" t="s">
        <v>523</v>
      </c>
      <c r="I41" s="23">
        <v>2619293</v>
      </c>
      <c r="J41" s="22" t="s">
        <v>518</v>
      </c>
      <c r="K41" s="23">
        <v>551.85</v>
      </c>
      <c r="L41" s="23">
        <v>9446</v>
      </c>
      <c r="M41" s="23">
        <v>314</v>
      </c>
      <c r="N41" s="24">
        <v>0.0332</v>
      </c>
      <c r="O41" s="23">
        <v>1.76</v>
      </c>
      <c r="P41" s="23">
        <v>58.42</v>
      </c>
      <c r="Q41" s="23">
        <v>5</v>
      </c>
      <c r="R41" s="23">
        <v>0</v>
      </c>
      <c r="S41" s="23">
        <v>2</v>
      </c>
      <c r="T41" s="23">
        <v>0</v>
      </c>
      <c r="U41" s="23">
        <v>0</v>
      </c>
      <c r="V41" s="23">
        <v>7</v>
      </c>
      <c r="W41" s="23">
        <v>78.84</v>
      </c>
      <c r="X41" s="23">
        <v>0</v>
      </c>
      <c r="Y41" s="24">
        <v>0</v>
      </c>
      <c r="Z41" s="23">
        <v>0</v>
      </c>
      <c r="AA41" s="23">
        <v>1</v>
      </c>
      <c r="AB41" s="19" t="str">
        <f>VLOOKUP(E:E,笔记匹配!A:X,3,FALSE)</f>
        <v>圆湘琴</v>
      </c>
      <c r="AC41" s="19" t="str">
        <f>VLOOKUP(E:E,笔记匹配!A:X,2,FALSE)</f>
        <v>月之精华</v>
      </c>
      <c r="AD41" s="19" t="str">
        <f>VLOOKUP(E:E,笔记匹配!A:X,4,FALSE)</f>
        <v>广禾堂月之精华</v>
      </c>
    </row>
    <row r="42" spans="1:30">
      <c r="A42" s="22" t="s">
        <v>21</v>
      </c>
      <c r="B42" s="22" t="s">
        <v>521</v>
      </c>
      <c r="C42" s="23">
        <v>16642894</v>
      </c>
      <c r="D42" s="22" t="s">
        <v>172</v>
      </c>
      <c r="E42" s="22" t="s">
        <v>372</v>
      </c>
      <c r="F42" s="22" t="s">
        <v>524</v>
      </c>
      <c r="G42" s="23">
        <v>3233979</v>
      </c>
      <c r="H42" s="22" t="s">
        <v>524</v>
      </c>
      <c r="I42" s="23">
        <v>2619310</v>
      </c>
      <c r="J42" s="22" t="s">
        <v>518</v>
      </c>
      <c r="K42" s="23">
        <v>7.72</v>
      </c>
      <c r="L42" s="23">
        <v>600</v>
      </c>
      <c r="M42" s="23">
        <v>26</v>
      </c>
      <c r="N42" s="24">
        <v>0.0433</v>
      </c>
      <c r="O42" s="23">
        <v>0.3</v>
      </c>
      <c r="P42" s="23">
        <v>12.87</v>
      </c>
      <c r="Q42" s="23">
        <v>0</v>
      </c>
      <c r="R42" s="23">
        <v>2</v>
      </c>
      <c r="S42" s="23">
        <v>0</v>
      </c>
      <c r="T42" s="23">
        <v>0</v>
      </c>
      <c r="U42" s="23">
        <v>0</v>
      </c>
      <c r="V42" s="23">
        <v>2</v>
      </c>
      <c r="W42" s="23">
        <v>3.86</v>
      </c>
      <c r="X42" s="23">
        <v>0</v>
      </c>
      <c r="Y42" s="24">
        <v>0</v>
      </c>
      <c r="Z42" s="23">
        <v>0</v>
      </c>
      <c r="AA42" s="23">
        <v>0</v>
      </c>
      <c r="AB42" s="19" t="str">
        <f>VLOOKUP(E:E,笔记匹配!A:X,3,FALSE)</f>
        <v>圆湘琴</v>
      </c>
      <c r="AC42" s="19" t="str">
        <f>VLOOKUP(E:E,笔记匹配!A:X,2,FALSE)</f>
        <v>月之精华</v>
      </c>
      <c r="AD42" s="19" t="str">
        <f>VLOOKUP(E:E,笔记匹配!A:X,4,FALSE)</f>
        <v>广禾堂月之精华</v>
      </c>
    </row>
    <row r="43" spans="1:30">
      <c r="A43" s="22" t="s">
        <v>21</v>
      </c>
      <c r="B43" s="22" t="s">
        <v>525</v>
      </c>
      <c r="C43" s="23">
        <v>16668149</v>
      </c>
      <c r="D43" s="22" t="s">
        <v>172</v>
      </c>
      <c r="E43" s="22" t="s">
        <v>375</v>
      </c>
      <c r="F43" s="22" t="s">
        <v>526</v>
      </c>
      <c r="G43" s="23">
        <v>3237281</v>
      </c>
      <c r="H43" s="22" t="s">
        <v>526</v>
      </c>
      <c r="I43" s="23">
        <v>2622499</v>
      </c>
      <c r="J43" s="22" t="s">
        <v>518</v>
      </c>
      <c r="K43" s="23">
        <v>609.46</v>
      </c>
      <c r="L43" s="23">
        <v>39699</v>
      </c>
      <c r="M43" s="23">
        <v>1728</v>
      </c>
      <c r="N43" s="24">
        <v>0.0435</v>
      </c>
      <c r="O43" s="23">
        <v>0.35</v>
      </c>
      <c r="P43" s="23">
        <v>15.35</v>
      </c>
      <c r="Q43" s="23">
        <v>17</v>
      </c>
      <c r="R43" s="23">
        <v>0</v>
      </c>
      <c r="S43" s="23">
        <v>5</v>
      </c>
      <c r="T43" s="23">
        <v>2</v>
      </c>
      <c r="U43" s="23">
        <v>2</v>
      </c>
      <c r="V43" s="23">
        <v>26</v>
      </c>
      <c r="W43" s="23">
        <v>23.44</v>
      </c>
      <c r="X43" s="23">
        <v>0</v>
      </c>
      <c r="Y43" s="24">
        <v>0</v>
      </c>
      <c r="Z43" s="23">
        <v>6</v>
      </c>
      <c r="AA43" s="23">
        <v>1</v>
      </c>
      <c r="AB43" s="19" t="str">
        <f>VLOOKUP(E:E,笔记匹配!A:X,3,FALSE)</f>
        <v>Peach酱</v>
      </c>
      <c r="AC43" s="19" t="str">
        <f>VLOOKUP(E:E,笔记匹配!A:X,2,FALSE)</f>
        <v>月之精华</v>
      </c>
      <c r="AD43" s="19" t="str">
        <f>VLOOKUP(E:E,笔记匹配!A:X,4,FALSE)</f>
        <v>无</v>
      </c>
    </row>
    <row r="44" spans="1:30">
      <c r="A44" s="22" t="s">
        <v>21</v>
      </c>
      <c r="B44" s="22" t="s">
        <v>525</v>
      </c>
      <c r="C44" s="23">
        <v>16700773</v>
      </c>
      <c r="D44" s="22" t="s">
        <v>184</v>
      </c>
      <c r="E44" s="22" t="s">
        <v>376</v>
      </c>
      <c r="F44" s="22" t="s">
        <v>527</v>
      </c>
      <c r="G44" s="23">
        <v>3242499</v>
      </c>
      <c r="H44" s="22" t="s">
        <v>528</v>
      </c>
      <c r="I44" s="23">
        <v>2628090</v>
      </c>
      <c r="J44" s="22" t="s">
        <v>518</v>
      </c>
      <c r="K44" s="23">
        <v>68.13</v>
      </c>
      <c r="L44" s="23">
        <v>4404</v>
      </c>
      <c r="M44" s="23">
        <v>111</v>
      </c>
      <c r="N44" s="24">
        <v>0.0252</v>
      </c>
      <c r="O44" s="23">
        <v>0.61</v>
      </c>
      <c r="P44" s="23">
        <v>15.47</v>
      </c>
      <c r="Q44" s="23">
        <v>9</v>
      </c>
      <c r="R44" s="23">
        <v>0</v>
      </c>
      <c r="S44" s="23">
        <v>4</v>
      </c>
      <c r="T44" s="23">
        <v>0</v>
      </c>
      <c r="U44" s="23">
        <v>0</v>
      </c>
      <c r="V44" s="23">
        <v>13</v>
      </c>
      <c r="W44" s="23">
        <v>5.24</v>
      </c>
      <c r="X44" s="23">
        <v>0</v>
      </c>
      <c r="Y44" s="24">
        <v>0</v>
      </c>
      <c r="Z44" s="23">
        <v>0</v>
      </c>
      <c r="AA44" s="23">
        <v>1</v>
      </c>
      <c r="AB44" s="19" t="str">
        <f>VLOOKUP(E:E,笔记匹配!A:X,3,FALSE)</f>
        <v>曲奇奶青去冰三分甜</v>
      </c>
      <c r="AC44" s="19" t="str">
        <f>VLOOKUP(E:E,笔记匹配!A:X,2,FALSE)</f>
        <v>月之精华</v>
      </c>
      <c r="AD44" s="19" t="str">
        <f>VLOOKUP(E:E,笔记匹配!A:X,4,FALSE)</f>
        <v>广禾堂月之精华</v>
      </c>
    </row>
    <row r="45" spans="1:30">
      <c r="A45" s="22" t="s">
        <v>21</v>
      </c>
      <c r="B45" s="22" t="s">
        <v>529</v>
      </c>
      <c r="C45" s="23">
        <v>16815233</v>
      </c>
      <c r="D45" s="22" t="s">
        <v>172</v>
      </c>
      <c r="E45" s="22" t="s">
        <v>375</v>
      </c>
      <c r="F45" s="22" t="s">
        <v>530</v>
      </c>
      <c r="G45" s="23">
        <v>3259502</v>
      </c>
      <c r="H45" s="22" t="s">
        <v>530</v>
      </c>
      <c r="I45" s="23">
        <v>2646555</v>
      </c>
      <c r="J45" s="22" t="s">
        <v>518</v>
      </c>
      <c r="K45" s="23">
        <v>506.2</v>
      </c>
      <c r="L45" s="23">
        <v>40051</v>
      </c>
      <c r="M45" s="23">
        <v>1799</v>
      </c>
      <c r="N45" s="24">
        <v>0.0449</v>
      </c>
      <c r="O45" s="23">
        <v>0.28</v>
      </c>
      <c r="P45" s="23">
        <v>12.64</v>
      </c>
      <c r="Q45" s="23">
        <v>18</v>
      </c>
      <c r="R45" s="23">
        <v>0</v>
      </c>
      <c r="S45" s="23">
        <v>8</v>
      </c>
      <c r="T45" s="23">
        <v>2</v>
      </c>
      <c r="U45" s="23">
        <v>2</v>
      </c>
      <c r="V45" s="23">
        <v>30</v>
      </c>
      <c r="W45" s="23">
        <v>16.87</v>
      </c>
      <c r="X45" s="23">
        <v>0</v>
      </c>
      <c r="Y45" s="24">
        <v>0</v>
      </c>
      <c r="Z45" s="23">
        <v>2</v>
      </c>
      <c r="AA45" s="23">
        <v>1</v>
      </c>
      <c r="AB45" s="19" t="str">
        <f>VLOOKUP(E:E,笔记匹配!A:X,3,FALSE)</f>
        <v>Peach酱</v>
      </c>
      <c r="AC45" s="19" t="str">
        <f>VLOOKUP(E:E,笔记匹配!A:X,2,FALSE)</f>
        <v>月之精华</v>
      </c>
      <c r="AD45" s="19" t="str">
        <f>VLOOKUP(E:E,笔记匹配!A:X,4,FALSE)</f>
        <v>无</v>
      </c>
    </row>
    <row r="46" spans="1:30">
      <c r="A46" s="22" t="s">
        <v>21</v>
      </c>
      <c r="B46" s="22" t="s">
        <v>531</v>
      </c>
      <c r="C46" s="23">
        <v>16851432</v>
      </c>
      <c r="D46" s="22" t="s">
        <v>172</v>
      </c>
      <c r="E46" s="22" t="s">
        <v>372</v>
      </c>
      <c r="F46" s="22" t="s">
        <v>532</v>
      </c>
      <c r="G46" s="23">
        <v>3264185</v>
      </c>
      <c r="H46" s="22" t="s">
        <v>532</v>
      </c>
      <c r="I46" s="23">
        <v>2651960</v>
      </c>
      <c r="J46" s="22" t="s">
        <v>518</v>
      </c>
      <c r="K46" s="23">
        <v>145.16</v>
      </c>
      <c r="L46" s="23">
        <v>12013</v>
      </c>
      <c r="M46" s="23">
        <v>448</v>
      </c>
      <c r="N46" s="24">
        <v>0.0373</v>
      </c>
      <c r="O46" s="23">
        <v>0.32</v>
      </c>
      <c r="P46" s="23">
        <v>12.08</v>
      </c>
      <c r="Q46" s="23">
        <v>6</v>
      </c>
      <c r="R46" s="23">
        <v>0</v>
      </c>
      <c r="S46" s="23">
        <v>6</v>
      </c>
      <c r="T46" s="23">
        <v>0</v>
      </c>
      <c r="U46" s="23">
        <v>0</v>
      </c>
      <c r="V46" s="23">
        <v>12</v>
      </c>
      <c r="W46" s="23">
        <v>12.1</v>
      </c>
      <c r="X46" s="23">
        <v>0</v>
      </c>
      <c r="Y46" s="24">
        <v>0</v>
      </c>
      <c r="Z46" s="23">
        <v>3</v>
      </c>
      <c r="AA46" s="23">
        <v>5</v>
      </c>
      <c r="AB46" s="19" t="str">
        <f>VLOOKUP(E:E,笔记匹配!A:X,3,FALSE)</f>
        <v>圆湘琴</v>
      </c>
      <c r="AC46" s="19" t="str">
        <f>VLOOKUP(E:E,笔记匹配!A:X,2,FALSE)</f>
        <v>月之精华</v>
      </c>
      <c r="AD46" s="19" t="str">
        <f>VLOOKUP(E:E,笔记匹配!A:X,4,FALSE)</f>
        <v>广禾堂月之精华</v>
      </c>
    </row>
    <row r="47" spans="1:30">
      <c r="A47" s="22" t="s">
        <v>22</v>
      </c>
      <c r="B47" s="22" t="s">
        <v>515</v>
      </c>
      <c r="C47" s="23">
        <v>16522092</v>
      </c>
      <c r="D47" s="22" t="s">
        <v>184</v>
      </c>
      <c r="E47" s="22" t="s">
        <v>372</v>
      </c>
      <c r="F47" s="22" t="s">
        <v>516</v>
      </c>
      <c r="G47" s="23">
        <v>3218015</v>
      </c>
      <c r="H47" s="22" t="s">
        <v>517</v>
      </c>
      <c r="I47" s="23">
        <v>2602593</v>
      </c>
      <c r="J47" s="22" t="s">
        <v>518</v>
      </c>
      <c r="K47" s="23">
        <v>1244.56</v>
      </c>
      <c r="L47" s="23">
        <v>51037</v>
      </c>
      <c r="M47" s="23">
        <v>1813</v>
      </c>
      <c r="N47" s="24">
        <v>0.0355</v>
      </c>
      <c r="O47" s="23">
        <v>0.69</v>
      </c>
      <c r="P47" s="23">
        <v>24.39</v>
      </c>
      <c r="Q47" s="23">
        <v>114</v>
      </c>
      <c r="R47" s="23">
        <v>1</v>
      </c>
      <c r="S47" s="23">
        <v>90</v>
      </c>
      <c r="T47" s="23">
        <v>2</v>
      </c>
      <c r="U47" s="23">
        <v>3</v>
      </c>
      <c r="V47" s="23">
        <v>210</v>
      </c>
      <c r="W47" s="23">
        <v>5.93</v>
      </c>
      <c r="X47" s="23">
        <v>0</v>
      </c>
      <c r="Y47" s="24">
        <v>0</v>
      </c>
      <c r="Z47" s="23">
        <v>21</v>
      </c>
      <c r="AA47" s="23">
        <v>12</v>
      </c>
      <c r="AB47" s="19" t="str">
        <f>VLOOKUP(E:E,笔记匹配!A:X,3,FALSE)</f>
        <v>圆湘琴</v>
      </c>
      <c r="AC47" s="19" t="str">
        <f>VLOOKUP(E:E,笔记匹配!A:X,2,FALSE)</f>
        <v>月之精华</v>
      </c>
      <c r="AD47" s="19" t="str">
        <f>VLOOKUP(E:E,笔记匹配!A:X,4,FALSE)</f>
        <v>广禾堂月之精华</v>
      </c>
    </row>
    <row r="48" spans="1:30">
      <c r="A48" s="22" t="s">
        <v>22</v>
      </c>
      <c r="B48" s="22" t="s">
        <v>519</v>
      </c>
      <c r="C48" s="23">
        <v>16594582</v>
      </c>
      <c r="D48" s="22" t="s">
        <v>184</v>
      </c>
      <c r="E48" s="22" t="s">
        <v>375</v>
      </c>
      <c r="F48" s="22" t="s">
        <v>520</v>
      </c>
      <c r="G48" s="23">
        <v>3225892</v>
      </c>
      <c r="H48" s="22" t="s">
        <v>520</v>
      </c>
      <c r="I48" s="23">
        <v>2610950</v>
      </c>
      <c r="J48" s="22" t="s">
        <v>518</v>
      </c>
      <c r="K48" s="23">
        <v>302.29</v>
      </c>
      <c r="L48" s="23">
        <v>28639</v>
      </c>
      <c r="M48" s="23">
        <v>2366</v>
      </c>
      <c r="N48" s="24">
        <v>0.0826</v>
      </c>
      <c r="O48" s="23">
        <v>0.13</v>
      </c>
      <c r="P48" s="23">
        <v>10.56</v>
      </c>
      <c r="Q48" s="23">
        <v>61</v>
      </c>
      <c r="R48" s="23">
        <v>1</v>
      </c>
      <c r="S48" s="23">
        <v>38</v>
      </c>
      <c r="T48" s="23">
        <v>4</v>
      </c>
      <c r="U48" s="23">
        <v>0</v>
      </c>
      <c r="V48" s="23">
        <v>104</v>
      </c>
      <c r="W48" s="23">
        <v>2.91</v>
      </c>
      <c r="X48" s="23">
        <v>0</v>
      </c>
      <c r="Y48" s="24">
        <v>0</v>
      </c>
      <c r="Z48" s="23">
        <v>6</v>
      </c>
      <c r="AA48" s="23">
        <v>2</v>
      </c>
      <c r="AB48" s="19" t="str">
        <f>VLOOKUP(E:E,笔记匹配!A:X,3,FALSE)</f>
        <v>Peach酱</v>
      </c>
      <c r="AC48" s="19" t="str">
        <f>VLOOKUP(E:E,笔记匹配!A:X,2,FALSE)</f>
        <v>月之精华</v>
      </c>
      <c r="AD48" s="19" t="str">
        <f>VLOOKUP(E:E,笔记匹配!A:X,4,FALSE)</f>
        <v>无</v>
      </c>
    </row>
    <row r="49" spans="1:30">
      <c r="A49" s="22" t="s">
        <v>22</v>
      </c>
      <c r="B49" s="22" t="s">
        <v>521</v>
      </c>
      <c r="C49" s="23">
        <v>16642222</v>
      </c>
      <c r="D49" s="22" t="s">
        <v>172</v>
      </c>
      <c r="E49" s="22" t="s">
        <v>372</v>
      </c>
      <c r="F49" s="22" t="s">
        <v>522</v>
      </c>
      <c r="G49" s="23">
        <v>3233847</v>
      </c>
      <c r="H49" s="22" t="s">
        <v>522</v>
      </c>
      <c r="I49" s="23">
        <v>2619163</v>
      </c>
      <c r="J49" s="22" t="s">
        <v>518</v>
      </c>
      <c r="K49" s="23">
        <v>582.13</v>
      </c>
      <c r="L49" s="23">
        <v>38805</v>
      </c>
      <c r="M49" s="23">
        <v>1170</v>
      </c>
      <c r="N49" s="24">
        <v>0.0302</v>
      </c>
      <c r="O49" s="23">
        <v>0.5</v>
      </c>
      <c r="P49" s="23">
        <v>15</v>
      </c>
      <c r="Q49" s="23">
        <v>14</v>
      </c>
      <c r="R49" s="23">
        <v>1</v>
      </c>
      <c r="S49" s="23">
        <v>8</v>
      </c>
      <c r="T49" s="23">
        <v>0</v>
      </c>
      <c r="U49" s="23">
        <v>1</v>
      </c>
      <c r="V49" s="23">
        <v>24</v>
      </c>
      <c r="W49" s="23">
        <v>24.26</v>
      </c>
      <c r="X49" s="23">
        <v>0</v>
      </c>
      <c r="Y49" s="24">
        <v>0</v>
      </c>
      <c r="Z49" s="23">
        <v>4</v>
      </c>
      <c r="AA49" s="23">
        <v>5</v>
      </c>
      <c r="AB49" s="19" t="str">
        <f>VLOOKUP(E:E,笔记匹配!A:X,3,FALSE)</f>
        <v>圆湘琴</v>
      </c>
      <c r="AC49" s="19" t="str">
        <f>VLOOKUP(E:E,笔记匹配!A:X,2,FALSE)</f>
        <v>月之精华</v>
      </c>
      <c r="AD49" s="19" t="str">
        <f>VLOOKUP(E:E,笔记匹配!A:X,4,FALSE)</f>
        <v>广禾堂月之精华</v>
      </c>
    </row>
    <row r="50" spans="1:30">
      <c r="A50" s="22" t="s">
        <v>22</v>
      </c>
      <c r="B50" s="22" t="s">
        <v>521</v>
      </c>
      <c r="C50" s="23">
        <v>16642794</v>
      </c>
      <c r="D50" s="22" t="s">
        <v>172</v>
      </c>
      <c r="E50" s="22" t="s">
        <v>372</v>
      </c>
      <c r="F50" s="22" t="s">
        <v>523</v>
      </c>
      <c r="G50" s="23">
        <v>3233955</v>
      </c>
      <c r="H50" s="22" t="s">
        <v>523</v>
      </c>
      <c r="I50" s="23">
        <v>2619293</v>
      </c>
      <c r="J50" s="22" t="s">
        <v>518</v>
      </c>
      <c r="K50" s="23">
        <v>608.7</v>
      </c>
      <c r="L50" s="23">
        <v>12397</v>
      </c>
      <c r="M50" s="23">
        <v>350</v>
      </c>
      <c r="N50" s="24">
        <v>0.0282</v>
      </c>
      <c r="O50" s="23">
        <v>1.74</v>
      </c>
      <c r="P50" s="23">
        <v>49.1</v>
      </c>
      <c r="Q50" s="23">
        <v>7</v>
      </c>
      <c r="R50" s="23">
        <v>0</v>
      </c>
      <c r="S50" s="23">
        <v>2</v>
      </c>
      <c r="T50" s="23">
        <v>1</v>
      </c>
      <c r="U50" s="23">
        <v>1</v>
      </c>
      <c r="V50" s="23">
        <v>11</v>
      </c>
      <c r="W50" s="23">
        <v>55.34</v>
      </c>
      <c r="X50" s="23">
        <v>0</v>
      </c>
      <c r="Y50" s="24">
        <v>0</v>
      </c>
      <c r="Z50" s="23">
        <v>3</v>
      </c>
      <c r="AA50" s="23">
        <v>0</v>
      </c>
      <c r="AB50" s="19" t="str">
        <f>VLOOKUP(E:E,笔记匹配!A:X,3,FALSE)</f>
        <v>圆湘琴</v>
      </c>
      <c r="AC50" s="19" t="str">
        <f>VLOOKUP(E:E,笔记匹配!A:X,2,FALSE)</f>
        <v>月之精华</v>
      </c>
      <c r="AD50" s="19" t="str">
        <f>VLOOKUP(E:E,笔记匹配!A:X,4,FALSE)</f>
        <v>广禾堂月之精华</v>
      </c>
    </row>
    <row r="51" spans="1:30">
      <c r="A51" s="22" t="s">
        <v>22</v>
      </c>
      <c r="B51" s="22" t="s">
        <v>521</v>
      </c>
      <c r="C51" s="23">
        <v>16642894</v>
      </c>
      <c r="D51" s="22" t="s">
        <v>172</v>
      </c>
      <c r="E51" s="22" t="s">
        <v>372</v>
      </c>
      <c r="F51" s="22" t="s">
        <v>524</v>
      </c>
      <c r="G51" s="23">
        <v>3233979</v>
      </c>
      <c r="H51" s="22" t="s">
        <v>524</v>
      </c>
      <c r="I51" s="23">
        <v>2619310</v>
      </c>
      <c r="J51" s="22" t="s">
        <v>518</v>
      </c>
      <c r="K51" s="23">
        <v>3.35</v>
      </c>
      <c r="L51" s="23">
        <v>365</v>
      </c>
      <c r="M51" s="23">
        <v>12</v>
      </c>
      <c r="N51" s="24">
        <v>0.0329</v>
      </c>
      <c r="O51" s="23">
        <v>0.28</v>
      </c>
      <c r="P51" s="23">
        <v>9.18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4">
        <v>0</v>
      </c>
      <c r="Z51" s="23">
        <v>0</v>
      </c>
      <c r="AA51" s="23">
        <v>0</v>
      </c>
      <c r="AB51" s="19" t="str">
        <f>VLOOKUP(E:E,笔记匹配!A:X,3,FALSE)</f>
        <v>圆湘琴</v>
      </c>
      <c r="AC51" s="19" t="str">
        <f>VLOOKUP(E:E,笔记匹配!A:X,2,FALSE)</f>
        <v>月之精华</v>
      </c>
      <c r="AD51" s="19" t="str">
        <f>VLOOKUP(E:E,笔记匹配!A:X,4,FALSE)</f>
        <v>广禾堂月之精华</v>
      </c>
    </row>
    <row r="52" spans="1:30">
      <c r="A52" s="22" t="s">
        <v>22</v>
      </c>
      <c r="B52" s="22" t="s">
        <v>525</v>
      </c>
      <c r="C52" s="23">
        <v>16668149</v>
      </c>
      <c r="D52" s="22" t="s">
        <v>172</v>
      </c>
      <c r="E52" s="22" t="s">
        <v>375</v>
      </c>
      <c r="F52" s="22" t="s">
        <v>526</v>
      </c>
      <c r="G52" s="23">
        <v>3237281</v>
      </c>
      <c r="H52" s="22" t="s">
        <v>526</v>
      </c>
      <c r="I52" s="23">
        <v>2622499</v>
      </c>
      <c r="J52" s="22" t="s">
        <v>518</v>
      </c>
      <c r="K52" s="23">
        <v>614.52</v>
      </c>
      <c r="L52" s="23">
        <v>41321</v>
      </c>
      <c r="M52" s="23">
        <v>1700</v>
      </c>
      <c r="N52" s="24">
        <v>0.0411</v>
      </c>
      <c r="O52" s="23">
        <v>0.36</v>
      </c>
      <c r="P52" s="23">
        <v>14.87</v>
      </c>
      <c r="Q52" s="23">
        <v>18</v>
      </c>
      <c r="R52" s="23">
        <v>2</v>
      </c>
      <c r="S52" s="23">
        <v>10</v>
      </c>
      <c r="T52" s="23">
        <v>0</v>
      </c>
      <c r="U52" s="23">
        <v>2</v>
      </c>
      <c r="V52" s="23">
        <v>32</v>
      </c>
      <c r="W52" s="23">
        <v>19.2</v>
      </c>
      <c r="X52" s="23">
        <v>0</v>
      </c>
      <c r="Y52" s="24">
        <v>0</v>
      </c>
      <c r="Z52" s="23">
        <v>0</v>
      </c>
      <c r="AA52" s="23">
        <v>1</v>
      </c>
      <c r="AB52" s="19" t="str">
        <f>VLOOKUP(E:E,笔记匹配!A:X,3,FALSE)</f>
        <v>Peach酱</v>
      </c>
      <c r="AC52" s="19" t="str">
        <f>VLOOKUP(E:E,笔记匹配!A:X,2,FALSE)</f>
        <v>月之精华</v>
      </c>
      <c r="AD52" s="19" t="str">
        <f>VLOOKUP(E:E,笔记匹配!A:X,4,FALSE)</f>
        <v>无</v>
      </c>
    </row>
    <row r="53" spans="1:30">
      <c r="A53" s="22" t="s">
        <v>22</v>
      </c>
      <c r="B53" s="22" t="s">
        <v>529</v>
      </c>
      <c r="C53" s="23">
        <v>16815233</v>
      </c>
      <c r="D53" s="22" t="s">
        <v>172</v>
      </c>
      <c r="E53" s="22" t="s">
        <v>375</v>
      </c>
      <c r="F53" s="22" t="s">
        <v>530</v>
      </c>
      <c r="G53" s="23">
        <v>3259502</v>
      </c>
      <c r="H53" s="22" t="s">
        <v>530</v>
      </c>
      <c r="I53" s="23">
        <v>2646555</v>
      </c>
      <c r="J53" s="22" t="s">
        <v>518</v>
      </c>
      <c r="K53" s="23">
        <v>509.1</v>
      </c>
      <c r="L53" s="23">
        <v>40709</v>
      </c>
      <c r="M53" s="23">
        <v>1802</v>
      </c>
      <c r="N53" s="24">
        <v>0.0443</v>
      </c>
      <c r="O53" s="23">
        <v>0.28</v>
      </c>
      <c r="P53" s="23">
        <v>12.51</v>
      </c>
      <c r="Q53" s="23">
        <v>23</v>
      </c>
      <c r="R53" s="23">
        <v>0</v>
      </c>
      <c r="S53" s="23">
        <v>7</v>
      </c>
      <c r="T53" s="23">
        <v>1</v>
      </c>
      <c r="U53" s="23">
        <v>3</v>
      </c>
      <c r="V53" s="23">
        <v>34</v>
      </c>
      <c r="W53" s="23">
        <v>14.97</v>
      </c>
      <c r="X53" s="23">
        <v>0</v>
      </c>
      <c r="Y53" s="24">
        <v>0</v>
      </c>
      <c r="Z53" s="23">
        <v>4</v>
      </c>
      <c r="AA53" s="23">
        <v>0</v>
      </c>
      <c r="AB53" s="19" t="str">
        <f>VLOOKUP(E:E,笔记匹配!A:X,3,FALSE)</f>
        <v>Peach酱</v>
      </c>
      <c r="AC53" s="19" t="str">
        <f>VLOOKUP(E:E,笔记匹配!A:X,2,FALSE)</f>
        <v>月之精华</v>
      </c>
      <c r="AD53" s="19" t="str">
        <f>VLOOKUP(E:E,笔记匹配!A:X,4,FALSE)</f>
        <v>无</v>
      </c>
    </row>
    <row r="54" spans="1:30">
      <c r="A54" s="22" t="s">
        <v>22</v>
      </c>
      <c r="B54" s="22" t="s">
        <v>531</v>
      </c>
      <c r="C54" s="23">
        <v>16851432</v>
      </c>
      <c r="D54" s="22" t="s">
        <v>172</v>
      </c>
      <c r="E54" s="22" t="s">
        <v>372</v>
      </c>
      <c r="F54" s="22" t="s">
        <v>532</v>
      </c>
      <c r="G54" s="23">
        <v>3264185</v>
      </c>
      <c r="H54" s="22" t="s">
        <v>532</v>
      </c>
      <c r="I54" s="23">
        <v>2651960</v>
      </c>
      <c r="J54" s="22" t="s">
        <v>518</v>
      </c>
      <c r="K54" s="23">
        <v>230.46</v>
      </c>
      <c r="L54" s="23">
        <v>20560</v>
      </c>
      <c r="M54" s="23">
        <v>670</v>
      </c>
      <c r="N54" s="24">
        <v>0.0326</v>
      </c>
      <c r="O54" s="23">
        <v>0.34</v>
      </c>
      <c r="P54" s="23">
        <v>11.21</v>
      </c>
      <c r="Q54" s="23">
        <v>8</v>
      </c>
      <c r="R54" s="23">
        <v>0</v>
      </c>
      <c r="S54" s="23">
        <v>7</v>
      </c>
      <c r="T54" s="23">
        <v>1</v>
      </c>
      <c r="U54" s="23">
        <v>0</v>
      </c>
      <c r="V54" s="23">
        <v>16</v>
      </c>
      <c r="W54" s="23">
        <v>14.4</v>
      </c>
      <c r="X54" s="23">
        <v>0</v>
      </c>
      <c r="Y54" s="24">
        <v>0</v>
      </c>
      <c r="Z54" s="23">
        <v>7</v>
      </c>
      <c r="AA54" s="23">
        <v>0</v>
      </c>
      <c r="AB54" s="19" t="str">
        <f>VLOOKUP(E:E,笔记匹配!A:X,3,FALSE)</f>
        <v>圆湘琴</v>
      </c>
      <c r="AC54" s="19" t="str">
        <f>VLOOKUP(E:E,笔记匹配!A:X,2,FALSE)</f>
        <v>月之精华</v>
      </c>
      <c r="AD54" s="19" t="str">
        <f>VLOOKUP(E:E,笔记匹配!A:X,4,FALSE)</f>
        <v>广禾堂月之精华</v>
      </c>
    </row>
    <row r="55" spans="1:30">
      <c r="A55" s="22" t="s">
        <v>22</v>
      </c>
      <c r="B55" s="22" t="s">
        <v>533</v>
      </c>
      <c r="C55" s="23">
        <v>16889282</v>
      </c>
      <c r="D55" s="22" t="s">
        <v>184</v>
      </c>
      <c r="E55" s="22" t="s">
        <v>372</v>
      </c>
      <c r="F55" s="22" t="s">
        <v>534</v>
      </c>
      <c r="G55" s="23">
        <v>3269765</v>
      </c>
      <c r="H55" s="22" t="s">
        <v>534</v>
      </c>
      <c r="I55" s="23">
        <v>2657888</v>
      </c>
      <c r="J55" s="22" t="s">
        <v>518</v>
      </c>
      <c r="K55" s="23">
        <v>53.27</v>
      </c>
      <c r="L55" s="23">
        <v>1045</v>
      </c>
      <c r="M55" s="23">
        <v>35</v>
      </c>
      <c r="N55" s="24">
        <v>0.0335</v>
      </c>
      <c r="O55" s="23">
        <v>1.52</v>
      </c>
      <c r="P55" s="23">
        <v>50.98</v>
      </c>
      <c r="Q55" s="23">
        <v>1</v>
      </c>
      <c r="R55" s="23">
        <v>0</v>
      </c>
      <c r="S55" s="23">
        <v>5</v>
      </c>
      <c r="T55" s="23">
        <v>0</v>
      </c>
      <c r="U55" s="23">
        <v>0</v>
      </c>
      <c r="V55" s="23">
        <v>6</v>
      </c>
      <c r="W55" s="23">
        <v>8.88</v>
      </c>
      <c r="X55" s="23">
        <v>0</v>
      </c>
      <c r="Y55" s="24">
        <v>0</v>
      </c>
      <c r="Z55" s="23">
        <v>1</v>
      </c>
      <c r="AA55" s="23">
        <v>1</v>
      </c>
      <c r="AB55" s="19" t="str">
        <f>VLOOKUP(E:E,笔记匹配!A:X,3,FALSE)</f>
        <v>圆湘琴</v>
      </c>
      <c r="AC55" s="19" t="str">
        <f>VLOOKUP(E:E,笔记匹配!A:X,2,FALSE)</f>
        <v>月之精华</v>
      </c>
      <c r="AD55" s="19" t="str">
        <f>VLOOKUP(E:E,笔记匹配!A:X,4,FALSE)</f>
        <v>广禾堂月之精华</v>
      </c>
    </row>
    <row r="56" spans="1:30">
      <c r="A56" s="22" t="s">
        <v>23</v>
      </c>
      <c r="B56" s="22" t="s">
        <v>515</v>
      </c>
      <c r="C56" s="23">
        <v>16522092</v>
      </c>
      <c r="D56" s="22" t="s">
        <v>184</v>
      </c>
      <c r="E56" s="22" t="s">
        <v>372</v>
      </c>
      <c r="F56" s="22" t="s">
        <v>516</v>
      </c>
      <c r="G56" s="23">
        <v>3218015</v>
      </c>
      <c r="H56" s="22" t="s">
        <v>517</v>
      </c>
      <c r="I56" s="23">
        <v>2602593</v>
      </c>
      <c r="J56" s="22" t="s">
        <v>518</v>
      </c>
      <c r="K56" s="23">
        <v>1960.88</v>
      </c>
      <c r="L56" s="23">
        <v>75958</v>
      </c>
      <c r="M56" s="23">
        <v>2634</v>
      </c>
      <c r="N56" s="24">
        <v>0.0347</v>
      </c>
      <c r="O56" s="23">
        <v>0.74</v>
      </c>
      <c r="P56" s="23">
        <v>25.82</v>
      </c>
      <c r="Q56" s="23">
        <v>121</v>
      </c>
      <c r="R56" s="23">
        <v>2</v>
      </c>
      <c r="S56" s="23">
        <v>118</v>
      </c>
      <c r="T56" s="23">
        <v>10</v>
      </c>
      <c r="U56" s="23">
        <v>4</v>
      </c>
      <c r="V56" s="23">
        <v>255</v>
      </c>
      <c r="W56" s="23">
        <v>7.69</v>
      </c>
      <c r="X56" s="23">
        <v>0</v>
      </c>
      <c r="Y56" s="24">
        <v>0</v>
      </c>
      <c r="Z56" s="23">
        <v>31</v>
      </c>
      <c r="AA56" s="23">
        <v>12</v>
      </c>
      <c r="AB56" s="19" t="str">
        <f>VLOOKUP(E:E,笔记匹配!A:X,3,FALSE)</f>
        <v>圆湘琴</v>
      </c>
      <c r="AC56" s="19" t="str">
        <f>VLOOKUP(E:E,笔记匹配!A:X,2,FALSE)</f>
        <v>月之精华</v>
      </c>
      <c r="AD56" s="19" t="str">
        <f>VLOOKUP(E:E,笔记匹配!A:X,4,FALSE)</f>
        <v>广禾堂月之精华</v>
      </c>
    </row>
    <row r="57" spans="1:30">
      <c r="A57" s="22" t="s">
        <v>23</v>
      </c>
      <c r="B57" s="22" t="s">
        <v>519</v>
      </c>
      <c r="C57" s="23">
        <v>16594582</v>
      </c>
      <c r="D57" s="22" t="s">
        <v>184</v>
      </c>
      <c r="E57" s="22" t="s">
        <v>375</v>
      </c>
      <c r="F57" s="22" t="s">
        <v>520</v>
      </c>
      <c r="G57" s="23">
        <v>3225892</v>
      </c>
      <c r="H57" s="22" t="s">
        <v>520</v>
      </c>
      <c r="I57" s="23">
        <v>2610950</v>
      </c>
      <c r="J57" s="22" t="s">
        <v>518</v>
      </c>
      <c r="K57" s="23">
        <v>304.72</v>
      </c>
      <c r="L57" s="23">
        <v>33190</v>
      </c>
      <c r="M57" s="23">
        <v>2973</v>
      </c>
      <c r="N57" s="24">
        <v>0.0896</v>
      </c>
      <c r="O57" s="23">
        <v>0.1</v>
      </c>
      <c r="P57" s="23">
        <v>9.18</v>
      </c>
      <c r="Q57" s="23">
        <v>50</v>
      </c>
      <c r="R57" s="23">
        <v>1</v>
      </c>
      <c r="S57" s="23">
        <v>36</v>
      </c>
      <c r="T57" s="23">
        <v>5</v>
      </c>
      <c r="U57" s="23">
        <v>1</v>
      </c>
      <c r="V57" s="23">
        <v>93</v>
      </c>
      <c r="W57" s="23">
        <v>3.28</v>
      </c>
      <c r="X57" s="23">
        <v>0</v>
      </c>
      <c r="Y57" s="24">
        <v>0</v>
      </c>
      <c r="Z57" s="23">
        <v>5</v>
      </c>
      <c r="AA57" s="23">
        <v>4</v>
      </c>
      <c r="AB57" s="19" t="str">
        <f>VLOOKUP(E:E,笔记匹配!A:X,3,FALSE)</f>
        <v>Peach酱</v>
      </c>
      <c r="AC57" s="19" t="str">
        <f>VLOOKUP(E:E,笔记匹配!A:X,2,FALSE)</f>
        <v>月之精华</v>
      </c>
      <c r="AD57" s="19" t="str">
        <f>VLOOKUP(E:E,笔记匹配!A:X,4,FALSE)</f>
        <v>无</v>
      </c>
    </row>
    <row r="58" spans="1:30">
      <c r="A58" s="22" t="s">
        <v>23</v>
      </c>
      <c r="B58" s="22" t="s">
        <v>521</v>
      </c>
      <c r="C58" s="23">
        <v>16642222</v>
      </c>
      <c r="D58" s="22" t="s">
        <v>172</v>
      </c>
      <c r="E58" s="22" t="s">
        <v>372</v>
      </c>
      <c r="F58" s="22" t="s">
        <v>522</v>
      </c>
      <c r="G58" s="23">
        <v>3233847</v>
      </c>
      <c r="H58" s="22" t="s">
        <v>522</v>
      </c>
      <c r="I58" s="23">
        <v>2619163</v>
      </c>
      <c r="J58" s="22" t="s">
        <v>518</v>
      </c>
      <c r="K58" s="23">
        <v>579.37</v>
      </c>
      <c r="L58" s="23">
        <v>38436</v>
      </c>
      <c r="M58" s="23">
        <v>1161</v>
      </c>
      <c r="N58" s="24">
        <v>0.0302</v>
      </c>
      <c r="O58" s="23">
        <v>0.5</v>
      </c>
      <c r="P58" s="23">
        <v>15.07</v>
      </c>
      <c r="Q58" s="23">
        <v>16</v>
      </c>
      <c r="R58" s="23">
        <v>0</v>
      </c>
      <c r="S58" s="23">
        <v>5</v>
      </c>
      <c r="T58" s="23">
        <v>0</v>
      </c>
      <c r="U58" s="23">
        <v>1</v>
      </c>
      <c r="V58" s="23">
        <v>22</v>
      </c>
      <c r="W58" s="23">
        <v>26.34</v>
      </c>
      <c r="X58" s="23">
        <v>0</v>
      </c>
      <c r="Y58" s="24">
        <v>0</v>
      </c>
      <c r="Z58" s="23">
        <v>4</v>
      </c>
      <c r="AA58" s="23">
        <v>3</v>
      </c>
      <c r="AB58" s="19" t="str">
        <f>VLOOKUP(E:E,笔记匹配!A:X,3,FALSE)</f>
        <v>圆湘琴</v>
      </c>
      <c r="AC58" s="19" t="str">
        <f>VLOOKUP(E:E,笔记匹配!A:X,2,FALSE)</f>
        <v>月之精华</v>
      </c>
      <c r="AD58" s="19" t="str">
        <f>VLOOKUP(E:E,笔记匹配!A:X,4,FALSE)</f>
        <v>广禾堂月之精华</v>
      </c>
    </row>
    <row r="59" spans="1:30">
      <c r="A59" s="22" t="s">
        <v>23</v>
      </c>
      <c r="B59" s="22" t="s">
        <v>521</v>
      </c>
      <c r="C59" s="23">
        <v>16642794</v>
      </c>
      <c r="D59" s="22" t="s">
        <v>172</v>
      </c>
      <c r="E59" s="22" t="s">
        <v>372</v>
      </c>
      <c r="F59" s="22" t="s">
        <v>523</v>
      </c>
      <c r="G59" s="23">
        <v>3233955</v>
      </c>
      <c r="H59" s="22" t="s">
        <v>523</v>
      </c>
      <c r="I59" s="23">
        <v>2619293</v>
      </c>
      <c r="J59" s="22" t="s">
        <v>518</v>
      </c>
      <c r="K59" s="23">
        <v>516.8</v>
      </c>
      <c r="L59" s="23">
        <v>12396</v>
      </c>
      <c r="M59" s="23">
        <v>339</v>
      </c>
      <c r="N59" s="24">
        <v>0.0273</v>
      </c>
      <c r="O59" s="23">
        <v>1.52</v>
      </c>
      <c r="P59" s="23">
        <v>41.69</v>
      </c>
      <c r="Q59" s="23">
        <v>1</v>
      </c>
      <c r="R59" s="23">
        <v>0</v>
      </c>
      <c r="S59" s="23">
        <v>1</v>
      </c>
      <c r="T59" s="23">
        <v>0</v>
      </c>
      <c r="U59" s="23">
        <v>0</v>
      </c>
      <c r="V59" s="23">
        <v>2</v>
      </c>
      <c r="W59" s="23">
        <v>258.4</v>
      </c>
      <c r="X59" s="23">
        <v>0</v>
      </c>
      <c r="Y59" s="24">
        <v>0</v>
      </c>
      <c r="Z59" s="23">
        <v>0</v>
      </c>
      <c r="AA59" s="23">
        <v>1</v>
      </c>
      <c r="AB59" s="19" t="str">
        <f>VLOOKUP(E:E,笔记匹配!A:X,3,FALSE)</f>
        <v>圆湘琴</v>
      </c>
      <c r="AC59" s="19" t="str">
        <f>VLOOKUP(E:E,笔记匹配!A:X,2,FALSE)</f>
        <v>月之精华</v>
      </c>
      <c r="AD59" s="19" t="str">
        <f>VLOOKUP(E:E,笔记匹配!A:X,4,FALSE)</f>
        <v>广禾堂月之精华</v>
      </c>
    </row>
    <row r="60" spans="1:30">
      <c r="A60" s="22" t="s">
        <v>23</v>
      </c>
      <c r="B60" s="22" t="s">
        <v>521</v>
      </c>
      <c r="C60" s="23">
        <v>16642894</v>
      </c>
      <c r="D60" s="22" t="s">
        <v>172</v>
      </c>
      <c r="E60" s="22" t="s">
        <v>372</v>
      </c>
      <c r="F60" s="22" t="s">
        <v>524</v>
      </c>
      <c r="G60" s="23">
        <v>3233979</v>
      </c>
      <c r="H60" s="22" t="s">
        <v>524</v>
      </c>
      <c r="I60" s="23">
        <v>2619310</v>
      </c>
      <c r="J60" s="22" t="s">
        <v>518</v>
      </c>
      <c r="K60" s="23">
        <v>7.06</v>
      </c>
      <c r="L60" s="23">
        <v>335</v>
      </c>
      <c r="M60" s="23">
        <v>24</v>
      </c>
      <c r="N60" s="24">
        <v>0.0716</v>
      </c>
      <c r="O60" s="23">
        <v>0.29</v>
      </c>
      <c r="P60" s="23">
        <v>21.07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4">
        <v>0</v>
      </c>
      <c r="Z60" s="23">
        <v>0</v>
      </c>
      <c r="AA60" s="23">
        <v>0</v>
      </c>
      <c r="AB60" s="19" t="str">
        <f>VLOOKUP(E:E,笔记匹配!A:X,3,FALSE)</f>
        <v>圆湘琴</v>
      </c>
      <c r="AC60" s="19" t="str">
        <f>VLOOKUP(E:E,笔记匹配!A:X,2,FALSE)</f>
        <v>月之精华</v>
      </c>
      <c r="AD60" s="19" t="str">
        <f>VLOOKUP(E:E,笔记匹配!A:X,4,FALSE)</f>
        <v>广禾堂月之精华</v>
      </c>
    </row>
    <row r="61" spans="1:30">
      <c r="A61" s="22" t="s">
        <v>23</v>
      </c>
      <c r="B61" s="22" t="s">
        <v>525</v>
      </c>
      <c r="C61" s="23">
        <v>16668149</v>
      </c>
      <c r="D61" s="22" t="s">
        <v>172</v>
      </c>
      <c r="E61" s="22" t="s">
        <v>375</v>
      </c>
      <c r="F61" s="22" t="s">
        <v>526</v>
      </c>
      <c r="G61" s="23">
        <v>3237281</v>
      </c>
      <c r="H61" s="22" t="s">
        <v>526</v>
      </c>
      <c r="I61" s="23">
        <v>2622499</v>
      </c>
      <c r="J61" s="22" t="s">
        <v>518</v>
      </c>
      <c r="K61" s="23">
        <v>615.14</v>
      </c>
      <c r="L61" s="23">
        <v>39984</v>
      </c>
      <c r="M61" s="23">
        <v>1667</v>
      </c>
      <c r="N61" s="24">
        <v>0.0417</v>
      </c>
      <c r="O61" s="23">
        <v>0.37</v>
      </c>
      <c r="P61" s="23">
        <v>15.38</v>
      </c>
      <c r="Q61" s="23">
        <v>16</v>
      </c>
      <c r="R61" s="23">
        <v>1</v>
      </c>
      <c r="S61" s="23">
        <v>12</v>
      </c>
      <c r="T61" s="23">
        <v>2</v>
      </c>
      <c r="U61" s="23">
        <v>2</v>
      </c>
      <c r="V61" s="23">
        <v>33</v>
      </c>
      <c r="W61" s="23">
        <v>18.64</v>
      </c>
      <c r="X61" s="23">
        <v>0</v>
      </c>
      <c r="Y61" s="24">
        <v>0</v>
      </c>
      <c r="Z61" s="23">
        <v>2</v>
      </c>
      <c r="AA61" s="23">
        <v>0</v>
      </c>
      <c r="AB61" s="19" t="str">
        <f>VLOOKUP(E:E,笔记匹配!A:X,3,FALSE)</f>
        <v>Peach酱</v>
      </c>
      <c r="AC61" s="19" t="str">
        <f>VLOOKUP(E:E,笔记匹配!A:X,2,FALSE)</f>
        <v>月之精华</v>
      </c>
      <c r="AD61" s="19" t="str">
        <f>VLOOKUP(E:E,笔记匹配!A:X,4,FALSE)</f>
        <v>无</v>
      </c>
    </row>
    <row r="62" spans="1:30">
      <c r="A62" s="22" t="s">
        <v>23</v>
      </c>
      <c r="B62" s="22" t="s">
        <v>529</v>
      </c>
      <c r="C62" s="23">
        <v>16815233</v>
      </c>
      <c r="D62" s="22" t="s">
        <v>172</v>
      </c>
      <c r="E62" s="22" t="s">
        <v>375</v>
      </c>
      <c r="F62" s="22" t="s">
        <v>530</v>
      </c>
      <c r="G62" s="23">
        <v>3259502</v>
      </c>
      <c r="H62" s="22" t="s">
        <v>530</v>
      </c>
      <c r="I62" s="23">
        <v>2646555</v>
      </c>
      <c r="J62" s="22" t="s">
        <v>518</v>
      </c>
      <c r="K62" s="23">
        <v>504.68</v>
      </c>
      <c r="L62" s="23">
        <v>38616</v>
      </c>
      <c r="M62" s="23">
        <v>1779</v>
      </c>
      <c r="N62" s="24">
        <v>0.0461</v>
      </c>
      <c r="O62" s="23">
        <v>0.28</v>
      </c>
      <c r="P62" s="23">
        <v>13.07</v>
      </c>
      <c r="Q62" s="23">
        <v>24</v>
      </c>
      <c r="R62" s="23">
        <v>0</v>
      </c>
      <c r="S62" s="23">
        <v>8</v>
      </c>
      <c r="T62" s="23">
        <v>0</v>
      </c>
      <c r="U62" s="23">
        <v>1</v>
      </c>
      <c r="V62" s="23">
        <v>33</v>
      </c>
      <c r="W62" s="23">
        <v>15.29</v>
      </c>
      <c r="X62" s="23">
        <v>0</v>
      </c>
      <c r="Y62" s="24">
        <v>0</v>
      </c>
      <c r="Z62" s="23">
        <v>2</v>
      </c>
      <c r="AA62" s="23">
        <v>1</v>
      </c>
      <c r="AB62" s="19" t="str">
        <f>VLOOKUP(E:E,笔记匹配!A:X,3,FALSE)</f>
        <v>Peach酱</v>
      </c>
      <c r="AC62" s="19" t="str">
        <f>VLOOKUP(E:E,笔记匹配!A:X,2,FALSE)</f>
        <v>月之精华</v>
      </c>
      <c r="AD62" s="19" t="str">
        <f>VLOOKUP(E:E,笔记匹配!A:X,4,FALSE)</f>
        <v>无</v>
      </c>
    </row>
    <row r="63" spans="1:30">
      <c r="A63" s="22" t="s">
        <v>23</v>
      </c>
      <c r="B63" s="22" t="s">
        <v>531</v>
      </c>
      <c r="C63" s="23">
        <v>16851432</v>
      </c>
      <c r="D63" s="22" t="s">
        <v>172</v>
      </c>
      <c r="E63" s="22" t="s">
        <v>372</v>
      </c>
      <c r="F63" s="22" t="s">
        <v>532</v>
      </c>
      <c r="G63" s="23">
        <v>3264185</v>
      </c>
      <c r="H63" s="22" t="s">
        <v>532</v>
      </c>
      <c r="I63" s="23">
        <v>2651960</v>
      </c>
      <c r="J63" s="22" t="s">
        <v>518</v>
      </c>
      <c r="K63" s="23">
        <v>254.34</v>
      </c>
      <c r="L63" s="23">
        <v>20562</v>
      </c>
      <c r="M63" s="23">
        <v>749</v>
      </c>
      <c r="N63" s="24">
        <v>0.0364</v>
      </c>
      <c r="O63" s="23">
        <v>0.34</v>
      </c>
      <c r="P63" s="23">
        <v>12.37</v>
      </c>
      <c r="Q63" s="23">
        <v>11</v>
      </c>
      <c r="R63" s="23">
        <v>1</v>
      </c>
      <c r="S63" s="23">
        <v>7</v>
      </c>
      <c r="T63" s="23">
        <v>2</v>
      </c>
      <c r="U63" s="23">
        <v>0</v>
      </c>
      <c r="V63" s="23">
        <v>21</v>
      </c>
      <c r="W63" s="23">
        <v>12.11</v>
      </c>
      <c r="X63" s="23">
        <v>0</v>
      </c>
      <c r="Y63" s="24">
        <v>0</v>
      </c>
      <c r="Z63" s="23">
        <v>0</v>
      </c>
      <c r="AA63" s="23">
        <v>2</v>
      </c>
      <c r="AB63" s="19" t="str">
        <f>VLOOKUP(E:E,笔记匹配!A:X,3,FALSE)</f>
        <v>圆湘琴</v>
      </c>
      <c r="AC63" s="19" t="str">
        <f>VLOOKUP(E:E,笔记匹配!A:X,2,FALSE)</f>
        <v>月之精华</v>
      </c>
      <c r="AD63" s="19" t="str">
        <f>VLOOKUP(E:E,笔记匹配!A:X,4,FALSE)</f>
        <v>广禾堂月之精华</v>
      </c>
    </row>
    <row r="64" spans="1:30">
      <c r="A64" s="22" t="s">
        <v>23</v>
      </c>
      <c r="B64" s="22" t="s">
        <v>535</v>
      </c>
      <c r="C64" s="23">
        <v>16955713</v>
      </c>
      <c r="D64" s="22" t="s">
        <v>184</v>
      </c>
      <c r="E64" s="22" t="s">
        <v>377</v>
      </c>
      <c r="F64" s="22" t="s">
        <v>536</v>
      </c>
      <c r="G64" s="23">
        <v>3280760</v>
      </c>
      <c r="H64" s="22" t="s">
        <v>536</v>
      </c>
      <c r="I64" s="23">
        <v>2669025</v>
      </c>
      <c r="J64" s="22" t="s">
        <v>518</v>
      </c>
      <c r="K64" s="23">
        <v>307.43</v>
      </c>
      <c r="L64" s="23">
        <v>5339</v>
      </c>
      <c r="M64" s="23">
        <v>190</v>
      </c>
      <c r="N64" s="24">
        <v>0.0356</v>
      </c>
      <c r="O64" s="23">
        <v>1.62</v>
      </c>
      <c r="P64" s="23">
        <v>57.58</v>
      </c>
      <c r="Q64" s="23">
        <v>30</v>
      </c>
      <c r="R64" s="23">
        <v>0</v>
      </c>
      <c r="S64" s="23">
        <v>18</v>
      </c>
      <c r="T64" s="23">
        <v>0</v>
      </c>
      <c r="U64" s="23">
        <v>2</v>
      </c>
      <c r="V64" s="23">
        <v>50</v>
      </c>
      <c r="W64" s="23">
        <v>6.15</v>
      </c>
      <c r="X64" s="23">
        <v>0</v>
      </c>
      <c r="Y64" s="24">
        <v>0</v>
      </c>
      <c r="Z64" s="23">
        <v>1</v>
      </c>
      <c r="AA64" s="23">
        <v>3</v>
      </c>
      <c r="AB64" s="19" t="str">
        <f>VLOOKUP(E:E,笔记匹配!A:X,3,FALSE)</f>
        <v>都爱桃子</v>
      </c>
      <c r="AC64" s="19" t="str">
        <f>VLOOKUP(E:E,笔记匹配!A:X,2,FALSE)</f>
        <v>月之精华</v>
      </c>
      <c r="AD64" s="19" t="str">
        <f>VLOOKUP(E:E,笔记匹配!A:X,4,FALSE)</f>
        <v>无</v>
      </c>
    </row>
    <row r="65" spans="1:30">
      <c r="A65" s="22" t="s">
        <v>24</v>
      </c>
      <c r="B65" s="22" t="s">
        <v>515</v>
      </c>
      <c r="C65" s="23">
        <v>16522092</v>
      </c>
      <c r="D65" s="22" t="s">
        <v>184</v>
      </c>
      <c r="E65" s="22" t="s">
        <v>372</v>
      </c>
      <c r="F65" s="22" t="s">
        <v>516</v>
      </c>
      <c r="G65" s="23">
        <v>3218015</v>
      </c>
      <c r="H65" s="22" t="s">
        <v>517</v>
      </c>
      <c r="I65" s="23">
        <v>2602593</v>
      </c>
      <c r="J65" s="22" t="s">
        <v>518</v>
      </c>
      <c r="K65" s="23">
        <v>2010.63</v>
      </c>
      <c r="L65" s="23">
        <v>97927</v>
      </c>
      <c r="M65" s="23">
        <v>3020</v>
      </c>
      <c r="N65" s="24">
        <v>0.0308</v>
      </c>
      <c r="O65" s="23">
        <v>0.67</v>
      </c>
      <c r="P65" s="23">
        <v>20.53</v>
      </c>
      <c r="Q65" s="23">
        <v>112</v>
      </c>
      <c r="R65" s="23">
        <v>5</v>
      </c>
      <c r="S65" s="23">
        <v>120</v>
      </c>
      <c r="T65" s="23">
        <v>12</v>
      </c>
      <c r="U65" s="23">
        <v>8</v>
      </c>
      <c r="V65" s="23">
        <v>257</v>
      </c>
      <c r="W65" s="23">
        <v>7.82</v>
      </c>
      <c r="X65" s="23">
        <v>0</v>
      </c>
      <c r="Y65" s="24">
        <v>0</v>
      </c>
      <c r="Z65" s="23">
        <v>21</v>
      </c>
      <c r="AA65" s="23">
        <v>11</v>
      </c>
      <c r="AB65" s="19" t="str">
        <f>VLOOKUP(E:E,笔记匹配!A:X,3,FALSE)</f>
        <v>圆湘琴</v>
      </c>
      <c r="AC65" s="19" t="str">
        <f>VLOOKUP(E:E,笔记匹配!A:X,2,FALSE)</f>
        <v>月之精华</v>
      </c>
      <c r="AD65" s="19" t="str">
        <f>VLOOKUP(E:E,笔记匹配!A:X,4,FALSE)</f>
        <v>广禾堂月之精华</v>
      </c>
    </row>
    <row r="66" spans="1:30">
      <c r="A66" s="22" t="s">
        <v>24</v>
      </c>
      <c r="B66" s="22" t="s">
        <v>519</v>
      </c>
      <c r="C66" s="23">
        <v>16594582</v>
      </c>
      <c r="D66" s="22" t="s">
        <v>184</v>
      </c>
      <c r="E66" s="22" t="s">
        <v>375</v>
      </c>
      <c r="F66" s="22" t="s">
        <v>520</v>
      </c>
      <c r="G66" s="23">
        <v>3225892</v>
      </c>
      <c r="H66" s="22" t="s">
        <v>520</v>
      </c>
      <c r="I66" s="23">
        <v>2610950</v>
      </c>
      <c r="J66" s="22" t="s">
        <v>518</v>
      </c>
      <c r="K66" s="23">
        <v>302.11</v>
      </c>
      <c r="L66" s="23">
        <v>32649</v>
      </c>
      <c r="M66" s="23">
        <v>2744</v>
      </c>
      <c r="N66" s="24">
        <v>0.084</v>
      </c>
      <c r="O66" s="23">
        <v>0.11</v>
      </c>
      <c r="P66" s="23">
        <v>9.25</v>
      </c>
      <c r="Q66" s="23">
        <v>56</v>
      </c>
      <c r="R66" s="23">
        <v>1</v>
      </c>
      <c r="S66" s="23">
        <v>28</v>
      </c>
      <c r="T66" s="23">
        <v>7</v>
      </c>
      <c r="U66" s="23">
        <v>0</v>
      </c>
      <c r="V66" s="23">
        <v>92</v>
      </c>
      <c r="W66" s="23">
        <v>3.28</v>
      </c>
      <c r="X66" s="23">
        <v>0</v>
      </c>
      <c r="Y66" s="24">
        <v>0</v>
      </c>
      <c r="Z66" s="23">
        <v>6</v>
      </c>
      <c r="AA66" s="23">
        <v>2</v>
      </c>
      <c r="AB66" s="19" t="str">
        <f>VLOOKUP(E:E,笔记匹配!A:X,3,FALSE)</f>
        <v>Peach酱</v>
      </c>
      <c r="AC66" s="19" t="str">
        <f>VLOOKUP(E:E,笔记匹配!A:X,2,FALSE)</f>
        <v>月之精华</v>
      </c>
      <c r="AD66" s="19" t="str">
        <f>VLOOKUP(E:E,笔记匹配!A:X,4,FALSE)</f>
        <v>无</v>
      </c>
    </row>
    <row r="67" spans="1:30">
      <c r="A67" s="22" t="s">
        <v>24</v>
      </c>
      <c r="B67" s="22" t="s">
        <v>521</v>
      </c>
      <c r="C67" s="23">
        <v>16642222</v>
      </c>
      <c r="D67" s="22" t="s">
        <v>172</v>
      </c>
      <c r="E67" s="22" t="s">
        <v>372</v>
      </c>
      <c r="F67" s="22" t="s">
        <v>522</v>
      </c>
      <c r="G67" s="23">
        <v>3233847</v>
      </c>
      <c r="H67" s="22" t="s">
        <v>522</v>
      </c>
      <c r="I67" s="23">
        <v>2619163</v>
      </c>
      <c r="J67" s="22" t="s">
        <v>518</v>
      </c>
      <c r="K67" s="23">
        <v>569.35</v>
      </c>
      <c r="L67" s="23">
        <v>34762</v>
      </c>
      <c r="M67" s="23">
        <v>1088</v>
      </c>
      <c r="N67" s="24">
        <v>0.0313</v>
      </c>
      <c r="O67" s="23">
        <v>0.52</v>
      </c>
      <c r="P67" s="23">
        <v>16.38</v>
      </c>
      <c r="Q67" s="23">
        <v>18</v>
      </c>
      <c r="R67" s="23">
        <v>0</v>
      </c>
      <c r="S67" s="23">
        <v>7</v>
      </c>
      <c r="T67" s="23">
        <v>2</v>
      </c>
      <c r="U67" s="23">
        <v>2</v>
      </c>
      <c r="V67" s="23">
        <v>29</v>
      </c>
      <c r="W67" s="23">
        <v>19.63</v>
      </c>
      <c r="X67" s="23">
        <v>0</v>
      </c>
      <c r="Y67" s="24">
        <v>0</v>
      </c>
      <c r="Z67" s="23">
        <v>5</v>
      </c>
      <c r="AA67" s="23">
        <v>4</v>
      </c>
      <c r="AB67" s="19" t="str">
        <f>VLOOKUP(E:E,笔记匹配!A:X,3,FALSE)</f>
        <v>圆湘琴</v>
      </c>
      <c r="AC67" s="19" t="str">
        <f>VLOOKUP(E:E,笔记匹配!A:X,2,FALSE)</f>
        <v>月之精华</v>
      </c>
      <c r="AD67" s="19" t="str">
        <f>VLOOKUP(E:E,笔记匹配!A:X,4,FALSE)</f>
        <v>广禾堂月之精华</v>
      </c>
    </row>
    <row r="68" spans="1:30">
      <c r="A68" s="22" t="s">
        <v>24</v>
      </c>
      <c r="B68" s="22" t="s">
        <v>521</v>
      </c>
      <c r="C68" s="23">
        <v>16642794</v>
      </c>
      <c r="D68" s="22" t="s">
        <v>172</v>
      </c>
      <c r="E68" s="22" t="s">
        <v>372</v>
      </c>
      <c r="F68" s="22" t="s">
        <v>523</v>
      </c>
      <c r="G68" s="23">
        <v>3233955</v>
      </c>
      <c r="H68" s="22" t="s">
        <v>523</v>
      </c>
      <c r="I68" s="23">
        <v>2619293</v>
      </c>
      <c r="J68" s="22" t="s">
        <v>518</v>
      </c>
      <c r="K68" s="23">
        <v>564.34</v>
      </c>
      <c r="L68" s="23">
        <v>13177</v>
      </c>
      <c r="M68" s="23">
        <v>402</v>
      </c>
      <c r="N68" s="24">
        <v>0.0305</v>
      </c>
      <c r="O68" s="23">
        <v>1.4</v>
      </c>
      <c r="P68" s="23">
        <v>42.83</v>
      </c>
      <c r="Q68" s="23">
        <v>4</v>
      </c>
      <c r="R68" s="23">
        <v>0</v>
      </c>
      <c r="S68" s="23">
        <v>2</v>
      </c>
      <c r="T68" s="23">
        <v>0</v>
      </c>
      <c r="U68" s="23">
        <v>2</v>
      </c>
      <c r="V68" s="23">
        <v>8</v>
      </c>
      <c r="W68" s="23">
        <v>70.54</v>
      </c>
      <c r="X68" s="23">
        <v>0</v>
      </c>
      <c r="Y68" s="24">
        <v>0</v>
      </c>
      <c r="Z68" s="23">
        <v>1</v>
      </c>
      <c r="AA68" s="23">
        <v>1</v>
      </c>
      <c r="AB68" s="19" t="str">
        <f>VLOOKUP(E:E,笔记匹配!A:X,3,FALSE)</f>
        <v>圆湘琴</v>
      </c>
      <c r="AC68" s="19" t="str">
        <f>VLOOKUP(E:E,笔记匹配!A:X,2,FALSE)</f>
        <v>月之精华</v>
      </c>
      <c r="AD68" s="19" t="str">
        <f>VLOOKUP(E:E,笔记匹配!A:X,4,FALSE)</f>
        <v>广禾堂月之精华</v>
      </c>
    </row>
    <row r="69" spans="1:30">
      <c r="A69" s="22" t="s">
        <v>24</v>
      </c>
      <c r="B69" s="22" t="s">
        <v>521</v>
      </c>
      <c r="C69" s="23">
        <v>16642894</v>
      </c>
      <c r="D69" s="22" t="s">
        <v>172</v>
      </c>
      <c r="E69" s="22" t="s">
        <v>372</v>
      </c>
      <c r="F69" s="22" t="s">
        <v>524</v>
      </c>
      <c r="G69" s="23">
        <v>3233979</v>
      </c>
      <c r="H69" s="22" t="s">
        <v>524</v>
      </c>
      <c r="I69" s="23">
        <v>2619310</v>
      </c>
      <c r="J69" s="22" t="s">
        <v>518</v>
      </c>
      <c r="K69" s="23">
        <v>5.02</v>
      </c>
      <c r="L69" s="23">
        <v>292</v>
      </c>
      <c r="M69" s="23">
        <v>17</v>
      </c>
      <c r="N69" s="24">
        <v>0.0582</v>
      </c>
      <c r="O69" s="23">
        <v>0.3</v>
      </c>
      <c r="P69" s="23">
        <v>17.19</v>
      </c>
      <c r="Q69" s="23">
        <v>0</v>
      </c>
      <c r="R69" s="23">
        <v>0</v>
      </c>
      <c r="S69" s="23">
        <v>0</v>
      </c>
      <c r="T69" s="23">
        <v>0</v>
      </c>
      <c r="U69" s="23">
        <v>1</v>
      </c>
      <c r="V69" s="23">
        <v>1</v>
      </c>
      <c r="W69" s="23">
        <v>5.02</v>
      </c>
      <c r="X69" s="23">
        <v>0</v>
      </c>
      <c r="Y69" s="24">
        <v>0</v>
      </c>
      <c r="Z69" s="23">
        <v>0</v>
      </c>
      <c r="AA69" s="23">
        <v>0</v>
      </c>
      <c r="AB69" s="19" t="str">
        <f>VLOOKUP(E:E,笔记匹配!A:X,3,FALSE)</f>
        <v>圆湘琴</v>
      </c>
      <c r="AC69" s="19" t="str">
        <f>VLOOKUP(E:E,笔记匹配!A:X,2,FALSE)</f>
        <v>月之精华</v>
      </c>
      <c r="AD69" s="19" t="str">
        <f>VLOOKUP(E:E,笔记匹配!A:X,4,FALSE)</f>
        <v>广禾堂月之精华</v>
      </c>
    </row>
    <row r="70" spans="1:30">
      <c r="A70" s="22" t="s">
        <v>24</v>
      </c>
      <c r="B70" s="22" t="s">
        <v>525</v>
      </c>
      <c r="C70" s="23">
        <v>16668149</v>
      </c>
      <c r="D70" s="22" t="s">
        <v>172</v>
      </c>
      <c r="E70" s="22" t="s">
        <v>375</v>
      </c>
      <c r="F70" s="22" t="s">
        <v>526</v>
      </c>
      <c r="G70" s="23">
        <v>3237281</v>
      </c>
      <c r="H70" s="22" t="s">
        <v>526</v>
      </c>
      <c r="I70" s="23">
        <v>2622499</v>
      </c>
      <c r="J70" s="22" t="s">
        <v>518</v>
      </c>
      <c r="K70" s="23">
        <v>610.83</v>
      </c>
      <c r="L70" s="23">
        <v>40373</v>
      </c>
      <c r="M70" s="23">
        <v>1660</v>
      </c>
      <c r="N70" s="24">
        <v>0.0411</v>
      </c>
      <c r="O70" s="23">
        <v>0.37</v>
      </c>
      <c r="P70" s="23">
        <v>15.13</v>
      </c>
      <c r="Q70" s="23">
        <v>18</v>
      </c>
      <c r="R70" s="23">
        <v>1</v>
      </c>
      <c r="S70" s="23">
        <v>7</v>
      </c>
      <c r="T70" s="23">
        <v>1</v>
      </c>
      <c r="U70" s="23">
        <v>2</v>
      </c>
      <c r="V70" s="23">
        <v>29</v>
      </c>
      <c r="W70" s="23">
        <v>21.06</v>
      </c>
      <c r="X70" s="23">
        <v>0</v>
      </c>
      <c r="Y70" s="24">
        <v>0</v>
      </c>
      <c r="Z70" s="23">
        <v>1</v>
      </c>
      <c r="AA70" s="23">
        <v>4</v>
      </c>
      <c r="AB70" s="19" t="str">
        <f>VLOOKUP(E:E,笔记匹配!A:X,3,FALSE)</f>
        <v>Peach酱</v>
      </c>
      <c r="AC70" s="19" t="str">
        <f>VLOOKUP(E:E,笔记匹配!A:X,2,FALSE)</f>
        <v>月之精华</v>
      </c>
      <c r="AD70" s="19" t="str">
        <f>VLOOKUP(E:E,笔记匹配!A:X,4,FALSE)</f>
        <v>无</v>
      </c>
    </row>
    <row r="71" spans="1:30">
      <c r="A71" s="22" t="s">
        <v>24</v>
      </c>
      <c r="B71" s="22" t="s">
        <v>529</v>
      </c>
      <c r="C71" s="23">
        <v>16815233</v>
      </c>
      <c r="D71" s="22" t="s">
        <v>172</v>
      </c>
      <c r="E71" s="22" t="s">
        <v>375</v>
      </c>
      <c r="F71" s="22" t="s">
        <v>530</v>
      </c>
      <c r="G71" s="23">
        <v>3259502</v>
      </c>
      <c r="H71" s="22" t="s">
        <v>530</v>
      </c>
      <c r="I71" s="23">
        <v>2646555</v>
      </c>
      <c r="J71" s="22" t="s">
        <v>518</v>
      </c>
      <c r="K71" s="23">
        <v>503.43</v>
      </c>
      <c r="L71" s="23">
        <v>35510</v>
      </c>
      <c r="M71" s="23">
        <v>1776</v>
      </c>
      <c r="N71" s="24">
        <v>0.05</v>
      </c>
      <c r="O71" s="23">
        <v>0.28</v>
      </c>
      <c r="P71" s="23">
        <v>14.18</v>
      </c>
      <c r="Q71" s="23">
        <v>11</v>
      </c>
      <c r="R71" s="23">
        <v>1</v>
      </c>
      <c r="S71" s="23">
        <v>8</v>
      </c>
      <c r="T71" s="23">
        <v>1</v>
      </c>
      <c r="U71" s="23">
        <v>0</v>
      </c>
      <c r="V71" s="23">
        <v>21</v>
      </c>
      <c r="W71" s="23">
        <v>23.97</v>
      </c>
      <c r="X71" s="23">
        <v>0</v>
      </c>
      <c r="Y71" s="24">
        <v>0</v>
      </c>
      <c r="Z71" s="23">
        <v>3</v>
      </c>
      <c r="AA71" s="23">
        <v>0</v>
      </c>
      <c r="AB71" s="19" t="str">
        <f>VLOOKUP(E:E,笔记匹配!A:X,3,FALSE)</f>
        <v>Peach酱</v>
      </c>
      <c r="AC71" s="19" t="str">
        <f>VLOOKUP(E:E,笔记匹配!A:X,2,FALSE)</f>
        <v>月之精华</v>
      </c>
      <c r="AD71" s="19" t="str">
        <f>VLOOKUP(E:E,笔记匹配!A:X,4,FALSE)</f>
        <v>无</v>
      </c>
    </row>
    <row r="72" spans="1:30">
      <c r="A72" s="22" t="s">
        <v>24</v>
      </c>
      <c r="B72" s="22" t="s">
        <v>531</v>
      </c>
      <c r="C72" s="23">
        <v>16851432</v>
      </c>
      <c r="D72" s="22" t="s">
        <v>172</v>
      </c>
      <c r="E72" s="22" t="s">
        <v>372</v>
      </c>
      <c r="F72" s="22" t="s">
        <v>532</v>
      </c>
      <c r="G72" s="23">
        <v>3264185</v>
      </c>
      <c r="H72" s="22" t="s">
        <v>532</v>
      </c>
      <c r="I72" s="23">
        <v>2651960</v>
      </c>
      <c r="J72" s="22" t="s">
        <v>518</v>
      </c>
      <c r="K72" s="23">
        <v>199.66</v>
      </c>
      <c r="L72" s="23">
        <v>17443</v>
      </c>
      <c r="M72" s="23">
        <v>590</v>
      </c>
      <c r="N72" s="24">
        <v>0.0338</v>
      </c>
      <c r="O72" s="23">
        <v>0.34</v>
      </c>
      <c r="P72" s="23">
        <v>11.45</v>
      </c>
      <c r="Q72" s="23">
        <v>7</v>
      </c>
      <c r="R72" s="23">
        <v>0</v>
      </c>
      <c r="S72" s="23">
        <v>4</v>
      </c>
      <c r="T72" s="23">
        <v>1</v>
      </c>
      <c r="U72" s="23">
        <v>0</v>
      </c>
      <c r="V72" s="23">
        <v>12</v>
      </c>
      <c r="W72" s="23">
        <v>16.64</v>
      </c>
      <c r="X72" s="23">
        <v>0</v>
      </c>
      <c r="Y72" s="24">
        <v>0</v>
      </c>
      <c r="Z72" s="23">
        <v>2</v>
      </c>
      <c r="AA72" s="23">
        <v>3</v>
      </c>
      <c r="AB72" s="19" t="str">
        <f>VLOOKUP(E:E,笔记匹配!A:X,3,FALSE)</f>
        <v>圆湘琴</v>
      </c>
      <c r="AC72" s="19" t="str">
        <f>VLOOKUP(E:E,笔记匹配!A:X,2,FALSE)</f>
        <v>月之精华</v>
      </c>
      <c r="AD72" s="19" t="str">
        <f>VLOOKUP(E:E,笔记匹配!A:X,4,FALSE)</f>
        <v>广禾堂月之精华</v>
      </c>
    </row>
    <row r="73" spans="1:30">
      <c r="A73" s="22" t="s">
        <v>24</v>
      </c>
      <c r="B73" s="22" t="s">
        <v>535</v>
      </c>
      <c r="C73" s="23">
        <v>16955713</v>
      </c>
      <c r="D73" s="22" t="s">
        <v>184</v>
      </c>
      <c r="E73" s="22" t="s">
        <v>377</v>
      </c>
      <c r="F73" s="22" t="s">
        <v>536</v>
      </c>
      <c r="G73" s="23">
        <v>3280760</v>
      </c>
      <c r="H73" s="22" t="s">
        <v>536</v>
      </c>
      <c r="I73" s="23">
        <v>2669025</v>
      </c>
      <c r="J73" s="22" t="s">
        <v>518</v>
      </c>
      <c r="K73" s="23">
        <v>155.22</v>
      </c>
      <c r="L73" s="23">
        <v>6451</v>
      </c>
      <c r="M73" s="23">
        <v>202</v>
      </c>
      <c r="N73" s="24">
        <v>0.0313</v>
      </c>
      <c r="O73" s="23">
        <v>0.77</v>
      </c>
      <c r="P73" s="23">
        <v>24.06</v>
      </c>
      <c r="Q73" s="23">
        <v>15</v>
      </c>
      <c r="R73" s="23">
        <v>1</v>
      </c>
      <c r="S73" s="23">
        <v>16</v>
      </c>
      <c r="T73" s="23">
        <v>1</v>
      </c>
      <c r="U73" s="23">
        <v>1</v>
      </c>
      <c r="V73" s="23">
        <v>34</v>
      </c>
      <c r="W73" s="23">
        <v>4.57</v>
      </c>
      <c r="X73" s="23">
        <v>0</v>
      </c>
      <c r="Y73" s="24">
        <v>0</v>
      </c>
      <c r="Z73" s="23">
        <v>0</v>
      </c>
      <c r="AA73" s="23">
        <v>0</v>
      </c>
      <c r="AB73" s="19" t="str">
        <f>VLOOKUP(E:E,笔记匹配!A:X,3,FALSE)</f>
        <v>都爱桃子</v>
      </c>
      <c r="AC73" s="19" t="str">
        <f>VLOOKUP(E:E,笔记匹配!A:X,2,FALSE)</f>
        <v>月之精华</v>
      </c>
      <c r="AD73" s="19" t="str">
        <f>VLOOKUP(E:E,笔记匹配!A:X,4,FALSE)</f>
        <v>无</v>
      </c>
    </row>
    <row r="74" spans="1:30">
      <c r="A74" s="22" t="s">
        <v>24</v>
      </c>
      <c r="B74" s="22" t="s">
        <v>537</v>
      </c>
      <c r="C74" s="23">
        <v>16985747</v>
      </c>
      <c r="D74" s="22" t="s">
        <v>184</v>
      </c>
      <c r="E74" s="22" t="s">
        <v>378</v>
      </c>
      <c r="F74" s="22" t="s">
        <v>538</v>
      </c>
      <c r="G74" s="23">
        <v>3285767</v>
      </c>
      <c r="H74" s="22" t="s">
        <v>538</v>
      </c>
      <c r="I74" s="23">
        <v>2673697</v>
      </c>
      <c r="J74" s="22" t="s">
        <v>518</v>
      </c>
      <c r="K74" s="23">
        <v>72.91</v>
      </c>
      <c r="L74" s="23">
        <v>9750</v>
      </c>
      <c r="M74" s="23">
        <v>234</v>
      </c>
      <c r="N74" s="24">
        <v>0.024</v>
      </c>
      <c r="O74" s="23">
        <v>0.31</v>
      </c>
      <c r="P74" s="23">
        <v>7.48</v>
      </c>
      <c r="Q74" s="23">
        <v>1</v>
      </c>
      <c r="R74" s="23">
        <v>0</v>
      </c>
      <c r="S74" s="23">
        <v>1</v>
      </c>
      <c r="T74" s="23">
        <v>2</v>
      </c>
      <c r="U74" s="23">
        <v>0</v>
      </c>
      <c r="V74" s="23">
        <v>4</v>
      </c>
      <c r="W74" s="23">
        <v>18.23</v>
      </c>
      <c r="X74" s="23">
        <v>12</v>
      </c>
      <c r="Y74" s="24">
        <v>0.0513</v>
      </c>
      <c r="Z74" s="23">
        <v>0</v>
      </c>
      <c r="AA74" s="23">
        <v>0</v>
      </c>
      <c r="AB74" s="19" t="str">
        <f>VLOOKUP(E:E,笔记匹配!A:X,3,FALSE)</f>
        <v>求求别再无效坐月子！广禾堂这个月子汤🐂🍺</v>
      </c>
      <c r="AC74" s="19" t="str">
        <f>VLOOKUP(E:E,笔记匹配!A:X,2,FALSE)</f>
        <v>无</v>
      </c>
      <c r="AD74" s="19" t="str">
        <f>VLOOKUP(E:E,笔记匹配!A:X,4,FALSE)</f>
        <v>无</v>
      </c>
    </row>
    <row r="75" spans="1:30">
      <c r="A75" s="22" t="s">
        <v>25</v>
      </c>
      <c r="B75" s="22" t="s">
        <v>515</v>
      </c>
      <c r="C75" s="23">
        <v>16522092</v>
      </c>
      <c r="D75" s="22" t="s">
        <v>184</v>
      </c>
      <c r="E75" s="22" t="s">
        <v>372</v>
      </c>
      <c r="F75" s="22" t="s">
        <v>516</v>
      </c>
      <c r="G75" s="23">
        <v>3218015</v>
      </c>
      <c r="H75" s="22" t="s">
        <v>517</v>
      </c>
      <c r="I75" s="23">
        <v>2602593</v>
      </c>
      <c r="J75" s="22" t="s">
        <v>518</v>
      </c>
      <c r="K75" s="23">
        <v>1025.31</v>
      </c>
      <c r="L75" s="23">
        <v>37077</v>
      </c>
      <c r="M75" s="23">
        <v>1407</v>
      </c>
      <c r="N75" s="24">
        <v>0.0379</v>
      </c>
      <c r="O75" s="23">
        <v>0.73</v>
      </c>
      <c r="P75" s="23">
        <v>27.65</v>
      </c>
      <c r="Q75" s="23">
        <v>65</v>
      </c>
      <c r="R75" s="23">
        <v>4</v>
      </c>
      <c r="S75" s="23">
        <v>64</v>
      </c>
      <c r="T75" s="23">
        <v>3</v>
      </c>
      <c r="U75" s="23">
        <v>3</v>
      </c>
      <c r="V75" s="23">
        <v>139</v>
      </c>
      <c r="W75" s="23">
        <v>7.38</v>
      </c>
      <c r="X75" s="23">
        <v>0</v>
      </c>
      <c r="Y75" s="24">
        <v>0</v>
      </c>
      <c r="Z75" s="23">
        <v>7</v>
      </c>
      <c r="AA75" s="23">
        <v>7</v>
      </c>
      <c r="AB75" s="19" t="str">
        <f>VLOOKUP(E:E,笔记匹配!A:X,3,FALSE)</f>
        <v>圆湘琴</v>
      </c>
      <c r="AC75" s="19" t="str">
        <f>VLOOKUP(E:E,笔记匹配!A:X,2,FALSE)</f>
        <v>月之精华</v>
      </c>
      <c r="AD75" s="19" t="str">
        <f>VLOOKUP(E:E,笔记匹配!A:X,4,FALSE)</f>
        <v>广禾堂月之精华</v>
      </c>
    </row>
    <row r="76" spans="1:30">
      <c r="A76" s="22" t="s">
        <v>25</v>
      </c>
      <c r="B76" s="22" t="s">
        <v>519</v>
      </c>
      <c r="C76" s="23">
        <v>16594582</v>
      </c>
      <c r="D76" s="22" t="s">
        <v>184</v>
      </c>
      <c r="E76" s="22" t="s">
        <v>375</v>
      </c>
      <c r="F76" s="22" t="s">
        <v>520</v>
      </c>
      <c r="G76" s="23">
        <v>3225892</v>
      </c>
      <c r="H76" s="22" t="s">
        <v>520</v>
      </c>
      <c r="I76" s="23">
        <v>2610950</v>
      </c>
      <c r="J76" s="22" t="s">
        <v>518</v>
      </c>
      <c r="K76" s="23">
        <v>177.14</v>
      </c>
      <c r="L76" s="23">
        <v>16180</v>
      </c>
      <c r="M76" s="23">
        <v>1406</v>
      </c>
      <c r="N76" s="24">
        <v>0.0869</v>
      </c>
      <c r="O76" s="23">
        <v>0.13</v>
      </c>
      <c r="P76" s="23">
        <v>10.95</v>
      </c>
      <c r="Q76" s="23">
        <v>34</v>
      </c>
      <c r="R76" s="23">
        <v>2</v>
      </c>
      <c r="S76" s="23">
        <v>16</v>
      </c>
      <c r="T76" s="23">
        <v>0</v>
      </c>
      <c r="U76" s="23">
        <v>0</v>
      </c>
      <c r="V76" s="23">
        <v>52</v>
      </c>
      <c r="W76" s="23">
        <v>3.41</v>
      </c>
      <c r="X76" s="23">
        <v>0</v>
      </c>
      <c r="Y76" s="24">
        <v>0</v>
      </c>
      <c r="Z76" s="23">
        <v>2</v>
      </c>
      <c r="AA76" s="23">
        <v>7</v>
      </c>
      <c r="AB76" s="19" t="str">
        <f>VLOOKUP(E:E,笔记匹配!A:X,3,FALSE)</f>
        <v>Peach酱</v>
      </c>
      <c r="AC76" s="19" t="str">
        <f>VLOOKUP(E:E,笔记匹配!A:X,2,FALSE)</f>
        <v>月之精华</v>
      </c>
      <c r="AD76" s="19" t="str">
        <f>VLOOKUP(E:E,笔记匹配!A:X,4,FALSE)</f>
        <v>无</v>
      </c>
    </row>
    <row r="77" spans="1:30">
      <c r="A77" s="22" t="s">
        <v>25</v>
      </c>
      <c r="B77" s="22" t="s">
        <v>521</v>
      </c>
      <c r="C77" s="23">
        <v>16642222</v>
      </c>
      <c r="D77" s="22" t="s">
        <v>172</v>
      </c>
      <c r="E77" s="22" t="s">
        <v>372</v>
      </c>
      <c r="F77" s="22" t="s">
        <v>522</v>
      </c>
      <c r="G77" s="23">
        <v>3233847</v>
      </c>
      <c r="H77" s="22" t="s">
        <v>522</v>
      </c>
      <c r="I77" s="23">
        <v>2619163</v>
      </c>
      <c r="J77" s="22" t="s">
        <v>518</v>
      </c>
      <c r="K77" s="23">
        <v>561.03</v>
      </c>
      <c r="L77" s="23">
        <v>34482</v>
      </c>
      <c r="M77" s="23">
        <v>1092</v>
      </c>
      <c r="N77" s="24">
        <v>0.0317</v>
      </c>
      <c r="O77" s="23">
        <v>0.51</v>
      </c>
      <c r="P77" s="23">
        <v>16.27</v>
      </c>
      <c r="Q77" s="23">
        <v>11</v>
      </c>
      <c r="R77" s="23">
        <v>0</v>
      </c>
      <c r="S77" s="23">
        <v>3</v>
      </c>
      <c r="T77" s="23">
        <v>2</v>
      </c>
      <c r="U77" s="23">
        <v>0</v>
      </c>
      <c r="V77" s="23">
        <v>16</v>
      </c>
      <c r="W77" s="23">
        <v>35.06</v>
      </c>
      <c r="X77" s="23">
        <v>0</v>
      </c>
      <c r="Y77" s="24">
        <v>0</v>
      </c>
      <c r="Z77" s="23">
        <v>1</v>
      </c>
      <c r="AA77" s="23">
        <v>2</v>
      </c>
      <c r="AB77" s="19" t="str">
        <f>VLOOKUP(E:E,笔记匹配!A:X,3,FALSE)</f>
        <v>圆湘琴</v>
      </c>
      <c r="AC77" s="19" t="str">
        <f>VLOOKUP(E:E,笔记匹配!A:X,2,FALSE)</f>
        <v>月之精华</v>
      </c>
      <c r="AD77" s="19" t="str">
        <f>VLOOKUP(E:E,笔记匹配!A:X,4,FALSE)</f>
        <v>广禾堂月之精华</v>
      </c>
    </row>
    <row r="78" spans="1:30">
      <c r="A78" s="22" t="s">
        <v>25</v>
      </c>
      <c r="B78" s="22" t="s">
        <v>521</v>
      </c>
      <c r="C78" s="23">
        <v>16642794</v>
      </c>
      <c r="D78" s="22" t="s">
        <v>172</v>
      </c>
      <c r="E78" s="22" t="s">
        <v>372</v>
      </c>
      <c r="F78" s="22" t="s">
        <v>523</v>
      </c>
      <c r="G78" s="23">
        <v>3233955</v>
      </c>
      <c r="H78" s="22" t="s">
        <v>523</v>
      </c>
      <c r="I78" s="23">
        <v>2619293</v>
      </c>
      <c r="J78" s="22" t="s">
        <v>518</v>
      </c>
      <c r="K78" s="23">
        <v>326.35</v>
      </c>
      <c r="L78" s="23">
        <v>11985</v>
      </c>
      <c r="M78" s="23">
        <v>338</v>
      </c>
      <c r="N78" s="24">
        <v>0.0282</v>
      </c>
      <c r="O78" s="23">
        <v>0.97</v>
      </c>
      <c r="P78" s="23">
        <v>27.23</v>
      </c>
      <c r="Q78" s="23">
        <v>5</v>
      </c>
      <c r="R78" s="23">
        <v>0</v>
      </c>
      <c r="S78" s="23">
        <v>3</v>
      </c>
      <c r="T78" s="23">
        <v>1</v>
      </c>
      <c r="U78" s="23">
        <v>0</v>
      </c>
      <c r="V78" s="23">
        <v>9</v>
      </c>
      <c r="W78" s="23">
        <v>36.26</v>
      </c>
      <c r="X78" s="23">
        <v>0</v>
      </c>
      <c r="Y78" s="24">
        <v>0</v>
      </c>
      <c r="Z78" s="23">
        <v>0</v>
      </c>
      <c r="AA78" s="23">
        <v>0</v>
      </c>
      <c r="AB78" s="19" t="str">
        <f>VLOOKUP(E:E,笔记匹配!A:X,3,FALSE)</f>
        <v>圆湘琴</v>
      </c>
      <c r="AC78" s="19" t="str">
        <f>VLOOKUP(E:E,笔记匹配!A:X,2,FALSE)</f>
        <v>月之精华</v>
      </c>
      <c r="AD78" s="19" t="str">
        <f>VLOOKUP(E:E,笔记匹配!A:X,4,FALSE)</f>
        <v>广禾堂月之精华</v>
      </c>
    </row>
    <row r="79" spans="1:30">
      <c r="A79" s="22" t="s">
        <v>25</v>
      </c>
      <c r="B79" s="22" t="s">
        <v>521</v>
      </c>
      <c r="C79" s="23">
        <v>16642894</v>
      </c>
      <c r="D79" s="22" t="s">
        <v>172</v>
      </c>
      <c r="E79" s="22" t="s">
        <v>372</v>
      </c>
      <c r="F79" s="22" t="s">
        <v>524</v>
      </c>
      <c r="G79" s="23">
        <v>3233979</v>
      </c>
      <c r="H79" s="22" t="s">
        <v>524</v>
      </c>
      <c r="I79" s="23">
        <v>2619310</v>
      </c>
      <c r="J79" s="22" t="s">
        <v>518</v>
      </c>
      <c r="K79" s="23">
        <v>3.3</v>
      </c>
      <c r="L79" s="23">
        <v>181</v>
      </c>
      <c r="M79" s="23">
        <v>11</v>
      </c>
      <c r="N79" s="24">
        <v>0.0608</v>
      </c>
      <c r="O79" s="23">
        <v>0.3</v>
      </c>
      <c r="P79" s="23">
        <v>18.23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4">
        <v>0</v>
      </c>
      <c r="Z79" s="23">
        <v>0</v>
      </c>
      <c r="AA79" s="23">
        <v>0</v>
      </c>
      <c r="AB79" s="19" t="str">
        <f>VLOOKUP(E:E,笔记匹配!A:X,3,FALSE)</f>
        <v>圆湘琴</v>
      </c>
      <c r="AC79" s="19" t="str">
        <f>VLOOKUP(E:E,笔记匹配!A:X,2,FALSE)</f>
        <v>月之精华</v>
      </c>
      <c r="AD79" s="19" t="str">
        <f>VLOOKUP(E:E,笔记匹配!A:X,4,FALSE)</f>
        <v>广禾堂月之精华</v>
      </c>
    </row>
    <row r="80" spans="1:30">
      <c r="A80" s="22" t="s">
        <v>25</v>
      </c>
      <c r="B80" s="22" t="s">
        <v>525</v>
      </c>
      <c r="C80" s="23">
        <v>16668149</v>
      </c>
      <c r="D80" s="22" t="s">
        <v>172</v>
      </c>
      <c r="E80" s="22" t="s">
        <v>375</v>
      </c>
      <c r="F80" s="22" t="s">
        <v>526</v>
      </c>
      <c r="G80" s="23">
        <v>3237281</v>
      </c>
      <c r="H80" s="22" t="s">
        <v>526</v>
      </c>
      <c r="I80" s="23">
        <v>2622499</v>
      </c>
      <c r="J80" s="22" t="s">
        <v>518</v>
      </c>
      <c r="K80" s="23">
        <v>611.99</v>
      </c>
      <c r="L80" s="23">
        <v>39477</v>
      </c>
      <c r="M80" s="23">
        <v>1654</v>
      </c>
      <c r="N80" s="24">
        <v>0.0419</v>
      </c>
      <c r="O80" s="23">
        <v>0.37</v>
      </c>
      <c r="P80" s="23">
        <v>15.5</v>
      </c>
      <c r="Q80" s="23">
        <v>18</v>
      </c>
      <c r="R80" s="23">
        <v>0</v>
      </c>
      <c r="S80" s="23">
        <v>10</v>
      </c>
      <c r="T80" s="23">
        <v>1</v>
      </c>
      <c r="U80" s="23">
        <v>1</v>
      </c>
      <c r="V80" s="23">
        <v>30</v>
      </c>
      <c r="W80" s="23">
        <v>20.4</v>
      </c>
      <c r="X80" s="23">
        <v>0</v>
      </c>
      <c r="Y80" s="24">
        <v>0</v>
      </c>
      <c r="Z80" s="23">
        <v>2</v>
      </c>
      <c r="AA80" s="23">
        <v>1</v>
      </c>
      <c r="AB80" s="19" t="str">
        <f>VLOOKUP(E:E,笔记匹配!A:X,3,FALSE)</f>
        <v>Peach酱</v>
      </c>
      <c r="AC80" s="19" t="str">
        <f>VLOOKUP(E:E,笔记匹配!A:X,2,FALSE)</f>
        <v>月之精华</v>
      </c>
      <c r="AD80" s="19" t="str">
        <f>VLOOKUP(E:E,笔记匹配!A:X,4,FALSE)</f>
        <v>无</v>
      </c>
    </row>
    <row r="81" spans="1:30">
      <c r="A81" s="22" t="s">
        <v>25</v>
      </c>
      <c r="B81" s="22" t="s">
        <v>529</v>
      </c>
      <c r="C81" s="23">
        <v>16815233</v>
      </c>
      <c r="D81" s="22" t="s">
        <v>172</v>
      </c>
      <c r="E81" s="22" t="s">
        <v>375</v>
      </c>
      <c r="F81" s="22" t="s">
        <v>530</v>
      </c>
      <c r="G81" s="23">
        <v>3259502</v>
      </c>
      <c r="H81" s="22" t="s">
        <v>530</v>
      </c>
      <c r="I81" s="23">
        <v>2646555</v>
      </c>
      <c r="J81" s="22" t="s">
        <v>518</v>
      </c>
      <c r="K81" s="23">
        <v>503.04</v>
      </c>
      <c r="L81" s="23">
        <v>34596</v>
      </c>
      <c r="M81" s="23">
        <v>1789</v>
      </c>
      <c r="N81" s="24">
        <v>0.0517</v>
      </c>
      <c r="O81" s="23">
        <v>0.28</v>
      </c>
      <c r="P81" s="23">
        <v>14.54</v>
      </c>
      <c r="Q81" s="23">
        <v>11</v>
      </c>
      <c r="R81" s="23">
        <v>0</v>
      </c>
      <c r="S81" s="23">
        <v>8</v>
      </c>
      <c r="T81" s="23">
        <v>0</v>
      </c>
      <c r="U81" s="23">
        <v>3</v>
      </c>
      <c r="V81" s="23">
        <v>22</v>
      </c>
      <c r="W81" s="23">
        <v>22.87</v>
      </c>
      <c r="X81" s="23">
        <v>0</v>
      </c>
      <c r="Y81" s="24">
        <v>0</v>
      </c>
      <c r="Z81" s="23">
        <v>8</v>
      </c>
      <c r="AA81" s="23">
        <v>1</v>
      </c>
      <c r="AB81" s="19" t="str">
        <f>VLOOKUP(E:E,笔记匹配!A:X,3,FALSE)</f>
        <v>Peach酱</v>
      </c>
      <c r="AC81" s="19" t="str">
        <f>VLOOKUP(E:E,笔记匹配!A:X,2,FALSE)</f>
        <v>月之精华</v>
      </c>
      <c r="AD81" s="19" t="str">
        <f>VLOOKUP(E:E,笔记匹配!A:X,4,FALSE)</f>
        <v>无</v>
      </c>
    </row>
    <row r="82" spans="1:30">
      <c r="A82" s="22" t="s">
        <v>25</v>
      </c>
      <c r="B82" s="22" t="s">
        <v>531</v>
      </c>
      <c r="C82" s="23">
        <v>16851432</v>
      </c>
      <c r="D82" s="22" t="s">
        <v>172</v>
      </c>
      <c r="E82" s="22" t="s">
        <v>372</v>
      </c>
      <c r="F82" s="22" t="s">
        <v>532</v>
      </c>
      <c r="G82" s="23">
        <v>3264185</v>
      </c>
      <c r="H82" s="22" t="s">
        <v>532</v>
      </c>
      <c r="I82" s="23">
        <v>2651960</v>
      </c>
      <c r="J82" s="22" t="s">
        <v>518</v>
      </c>
      <c r="K82" s="23">
        <v>177.93</v>
      </c>
      <c r="L82" s="23">
        <v>15401</v>
      </c>
      <c r="M82" s="23">
        <v>510</v>
      </c>
      <c r="N82" s="24">
        <v>0.0331</v>
      </c>
      <c r="O82" s="23">
        <v>0.35</v>
      </c>
      <c r="P82" s="23">
        <v>11.55</v>
      </c>
      <c r="Q82" s="23">
        <v>9</v>
      </c>
      <c r="R82" s="23">
        <v>0</v>
      </c>
      <c r="S82" s="23">
        <v>5</v>
      </c>
      <c r="T82" s="23">
        <v>0</v>
      </c>
      <c r="U82" s="23">
        <v>1</v>
      </c>
      <c r="V82" s="23">
        <v>15</v>
      </c>
      <c r="W82" s="23">
        <v>11.86</v>
      </c>
      <c r="X82" s="23">
        <v>0</v>
      </c>
      <c r="Y82" s="24">
        <v>0</v>
      </c>
      <c r="Z82" s="23">
        <v>2</v>
      </c>
      <c r="AA82" s="23">
        <v>3</v>
      </c>
      <c r="AB82" s="19" t="str">
        <f>VLOOKUP(E:E,笔记匹配!A:X,3,FALSE)</f>
        <v>圆湘琴</v>
      </c>
      <c r="AC82" s="19" t="str">
        <f>VLOOKUP(E:E,笔记匹配!A:X,2,FALSE)</f>
        <v>月之精华</v>
      </c>
      <c r="AD82" s="19" t="str">
        <f>VLOOKUP(E:E,笔记匹配!A:X,4,FALSE)</f>
        <v>广禾堂月之精华</v>
      </c>
    </row>
    <row r="83" spans="1:30">
      <c r="A83" s="22" t="s">
        <v>25</v>
      </c>
      <c r="B83" s="22" t="s">
        <v>537</v>
      </c>
      <c r="C83" s="23">
        <v>16985747</v>
      </c>
      <c r="D83" s="22" t="s">
        <v>184</v>
      </c>
      <c r="E83" s="22" t="s">
        <v>378</v>
      </c>
      <c r="F83" s="22" t="s">
        <v>538</v>
      </c>
      <c r="G83" s="23">
        <v>3285767</v>
      </c>
      <c r="H83" s="22" t="s">
        <v>538</v>
      </c>
      <c r="I83" s="23">
        <v>2673697</v>
      </c>
      <c r="J83" s="22" t="s">
        <v>518</v>
      </c>
      <c r="K83" s="23">
        <v>65.24</v>
      </c>
      <c r="L83" s="23">
        <v>7908</v>
      </c>
      <c r="M83" s="23">
        <v>186</v>
      </c>
      <c r="N83" s="24">
        <v>0.0235</v>
      </c>
      <c r="O83" s="23">
        <v>0.35</v>
      </c>
      <c r="P83" s="23">
        <v>8.25</v>
      </c>
      <c r="Q83" s="23">
        <v>2</v>
      </c>
      <c r="R83" s="23">
        <v>0</v>
      </c>
      <c r="S83" s="23">
        <v>1</v>
      </c>
      <c r="T83" s="23">
        <v>2</v>
      </c>
      <c r="U83" s="23">
        <v>0</v>
      </c>
      <c r="V83" s="23">
        <v>5</v>
      </c>
      <c r="W83" s="23">
        <v>13.05</v>
      </c>
      <c r="X83" s="23">
        <v>8</v>
      </c>
      <c r="Y83" s="24">
        <v>0.043</v>
      </c>
      <c r="Z83" s="23">
        <v>1</v>
      </c>
      <c r="AA83" s="23">
        <v>0</v>
      </c>
      <c r="AB83" s="19" t="str">
        <f>VLOOKUP(E:E,笔记匹配!A:X,3,FALSE)</f>
        <v>求求别再无效坐月子！广禾堂这个月子汤🐂🍺</v>
      </c>
      <c r="AC83" s="19" t="str">
        <f>VLOOKUP(E:E,笔记匹配!A:X,2,FALSE)</f>
        <v>无</v>
      </c>
      <c r="AD83" s="19" t="str">
        <f>VLOOKUP(E:E,笔记匹配!A:X,4,FALSE)</f>
        <v>无</v>
      </c>
    </row>
    <row r="84" spans="1:30">
      <c r="A84" s="22" t="s">
        <v>26</v>
      </c>
      <c r="B84" s="22" t="s">
        <v>515</v>
      </c>
      <c r="C84" s="23">
        <v>16522092</v>
      </c>
      <c r="D84" s="22" t="s">
        <v>184</v>
      </c>
      <c r="E84" s="22" t="s">
        <v>372</v>
      </c>
      <c r="F84" s="22" t="s">
        <v>516</v>
      </c>
      <c r="G84" s="23">
        <v>3218015</v>
      </c>
      <c r="H84" s="22" t="s">
        <v>517</v>
      </c>
      <c r="I84" s="23">
        <v>2602593</v>
      </c>
      <c r="J84" s="22" t="s">
        <v>518</v>
      </c>
      <c r="K84" s="23">
        <v>299.76</v>
      </c>
      <c r="L84" s="23">
        <v>12340</v>
      </c>
      <c r="M84" s="23">
        <v>489</v>
      </c>
      <c r="N84" s="24">
        <v>0.0396</v>
      </c>
      <c r="O84" s="23">
        <v>0.61</v>
      </c>
      <c r="P84" s="23">
        <v>24.29</v>
      </c>
      <c r="Q84" s="23">
        <v>16</v>
      </c>
      <c r="R84" s="23">
        <v>0</v>
      </c>
      <c r="S84" s="23">
        <v>19</v>
      </c>
      <c r="T84" s="23">
        <v>2</v>
      </c>
      <c r="U84" s="23">
        <v>0</v>
      </c>
      <c r="V84" s="23">
        <v>37</v>
      </c>
      <c r="W84" s="23">
        <v>8.1</v>
      </c>
      <c r="X84" s="23">
        <v>0</v>
      </c>
      <c r="Y84" s="24">
        <v>0</v>
      </c>
      <c r="Z84" s="23">
        <v>3</v>
      </c>
      <c r="AA84" s="23">
        <v>0</v>
      </c>
      <c r="AB84" s="19" t="str">
        <f>VLOOKUP(E:E,笔记匹配!A:X,3,FALSE)</f>
        <v>圆湘琴</v>
      </c>
      <c r="AC84" s="19" t="str">
        <f>VLOOKUP(E:E,笔记匹配!A:X,2,FALSE)</f>
        <v>月之精华</v>
      </c>
      <c r="AD84" s="19" t="str">
        <f>VLOOKUP(E:E,笔记匹配!A:X,4,FALSE)</f>
        <v>广禾堂月之精华</v>
      </c>
    </row>
    <row r="85" spans="1:30">
      <c r="A85" s="22" t="s">
        <v>26</v>
      </c>
      <c r="B85" s="22" t="s">
        <v>521</v>
      </c>
      <c r="C85" s="23">
        <v>16642222</v>
      </c>
      <c r="D85" s="22" t="s">
        <v>172</v>
      </c>
      <c r="E85" s="22" t="s">
        <v>372</v>
      </c>
      <c r="F85" s="22" t="s">
        <v>522</v>
      </c>
      <c r="G85" s="23">
        <v>3233847</v>
      </c>
      <c r="H85" s="22" t="s">
        <v>522</v>
      </c>
      <c r="I85" s="23">
        <v>2619163</v>
      </c>
      <c r="J85" s="22" t="s">
        <v>518</v>
      </c>
      <c r="K85" s="23">
        <v>301.87</v>
      </c>
      <c r="L85" s="23">
        <v>16889</v>
      </c>
      <c r="M85" s="23">
        <v>597</v>
      </c>
      <c r="N85" s="24">
        <v>0.0353</v>
      </c>
      <c r="O85" s="23">
        <v>0.51</v>
      </c>
      <c r="P85" s="23">
        <v>17.87</v>
      </c>
      <c r="Q85" s="23">
        <v>4</v>
      </c>
      <c r="R85" s="23">
        <v>1</v>
      </c>
      <c r="S85" s="23">
        <v>6</v>
      </c>
      <c r="T85" s="23">
        <v>1</v>
      </c>
      <c r="U85" s="23">
        <v>0</v>
      </c>
      <c r="V85" s="23">
        <v>12</v>
      </c>
      <c r="W85" s="23">
        <v>25.16</v>
      </c>
      <c r="X85" s="23">
        <v>0</v>
      </c>
      <c r="Y85" s="24">
        <v>0</v>
      </c>
      <c r="Z85" s="23">
        <v>0</v>
      </c>
      <c r="AA85" s="23">
        <v>1</v>
      </c>
      <c r="AB85" s="19" t="str">
        <f>VLOOKUP(E:E,笔记匹配!A:X,3,FALSE)</f>
        <v>圆湘琴</v>
      </c>
      <c r="AC85" s="19" t="str">
        <f>VLOOKUP(E:E,笔记匹配!A:X,2,FALSE)</f>
        <v>月之精华</v>
      </c>
      <c r="AD85" s="19" t="str">
        <f>VLOOKUP(E:E,笔记匹配!A:X,4,FALSE)</f>
        <v>广禾堂月之精华</v>
      </c>
    </row>
    <row r="86" spans="1:30">
      <c r="A86" s="22" t="s">
        <v>26</v>
      </c>
      <c r="B86" s="22" t="s">
        <v>521</v>
      </c>
      <c r="C86" s="23">
        <v>16642794</v>
      </c>
      <c r="D86" s="22" t="s">
        <v>172</v>
      </c>
      <c r="E86" s="22" t="s">
        <v>372</v>
      </c>
      <c r="F86" s="22" t="s">
        <v>523</v>
      </c>
      <c r="G86" s="23">
        <v>3233955</v>
      </c>
      <c r="H86" s="22" t="s">
        <v>523</v>
      </c>
      <c r="I86" s="23">
        <v>2619293</v>
      </c>
      <c r="J86" s="22" t="s">
        <v>518</v>
      </c>
      <c r="K86" s="23">
        <v>0.72</v>
      </c>
      <c r="L86" s="23">
        <v>35</v>
      </c>
      <c r="M86" s="23">
        <v>1</v>
      </c>
      <c r="N86" s="24">
        <v>0.0286</v>
      </c>
      <c r="O86" s="23">
        <v>0.72</v>
      </c>
      <c r="P86" s="23">
        <v>20.57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4">
        <v>0</v>
      </c>
      <c r="Z86" s="23">
        <v>0</v>
      </c>
      <c r="AA86" s="23">
        <v>0</v>
      </c>
      <c r="AB86" s="19" t="str">
        <f>VLOOKUP(E:E,笔记匹配!A:X,3,FALSE)</f>
        <v>圆湘琴</v>
      </c>
      <c r="AC86" s="19" t="str">
        <f>VLOOKUP(E:E,笔记匹配!A:X,2,FALSE)</f>
        <v>月之精华</v>
      </c>
      <c r="AD86" s="19" t="str">
        <f>VLOOKUP(E:E,笔记匹配!A:X,4,FALSE)</f>
        <v>广禾堂月之精华</v>
      </c>
    </row>
    <row r="87" spans="1:30">
      <c r="A87" s="22" t="s">
        <v>26</v>
      </c>
      <c r="B87" s="22" t="s">
        <v>521</v>
      </c>
      <c r="C87" s="23">
        <v>16642894</v>
      </c>
      <c r="D87" s="22" t="s">
        <v>172</v>
      </c>
      <c r="E87" s="22" t="s">
        <v>372</v>
      </c>
      <c r="F87" s="22" t="s">
        <v>524</v>
      </c>
      <c r="G87" s="23">
        <v>3233979</v>
      </c>
      <c r="H87" s="22" t="s">
        <v>524</v>
      </c>
      <c r="I87" s="23">
        <v>2619310</v>
      </c>
      <c r="J87" s="22" t="s">
        <v>518</v>
      </c>
      <c r="K87" s="23">
        <v>10.48</v>
      </c>
      <c r="L87" s="23">
        <v>944</v>
      </c>
      <c r="M87" s="23">
        <v>36</v>
      </c>
      <c r="N87" s="24">
        <v>0.0381</v>
      </c>
      <c r="O87" s="23">
        <v>0.29</v>
      </c>
      <c r="P87" s="23">
        <v>11.1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4">
        <v>0</v>
      </c>
      <c r="Z87" s="23">
        <v>1</v>
      </c>
      <c r="AA87" s="23">
        <v>0</v>
      </c>
      <c r="AB87" s="19" t="str">
        <f>VLOOKUP(E:E,笔记匹配!A:X,3,FALSE)</f>
        <v>圆湘琴</v>
      </c>
      <c r="AC87" s="19" t="str">
        <f>VLOOKUP(E:E,笔记匹配!A:X,2,FALSE)</f>
        <v>月之精华</v>
      </c>
      <c r="AD87" s="19" t="str">
        <f>VLOOKUP(E:E,笔记匹配!A:X,4,FALSE)</f>
        <v>广禾堂月之精华</v>
      </c>
    </row>
    <row r="88" spans="1:30">
      <c r="A88" s="22" t="s">
        <v>26</v>
      </c>
      <c r="B88" s="22" t="s">
        <v>529</v>
      </c>
      <c r="C88" s="23">
        <v>16815233</v>
      </c>
      <c r="D88" s="22" t="s">
        <v>172</v>
      </c>
      <c r="E88" s="22" t="s">
        <v>375</v>
      </c>
      <c r="F88" s="22" t="s">
        <v>530</v>
      </c>
      <c r="G88" s="23">
        <v>3259502</v>
      </c>
      <c r="H88" s="22" t="s">
        <v>530</v>
      </c>
      <c r="I88" s="23">
        <v>2646555</v>
      </c>
      <c r="J88" s="22" t="s">
        <v>518</v>
      </c>
      <c r="K88" s="23">
        <v>203.14</v>
      </c>
      <c r="L88" s="23">
        <v>13194</v>
      </c>
      <c r="M88" s="23">
        <v>716</v>
      </c>
      <c r="N88" s="24">
        <v>0.0543</v>
      </c>
      <c r="O88" s="23">
        <v>0.28</v>
      </c>
      <c r="P88" s="23">
        <v>15.4</v>
      </c>
      <c r="Q88" s="23">
        <v>2</v>
      </c>
      <c r="R88" s="23">
        <v>0</v>
      </c>
      <c r="S88" s="23">
        <v>6</v>
      </c>
      <c r="T88" s="23">
        <v>1</v>
      </c>
      <c r="U88" s="23">
        <v>0</v>
      </c>
      <c r="V88" s="23">
        <v>9</v>
      </c>
      <c r="W88" s="23">
        <v>22.57</v>
      </c>
      <c r="X88" s="23">
        <v>0</v>
      </c>
      <c r="Y88" s="24">
        <v>0</v>
      </c>
      <c r="Z88" s="23">
        <v>0</v>
      </c>
      <c r="AA88" s="23">
        <v>0</v>
      </c>
      <c r="AB88" s="19" t="str">
        <f>VLOOKUP(E:E,笔记匹配!A:X,3,FALSE)</f>
        <v>Peach酱</v>
      </c>
      <c r="AC88" s="19" t="str">
        <f>VLOOKUP(E:E,笔记匹配!A:X,2,FALSE)</f>
        <v>月之精华</v>
      </c>
      <c r="AD88" s="19" t="str">
        <f>VLOOKUP(E:E,笔记匹配!A:X,4,FALSE)</f>
        <v>无</v>
      </c>
    </row>
    <row r="89" spans="1:30">
      <c r="A89" s="22" t="s">
        <v>26</v>
      </c>
      <c r="B89" s="22" t="s">
        <v>531</v>
      </c>
      <c r="C89" s="23">
        <v>16851432</v>
      </c>
      <c r="D89" s="22" t="s">
        <v>172</v>
      </c>
      <c r="E89" s="22" t="s">
        <v>372</v>
      </c>
      <c r="F89" s="22" t="s">
        <v>532</v>
      </c>
      <c r="G89" s="23">
        <v>3264185</v>
      </c>
      <c r="H89" s="22" t="s">
        <v>532</v>
      </c>
      <c r="I89" s="23">
        <v>2651960</v>
      </c>
      <c r="J89" s="22" t="s">
        <v>518</v>
      </c>
      <c r="K89" s="23">
        <v>158.64</v>
      </c>
      <c r="L89" s="23">
        <v>12935</v>
      </c>
      <c r="M89" s="23">
        <v>466</v>
      </c>
      <c r="N89" s="24">
        <v>0.036</v>
      </c>
      <c r="O89" s="23">
        <v>0.34</v>
      </c>
      <c r="P89" s="23">
        <v>12.26</v>
      </c>
      <c r="Q89" s="23">
        <v>4</v>
      </c>
      <c r="R89" s="23">
        <v>0</v>
      </c>
      <c r="S89" s="23">
        <v>2</v>
      </c>
      <c r="T89" s="23">
        <v>0</v>
      </c>
      <c r="U89" s="23">
        <v>0</v>
      </c>
      <c r="V89" s="23">
        <v>6</v>
      </c>
      <c r="W89" s="23">
        <v>26.44</v>
      </c>
      <c r="X89" s="23">
        <v>0</v>
      </c>
      <c r="Y89" s="24">
        <v>0</v>
      </c>
      <c r="Z89" s="23">
        <v>1</v>
      </c>
      <c r="AA89" s="23">
        <v>0</v>
      </c>
      <c r="AB89" s="19" t="str">
        <f>VLOOKUP(E:E,笔记匹配!A:X,3,FALSE)</f>
        <v>圆湘琴</v>
      </c>
      <c r="AC89" s="19" t="str">
        <f>VLOOKUP(E:E,笔记匹配!A:X,2,FALSE)</f>
        <v>月之精华</v>
      </c>
      <c r="AD89" s="19" t="str">
        <f>VLOOKUP(E:E,笔记匹配!A:X,4,FALSE)</f>
        <v>广禾堂月之精华</v>
      </c>
    </row>
    <row r="90" spans="1:30">
      <c r="A90" s="22" t="s">
        <v>26</v>
      </c>
      <c r="B90" s="22" t="s">
        <v>537</v>
      </c>
      <c r="C90" s="23">
        <v>16985747</v>
      </c>
      <c r="D90" s="22" t="s">
        <v>184</v>
      </c>
      <c r="E90" s="22" t="s">
        <v>378</v>
      </c>
      <c r="F90" s="22" t="s">
        <v>538</v>
      </c>
      <c r="G90" s="23">
        <v>3285767</v>
      </c>
      <c r="H90" s="22" t="s">
        <v>538</v>
      </c>
      <c r="I90" s="23">
        <v>2673697</v>
      </c>
      <c r="J90" s="22" t="s">
        <v>518</v>
      </c>
      <c r="K90" s="23">
        <v>24.07</v>
      </c>
      <c r="L90" s="23">
        <v>1631</v>
      </c>
      <c r="M90" s="23">
        <v>50</v>
      </c>
      <c r="N90" s="24">
        <v>0.0307</v>
      </c>
      <c r="O90" s="23">
        <v>0.48</v>
      </c>
      <c r="P90" s="23">
        <v>14.76</v>
      </c>
      <c r="Q90" s="23">
        <v>2</v>
      </c>
      <c r="R90" s="23">
        <v>0</v>
      </c>
      <c r="S90" s="23">
        <v>2</v>
      </c>
      <c r="T90" s="23">
        <v>2</v>
      </c>
      <c r="U90" s="23">
        <v>0</v>
      </c>
      <c r="V90" s="23">
        <v>6</v>
      </c>
      <c r="W90" s="23">
        <v>4.01</v>
      </c>
      <c r="X90" s="23">
        <v>4</v>
      </c>
      <c r="Y90" s="24">
        <v>0.08</v>
      </c>
      <c r="Z90" s="23">
        <v>0</v>
      </c>
      <c r="AA90" s="23">
        <v>0</v>
      </c>
      <c r="AB90" s="19" t="str">
        <f>VLOOKUP(E:E,笔记匹配!A:X,3,FALSE)</f>
        <v>求求别再无效坐月子！广禾堂这个月子汤🐂🍺</v>
      </c>
      <c r="AC90" s="19" t="str">
        <f>VLOOKUP(E:E,笔记匹配!A:X,2,FALSE)</f>
        <v>无</v>
      </c>
      <c r="AD90" s="19" t="str">
        <f>VLOOKUP(E:E,笔记匹配!A:X,4,FALSE)</f>
        <v>无</v>
      </c>
    </row>
    <row r="91" spans="1:30">
      <c r="A91" s="22" t="s">
        <v>26</v>
      </c>
      <c r="B91" s="22" t="s">
        <v>539</v>
      </c>
      <c r="C91" s="23">
        <v>17055909</v>
      </c>
      <c r="D91" s="22" t="s">
        <v>184</v>
      </c>
      <c r="E91" s="22" t="s">
        <v>379</v>
      </c>
      <c r="F91" s="22" t="s">
        <v>540</v>
      </c>
      <c r="G91" s="23">
        <v>3295828</v>
      </c>
      <c r="H91" s="22" t="s">
        <v>540</v>
      </c>
      <c r="I91" s="23">
        <v>2683824</v>
      </c>
      <c r="J91" s="22" t="s">
        <v>518</v>
      </c>
      <c r="K91" s="23">
        <v>42.03</v>
      </c>
      <c r="L91" s="23">
        <v>6849</v>
      </c>
      <c r="M91" s="23">
        <v>122</v>
      </c>
      <c r="N91" s="24">
        <v>0.0178</v>
      </c>
      <c r="O91" s="23">
        <v>0.34</v>
      </c>
      <c r="P91" s="23">
        <v>6.14</v>
      </c>
      <c r="Q91" s="23">
        <v>5</v>
      </c>
      <c r="R91" s="23">
        <v>0</v>
      </c>
      <c r="S91" s="23">
        <v>1</v>
      </c>
      <c r="T91" s="23">
        <v>1</v>
      </c>
      <c r="U91" s="23">
        <v>0</v>
      </c>
      <c r="V91" s="23">
        <v>7</v>
      </c>
      <c r="W91" s="23">
        <v>6</v>
      </c>
      <c r="X91" s="23">
        <v>0</v>
      </c>
      <c r="Y91" s="24">
        <v>0</v>
      </c>
      <c r="Z91" s="23">
        <v>0</v>
      </c>
      <c r="AA91" s="23">
        <v>0</v>
      </c>
      <c r="AB91" s="19" t="str">
        <f>VLOOKUP(E:E,笔记匹配!A:X,3,FALSE)</f>
        <v>栗栗Ann</v>
      </c>
      <c r="AC91" s="19" t="str">
        <f>VLOOKUP(E:E,笔记匹配!A:X,2,FALSE)</f>
        <v>月之精华</v>
      </c>
      <c r="AD91" s="19" t="str">
        <f>VLOOKUP(E:E,笔记匹配!A:X,4,FALSE)</f>
        <v>无</v>
      </c>
    </row>
    <row r="92" spans="1:30">
      <c r="A92" s="22" t="s">
        <v>27</v>
      </c>
      <c r="B92" s="22" t="s">
        <v>515</v>
      </c>
      <c r="C92" s="23">
        <v>16522092</v>
      </c>
      <c r="D92" s="22" t="s">
        <v>184</v>
      </c>
      <c r="E92" s="22" t="s">
        <v>372</v>
      </c>
      <c r="F92" s="22" t="s">
        <v>516</v>
      </c>
      <c r="G92" s="23">
        <v>3218015</v>
      </c>
      <c r="H92" s="22" t="s">
        <v>517</v>
      </c>
      <c r="I92" s="23">
        <v>2602593</v>
      </c>
      <c r="J92" s="22" t="s">
        <v>518</v>
      </c>
      <c r="K92" s="23">
        <v>298.36</v>
      </c>
      <c r="L92" s="23">
        <v>14021</v>
      </c>
      <c r="M92" s="23">
        <v>531</v>
      </c>
      <c r="N92" s="24">
        <v>0.0379</v>
      </c>
      <c r="O92" s="23">
        <v>0.56</v>
      </c>
      <c r="P92" s="23">
        <v>21.28</v>
      </c>
      <c r="Q92" s="23">
        <v>18</v>
      </c>
      <c r="R92" s="23">
        <v>0</v>
      </c>
      <c r="S92" s="23">
        <v>22</v>
      </c>
      <c r="T92" s="23">
        <v>1</v>
      </c>
      <c r="U92" s="23">
        <v>1</v>
      </c>
      <c r="V92" s="23">
        <v>42</v>
      </c>
      <c r="W92" s="23">
        <v>7.1</v>
      </c>
      <c r="X92" s="23">
        <v>0</v>
      </c>
      <c r="Y92" s="24">
        <v>0</v>
      </c>
      <c r="Z92" s="23">
        <v>4</v>
      </c>
      <c r="AA92" s="23">
        <v>5</v>
      </c>
      <c r="AB92" s="19" t="str">
        <f>VLOOKUP(E:E,笔记匹配!A:X,3,FALSE)</f>
        <v>圆湘琴</v>
      </c>
      <c r="AC92" s="19" t="str">
        <f>VLOOKUP(E:E,笔记匹配!A:X,2,FALSE)</f>
        <v>月之精华</v>
      </c>
      <c r="AD92" s="19" t="str">
        <f>VLOOKUP(E:E,笔记匹配!A:X,4,FALSE)</f>
        <v>广禾堂月之精华</v>
      </c>
    </row>
    <row r="93" spans="1:30">
      <c r="A93" s="22" t="s">
        <v>27</v>
      </c>
      <c r="B93" s="22" t="s">
        <v>521</v>
      </c>
      <c r="C93" s="23">
        <v>16642222</v>
      </c>
      <c r="D93" s="22" t="s">
        <v>172</v>
      </c>
      <c r="E93" s="22" t="s">
        <v>372</v>
      </c>
      <c r="F93" s="22" t="s">
        <v>522</v>
      </c>
      <c r="G93" s="23">
        <v>3233847</v>
      </c>
      <c r="H93" s="22" t="s">
        <v>522</v>
      </c>
      <c r="I93" s="23">
        <v>2619163</v>
      </c>
      <c r="J93" s="22" t="s">
        <v>518</v>
      </c>
      <c r="K93" s="23">
        <v>298.07</v>
      </c>
      <c r="L93" s="23">
        <v>17803</v>
      </c>
      <c r="M93" s="23">
        <v>577</v>
      </c>
      <c r="N93" s="24">
        <v>0.0324</v>
      </c>
      <c r="O93" s="23">
        <v>0.52</v>
      </c>
      <c r="P93" s="23">
        <v>16.74</v>
      </c>
      <c r="Q93" s="23">
        <v>4</v>
      </c>
      <c r="R93" s="23">
        <v>0</v>
      </c>
      <c r="S93" s="23">
        <v>6</v>
      </c>
      <c r="T93" s="23">
        <v>0</v>
      </c>
      <c r="U93" s="23">
        <v>0</v>
      </c>
      <c r="V93" s="23">
        <v>10</v>
      </c>
      <c r="W93" s="23">
        <v>29.81</v>
      </c>
      <c r="X93" s="23">
        <v>0</v>
      </c>
      <c r="Y93" s="24">
        <v>0</v>
      </c>
      <c r="Z93" s="23">
        <v>3</v>
      </c>
      <c r="AA93" s="23">
        <v>2</v>
      </c>
      <c r="AB93" s="19" t="str">
        <f>VLOOKUP(E:E,笔记匹配!A:X,3,FALSE)</f>
        <v>圆湘琴</v>
      </c>
      <c r="AC93" s="19" t="str">
        <f>VLOOKUP(E:E,笔记匹配!A:X,2,FALSE)</f>
        <v>月之精华</v>
      </c>
      <c r="AD93" s="19" t="str">
        <f>VLOOKUP(E:E,笔记匹配!A:X,4,FALSE)</f>
        <v>广禾堂月之精华</v>
      </c>
    </row>
    <row r="94" spans="1:30">
      <c r="A94" s="22" t="s">
        <v>27</v>
      </c>
      <c r="B94" s="22" t="s">
        <v>521</v>
      </c>
      <c r="C94" s="23">
        <v>16642894</v>
      </c>
      <c r="D94" s="22" t="s">
        <v>172</v>
      </c>
      <c r="E94" s="22" t="s">
        <v>372</v>
      </c>
      <c r="F94" s="22" t="s">
        <v>524</v>
      </c>
      <c r="G94" s="23">
        <v>3233979</v>
      </c>
      <c r="H94" s="22" t="s">
        <v>524</v>
      </c>
      <c r="I94" s="23">
        <v>2619310</v>
      </c>
      <c r="J94" s="22" t="s">
        <v>518</v>
      </c>
      <c r="K94" s="23">
        <v>12.33</v>
      </c>
      <c r="L94" s="23">
        <v>962</v>
      </c>
      <c r="M94" s="23">
        <v>43</v>
      </c>
      <c r="N94" s="24">
        <v>0.0447</v>
      </c>
      <c r="O94" s="23">
        <v>0.29</v>
      </c>
      <c r="P94" s="23">
        <v>12.82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4">
        <v>0</v>
      </c>
      <c r="Z94" s="23">
        <v>0</v>
      </c>
      <c r="AA94" s="23">
        <v>0</v>
      </c>
      <c r="AB94" s="19" t="str">
        <f>VLOOKUP(E:E,笔记匹配!A:X,3,FALSE)</f>
        <v>圆湘琴</v>
      </c>
      <c r="AC94" s="19" t="str">
        <f>VLOOKUP(E:E,笔记匹配!A:X,2,FALSE)</f>
        <v>月之精华</v>
      </c>
      <c r="AD94" s="19" t="str">
        <f>VLOOKUP(E:E,笔记匹配!A:X,4,FALSE)</f>
        <v>广禾堂月之精华</v>
      </c>
    </row>
    <row r="95" spans="1:30">
      <c r="A95" s="22" t="s">
        <v>27</v>
      </c>
      <c r="B95" s="22" t="s">
        <v>529</v>
      </c>
      <c r="C95" s="23">
        <v>16815233</v>
      </c>
      <c r="D95" s="22" t="s">
        <v>172</v>
      </c>
      <c r="E95" s="22" t="s">
        <v>375</v>
      </c>
      <c r="F95" s="22" t="s">
        <v>530</v>
      </c>
      <c r="G95" s="23">
        <v>3259502</v>
      </c>
      <c r="H95" s="22" t="s">
        <v>530</v>
      </c>
      <c r="I95" s="23">
        <v>2646555</v>
      </c>
      <c r="J95" s="22" t="s">
        <v>518</v>
      </c>
      <c r="K95" s="23">
        <v>203.71</v>
      </c>
      <c r="L95" s="23">
        <v>14527</v>
      </c>
      <c r="M95" s="23">
        <v>725</v>
      </c>
      <c r="N95" s="24">
        <v>0.0499</v>
      </c>
      <c r="O95" s="23">
        <v>0.28</v>
      </c>
      <c r="P95" s="23">
        <v>14.02</v>
      </c>
      <c r="Q95" s="23">
        <v>3</v>
      </c>
      <c r="R95" s="23">
        <v>0</v>
      </c>
      <c r="S95" s="23">
        <v>3</v>
      </c>
      <c r="T95" s="23">
        <v>0</v>
      </c>
      <c r="U95" s="23">
        <v>1</v>
      </c>
      <c r="V95" s="23">
        <v>7</v>
      </c>
      <c r="W95" s="23">
        <v>29.1</v>
      </c>
      <c r="X95" s="23">
        <v>0</v>
      </c>
      <c r="Y95" s="24">
        <v>0</v>
      </c>
      <c r="Z95" s="23">
        <v>2</v>
      </c>
      <c r="AA95" s="23">
        <v>0</v>
      </c>
      <c r="AB95" s="19" t="str">
        <f>VLOOKUP(E:E,笔记匹配!A:X,3,FALSE)</f>
        <v>Peach酱</v>
      </c>
      <c r="AC95" s="19" t="str">
        <f>VLOOKUP(E:E,笔记匹配!A:X,2,FALSE)</f>
        <v>月之精华</v>
      </c>
      <c r="AD95" s="19" t="str">
        <f>VLOOKUP(E:E,笔记匹配!A:X,4,FALSE)</f>
        <v>无</v>
      </c>
    </row>
    <row r="96" spans="1:30">
      <c r="A96" s="22" t="s">
        <v>27</v>
      </c>
      <c r="B96" s="22" t="s">
        <v>531</v>
      </c>
      <c r="C96" s="23">
        <v>16851432</v>
      </c>
      <c r="D96" s="22" t="s">
        <v>172</v>
      </c>
      <c r="E96" s="22" t="s">
        <v>372</v>
      </c>
      <c r="F96" s="22" t="s">
        <v>532</v>
      </c>
      <c r="G96" s="23">
        <v>3264185</v>
      </c>
      <c r="H96" s="22" t="s">
        <v>532</v>
      </c>
      <c r="I96" s="23">
        <v>2651960</v>
      </c>
      <c r="J96" s="22" t="s">
        <v>518</v>
      </c>
      <c r="K96" s="23">
        <v>230</v>
      </c>
      <c r="L96" s="23">
        <v>17736</v>
      </c>
      <c r="M96" s="23">
        <v>669</v>
      </c>
      <c r="N96" s="24">
        <v>0.0377</v>
      </c>
      <c r="O96" s="23">
        <v>0.34</v>
      </c>
      <c r="P96" s="23">
        <v>12.97</v>
      </c>
      <c r="Q96" s="23">
        <v>7</v>
      </c>
      <c r="R96" s="23">
        <v>2</v>
      </c>
      <c r="S96" s="23">
        <v>8</v>
      </c>
      <c r="T96" s="23">
        <v>1</v>
      </c>
      <c r="U96" s="23">
        <v>0</v>
      </c>
      <c r="V96" s="23">
        <v>18</v>
      </c>
      <c r="W96" s="23">
        <v>12.78</v>
      </c>
      <c r="X96" s="23">
        <v>0</v>
      </c>
      <c r="Y96" s="24">
        <v>0</v>
      </c>
      <c r="Z96" s="23">
        <v>4</v>
      </c>
      <c r="AA96" s="23">
        <v>0</v>
      </c>
      <c r="AB96" s="19" t="str">
        <f>VLOOKUP(E:E,笔记匹配!A:X,3,FALSE)</f>
        <v>圆湘琴</v>
      </c>
      <c r="AC96" s="19" t="str">
        <f>VLOOKUP(E:E,笔记匹配!A:X,2,FALSE)</f>
        <v>月之精华</v>
      </c>
      <c r="AD96" s="19" t="str">
        <f>VLOOKUP(E:E,笔记匹配!A:X,4,FALSE)</f>
        <v>广禾堂月之精华</v>
      </c>
    </row>
    <row r="97" spans="1:30">
      <c r="A97" s="22" t="s">
        <v>27</v>
      </c>
      <c r="B97" s="22" t="s">
        <v>537</v>
      </c>
      <c r="C97" s="23">
        <v>16985747</v>
      </c>
      <c r="D97" s="22" t="s">
        <v>184</v>
      </c>
      <c r="E97" s="22" t="s">
        <v>378</v>
      </c>
      <c r="F97" s="22" t="s">
        <v>538</v>
      </c>
      <c r="G97" s="23">
        <v>3285767</v>
      </c>
      <c r="H97" s="22" t="s">
        <v>538</v>
      </c>
      <c r="I97" s="23">
        <v>2673697</v>
      </c>
      <c r="J97" s="22" t="s">
        <v>518</v>
      </c>
      <c r="K97" s="23">
        <v>16.06</v>
      </c>
      <c r="L97" s="23">
        <v>1209</v>
      </c>
      <c r="M97" s="23">
        <v>36</v>
      </c>
      <c r="N97" s="24">
        <v>0.0298</v>
      </c>
      <c r="O97" s="23">
        <v>0.45</v>
      </c>
      <c r="P97" s="23">
        <v>13.28</v>
      </c>
      <c r="Q97" s="23">
        <v>1</v>
      </c>
      <c r="R97" s="23">
        <v>0</v>
      </c>
      <c r="S97" s="23">
        <v>1</v>
      </c>
      <c r="T97" s="23">
        <v>0</v>
      </c>
      <c r="U97" s="23">
        <v>0</v>
      </c>
      <c r="V97" s="23">
        <v>2</v>
      </c>
      <c r="W97" s="23">
        <v>8.03</v>
      </c>
      <c r="X97" s="23">
        <v>0</v>
      </c>
      <c r="Y97" s="24">
        <v>0</v>
      </c>
      <c r="Z97" s="23">
        <v>0</v>
      </c>
      <c r="AA97" s="23">
        <v>0</v>
      </c>
      <c r="AB97" s="19" t="str">
        <f>VLOOKUP(E:E,笔记匹配!A:X,3,FALSE)</f>
        <v>求求别再无效坐月子！广禾堂这个月子汤🐂🍺</v>
      </c>
      <c r="AC97" s="19" t="str">
        <f>VLOOKUP(E:E,笔记匹配!A:X,2,FALSE)</f>
        <v>无</v>
      </c>
      <c r="AD97" s="19" t="str">
        <f>VLOOKUP(E:E,笔记匹配!A:X,4,FALSE)</f>
        <v>无</v>
      </c>
    </row>
    <row r="98" spans="1:30">
      <c r="A98" s="22" t="s">
        <v>27</v>
      </c>
      <c r="B98" s="22" t="s">
        <v>539</v>
      </c>
      <c r="C98" s="23">
        <v>17055909</v>
      </c>
      <c r="D98" s="22" t="s">
        <v>184</v>
      </c>
      <c r="E98" s="22" t="s">
        <v>379</v>
      </c>
      <c r="F98" s="22" t="s">
        <v>540</v>
      </c>
      <c r="G98" s="23">
        <v>3295828</v>
      </c>
      <c r="H98" s="22" t="s">
        <v>540</v>
      </c>
      <c r="I98" s="23">
        <v>2683824</v>
      </c>
      <c r="J98" s="22" t="s">
        <v>518</v>
      </c>
      <c r="K98" s="23">
        <v>21.63</v>
      </c>
      <c r="L98" s="23">
        <v>2936</v>
      </c>
      <c r="M98" s="23">
        <v>51</v>
      </c>
      <c r="N98" s="24">
        <v>0.0174</v>
      </c>
      <c r="O98" s="23">
        <v>0.42</v>
      </c>
      <c r="P98" s="23">
        <v>7.37</v>
      </c>
      <c r="Q98" s="23">
        <v>1</v>
      </c>
      <c r="R98" s="23">
        <v>0</v>
      </c>
      <c r="S98" s="23">
        <v>0</v>
      </c>
      <c r="T98" s="23">
        <v>0</v>
      </c>
      <c r="U98" s="23">
        <v>0</v>
      </c>
      <c r="V98" s="23">
        <v>1</v>
      </c>
      <c r="W98" s="23">
        <v>21.63</v>
      </c>
      <c r="X98" s="23">
        <v>0</v>
      </c>
      <c r="Y98" s="24">
        <v>0</v>
      </c>
      <c r="Z98" s="23">
        <v>0</v>
      </c>
      <c r="AA98" s="23">
        <v>0</v>
      </c>
      <c r="AB98" s="19" t="str">
        <f>VLOOKUP(E:E,笔记匹配!A:X,3,FALSE)</f>
        <v>栗栗Ann</v>
      </c>
      <c r="AC98" s="19" t="str">
        <f>VLOOKUP(E:E,笔记匹配!A:X,2,FALSE)</f>
        <v>月之精华</v>
      </c>
      <c r="AD98" s="19" t="str">
        <f>VLOOKUP(E:E,笔记匹配!A:X,4,FALSE)</f>
        <v>无</v>
      </c>
    </row>
    <row r="99" spans="1:30">
      <c r="A99" s="22" t="s">
        <v>28</v>
      </c>
      <c r="B99" s="22" t="s">
        <v>515</v>
      </c>
      <c r="C99" s="23">
        <v>16522092</v>
      </c>
      <c r="D99" s="22" t="s">
        <v>184</v>
      </c>
      <c r="E99" s="22" t="s">
        <v>372</v>
      </c>
      <c r="F99" s="22" t="s">
        <v>516</v>
      </c>
      <c r="G99" s="23">
        <v>3218015</v>
      </c>
      <c r="H99" s="22" t="s">
        <v>517</v>
      </c>
      <c r="I99" s="23">
        <v>2602593</v>
      </c>
      <c r="J99" s="22" t="s">
        <v>518</v>
      </c>
      <c r="K99" s="23">
        <v>303.36</v>
      </c>
      <c r="L99" s="23">
        <v>13846</v>
      </c>
      <c r="M99" s="23">
        <v>525</v>
      </c>
      <c r="N99" s="24">
        <v>0.0379</v>
      </c>
      <c r="O99" s="23">
        <v>0.58</v>
      </c>
      <c r="P99" s="23">
        <v>21.91</v>
      </c>
      <c r="Q99" s="23">
        <v>24</v>
      </c>
      <c r="R99" s="23">
        <v>1</v>
      </c>
      <c r="S99" s="23">
        <v>18</v>
      </c>
      <c r="T99" s="23">
        <v>1</v>
      </c>
      <c r="U99" s="23">
        <v>1</v>
      </c>
      <c r="V99" s="23">
        <v>45</v>
      </c>
      <c r="W99" s="23">
        <v>6.74</v>
      </c>
      <c r="X99" s="23">
        <v>0</v>
      </c>
      <c r="Y99" s="24">
        <v>0</v>
      </c>
      <c r="Z99" s="23">
        <v>7</v>
      </c>
      <c r="AA99" s="23">
        <v>13</v>
      </c>
      <c r="AB99" s="19" t="str">
        <f>VLOOKUP(E:E,笔记匹配!A:X,3,FALSE)</f>
        <v>圆湘琴</v>
      </c>
      <c r="AC99" s="19" t="str">
        <f>VLOOKUP(E:E,笔记匹配!A:X,2,FALSE)</f>
        <v>月之精华</v>
      </c>
      <c r="AD99" s="19" t="str">
        <f>VLOOKUP(E:E,笔记匹配!A:X,4,FALSE)</f>
        <v>广禾堂月之精华</v>
      </c>
    </row>
    <row r="100" spans="1:30">
      <c r="A100" s="22" t="s">
        <v>28</v>
      </c>
      <c r="B100" s="22" t="s">
        <v>521</v>
      </c>
      <c r="C100" s="23">
        <v>16642222</v>
      </c>
      <c r="D100" s="22" t="s">
        <v>172</v>
      </c>
      <c r="E100" s="22" t="s">
        <v>372</v>
      </c>
      <c r="F100" s="22" t="s">
        <v>522</v>
      </c>
      <c r="G100" s="23">
        <v>3233847</v>
      </c>
      <c r="H100" s="22" t="s">
        <v>522</v>
      </c>
      <c r="I100" s="23">
        <v>2619163</v>
      </c>
      <c r="J100" s="22" t="s">
        <v>518</v>
      </c>
      <c r="K100" s="23">
        <v>296.1</v>
      </c>
      <c r="L100" s="23">
        <v>19285</v>
      </c>
      <c r="M100" s="23">
        <v>573</v>
      </c>
      <c r="N100" s="24">
        <v>0.0297</v>
      </c>
      <c r="O100" s="23">
        <v>0.52</v>
      </c>
      <c r="P100" s="23">
        <v>15.35</v>
      </c>
      <c r="Q100" s="23">
        <v>11</v>
      </c>
      <c r="R100" s="23">
        <v>0</v>
      </c>
      <c r="S100" s="23">
        <v>3</v>
      </c>
      <c r="T100" s="23">
        <v>0</v>
      </c>
      <c r="U100" s="23">
        <v>0</v>
      </c>
      <c r="V100" s="23">
        <v>14</v>
      </c>
      <c r="W100" s="23">
        <v>21.15</v>
      </c>
      <c r="X100" s="23">
        <v>0</v>
      </c>
      <c r="Y100" s="24">
        <v>0</v>
      </c>
      <c r="Z100" s="23">
        <v>1</v>
      </c>
      <c r="AA100" s="23">
        <v>1</v>
      </c>
      <c r="AB100" s="19" t="str">
        <f>VLOOKUP(E:E,笔记匹配!A:X,3,FALSE)</f>
        <v>圆湘琴</v>
      </c>
      <c r="AC100" s="19" t="str">
        <f>VLOOKUP(E:E,笔记匹配!A:X,2,FALSE)</f>
        <v>月之精华</v>
      </c>
      <c r="AD100" s="19" t="str">
        <f>VLOOKUP(E:E,笔记匹配!A:X,4,FALSE)</f>
        <v>广禾堂月之精华</v>
      </c>
    </row>
    <row r="101" spans="1:30">
      <c r="A101" s="22" t="s">
        <v>28</v>
      </c>
      <c r="B101" s="22" t="s">
        <v>521</v>
      </c>
      <c r="C101" s="23">
        <v>16642894</v>
      </c>
      <c r="D101" s="22" t="s">
        <v>172</v>
      </c>
      <c r="E101" s="22" t="s">
        <v>372</v>
      </c>
      <c r="F101" s="22" t="s">
        <v>524</v>
      </c>
      <c r="G101" s="23">
        <v>3233979</v>
      </c>
      <c r="H101" s="22" t="s">
        <v>524</v>
      </c>
      <c r="I101" s="23">
        <v>2619310</v>
      </c>
      <c r="J101" s="22" t="s">
        <v>518</v>
      </c>
      <c r="K101" s="23">
        <v>9.99</v>
      </c>
      <c r="L101" s="23">
        <v>836</v>
      </c>
      <c r="M101" s="23">
        <v>35</v>
      </c>
      <c r="N101" s="24">
        <v>0.0419</v>
      </c>
      <c r="O101" s="23">
        <v>0.29</v>
      </c>
      <c r="P101" s="23">
        <v>11.95</v>
      </c>
      <c r="Q101" s="23">
        <v>1</v>
      </c>
      <c r="R101" s="23">
        <v>0</v>
      </c>
      <c r="S101" s="23">
        <v>0</v>
      </c>
      <c r="T101" s="23">
        <v>0</v>
      </c>
      <c r="U101" s="23">
        <v>0</v>
      </c>
      <c r="V101" s="23">
        <v>1</v>
      </c>
      <c r="W101" s="23">
        <v>9.99</v>
      </c>
      <c r="X101" s="23">
        <v>0</v>
      </c>
      <c r="Y101" s="24">
        <v>0</v>
      </c>
      <c r="Z101" s="23">
        <v>0</v>
      </c>
      <c r="AA101" s="23">
        <v>0</v>
      </c>
      <c r="AB101" s="19" t="str">
        <f>VLOOKUP(E:E,笔记匹配!A:X,3,FALSE)</f>
        <v>圆湘琴</v>
      </c>
      <c r="AC101" s="19" t="str">
        <f>VLOOKUP(E:E,笔记匹配!A:X,2,FALSE)</f>
        <v>月之精华</v>
      </c>
      <c r="AD101" s="19" t="str">
        <f>VLOOKUP(E:E,笔记匹配!A:X,4,FALSE)</f>
        <v>广禾堂月之精华</v>
      </c>
    </row>
    <row r="102" spans="1:30">
      <c r="A102" s="22" t="s">
        <v>28</v>
      </c>
      <c r="B102" s="22" t="s">
        <v>529</v>
      </c>
      <c r="C102" s="23">
        <v>16815233</v>
      </c>
      <c r="D102" s="22" t="s">
        <v>172</v>
      </c>
      <c r="E102" s="22" t="s">
        <v>375</v>
      </c>
      <c r="F102" s="22" t="s">
        <v>530</v>
      </c>
      <c r="G102" s="23">
        <v>3259502</v>
      </c>
      <c r="H102" s="22" t="s">
        <v>530</v>
      </c>
      <c r="I102" s="23">
        <v>2646555</v>
      </c>
      <c r="J102" s="22" t="s">
        <v>518</v>
      </c>
      <c r="K102" s="23">
        <v>206.92</v>
      </c>
      <c r="L102" s="23">
        <v>14489</v>
      </c>
      <c r="M102" s="23">
        <v>748</v>
      </c>
      <c r="N102" s="24">
        <v>0.0516</v>
      </c>
      <c r="O102" s="23">
        <v>0.28</v>
      </c>
      <c r="P102" s="23">
        <v>14.28</v>
      </c>
      <c r="Q102" s="23">
        <v>12</v>
      </c>
      <c r="R102" s="23">
        <v>1</v>
      </c>
      <c r="S102" s="23">
        <v>9</v>
      </c>
      <c r="T102" s="23">
        <v>2</v>
      </c>
      <c r="U102" s="23">
        <v>3</v>
      </c>
      <c r="V102" s="23">
        <v>27</v>
      </c>
      <c r="W102" s="23">
        <v>7.66</v>
      </c>
      <c r="X102" s="23">
        <v>0</v>
      </c>
      <c r="Y102" s="24">
        <v>0</v>
      </c>
      <c r="Z102" s="23">
        <v>0</v>
      </c>
      <c r="AA102" s="23">
        <v>3</v>
      </c>
      <c r="AB102" s="19" t="str">
        <f>VLOOKUP(E:E,笔记匹配!A:X,3,FALSE)</f>
        <v>Peach酱</v>
      </c>
      <c r="AC102" s="19" t="str">
        <f>VLOOKUP(E:E,笔记匹配!A:X,2,FALSE)</f>
        <v>月之精华</v>
      </c>
      <c r="AD102" s="19" t="str">
        <f>VLOOKUP(E:E,笔记匹配!A:X,4,FALSE)</f>
        <v>无</v>
      </c>
    </row>
    <row r="103" spans="1:30">
      <c r="A103" s="22" t="s">
        <v>28</v>
      </c>
      <c r="B103" s="22" t="s">
        <v>531</v>
      </c>
      <c r="C103" s="23">
        <v>16851432</v>
      </c>
      <c r="D103" s="22" t="s">
        <v>172</v>
      </c>
      <c r="E103" s="22" t="s">
        <v>372</v>
      </c>
      <c r="F103" s="22" t="s">
        <v>532</v>
      </c>
      <c r="G103" s="23">
        <v>3264185</v>
      </c>
      <c r="H103" s="22" t="s">
        <v>532</v>
      </c>
      <c r="I103" s="23">
        <v>2651960</v>
      </c>
      <c r="J103" s="22" t="s">
        <v>518</v>
      </c>
      <c r="K103" s="23">
        <v>228.73</v>
      </c>
      <c r="L103" s="23">
        <v>18607</v>
      </c>
      <c r="M103" s="23">
        <v>680</v>
      </c>
      <c r="N103" s="24">
        <v>0.0365</v>
      </c>
      <c r="O103" s="23">
        <v>0.34</v>
      </c>
      <c r="P103" s="23">
        <v>12.29</v>
      </c>
      <c r="Q103" s="23">
        <v>10</v>
      </c>
      <c r="R103" s="23">
        <v>0</v>
      </c>
      <c r="S103" s="23">
        <v>7</v>
      </c>
      <c r="T103" s="23">
        <v>2</v>
      </c>
      <c r="U103" s="23">
        <v>2</v>
      </c>
      <c r="V103" s="23">
        <v>21</v>
      </c>
      <c r="W103" s="23">
        <v>10.89</v>
      </c>
      <c r="X103" s="23">
        <v>0</v>
      </c>
      <c r="Y103" s="24">
        <v>0</v>
      </c>
      <c r="Z103" s="23">
        <v>2</v>
      </c>
      <c r="AA103" s="23">
        <v>1</v>
      </c>
      <c r="AB103" s="19" t="str">
        <f>VLOOKUP(E:E,笔记匹配!A:X,3,FALSE)</f>
        <v>圆湘琴</v>
      </c>
      <c r="AC103" s="19" t="str">
        <f>VLOOKUP(E:E,笔记匹配!A:X,2,FALSE)</f>
        <v>月之精华</v>
      </c>
      <c r="AD103" s="19" t="str">
        <f>VLOOKUP(E:E,笔记匹配!A:X,4,FALSE)</f>
        <v>广禾堂月之精华</v>
      </c>
    </row>
    <row r="104" spans="1:30">
      <c r="A104" s="22" t="s">
        <v>28</v>
      </c>
      <c r="B104" s="22" t="s">
        <v>537</v>
      </c>
      <c r="C104" s="23">
        <v>16985747</v>
      </c>
      <c r="D104" s="22" t="s">
        <v>184</v>
      </c>
      <c r="E104" s="22" t="s">
        <v>378</v>
      </c>
      <c r="F104" s="22" t="s">
        <v>538</v>
      </c>
      <c r="G104" s="23">
        <v>3285767</v>
      </c>
      <c r="H104" s="22" t="s">
        <v>538</v>
      </c>
      <c r="I104" s="23">
        <v>2673697</v>
      </c>
      <c r="J104" s="22" t="s">
        <v>518</v>
      </c>
      <c r="K104" s="23">
        <v>27.4</v>
      </c>
      <c r="L104" s="23">
        <v>1545</v>
      </c>
      <c r="M104" s="23">
        <v>58</v>
      </c>
      <c r="N104" s="24">
        <v>0.0375</v>
      </c>
      <c r="O104" s="23">
        <v>0.47</v>
      </c>
      <c r="P104" s="23">
        <v>17.73</v>
      </c>
      <c r="Q104" s="23">
        <v>0</v>
      </c>
      <c r="R104" s="23">
        <v>0</v>
      </c>
      <c r="S104" s="23">
        <v>0</v>
      </c>
      <c r="T104" s="23">
        <v>0</v>
      </c>
      <c r="U104" s="23">
        <v>1</v>
      </c>
      <c r="V104" s="23">
        <v>1</v>
      </c>
      <c r="W104" s="23">
        <v>27.4</v>
      </c>
      <c r="X104" s="23">
        <v>3</v>
      </c>
      <c r="Y104" s="24">
        <v>0.0517</v>
      </c>
      <c r="Z104" s="23">
        <v>0</v>
      </c>
      <c r="AA104" s="23">
        <v>0</v>
      </c>
      <c r="AB104" s="19" t="str">
        <f>VLOOKUP(E:E,笔记匹配!A:X,3,FALSE)</f>
        <v>求求别再无效坐月子！广禾堂这个月子汤🐂🍺</v>
      </c>
      <c r="AC104" s="19" t="str">
        <f>VLOOKUP(E:E,笔记匹配!A:X,2,FALSE)</f>
        <v>无</v>
      </c>
      <c r="AD104" s="19" t="str">
        <f>VLOOKUP(E:E,笔记匹配!A:X,4,FALSE)</f>
        <v>无</v>
      </c>
    </row>
    <row r="105" spans="1:30">
      <c r="A105" s="22" t="s">
        <v>28</v>
      </c>
      <c r="B105" s="22" t="s">
        <v>539</v>
      </c>
      <c r="C105" s="23">
        <v>17055909</v>
      </c>
      <c r="D105" s="22" t="s">
        <v>184</v>
      </c>
      <c r="E105" s="22" t="s">
        <v>379</v>
      </c>
      <c r="F105" s="22" t="s">
        <v>540</v>
      </c>
      <c r="G105" s="23">
        <v>3295828</v>
      </c>
      <c r="H105" s="22" t="s">
        <v>540</v>
      </c>
      <c r="I105" s="23">
        <v>2683824</v>
      </c>
      <c r="J105" s="22" t="s">
        <v>518</v>
      </c>
      <c r="K105" s="23">
        <v>30.72</v>
      </c>
      <c r="L105" s="23">
        <v>2295</v>
      </c>
      <c r="M105" s="23">
        <v>64</v>
      </c>
      <c r="N105" s="24">
        <v>0.0279</v>
      </c>
      <c r="O105" s="23">
        <v>0.48</v>
      </c>
      <c r="P105" s="23">
        <v>13.39</v>
      </c>
      <c r="Q105" s="23">
        <v>4</v>
      </c>
      <c r="R105" s="23">
        <v>1</v>
      </c>
      <c r="S105" s="23">
        <v>1</v>
      </c>
      <c r="T105" s="23">
        <v>1</v>
      </c>
      <c r="U105" s="23">
        <v>0</v>
      </c>
      <c r="V105" s="23">
        <v>7</v>
      </c>
      <c r="W105" s="23">
        <v>4.39</v>
      </c>
      <c r="X105" s="23">
        <v>0</v>
      </c>
      <c r="Y105" s="24">
        <v>0</v>
      </c>
      <c r="Z105" s="23">
        <v>0</v>
      </c>
      <c r="AA105" s="23">
        <v>0</v>
      </c>
      <c r="AB105" s="19" t="str">
        <f>VLOOKUP(E:E,笔记匹配!A:X,3,FALSE)</f>
        <v>栗栗Ann</v>
      </c>
      <c r="AC105" s="19" t="str">
        <f>VLOOKUP(E:E,笔记匹配!A:X,2,FALSE)</f>
        <v>月之精华</v>
      </c>
      <c r="AD105" s="19" t="str">
        <f>VLOOKUP(E:E,笔记匹配!A:X,4,FALSE)</f>
        <v>无</v>
      </c>
    </row>
    <row r="106" spans="1:30">
      <c r="A106" s="22" t="s">
        <v>29</v>
      </c>
      <c r="B106" s="22" t="s">
        <v>515</v>
      </c>
      <c r="C106" s="23">
        <v>16522092</v>
      </c>
      <c r="D106" s="22" t="s">
        <v>184</v>
      </c>
      <c r="E106" s="22" t="s">
        <v>372</v>
      </c>
      <c r="F106" s="22" t="s">
        <v>516</v>
      </c>
      <c r="G106" s="23">
        <v>3218015</v>
      </c>
      <c r="H106" s="22" t="s">
        <v>517</v>
      </c>
      <c r="I106" s="23">
        <v>2602593</v>
      </c>
      <c r="J106" s="22" t="s">
        <v>518</v>
      </c>
      <c r="K106" s="23">
        <v>300.76</v>
      </c>
      <c r="L106" s="23">
        <v>14578</v>
      </c>
      <c r="M106" s="23">
        <v>534</v>
      </c>
      <c r="N106" s="24">
        <v>0.0366</v>
      </c>
      <c r="O106" s="23">
        <v>0.56</v>
      </c>
      <c r="P106" s="23">
        <v>20.63</v>
      </c>
      <c r="Q106" s="23">
        <v>30</v>
      </c>
      <c r="R106" s="23">
        <v>0</v>
      </c>
      <c r="S106" s="23">
        <v>26</v>
      </c>
      <c r="T106" s="23">
        <v>0</v>
      </c>
      <c r="U106" s="23">
        <v>1</v>
      </c>
      <c r="V106" s="23">
        <v>57</v>
      </c>
      <c r="W106" s="23">
        <v>5.28</v>
      </c>
      <c r="X106" s="23">
        <v>0</v>
      </c>
      <c r="Y106" s="24">
        <v>0</v>
      </c>
      <c r="Z106" s="23">
        <v>5</v>
      </c>
      <c r="AA106" s="23">
        <v>4</v>
      </c>
      <c r="AB106" s="19" t="str">
        <f>VLOOKUP(E:E,笔记匹配!A:X,3,FALSE)</f>
        <v>圆湘琴</v>
      </c>
      <c r="AC106" s="19" t="str">
        <f>VLOOKUP(E:E,笔记匹配!A:X,2,FALSE)</f>
        <v>月之精华</v>
      </c>
      <c r="AD106" s="19" t="str">
        <f>VLOOKUP(E:E,笔记匹配!A:X,4,FALSE)</f>
        <v>广禾堂月之精华</v>
      </c>
    </row>
    <row r="107" spans="1:30">
      <c r="A107" s="22" t="s">
        <v>29</v>
      </c>
      <c r="B107" s="22" t="s">
        <v>521</v>
      </c>
      <c r="C107" s="23">
        <v>16642222</v>
      </c>
      <c r="D107" s="22" t="s">
        <v>172</v>
      </c>
      <c r="E107" s="22" t="s">
        <v>372</v>
      </c>
      <c r="F107" s="22" t="s">
        <v>522</v>
      </c>
      <c r="G107" s="23">
        <v>3233847</v>
      </c>
      <c r="H107" s="22" t="s">
        <v>522</v>
      </c>
      <c r="I107" s="23">
        <v>2619163</v>
      </c>
      <c r="J107" s="22" t="s">
        <v>518</v>
      </c>
      <c r="K107" s="23">
        <v>304.21</v>
      </c>
      <c r="L107" s="23">
        <v>17776</v>
      </c>
      <c r="M107" s="23">
        <v>596</v>
      </c>
      <c r="N107" s="24">
        <v>0.0335</v>
      </c>
      <c r="O107" s="23">
        <v>0.51</v>
      </c>
      <c r="P107" s="23">
        <v>17.11</v>
      </c>
      <c r="Q107" s="23">
        <v>9</v>
      </c>
      <c r="R107" s="23">
        <v>0</v>
      </c>
      <c r="S107" s="23">
        <v>4</v>
      </c>
      <c r="T107" s="23">
        <v>0</v>
      </c>
      <c r="U107" s="23">
        <v>1</v>
      </c>
      <c r="V107" s="23">
        <v>14</v>
      </c>
      <c r="W107" s="23">
        <v>21.73</v>
      </c>
      <c r="X107" s="23">
        <v>0</v>
      </c>
      <c r="Y107" s="24">
        <v>0</v>
      </c>
      <c r="Z107" s="23">
        <v>0</v>
      </c>
      <c r="AA107" s="23">
        <v>2</v>
      </c>
      <c r="AB107" s="19" t="str">
        <f>VLOOKUP(E:E,笔记匹配!A:X,3,FALSE)</f>
        <v>圆湘琴</v>
      </c>
      <c r="AC107" s="19" t="str">
        <f>VLOOKUP(E:E,笔记匹配!A:X,2,FALSE)</f>
        <v>月之精华</v>
      </c>
      <c r="AD107" s="19" t="str">
        <f>VLOOKUP(E:E,笔记匹配!A:X,4,FALSE)</f>
        <v>广禾堂月之精华</v>
      </c>
    </row>
    <row r="108" spans="1:30">
      <c r="A108" s="22" t="s">
        <v>29</v>
      </c>
      <c r="B108" s="22" t="s">
        <v>521</v>
      </c>
      <c r="C108" s="23">
        <v>16642894</v>
      </c>
      <c r="D108" s="22" t="s">
        <v>172</v>
      </c>
      <c r="E108" s="22" t="s">
        <v>372</v>
      </c>
      <c r="F108" s="22" t="s">
        <v>524</v>
      </c>
      <c r="G108" s="23">
        <v>3233979</v>
      </c>
      <c r="H108" s="22" t="s">
        <v>524</v>
      </c>
      <c r="I108" s="23">
        <v>2619310</v>
      </c>
      <c r="J108" s="22" t="s">
        <v>518</v>
      </c>
      <c r="K108" s="23">
        <v>7.96</v>
      </c>
      <c r="L108" s="23">
        <v>657</v>
      </c>
      <c r="M108" s="23">
        <v>27</v>
      </c>
      <c r="N108" s="24">
        <v>0.0411</v>
      </c>
      <c r="O108" s="23">
        <v>0.29</v>
      </c>
      <c r="P108" s="23">
        <v>12.12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4">
        <v>0</v>
      </c>
      <c r="Z108" s="23">
        <v>0</v>
      </c>
      <c r="AA108" s="23">
        <v>0</v>
      </c>
      <c r="AB108" s="19" t="str">
        <f>VLOOKUP(E:E,笔记匹配!A:X,3,FALSE)</f>
        <v>圆湘琴</v>
      </c>
      <c r="AC108" s="19" t="str">
        <f>VLOOKUP(E:E,笔记匹配!A:X,2,FALSE)</f>
        <v>月之精华</v>
      </c>
      <c r="AD108" s="19" t="str">
        <f>VLOOKUP(E:E,笔记匹配!A:X,4,FALSE)</f>
        <v>广禾堂月之精华</v>
      </c>
    </row>
    <row r="109" spans="1:30">
      <c r="A109" s="22" t="s">
        <v>29</v>
      </c>
      <c r="B109" s="22" t="s">
        <v>529</v>
      </c>
      <c r="C109" s="23">
        <v>16815233</v>
      </c>
      <c r="D109" s="22" t="s">
        <v>172</v>
      </c>
      <c r="E109" s="22" t="s">
        <v>375</v>
      </c>
      <c r="F109" s="22" t="s">
        <v>530</v>
      </c>
      <c r="G109" s="23">
        <v>3259502</v>
      </c>
      <c r="H109" s="22" t="s">
        <v>530</v>
      </c>
      <c r="I109" s="23">
        <v>2646555</v>
      </c>
      <c r="J109" s="22" t="s">
        <v>518</v>
      </c>
      <c r="K109" s="23">
        <v>201.97</v>
      </c>
      <c r="L109" s="23">
        <v>13357</v>
      </c>
      <c r="M109" s="23">
        <v>720</v>
      </c>
      <c r="N109" s="24">
        <v>0.0539</v>
      </c>
      <c r="O109" s="23">
        <v>0.28</v>
      </c>
      <c r="P109" s="23">
        <v>15.12</v>
      </c>
      <c r="Q109" s="23">
        <v>6</v>
      </c>
      <c r="R109" s="23">
        <v>0</v>
      </c>
      <c r="S109" s="23">
        <v>4</v>
      </c>
      <c r="T109" s="23">
        <v>1</v>
      </c>
      <c r="U109" s="23">
        <v>0</v>
      </c>
      <c r="V109" s="23">
        <v>11</v>
      </c>
      <c r="W109" s="23">
        <v>18.36</v>
      </c>
      <c r="X109" s="23">
        <v>0</v>
      </c>
      <c r="Y109" s="24">
        <v>0</v>
      </c>
      <c r="Z109" s="23">
        <v>4</v>
      </c>
      <c r="AA109" s="23">
        <v>0</v>
      </c>
      <c r="AB109" s="19" t="str">
        <f>VLOOKUP(E:E,笔记匹配!A:X,3,FALSE)</f>
        <v>Peach酱</v>
      </c>
      <c r="AC109" s="19" t="str">
        <f>VLOOKUP(E:E,笔记匹配!A:X,2,FALSE)</f>
        <v>月之精华</v>
      </c>
      <c r="AD109" s="19" t="str">
        <f>VLOOKUP(E:E,笔记匹配!A:X,4,FALSE)</f>
        <v>无</v>
      </c>
    </row>
    <row r="110" spans="1:30">
      <c r="A110" s="22" t="s">
        <v>29</v>
      </c>
      <c r="B110" s="22" t="s">
        <v>531</v>
      </c>
      <c r="C110" s="23">
        <v>16851432</v>
      </c>
      <c r="D110" s="22" t="s">
        <v>172</v>
      </c>
      <c r="E110" s="22" t="s">
        <v>372</v>
      </c>
      <c r="F110" s="22" t="s">
        <v>532</v>
      </c>
      <c r="G110" s="23">
        <v>3264185</v>
      </c>
      <c r="H110" s="22" t="s">
        <v>532</v>
      </c>
      <c r="I110" s="23">
        <v>2651960</v>
      </c>
      <c r="J110" s="22" t="s">
        <v>518</v>
      </c>
      <c r="K110" s="23">
        <v>218.25</v>
      </c>
      <c r="L110" s="23">
        <v>16448</v>
      </c>
      <c r="M110" s="23">
        <v>647</v>
      </c>
      <c r="N110" s="24">
        <v>0.0393</v>
      </c>
      <c r="O110" s="23">
        <v>0.34</v>
      </c>
      <c r="P110" s="23">
        <v>13.27</v>
      </c>
      <c r="Q110" s="23">
        <v>9</v>
      </c>
      <c r="R110" s="23">
        <v>0</v>
      </c>
      <c r="S110" s="23">
        <v>6</v>
      </c>
      <c r="T110" s="23">
        <v>1</v>
      </c>
      <c r="U110" s="23">
        <v>0</v>
      </c>
      <c r="V110" s="23">
        <v>16</v>
      </c>
      <c r="W110" s="23">
        <v>13.64</v>
      </c>
      <c r="X110" s="23">
        <v>0</v>
      </c>
      <c r="Y110" s="24">
        <v>0</v>
      </c>
      <c r="Z110" s="23">
        <v>2</v>
      </c>
      <c r="AA110" s="23">
        <v>1</v>
      </c>
      <c r="AB110" s="19" t="str">
        <f>VLOOKUP(E:E,笔记匹配!A:X,3,FALSE)</f>
        <v>圆湘琴</v>
      </c>
      <c r="AC110" s="19" t="str">
        <f>VLOOKUP(E:E,笔记匹配!A:X,2,FALSE)</f>
        <v>月之精华</v>
      </c>
      <c r="AD110" s="19" t="str">
        <f>VLOOKUP(E:E,笔记匹配!A:X,4,FALSE)</f>
        <v>广禾堂月之精华</v>
      </c>
    </row>
    <row r="111" spans="1:30">
      <c r="A111" s="22" t="s">
        <v>29</v>
      </c>
      <c r="B111" s="22" t="s">
        <v>537</v>
      </c>
      <c r="C111" s="23">
        <v>16985747</v>
      </c>
      <c r="D111" s="22" t="s">
        <v>184</v>
      </c>
      <c r="E111" s="22" t="s">
        <v>378</v>
      </c>
      <c r="F111" s="22" t="s">
        <v>538</v>
      </c>
      <c r="G111" s="23">
        <v>3285767</v>
      </c>
      <c r="H111" s="22" t="s">
        <v>538</v>
      </c>
      <c r="I111" s="23">
        <v>2673697</v>
      </c>
      <c r="J111" s="22" t="s">
        <v>518</v>
      </c>
      <c r="K111" s="23">
        <v>32.35</v>
      </c>
      <c r="L111" s="23">
        <v>1736</v>
      </c>
      <c r="M111" s="23">
        <v>63</v>
      </c>
      <c r="N111" s="24">
        <v>0.0363</v>
      </c>
      <c r="O111" s="23">
        <v>0.51</v>
      </c>
      <c r="P111" s="23">
        <v>18.63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5</v>
      </c>
      <c r="Y111" s="24">
        <v>0.0794</v>
      </c>
      <c r="Z111" s="23">
        <v>0</v>
      </c>
      <c r="AA111" s="23">
        <v>5</v>
      </c>
      <c r="AB111" s="19" t="str">
        <f>VLOOKUP(E:E,笔记匹配!A:X,3,FALSE)</f>
        <v>求求别再无效坐月子！广禾堂这个月子汤🐂🍺</v>
      </c>
      <c r="AC111" s="19" t="str">
        <f>VLOOKUP(E:E,笔记匹配!A:X,2,FALSE)</f>
        <v>无</v>
      </c>
      <c r="AD111" s="19" t="str">
        <f>VLOOKUP(E:E,笔记匹配!A:X,4,FALSE)</f>
        <v>无</v>
      </c>
    </row>
    <row r="112" spans="1:30">
      <c r="A112" s="22" t="s">
        <v>29</v>
      </c>
      <c r="B112" s="22" t="s">
        <v>539</v>
      </c>
      <c r="C112" s="23">
        <v>17055909</v>
      </c>
      <c r="D112" s="22" t="s">
        <v>184</v>
      </c>
      <c r="E112" s="22" t="s">
        <v>379</v>
      </c>
      <c r="F112" s="22" t="s">
        <v>540</v>
      </c>
      <c r="G112" s="23">
        <v>3295828</v>
      </c>
      <c r="H112" s="22" t="s">
        <v>540</v>
      </c>
      <c r="I112" s="23">
        <v>2683824</v>
      </c>
      <c r="J112" s="22" t="s">
        <v>518</v>
      </c>
      <c r="K112" s="23">
        <v>11.25</v>
      </c>
      <c r="L112" s="23">
        <v>889</v>
      </c>
      <c r="M112" s="23">
        <v>20</v>
      </c>
      <c r="N112" s="24">
        <v>0.0225</v>
      </c>
      <c r="O112" s="23">
        <v>0.56</v>
      </c>
      <c r="P112" s="23">
        <v>12.65</v>
      </c>
      <c r="Q112" s="23">
        <v>0</v>
      </c>
      <c r="R112" s="23">
        <v>0</v>
      </c>
      <c r="S112" s="23">
        <v>1</v>
      </c>
      <c r="T112" s="23">
        <v>0</v>
      </c>
      <c r="U112" s="23">
        <v>0</v>
      </c>
      <c r="V112" s="23">
        <v>1</v>
      </c>
      <c r="W112" s="23">
        <v>11.25</v>
      </c>
      <c r="X112" s="23">
        <v>0</v>
      </c>
      <c r="Y112" s="24">
        <v>0</v>
      </c>
      <c r="Z112" s="23">
        <v>1</v>
      </c>
      <c r="AA112" s="23">
        <v>0</v>
      </c>
      <c r="AB112" s="19" t="str">
        <f>VLOOKUP(E:E,笔记匹配!A:X,3,FALSE)</f>
        <v>栗栗Ann</v>
      </c>
      <c r="AC112" s="19" t="str">
        <f>VLOOKUP(E:E,笔记匹配!A:X,2,FALSE)</f>
        <v>月之精华</v>
      </c>
      <c r="AD112" s="19" t="str">
        <f>VLOOKUP(E:E,笔记匹配!A:X,4,FALSE)</f>
        <v>无</v>
      </c>
    </row>
    <row r="113" spans="1:30">
      <c r="A113" s="22" t="s">
        <v>30</v>
      </c>
      <c r="B113" s="22" t="s">
        <v>515</v>
      </c>
      <c r="C113" s="23">
        <v>16522092</v>
      </c>
      <c r="D113" s="22" t="s">
        <v>184</v>
      </c>
      <c r="E113" s="22" t="s">
        <v>372</v>
      </c>
      <c r="F113" s="22" t="s">
        <v>516</v>
      </c>
      <c r="G113" s="23">
        <v>3218015</v>
      </c>
      <c r="H113" s="22" t="s">
        <v>517</v>
      </c>
      <c r="I113" s="23">
        <v>2602593</v>
      </c>
      <c r="J113" s="22" t="s">
        <v>518</v>
      </c>
      <c r="K113" s="23">
        <v>798.2</v>
      </c>
      <c r="L113" s="23">
        <v>40439</v>
      </c>
      <c r="M113" s="23">
        <v>1138</v>
      </c>
      <c r="N113" s="24">
        <v>0.0281</v>
      </c>
      <c r="O113" s="23">
        <v>0.7</v>
      </c>
      <c r="P113" s="23">
        <v>19.74</v>
      </c>
      <c r="Q113" s="23">
        <v>54</v>
      </c>
      <c r="R113" s="23">
        <v>1</v>
      </c>
      <c r="S113" s="23">
        <v>60</v>
      </c>
      <c r="T113" s="23">
        <v>10</v>
      </c>
      <c r="U113" s="23">
        <v>0</v>
      </c>
      <c r="V113" s="23">
        <v>125</v>
      </c>
      <c r="W113" s="23">
        <v>6.39</v>
      </c>
      <c r="X113" s="23">
        <v>0</v>
      </c>
      <c r="Y113" s="24">
        <v>0</v>
      </c>
      <c r="Z113" s="23">
        <v>14</v>
      </c>
      <c r="AA113" s="23">
        <v>5</v>
      </c>
      <c r="AB113" s="19" t="str">
        <f>VLOOKUP(E:E,笔记匹配!A:X,3,FALSE)</f>
        <v>圆湘琴</v>
      </c>
      <c r="AC113" s="19" t="str">
        <f>VLOOKUP(E:E,笔记匹配!A:X,2,FALSE)</f>
        <v>月之精华</v>
      </c>
      <c r="AD113" s="19" t="str">
        <f>VLOOKUP(E:E,笔记匹配!A:X,4,FALSE)</f>
        <v>广禾堂月之精华</v>
      </c>
    </row>
    <row r="114" spans="1:30">
      <c r="A114" s="22" t="s">
        <v>30</v>
      </c>
      <c r="B114" s="22" t="s">
        <v>521</v>
      </c>
      <c r="C114" s="23">
        <v>16642222</v>
      </c>
      <c r="D114" s="22" t="s">
        <v>172</v>
      </c>
      <c r="E114" s="22" t="s">
        <v>372</v>
      </c>
      <c r="F114" s="22" t="s">
        <v>522</v>
      </c>
      <c r="G114" s="23">
        <v>3233847</v>
      </c>
      <c r="H114" s="22" t="s">
        <v>522</v>
      </c>
      <c r="I114" s="23">
        <v>2619163</v>
      </c>
      <c r="J114" s="22" t="s">
        <v>518</v>
      </c>
      <c r="K114" s="23">
        <v>453.63</v>
      </c>
      <c r="L114" s="23">
        <v>30669</v>
      </c>
      <c r="M114" s="23">
        <v>924</v>
      </c>
      <c r="N114" s="24">
        <v>0.0301</v>
      </c>
      <c r="O114" s="23">
        <v>0.49</v>
      </c>
      <c r="P114" s="23">
        <v>14.79</v>
      </c>
      <c r="Q114" s="23">
        <v>11</v>
      </c>
      <c r="R114" s="23">
        <v>1</v>
      </c>
      <c r="S114" s="23">
        <v>3</v>
      </c>
      <c r="T114" s="23">
        <v>0</v>
      </c>
      <c r="U114" s="23">
        <v>0</v>
      </c>
      <c r="V114" s="23">
        <v>15</v>
      </c>
      <c r="W114" s="23">
        <v>30.24</v>
      </c>
      <c r="X114" s="23">
        <v>0</v>
      </c>
      <c r="Y114" s="24">
        <v>0</v>
      </c>
      <c r="Z114" s="23">
        <v>2</v>
      </c>
      <c r="AA114" s="23">
        <v>4</v>
      </c>
      <c r="AB114" s="19" t="str">
        <f>VLOOKUP(E:E,笔记匹配!A:X,3,FALSE)</f>
        <v>圆湘琴</v>
      </c>
      <c r="AC114" s="19" t="str">
        <f>VLOOKUP(E:E,笔记匹配!A:X,2,FALSE)</f>
        <v>月之精华</v>
      </c>
      <c r="AD114" s="19" t="str">
        <f>VLOOKUP(E:E,笔记匹配!A:X,4,FALSE)</f>
        <v>广禾堂月之精华</v>
      </c>
    </row>
    <row r="115" spans="1:30">
      <c r="A115" s="22" t="s">
        <v>30</v>
      </c>
      <c r="B115" s="22" t="s">
        <v>521</v>
      </c>
      <c r="C115" s="23">
        <v>16642794</v>
      </c>
      <c r="D115" s="22" t="s">
        <v>172</v>
      </c>
      <c r="E115" s="22" t="s">
        <v>372</v>
      </c>
      <c r="F115" s="22" t="s">
        <v>523</v>
      </c>
      <c r="G115" s="23">
        <v>3233955</v>
      </c>
      <c r="H115" s="22" t="s">
        <v>523</v>
      </c>
      <c r="I115" s="23">
        <v>2619293</v>
      </c>
      <c r="J115" s="22" t="s">
        <v>518</v>
      </c>
      <c r="K115" s="23">
        <v>39.79</v>
      </c>
      <c r="L115" s="23">
        <v>1981</v>
      </c>
      <c r="M115" s="23">
        <v>84</v>
      </c>
      <c r="N115" s="24">
        <v>0.0424</v>
      </c>
      <c r="O115" s="23">
        <v>0.47</v>
      </c>
      <c r="P115" s="23">
        <v>20.09</v>
      </c>
      <c r="Q115" s="23">
        <v>0</v>
      </c>
      <c r="R115" s="23">
        <v>0</v>
      </c>
      <c r="S115" s="23">
        <v>1</v>
      </c>
      <c r="T115" s="23">
        <v>0</v>
      </c>
      <c r="U115" s="23">
        <v>1</v>
      </c>
      <c r="V115" s="23">
        <v>2</v>
      </c>
      <c r="W115" s="23">
        <v>19.9</v>
      </c>
      <c r="X115" s="23">
        <v>0</v>
      </c>
      <c r="Y115" s="24">
        <v>0</v>
      </c>
      <c r="Z115" s="23">
        <v>3</v>
      </c>
      <c r="AA115" s="23">
        <v>0</v>
      </c>
      <c r="AB115" s="19" t="str">
        <f>VLOOKUP(E:E,笔记匹配!A:X,3,FALSE)</f>
        <v>圆湘琴</v>
      </c>
      <c r="AC115" s="19" t="str">
        <f>VLOOKUP(E:E,笔记匹配!A:X,2,FALSE)</f>
        <v>月之精华</v>
      </c>
      <c r="AD115" s="19" t="str">
        <f>VLOOKUP(E:E,笔记匹配!A:X,4,FALSE)</f>
        <v>广禾堂月之精华</v>
      </c>
    </row>
    <row r="116" spans="1:30">
      <c r="A116" s="22" t="s">
        <v>30</v>
      </c>
      <c r="B116" s="22" t="s">
        <v>521</v>
      </c>
      <c r="C116" s="23">
        <v>16642894</v>
      </c>
      <c r="D116" s="22" t="s">
        <v>172</v>
      </c>
      <c r="E116" s="22" t="s">
        <v>372</v>
      </c>
      <c r="F116" s="22" t="s">
        <v>524</v>
      </c>
      <c r="G116" s="23">
        <v>3233979</v>
      </c>
      <c r="H116" s="22" t="s">
        <v>524</v>
      </c>
      <c r="I116" s="23">
        <v>2619310</v>
      </c>
      <c r="J116" s="22" t="s">
        <v>518</v>
      </c>
      <c r="K116" s="23">
        <v>7.11</v>
      </c>
      <c r="L116" s="23">
        <v>472</v>
      </c>
      <c r="M116" s="23">
        <v>25</v>
      </c>
      <c r="N116" s="24">
        <v>0.053</v>
      </c>
      <c r="O116" s="23">
        <v>0.28</v>
      </c>
      <c r="P116" s="23">
        <v>15.06</v>
      </c>
      <c r="Q116" s="23">
        <v>1</v>
      </c>
      <c r="R116" s="23">
        <v>0</v>
      </c>
      <c r="S116" s="23">
        <v>0</v>
      </c>
      <c r="T116" s="23">
        <v>0</v>
      </c>
      <c r="U116" s="23">
        <v>0</v>
      </c>
      <c r="V116" s="23">
        <v>1</v>
      </c>
      <c r="W116" s="23">
        <v>7.11</v>
      </c>
      <c r="X116" s="23">
        <v>0</v>
      </c>
      <c r="Y116" s="24">
        <v>0</v>
      </c>
      <c r="Z116" s="23">
        <v>0</v>
      </c>
      <c r="AA116" s="23">
        <v>0</v>
      </c>
      <c r="AB116" s="19" t="str">
        <f>VLOOKUP(E:E,笔记匹配!A:X,3,FALSE)</f>
        <v>圆湘琴</v>
      </c>
      <c r="AC116" s="19" t="str">
        <f>VLOOKUP(E:E,笔记匹配!A:X,2,FALSE)</f>
        <v>月之精华</v>
      </c>
      <c r="AD116" s="19" t="str">
        <f>VLOOKUP(E:E,笔记匹配!A:X,4,FALSE)</f>
        <v>广禾堂月之精华</v>
      </c>
    </row>
    <row r="117" spans="1:30">
      <c r="A117" s="22" t="s">
        <v>30</v>
      </c>
      <c r="B117" s="22" t="s">
        <v>529</v>
      </c>
      <c r="C117" s="23">
        <v>16815233</v>
      </c>
      <c r="D117" s="22" t="s">
        <v>172</v>
      </c>
      <c r="E117" s="22" t="s">
        <v>375</v>
      </c>
      <c r="F117" s="22" t="s">
        <v>530</v>
      </c>
      <c r="G117" s="23">
        <v>3259502</v>
      </c>
      <c r="H117" s="22" t="s">
        <v>530</v>
      </c>
      <c r="I117" s="23">
        <v>2646555</v>
      </c>
      <c r="J117" s="22" t="s">
        <v>518</v>
      </c>
      <c r="K117" s="23">
        <v>304.97</v>
      </c>
      <c r="L117" s="23">
        <v>20249</v>
      </c>
      <c r="M117" s="23">
        <v>1072</v>
      </c>
      <c r="N117" s="24">
        <v>0.0529</v>
      </c>
      <c r="O117" s="23">
        <v>0.28</v>
      </c>
      <c r="P117" s="23">
        <v>15.06</v>
      </c>
      <c r="Q117" s="23">
        <v>12</v>
      </c>
      <c r="R117" s="23">
        <v>0</v>
      </c>
      <c r="S117" s="23">
        <v>6</v>
      </c>
      <c r="T117" s="23">
        <v>0</v>
      </c>
      <c r="U117" s="23">
        <v>3</v>
      </c>
      <c r="V117" s="23">
        <v>21</v>
      </c>
      <c r="W117" s="23">
        <v>14.52</v>
      </c>
      <c r="X117" s="23">
        <v>0</v>
      </c>
      <c r="Y117" s="24">
        <v>0</v>
      </c>
      <c r="Z117" s="23">
        <v>0</v>
      </c>
      <c r="AA117" s="23">
        <v>1</v>
      </c>
      <c r="AB117" s="19" t="str">
        <f>VLOOKUP(E:E,笔记匹配!A:X,3,FALSE)</f>
        <v>Peach酱</v>
      </c>
      <c r="AC117" s="19" t="str">
        <f>VLOOKUP(E:E,笔记匹配!A:X,2,FALSE)</f>
        <v>月之精华</v>
      </c>
      <c r="AD117" s="19" t="str">
        <f>VLOOKUP(E:E,笔记匹配!A:X,4,FALSE)</f>
        <v>无</v>
      </c>
    </row>
    <row r="118" spans="1:30">
      <c r="A118" s="22" t="s">
        <v>30</v>
      </c>
      <c r="B118" s="22" t="s">
        <v>531</v>
      </c>
      <c r="C118" s="23">
        <v>16851432</v>
      </c>
      <c r="D118" s="22" t="s">
        <v>172</v>
      </c>
      <c r="E118" s="22" t="s">
        <v>372</v>
      </c>
      <c r="F118" s="22" t="s">
        <v>532</v>
      </c>
      <c r="G118" s="23">
        <v>3264185</v>
      </c>
      <c r="H118" s="22" t="s">
        <v>532</v>
      </c>
      <c r="I118" s="23">
        <v>2651960</v>
      </c>
      <c r="J118" s="22" t="s">
        <v>518</v>
      </c>
      <c r="K118" s="23">
        <v>182.4</v>
      </c>
      <c r="L118" s="23">
        <v>14303</v>
      </c>
      <c r="M118" s="23">
        <v>522</v>
      </c>
      <c r="N118" s="24">
        <v>0.0365</v>
      </c>
      <c r="O118" s="23">
        <v>0.35</v>
      </c>
      <c r="P118" s="23">
        <v>12.75</v>
      </c>
      <c r="Q118" s="23">
        <v>8</v>
      </c>
      <c r="R118" s="23">
        <v>0</v>
      </c>
      <c r="S118" s="23">
        <v>1</v>
      </c>
      <c r="T118" s="23">
        <v>0</v>
      </c>
      <c r="U118" s="23">
        <v>0</v>
      </c>
      <c r="V118" s="23">
        <v>9</v>
      </c>
      <c r="W118" s="23">
        <v>20.27</v>
      </c>
      <c r="X118" s="23">
        <v>0</v>
      </c>
      <c r="Y118" s="24">
        <v>0</v>
      </c>
      <c r="Z118" s="23">
        <v>1</v>
      </c>
      <c r="AA118" s="23">
        <v>1</v>
      </c>
      <c r="AB118" s="19" t="str">
        <f>VLOOKUP(E:E,笔记匹配!A:X,3,FALSE)</f>
        <v>圆湘琴</v>
      </c>
      <c r="AC118" s="19" t="str">
        <f>VLOOKUP(E:E,笔记匹配!A:X,2,FALSE)</f>
        <v>月之精华</v>
      </c>
      <c r="AD118" s="19" t="str">
        <f>VLOOKUP(E:E,笔记匹配!A:X,4,FALSE)</f>
        <v>广禾堂月之精华</v>
      </c>
    </row>
    <row r="119" spans="1:30">
      <c r="A119" s="22" t="s">
        <v>30</v>
      </c>
      <c r="B119" s="22" t="s">
        <v>537</v>
      </c>
      <c r="C119" s="23">
        <v>16985747</v>
      </c>
      <c r="D119" s="22" t="s">
        <v>184</v>
      </c>
      <c r="E119" s="22" t="s">
        <v>378</v>
      </c>
      <c r="F119" s="22" t="s">
        <v>538</v>
      </c>
      <c r="G119" s="23">
        <v>3285767</v>
      </c>
      <c r="H119" s="22" t="s">
        <v>538</v>
      </c>
      <c r="I119" s="23">
        <v>2673697</v>
      </c>
      <c r="J119" s="22" t="s">
        <v>518</v>
      </c>
      <c r="K119" s="23">
        <v>24.14</v>
      </c>
      <c r="L119" s="23">
        <v>1125</v>
      </c>
      <c r="M119" s="23">
        <v>47</v>
      </c>
      <c r="N119" s="24">
        <v>0.0418</v>
      </c>
      <c r="O119" s="23">
        <v>0.51</v>
      </c>
      <c r="P119" s="23">
        <v>21.46</v>
      </c>
      <c r="Q119" s="23">
        <v>0</v>
      </c>
      <c r="R119" s="23">
        <v>2</v>
      </c>
      <c r="S119" s="23">
        <v>2</v>
      </c>
      <c r="T119" s="23">
        <v>1</v>
      </c>
      <c r="U119" s="23">
        <v>0</v>
      </c>
      <c r="V119" s="23">
        <v>5</v>
      </c>
      <c r="W119" s="23">
        <v>4.83</v>
      </c>
      <c r="X119" s="23">
        <v>1</v>
      </c>
      <c r="Y119" s="24">
        <v>0.0213</v>
      </c>
      <c r="Z119" s="23">
        <v>0</v>
      </c>
      <c r="AA119" s="23">
        <v>0</v>
      </c>
      <c r="AB119" s="19" t="str">
        <f>VLOOKUP(E:E,笔记匹配!A:X,3,FALSE)</f>
        <v>求求别再无效坐月子！广禾堂这个月子汤🐂🍺</v>
      </c>
      <c r="AC119" s="19" t="str">
        <f>VLOOKUP(E:E,笔记匹配!A:X,2,FALSE)</f>
        <v>无</v>
      </c>
      <c r="AD119" s="19" t="str">
        <f>VLOOKUP(E:E,笔记匹配!A:X,4,FALSE)</f>
        <v>无</v>
      </c>
    </row>
    <row r="120" spans="1:30">
      <c r="A120" s="22" t="s">
        <v>30</v>
      </c>
      <c r="B120" s="22" t="s">
        <v>539</v>
      </c>
      <c r="C120" s="23">
        <v>17055909</v>
      </c>
      <c r="D120" s="22" t="s">
        <v>184</v>
      </c>
      <c r="E120" s="22" t="s">
        <v>379</v>
      </c>
      <c r="F120" s="22" t="s">
        <v>540</v>
      </c>
      <c r="G120" s="23">
        <v>3295828</v>
      </c>
      <c r="H120" s="22" t="s">
        <v>540</v>
      </c>
      <c r="I120" s="23">
        <v>2683824</v>
      </c>
      <c r="J120" s="22" t="s">
        <v>518</v>
      </c>
      <c r="K120" s="23">
        <v>9.81</v>
      </c>
      <c r="L120" s="23">
        <v>813</v>
      </c>
      <c r="M120" s="23">
        <v>19</v>
      </c>
      <c r="N120" s="24">
        <v>0.0234</v>
      </c>
      <c r="O120" s="23">
        <v>0.52</v>
      </c>
      <c r="P120" s="23">
        <v>12.07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4">
        <v>0</v>
      </c>
      <c r="Z120" s="23">
        <v>0</v>
      </c>
      <c r="AA120" s="23">
        <v>0</v>
      </c>
      <c r="AB120" s="19" t="str">
        <f>VLOOKUP(E:E,笔记匹配!A:X,3,FALSE)</f>
        <v>栗栗Ann</v>
      </c>
      <c r="AC120" s="19" t="str">
        <f>VLOOKUP(E:E,笔记匹配!A:X,2,FALSE)</f>
        <v>月之精华</v>
      </c>
      <c r="AD120" s="19" t="str">
        <f>VLOOKUP(E:E,笔记匹配!A:X,4,FALSE)</f>
        <v>无</v>
      </c>
    </row>
    <row r="121" spans="1:30">
      <c r="A121" s="22" t="s">
        <v>30</v>
      </c>
      <c r="B121" s="22" t="s">
        <v>541</v>
      </c>
      <c r="C121" s="23">
        <v>17251619</v>
      </c>
      <c r="D121" s="22" t="s">
        <v>172</v>
      </c>
      <c r="E121" s="22" t="s">
        <v>375</v>
      </c>
      <c r="F121" s="22" t="s">
        <v>542</v>
      </c>
      <c r="G121" s="23">
        <v>3321485</v>
      </c>
      <c r="H121" s="22" t="s">
        <v>542</v>
      </c>
      <c r="I121" s="23">
        <v>2710195</v>
      </c>
      <c r="J121" s="22" t="s">
        <v>518</v>
      </c>
      <c r="K121" s="23">
        <v>62.25</v>
      </c>
      <c r="L121" s="23">
        <v>5212</v>
      </c>
      <c r="M121" s="23">
        <v>277</v>
      </c>
      <c r="N121" s="24">
        <v>0.0531</v>
      </c>
      <c r="O121" s="23">
        <v>0.22</v>
      </c>
      <c r="P121" s="23">
        <v>11.94</v>
      </c>
      <c r="Q121" s="23">
        <v>1</v>
      </c>
      <c r="R121" s="23">
        <v>0</v>
      </c>
      <c r="S121" s="23">
        <v>0</v>
      </c>
      <c r="T121" s="23">
        <v>0</v>
      </c>
      <c r="U121" s="23">
        <v>0</v>
      </c>
      <c r="V121" s="23">
        <v>1</v>
      </c>
      <c r="W121" s="23">
        <v>62.25</v>
      </c>
      <c r="X121" s="23">
        <v>0</v>
      </c>
      <c r="Y121" s="24">
        <v>0</v>
      </c>
      <c r="Z121" s="23">
        <v>0</v>
      </c>
      <c r="AA121" s="23">
        <v>0</v>
      </c>
      <c r="AB121" s="19" t="str">
        <f>VLOOKUP(E:E,笔记匹配!A:X,3,FALSE)</f>
        <v>Peach酱</v>
      </c>
      <c r="AC121" s="19" t="str">
        <f>VLOOKUP(E:E,笔记匹配!A:X,2,FALSE)</f>
        <v>月之精华</v>
      </c>
      <c r="AD121" s="19" t="str">
        <f>VLOOKUP(E:E,笔记匹配!A:X,4,FALSE)</f>
        <v>无</v>
      </c>
    </row>
    <row r="122" spans="1:30">
      <c r="A122" s="22" t="s">
        <v>30</v>
      </c>
      <c r="B122" s="22" t="s">
        <v>543</v>
      </c>
      <c r="C122" s="23">
        <v>17251685</v>
      </c>
      <c r="D122" s="22" t="s">
        <v>172</v>
      </c>
      <c r="E122" s="22" t="s">
        <v>375</v>
      </c>
      <c r="F122" s="22" t="s">
        <v>544</v>
      </c>
      <c r="G122" s="23">
        <v>3321501</v>
      </c>
      <c r="H122" s="22" t="s">
        <v>544</v>
      </c>
      <c r="I122" s="23">
        <v>2710202</v>
      </c>
      <c r="J122" s="22" t="s">
        <v>518</v>
      </c>
      <c r="K122" s="23">
        <v>122.01</v>
      </c>
      <c r="L122" s="23">
        <v>7683</v>
      </c>
      <c r="M122" s="23">
        <v>386</v>
      </c>
      <c r="N122" s="24">
        <v>0.0502</v>
      </c>
      <c r="O122" s="23">
        <v>0.32</v>
      </c>
      <c r="P122" s="23">
        <v>15.88</v>
      </c>
      <c r="Q122" s="23">
        <v>3</v>
      </c>
      <c r="R122" s="23">
        <v>0</v>
      </c>
      <c r="S122" s="23">
        <v>2</v>
      </c>
      <c r="T122" s="23">
        <v>0</v>
      </c>
      <c r="U122" s="23">
        <v>0</v>
      </c>
      <c r="V122" s="23">
        <v>5</v>
      </c>
      <c r="W122" s="23">
        <v>24.4</v>
      </c>
      <c r="X122" s="23">
        <v>0</v>
      </c>
      <c r="Y122" s="24">
        <v>0</v>
      </c>
      <c r="Z122" s="23">
        <v>1</v>
      </c>
      <c r="AA122" s="23">
        <v>0</v>
      </c>
      <c r="AB122" s="19" t="str">
        <f>VLOOKUP(E:E,笔记匹配!A:X,3,FALSE)</f>
        <v>Peach酱</v>
      </c>
      <c r="AC122" s="19" t="str">
        <f>VLOOKUP(E:E,笔记匹配!A:X,2,FALSE)</f>
        <v>月之精华</v>
      </c>
      <c r="AD122" s="19" t="str">
        <f>VLOOKUP(E:E,笔记匹配!A:X,4,FALSE)</f>
        <v>无</v>
      </c>
    </row>
    <row r="123" spans="1:30">
      <c r="A123" s="22" t="s">
        <v>31</v>
      </c>
      <c r="B123" s="22" t="s">
        <v>515</v>
      </c>
      <c r="C123" s="23">
        <v>16522092</v>
      </c>
      <c r="D123" s="22" t="s">
        <v>184</v>
      </c>
      <c r="E123" s="22" t="s">
        <v>372</v>
      </c>
      <c r="F123" s="22" t="s">
        <v>516</v>
      </c>
      <c r="G123" s="23">
        <v>3218015</v>
      </c>
      <c r="H123" s="22" t="s">
        <v>517</v>
      </c>
      <c r="I123" s="23">
        <v>2602593</v>
      </c>
      <c r="J123" s="22" t="s">
        <v>518</v>
      </c>
      <c r="K123" s="23">
        <v>92.67</v>
      </c>
      <c r="L123" s="23">
        <v>5281</v>
      </c>
      <c r="M123" s="23">
        <v>141</v>
      </c>
      <c r="N123" s="24">
        <v>0.0267</v>
      </c>
      <c r="O123" s="23">
        <v>0.66</v>
      </c>
      <c r="P123" s="23">
        <v>17.55</v>
      </c>
      <c r="Q123" s="23">
        <v>8</v>
      </c>
      <c r="R123" s="23">
        <v>0</v>
      </c>
      <c r="S123" s="23">
        <v>8</v>
      </c>
      <c r="T123" s="23">
        <v>0</v>
      </c>
      <c r="U123" s="23">
        <v>0</v>
      </c>
      <c r="V123" s="23">
        <v>16</v>
      </c>
      <c r="W123" s="23">
        <v>5.79</v>
      </c>
      <c r="X123" s="23">
        <v>0</v>
      </c>
      <c r="Y123" s="24">
        <v>0</v>
      </c>
      <c r="Z123" s="23">
        <v>2</v>
      </c>
      <c r="AA123" s="23">
        <v>0</v>
      </c>
      <c r="AB123" s="19" t="str">
        <f>VLOOKUP(E:E,笔记匹配!A:X,3,FALSE)</f>
        <v>圆湘琴</v>
      </c>
      <c r="AC123" s="19" t="str">
        <f>VLOOKUP(E:E,笔记匹配!A:X,2,FALSE)</f>
        <v>月之精华</v>
      </c>
      <c r="AD123" s="19" t="str">
        <f>VLOOKUP(E:E,笔记匹配!A:X,4,FALSE)</f>
        <v>广禾堂月之精华</v>
      </c>
    </row>
    <row r="124" spans="1:30">
      <c r="A124" s="22" t="s">
        <v>31</v>
      </c>
      <c r="B124" s="22" t="s">
        <v>521</v>
      </c>
      <c r="C124" s="23">
        <v>16642222</v>
      </c>
      <c r="D124" s="22" t="s">
        <v>172</v>
      </c>
      <c r="E124" s="22" t="s">
        <v>372</v>
      </c>
      <c r="F124" s="22" t="s">
        <v>522</v>
      </c>
      <c r="G124" s="23">
        <v>3233847</v>
      </c>
      <c r="H124" s="22" t="s">
        <v>522</v>
      </c>
      <c r="I124" s="23">
        <v>2619163</v>
      </c>
      <c r="J124" s="22" t="s">
        <v>518</v>
      </c>
      <c r="K124" s="23">
        <v>437.75</v>
      </c>
      <c r="L124" s="23">
        <v>27033</v>
      </c>
      <c r="M124" s="23">
        <v>859</v>
      </c>
      <c r="N124" s="24">
        <v>0.0318</v>
      </c>
      <c r="O124" s="23">
        <v>0.51</v>
      </c>
      <c r="P124" s="23">
        <v>16.19</v>
      </c>
      <c r="Q124" s="23">
        <v>12</v>
      </c>
      <c r="R124" s="23">
        <v>0</v>
      </c>
      <c r="S124" s="23">
        <v>3</v>
      </c>
      <c r="T124" s="23">
        <v>0</v>
      </c>
      <c r="U124" s="23">
        <v>0</v>
      </c>
      <c r="V124" s="23">
        <v>15</v>
      </c>
      <c r="W124" s="23">
        <v>29.18</v>
      </c>
      <c r="X124" s="23">
        <v>0</v>
      </c>
      <c r="Y124" s="24">
        <v>0</v>
      </c>
      <c r="Z124" s="23">
        <v>0</v>
      </c>
      <c r="AA124" s="23">
        <v>0</v>
      </c>
      <c r="AB124" s="19" t="str">
        <f>VLOOKUP(E:E,笔记匹配!A:X,3,FALSE)</f>
        <v>圆湘琴</v>
      </c>
      <c r="AC124" s="19" t="str">
        <f>VLOOKUP(E:E,笔记匹配!A:X,2,FALSE)</f>
        <v>月之精华</v>
      </c>
      <c r="AD124" s="19" t="str">
        <f>VLOOKUP(E:E,笔记匹配!A:X,4,FALSE)</f>
        <v>广禾堂月之精华</v>
      </c>
    </row>
    <row r="125" spans="1:30">
      <c r="A125" s="22" t="s">
        <v>31</v>
      </c>
      <c r="B125" s="22" t="s">
        <v>521</v>
      </c>
      <c r="C125" s="23">
        <v>16642794</v>
      </c>
      <c r="D125" s="22" t="s">
        <v>172</v>
      </c>
      <c r="E125" s="22" t="s">
        <v>372</v>
      </c>
      <c r="F125" s="22" t="s">
        <v>523</v>
      </c>
      <c r="G125" s="23">
        <v>3233955</v>
      </c>
      <c r="H125" s="22" t="s">
        <v>523</v>
      </c>
      <c r="I125" s="23">
        <v>2619293</v>
      </c>
      <c r="J125" s="22" t="s">
        <v>518</v>
      </c>
      <c r="K125" s="23">
        <v>176.41</v>
      </c>
      <c r="L125" s="23">
        <v>6167</v>
      </c>
      <c r="M125" s="23">
        <v>203</v>
      </c>
      <c r="N125" s="24">
        <v>0.0329</v>
      </c>
      <c r="O125" s="23">
        <v>0.87</v>
      </c>
      <c r="P125" s="23">
        <v>28.61</v>
      </c>
      <c r="Q125" s="23">
        <v>2</v>
      </c>
      <c r="R125" s="23">
        <v>0</v>
      </c>
      <c r="S125" s="23">
        <v>1</v>
      </c>
      <c r="T125" s="23">
        <v>0</v>
      </c>
      <c r="U125" s="23">
        <v>1</v>
      </c>
      <c r="V125" s="23">
        <v>4</v>
      </c>
      <c r="W125" s="23">
        <v>44.1</v>
      </c>
      <c r="X125" s="23">
        <v>0</v>
      </c>
      <c r="Y125" s="24">
        <v>0</v>
      </c>
      <c r="Z125" s="23">
        <v>1</v>
      </c>
      <c r="AA125" s="23">
        <v>0</v>
      </c>
      <c r="AB125" s="19" t="str">
        <f>VLOOKUP(E:E,笔记匹配!A:X,3,FALSE)</f>
        <v>圆湘琴</v>
      </c>
      <c r="AC125" s="19" t="str">
        <f>VLOOKUP(E:E,笔记匹配!A:X,2,FALSE)</f>
        <v>月之精华</v>
      </c>
      <c r="AD125" s="19" t="str">
        <f>VLOOKUP(E:E,笔记匹配!A:X,4,FALSE)</f>
        <v>广禾堂月之精华</v>
      </c>
    </row>
    <row r="126" spans="1:30">
      <c r="A126" s="22" t="s">
        <v>31</v>
      </c>
      <c r="B126" s="22" t="s">
        <v>521</v>
      </c>
      <c r="C126" s="23">
        <v>16642894</v>
      </c>
      <c r="D126" s="22" t="s">
        <v>172</v>
      </c>
      <c r="E126" s="22" t="s">
        <v>372</v>
      </c>
      <c r="F126" s="22" t="s">
        <v>524</v>
      </c>
      <c r="G126" s="23">
        <v>3233979</v>
      </c>
      <c r="H126" s="22" t="s">
        <v>524</v>
      </c>
      <c r="I126" s="23">
        <v>2619310</v>
      </c>
      <c r="J126" s="22" t="s">
        <v>518</v>
      </c>
      <c r="K126" s="23">
        <v>7.13</v>
      </c>
      <c r="L126" s="23">
        <v>496</v>
      </c>
      <c r="M126" s="23">
        <v>25</v>
      </c>
      <c r="N126" s="24">
        <v>0.0504</v>
      </c>
      <c r="O126" s="23">
        <v>0.29</v>
      </c>
      <c r="P126" s="23">
        <v>14.38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4">
        <v>0</v>
      </c>
      <c r="Z126" s="23">
        <v>0</v>
      </c>
      <c r="AA126" s="23">
        <v>0</v>
      </c>
      <c r="AB126" s="19" t="str">
        <f>VLOOKUP(E:E,笔记匹配!A:X,3,FALSE)</f>
        <v>圆湘琴</v>
      </c>
      <c r="AC126" s="19" t="str">
        <f>VLOOKUP(E:E,笔记匹配!A:X,2,FALSE)</f>
        <v>月之精华</v>
      </c>
      <c r="AD126" s="19" t="str">
        <f>VLOOKUP(E:E,笔记匹配!A:X,4,FALSE)</f>
        <v>广禾堂月之精华</v>
      </c>
    </row>
    <row r="127" spans="1:30">
      <c r="A127" s="22" t="s">
        <v>31</v>
      </c>
      <c r="B127" s="22" t="s">
        <v>529</v>
      </c>
      <c r="C127" s="23">
        <v>16815233</v>
      </c>
      <c r="D127" s="22" t="s">
        <v>172</v>
      </c>
      <c r="E127" s="22" t="s">
        <v>375</v>
      </c>
      <c r="F127" s="22" t="s">
        <v>530</v>
      </c>
      <c r="G127" s="23">
        <v>3259502</v>
      </c>
      <c r="H127" s="22" t="s">
        <v>530</v>
      </c>
      <c r="I127" s="23">
        <v>2646555</v>
      </c>
      <c r="J127" s="22" t="s">
        <v>518</v>
      </c>
      <c r="K127" s="23">
        <v>303.69</v>
      </c>
      <c r="L127" s="23">
        <v>22676</v>
      </c>
      <c r="M127" s="23">
        <v>1078</v>
      </c>
      <c r="N127" s="24">
        <v>0.0475</v>
      </c>
      <c r="O127" s="23">
        <v>0.28</v>
      </c>
      <c r="P127" s="23">
        <v>13.39</v>
      </c>
      <c r="Q127" s="23">
        <v>10</v>
      </c>
      <c r="R127" s="23">
        <v>0</v>
      </c>
      <c r="S127" s="23">
        <v>3</v>
      </c>
      <c r="T127" s="23">
        <v>1</v>
      </c>
      <c r="U127" s="23">
        <v>1</v>
      </c>
      <c r="V127" s="23">
        <v>15</v>
      </c>
      <c r="W127" s="23">
        <v>20.25</v>
      </c>
      <c r="X127" s="23">
        <v>0</v>
      </c>
      <c r="Y127" s="24">
        <v>0</v>
      </c>
      <c r="Z127" s="23">
        <v>1</v>
      </c>
      <c r="AA127" s="23">
        <v>3</v>
      </c>
      <c r="AB127" s="19" t="str">
        <f>VLOOKUP(E:E,笔记匹配!A:X,3,FALSE)</f>
        <v>Peach酱</v>
      </c>
      <c r="AC127" s="19" t="str">
        <f>VLOOKUP(E:E,笔记匹配!A:X,2,FALSE)</f>
        <v>月之精华</v>
      </c>
      <c r="AD127" s="19" t="str">
        <f>VLOOKUP(E:E,笔记匹配!A:X,4,FALSE)</f>
        <v>无</v>
      </c>
    </row>
    <row r="128" spans="1:30">
      <c r="A128" s="22" t="s">
        <v>31</v>
      </c>
      <c r="B128" s="22" t="s">
        <v>531</v>
      </c>
      <c r="C128" s="23">
        <v>16851432</v>
      </c>
      <c r="D128" s="22" t="s">
        <v>172</v>
      </c>
      <c r="E128" s="22" t="s">
        <v>372</v>
      </c>
      <c r="F128" s="22" t="s">
        <v>532</v>
      </c>
      <c r="G128" s="23">
        <v>3264185</v>
      </c>
      <c r="H128" s="22" t="s">
        <v>532</v>
      </c>
      <c r="I128" s="23">
        <v>2651960</v>
      </c>
      <c r="J128" s="22" t="s">
        <v>518</v>
      </c>
      <c r="K128" s="23">
        <v>329.4</v>
      </c>
      <c r="L128" s="23">
        <v>19421</v>
      </c>
      <c r="M128" s="23">
        <v>642</v>
      </c>
      <c r="N128" s="24">
        <v>0.0331</v>
      </c>
      <c r="O128" s="23">
        <v>0.51</v>
      </c>
      <c r="P128" s="23">
        <v>16.96</v>
      </c>
      <c r="Q128" s="23">
        <v>4</v>
      </c>
      <c r="R128" s="23">
        <v>0</v>
      </c>
      <c r="S128" s="23">
        <v>8</v>
      </c>
      <c r="T128" s="23">
        <v>1</v>
      </c>
      <c r="U128" s="23">
        <v>0</v>
      </c>
      <c r="V128" s="23">
        <v>13</v>
      </c>
      <c r="W128" s="23">
        <v>25.34</v>
      </c>
      <c r="X128" s="23">
        <v>0</v>
      </c>
      <c r="Y128" s="24">
        <v>0</v>
      </c>
      <c r="Z128" s="23">
        <v>6</v>
      </c>
      <c r="AA128" s="23">
        <v>3</v>
      </c>
      <c r="AB128" s="19" t="str">
        <f>VLOOKUP(E:E,笔记匹配!A:X,3,FALSE)</f>
        <v>圆湘琴</v>
      </c>
      <c r="AC128" s="19" t="str">
        <f>VLOOKUP(E:E,笔记匹配!A:X,2,FALSE)</f>
        <v>月之精华</v>
      </c>
      <c r="AD128" s="19" t="str">
        <f>VLOOKUP(E:E,笔记匹配!A:X,4,FALSE)</f>
        <v>广禾堂月之精华</v>
      </c>
    </row>
    <row r="129" spans="1:30">
      <c r="A129" s="22" t="s">
        <v>31</v>
      </c>
      <c r="B129" s="22" t="s">
        <v>541</v>
      </c>
      <c r="C129" s="23">
        <v>17251619</v>
      </c>
      <c r="D129" s="22" t="s">
        <v>172</v>
      </c>
      <c r="E129" s="22" t="s">
        <v>375</v>
      </c>
      <c r="F129" s="22" t="s">
        <v>542</v>
      </c>
      <c r="G129" s="23">
        <v>3321485</v>
      </c>
      <c r="H129" s="22" t="s">
        <v>542</v>
      </c>
      <c r="I129" s="23">
        <v>2710195</v>
      </c>
      <c r="J129" s="22" t="s">
        <v>518</v>
      </c>
      <c r="K129" s="23">
        <v>285.94</v>
      </c>
      <c r="L129" s="23">
        <v>22282</v>
      </c>
      <c r="M129" s="23">
        <v>1085</v>
      </c>
      <c r="N129" s="24">
        <v>0.0487</v>
      </c>
      <c r="O129" s="23">
        <v>0.26</v>
      </c>
      <c r="P129" s="23">
        <v>12.83</v>
      </c>
      <c r="Q129" s="23">
        <v>6</v>
      </c>
      <c r="R129" s="23">
        <v>0</v>
      </c>
      <c r="S129" s="23">
        <v>7</v>
      </c>
      <c r="T129" s="23">
        <v>2</v>
      </c>
      <c r="U129" s="23">
        <v>3</v>
      </c>
      <c r="V129" s="23">
        <v>18</v>
      </c>
      <c r="W129" s="23">
        <v>15.89</v>
      </c>
      <c r="X129" s="23">
        <v>0</v>
      </c>
      <c r="Y129" s="24">
        <v>0</v>
      </c>
      <c r="Z129" s="23">
        <v>2</v>
      </c>
      <c r="AA129" s="23">
        <v>0</v>
      </c>
      <c r="AB129" s="19" t="str">
        <f>VLOOKUP(E:E,笔记匹配!A:X,3,FALSE)</f>
        <v>Peach酱</v>
      </c>
      <c r="AC129" s="19" t="str">
        <f>VLOOKUP(E:E,笔记匹配!A:X,2,FALSE)</f>
        <v>月之精华</v>
      </c>
      <c r="AD129" s="19" t="str">
        <f>VLOOKUP(E:E,笔记匹配!A:X,4,FALSE)</f>
        <v>无</v>
      </c>
    </row>
    <row r="130" spans="1:30">
      <c r="A130" s="22" t="s">
        <v>31</v>
      </c>
      <c r="B130" s="22" t="s">
        <v>543</v>
      </c>
      <c r="C130" s="23">
        <v>17251685</v>
      </c>
      <c r="D130" s="22" t="s">
        <v>172</v>
      </c>
      <c r="E130" s="22" t="s">
        <v>375</v>
      </c>
      <c r="F130" s="22" t="s">
        <v>544</v>
      </c>
      <c r="G130" s="23">
        <v>3321501</v>
      </c>
      <c r="H130" s="22" t="s">
        <v>544</v>
      </c>
      <c r="I130" s="23">
        <v>2710202</v>
      </c>
      <c r="J130" s="22" t="s">
        <v>518</v>
      </c>
      <c r="K130" s="23">
        <v>303.71</v>
      </c>
      <c r="L130" s="23">
        <v>17289</v>
      </c>
      <c r="M130" s="23">
        <v>894</v>
      </c>
      <c r="N130" s="24">
        <v>0.0517</v>
      </c>
      <c r="O130" s="23">
        <v>0.34</v>
      </c>
      <c r="P130" s="23">
        <v>17.57</v>
      </c>
      <c r="Q130" s="23">
        <v>7</v>
      </c>
      <c r="R130" s="23">
        <v>1</v>
      </c>
      <c r="S130" s="23">
        <v>5</v>
      </c>
      <c r="T130" s="23">
        <v>1</v>
      </c>
      <c r="U130" s="23">
        <v>0</v>
      </c>
      <c r="V130" s="23">
        <v>14</v>
      </c>
      <c r="W130" s="23">
        <v>21.69</v>
      </c>
      <c r="X130" s="23">
        <v>0</v>
      </c>
      <c r="Y130" s="24">
        <v>0</v>
      </c>
      <c r="Z130" s="23">
        <v>2</v>
      </c>
      <c r="AA130" s="23">
        <v>0</v>
      </c>
      <c r="AB130" s="19" t="str">
        <f>VLOOKUP(E:E,笔记匹配!A:X,3,FALSE)</f>
        <v>Peach酱</v>
      </c>
      <c r="AC130" s="19" t="str">
        <f>VLOOKUP(E:E,笔记匹配!A:X,2,FALSE)</f>
        <v>月之精华</v>
      </c>
      <c r="AD130" s="19" t="str">
        <f>VLOOKUP(E:E,笔记匹配!A:X,4,FALSE)</f>
        <v>无</v>
      </c>
    </row>
    <row r="131" spans="1:30">
      <c r="A131" s="22" t="s">
        <v>31</v>
      </c>
      <c r="B131" s="22" t="s">
        <v>545</v>
      </c>
      <c r="C131" s="23">
        <v>17251769</v>
      </c>
      <c r="D131" s="22" t="s">
        <v>184</v>
      </c>
      <c r="E131" s="22" t="s">
        <v>380</v>
      </c>
      <c r="F131" s="22" t="s">
        <v>546</v>
      </c>
      <c r="G131" s="23">
        <v>3321520</v>
      </c>
      <c r="H131" s="22" t="s">
        <v>546</v>
      </c>
      <c r="I131" s="23">
        <v>2710210</v>
      </c>
      <c r="J131" s="22" t="s">
        <v>518</v>
      </c>
      <c r="K131" s="23">
        <v>1.12</v>
      </c>
      <c r="L131" s="23">
        <v>99</v>
      </c>
      <c r="M131" s="23">
        <v>2</v>
      </c>
      <c r="N131" s="24">
        <v>0.0202</v>
      </c>
      <c r="O131" s="23">
        <v>0.56</v>
      </c>
      <c r="P131" s="23">
        <v>11.31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4">
        <v>0</v>
      </c>
      <c r="Z131" s="23">
        <v>0</v>
      </c>
      <c r="AA131" s="23">
        <v>0</v>
      </c>
      <c r="AB131" s="19" t="str">
        <f>VLOOKUP(E:E,笔记匹配!A:X,3,FALSE)</f>
        <v>张二喜</v>
      </c>
      <c r="AC131" s="19" t="str">
        <f>VLOOKUP(E:E,笔记匹配!A:X,2,FALSE)</f>
        <v>月之精华</v>
      </c>
      <c r="AD131" s="19" t="str">
        <f>VLOOKUP(E:E,笔记匹配!A:X,4,FALSE)</f>
        <v>广禾堂旗舰店</v>
      </c>
    </row>
    <row r="132" spans="1:30">
      <c r="A132" s="22" t="s">
        <v>31</v>
      </c>
      <c r="B132" s="22" t="s">
        <v>547</v>
      </c>
      <c r="C132" s="23">
        <v>17264506</v>
      </c>
      <c r="D132" s="22" t="s">
        <v>184</v>
      </c>
      <c r="E132" s="22" t="s">
        <v>372</v>
      </c>
      <c r="F132" s="22" t="s">
        <v>548</v>
      </c>
      <c r="G132" s="23">
        <v>3324780</v>
      </c>
      <c r="H132" s="22" t="s">
        <v>549</v>
      </c>
      <c r="I132" s="23">
        <v>2712155</v>
      </c>
      <c r="J132" s="22" t="s">
        <v>518</v>
      </c>
      <c r="K132" s="23">
        <v>1713.66</v>
      </c>
      <c r="L132" s="23">
        <v>84986</v>
      </c>
      <c r="M132" s="23">
        <v>2157</v>
      </c>
      <c r="N132" s="24">
        <v>0.0254</v>
      </c>
      <c r="O132" s="23">
        <v>0.79</v>
      </c>
      <c r="P132" s="23">
        <v>20.16</v>
      </c>
      <c r="Q132" s="23">
        <v>79</v>
      </c>
      <c r="R132" s="23">
        <v>2</v>
      </c>
      <c r="S132" s="23">
        <v>67</v>
      </c>
      <c r="T132" s="23">
        <v>5</v>
      </c>
      <c r="U132" s="23">
        <v>2</v>
      </c>
      <c r="V132" s="23">
        <v>155</v>
      </c>
      <c r="W132" s="23">
        <v>11.06</v>
      </c>
      <c r="X132" s="23">
        <v>0</v>
      </c>
      <c r="Y132" s="24">
        <v>0</v>
      </c>
      <c r="Z132" s="23">
        <v>14</v>
      </c>
      <c r="AA132" s="23">
        <v>13</v>
      </c>
      <c r="AB132" s="19" t="str">
        <f>VLOOKUP(E:E,笔记匹配!A:X,3,FALSE)</f>
        <v>圆湘琴</v>
      </c>
      <c r="AC132" s="19" t="str">
        <f>VLOOKUP(E:E,笔记匹配!A:X,2,FALSE)</f>
        <v>月之精华</v>
      </c>
      <c r="AD132" s="19" t="str">
        <f>VLOOKUP(E:E,笔记匹配!A:X,4,FALSE)</f>
        <v>广禾堂月之精华</v>
      </c>
    </row>
    <row r="133" spans="1:30">
      <c r="A133" s="22" t="s">
        <v>31</v>
      </c>
      <c r="B133" s="22" t="s">
        <v>550</v>
      </c>
      <c r="C133" s="23">
        <v>17267133</v>
      </c>
      <c r="D133" s="22" t="s">
        <v>184</v>
      </c>
      <c r="E133" s="22" t="s">
        <v>372</v>
      </c>
      <c r="F133" s="22" t="s">
        <v>551</v>
      </c>
      <c r="G133" s="23">
        <v>3325256</v>
      </c>
      <c r="H133" s="22" t="s">
        <v>551</v>
      </c>
      <c r="I133" s="23">
        <v>2712612</v>
      </c>
      <c r="J133" s="22" t="s">
        <v>518</v>
      </c>
      <c r="K133" s="23">
        <v>1751.22</v>
      </c>
      <c r="L133" s="23">
        <v>91838</v>
      </c>
      <c r="M133" s="23">
        <v>2308</v>
      </c>
      <c r="N133" s="24">
        <v>0.0251</v>
      </c>
      <c r="O133" s="23">
        <v>0.76</v>
      </c>
      <c r="P133" s="23">
        <v>19.07</v>
      </c>
      <c r="Q133" s="23">
        <v>79</v>
      </c>
      <c r="R133" s="23">
        <v>3</v>
      </c>
      <c r="S133" s="23">
        <v>57</v>
      </c>
      <c r="T133" s="23">
        <v>3</v>
      </c>
      <c r="U133" s="23">
        <v>3</v>
      </c>
      <c r="V133" s="23">
        <v>145</v>
      </c>
      <c r="W133" s="23">
        <v>12.08</v>
      </c>
      <c r="X133" s="23">
        <v>0</v>
      </c>
      <c r="Y133" s="24">
        <v>0</v>
      </c>
      <c r="Z133" s="23">
        <v>20</v>
      </c>
      <c r="AA133" s="23">
        <v>9</v>
      </c>
      <c r="AB133" s="19" t="str">
        <f>VLOOKUP(E:E,笔记匹配!A:X,3,FALSE)</f>
        <v>圆湘琴</v>
      </c>
      <c r="AC133" s="19" t="str">
        <f>VLOOKUP(E:E,笔记匹配!A:X,2,FALSE)</f>
        <v>月之精华</v>
      </c>
      <c r="AD133" s="19" t="str">
        <f>VLOOKUP(E:E,笔记匹配!A:X,4,FALSE)</f>
        <v>广禾堂月之精华</v>
      </c>
    </row>
    <row r="134" spans="1:30">
      <c r="A134" s="22" t="s">
        <v>31</v>
      </c>
      <c r="B134" s="22" t="s">
        <v>552</v>
      </c>
      <c r="C134" s="23">
        <v>17267151</v>
      </c>
      <c r="D134" s="22" t="s">
        <v>184</v>
      </c>
      <c r="E134" s="22" t="s">
        <v>380</v>
      </c>
      <c r="F134" s="22" t="s">
        <v>551</v>
      </c>
      <c r="G134" s="23">
        <v>3325256</v>
      </c>
      <c r="H134" s="22" t="s">
        <v>551</v>
      </c>
      <c r="I134" s="23">
        <v>2712612</v>
      </c>
      <c r="J134" s="22" t="s">
        <v>518</v>
      </c>
      <c r="K134" s="23">
        <v>168.96</v>
      </c>
      <c r="L134" s="23">
        <v>29764</v>
      </c>
      <c r="M134" s="23">
        <v>381</v>
      </c>
      <c r="N134" s="24">
        <v>0.0128</v>
      </c>
      <c r="O134" s="23">
        <v>0.44</v>
      </c>
      <c r="P134" s="23">
        <v>5.68</v>
      </c>
      <c r="Q134" s="23">
        <v>8</v>
      </c>
      <c r="R134" s="23">
        <v>0</v>
      </c>
      <c r="S134" s="23">
        <v>4</v>
      </c>
      <c r="T134" s="23">
        <v>0</v>
      </c>
      <c r="U134" s="23">
        <v>0</v>
      </c>
      <c r="V134" s="23">
        <v>12</v>
      </c>
      <c r="W134" s="23">
        <v>14.08</v>
      </c>
      <c r="X134" s="23">
        <v>0</v>
      </c>
      <c r="Y134" s="24">
        <v>0</v>
      </c>
      <c r="Z134" s="23">
        <v>1</v>
      </c>
      <c r="AA134" s="23">
        <v>0</v>
      </c>
      <c r="AB134" s="19" t="str">
        <f>VLOOKUP(E:E,笔记匹配!A:X,3,FALSE)</f>
        <v>张二喜</v>
      </c>
      <c r="AC134" s="19" t="str">
        <f>VLOOKUP(E:E,笔记匹配!A:X,2,FALSE)</f>
        <v>月之精华</v>
      </c>
      <c r="AD134" s="19" t="str">
        <f>VLOOKUP(E:E,笔记匹配!A:X,4,FALSE)</f>
        <v>广禾堂旗舰店</v>
      </c>
    </row>
    <row r="135" spans="1:30">
      <c r="A135" s="22" t="s">
        <v>32</v>
      </c>
      <c r="B135" s="22" t="s">
        <v>521</v>
      </c>
      <c r="C135" s="23">
        <v>16642222</v>
      </c>
      <c r="D135" s="22" t="s">
        <v>172</v>
      </c>
      <c r="E135" s="22" t="s">
        <v>372</v>
      </c>
      <c r="F135" s="22" t="s">
        <v>522</v>
      </c>
      <c r="G135" s="23">
        <v>3233847</v>
      </c>
      <c r="H135" s="22" t="s">
        <v>522</v>
      </c>
      <c r="I135" s="23">
        <v>2619163</v>
      </c>
      <c r="J135" s="22" t="s">
        <v>518</v>
      </c>
      <c r="K135" s="23">
        <v>484.8</v>
      </c>
      <c r="L135" s="23">
        <v>30198</v>
      </c>
      <c r="M135" s="23">
        <v>944</v>
      </c>
      <c r="N135" s="24">
        <v>0.0313</v>
      </c>
      <c r="O135" s="23">
        <v>0.51</v>
      </c>
      <c r="P135" s="23">
        <v>16.05</v>
      </c>
      <c r="Q135" s="23">
        <v>12</v>
      </c>
      <c r="R135" s="23">
        <v>0</v>
      </c>
      <c r="S135" s="23">
        <v>9</v>
      </c>
      <c r="T135" s="23">
        <v>2</v>
      </c>
      <c r="U135" s="23">
        <v>1</v>
      </c>
      <c r="V135" s="23">
        <v>24</v>
      </c>
      <c r="W135" s="23">
        <v>20.2</v>
      </c>
      <c r="X135" s="23">
        <v>0</v>
      </c>
      <c r="Y135" s="24">
        <v>0</v>
      </c>
      <c r="Z135" s="23">
        <v>9</v>
      </c>
      <c r="AA135" s="23">
        <v>5</v>
      </c>
      <c r="AB135" s="19" t="str">
        <f>VLOOKUP(E:E,笔记匹配!A:X,3,FALSE)</f>
        <v>圆湘琴</v>
      </c>
      <c r="AC135" s="19" t="str">
        <f>VLOOKUP(E:E,笔记匹配!A:X,2,FALSE)</f>
        <v>月之精华</v>
      </c>
      <c r="AD135" s="19" t="str">
        <f>VLOOKUP(E:E,笔记匹配!A:X,4,FALSE)</f>
        <v>广禾堂月之精华</v>
      </c>
    </row>
    <row r="136" spans="1:30">
      <c r="A136" s="22" t="s">
        <v>32</v>
      </c>
      <c r="B136" s="22" t="s">
        <v>521</v>
      </c>
      <c r="C136" s="23">
        <v>16642794</v>
      </c>
      <c r="D136" s="22" t="s">
        <v>172</v>
      </c>
      <c r="E136" s="22" t="s">
        <v>372</v>
      </c>
      <c r="F136" s="22" t="s">
        <v>523</v>
      </c>
      <c r="G136" s="23">
        <v>3233955</v>
      </c>
      <c r="H136" s="22" t="s">
        <v>523</v>
      </c>
      <c r="I136" s="23">
        <v>2619293</v>
      </c>
      <c r="J136" s="22" t="s">
        <v>518</v>
      </c>
      <c r="K136" s="23">
        <v>351.82</v>
      </c>
      <c r="L136" s="23">
        <v>13090</v>
      </c>
      <c r="M136" s="23">
        <v>362</v>
      </c>
      <c r="N136" s="24">
        <v>0.0277</v>
      </c>
      <c r="O136" s="23">
        <v>0.97</v>
      </c>
      <c r="P136" s="23">
        <v>26.88</v>
      </c>
      <c r="Q136" s="23">
        <v>1</v>
      </c>
      <c r="R136" s="23">
        <v>0</v>
      </c>
      <c r="S136" s="23">
        <v>1</v>
      </c>
      <c r="T136" s="23">
        <v>0</v>
      </c>
      <c r="U136" s="23">
        <v>0</v>
      </c>
      <c r="V136" s="23">
        <v>2</v>
      </c>
      <c r="W136" s="23">
        <v>175.91</v>
      </c>
      <c r="X136" s="23">
        <v>0</v>
      </c>
      <c r="Y136" s="24">
        <v>0</v>
      </c>
      <c r="Z136" s="23">
        <v>1</v>
      </c>
      <c r="AA136" s="23">
        <v>4</v>
      </c>
      <c r="AB136" s="19" t="str">
        <f>VLOOKUP(E:E,笔记匹配!A:X,3,FALSE)</f>
        <v>圆湘琴</v>
      </c>
      <c r="AC136" s="19" t="str">
        <f>VLOOKUP(E:E,笔记匹配!A:X,2,FALSE)</f>
        <v>月之精华</v>
      </c>
      <c r="AD136" s="19" t="str">
        <f>VLOOKUP(E:E,笔记匹配!A:X,4,FALSE)</f>
        <v>广禾堂月之精华</v>
      </c>
    </row>
    <row r="137" spans="1:30">
      <c r="A137" s="22" t="s">
        <v>32</v>
      </c>
      <c r="B137" s="22" t="s">
        <v>521</v>
      </c>
      <c r="C137" s="23">
        <v>16642894</v>
      </c>
      <c r="D137" s="22" t="s">
        <v>172</v>
      </c>
      <c r="E137" s="22" t="s">
        <v>372</v>
      </c>
      <c r="F137" s="22" t="s">
        <v>524</v>
      </c>
      <c r="G137" s="23">
        <v>3233979</v>
      </c>
      <c r="H137" s="22" t="s">
        <v>524</v>
      </c>
      <c r="I137" s="23">
        <v>2619310</v>
      </c>
      <c r="J137" s="22" t="s">
        <v>518</v>
      </c>
      <c r="K137" s="23">
        <v>6.81</v>
      </c>
      <c r="L137" s="23">
        <v>362</v>
      </c>
      <c r="M137" s="23">
        <v>23</v>
      </c>
      <c r="N137" s="24">
        <v>0.0635</v>
      </c>
      <c r="O137" s="23">
        <v>0.3</v>
      </c>
      <c r="P137" s="23">
        <v>18.81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4">
        <v>0</v>
      </c>
      <c r="Z137" s="23">
        <v>0</v>
      </c>
      <c r="AA137" s="23">
        <v>2</v>
      </c>
      <c r="AB137" s="19" t="str">
        <f>VLOOKUP(E:E,笔记匹配!A:X,3,FALSE)</f>
        <v>圆湘琴</v>
      </c>
      <c r="AC137" s="19" t="str">
        <f>VLOOKUP(E:E,笔记匹配!A:X,2,FALSE)</f>
        <v>月之精华</v>
      </c>
      <c r="AD137" s="19" t="str">
        <f>VLOOKUP(E:E,笔记匹配!A:X,4,FALSE)</f>
        <v>广禾堂月之精华</v>
      </c>
    </row>
    <row r="138" spans="1:30">
      <c r="A138" s="22" t="s">
        <v>32</v>
      </c>
      <c r="B138" s="22" t="s">
        <v>529</v>
      </c>
      <c r="C138" s="23">
        <v>16815233</v>
      </c>
      <c r="D138" s="22" t="s">
        <v>172</v>
      </c>
      <c r="E138" s="22" t="s">
        <v>375</v>
      </c>
      <c r="F138" s="22" t="s">
        <v>530</v>
      </c>
      <c r="G138" s="23">
        <v>3259502</v>
      </c>
      <c r="H138" s="22" t="s">
        <v>530</v>
      </c>
      <c r="I138" s="23">
        <v>2646555</v>
      </c>
      <c r="J138" s="22" t="s">
        <v>518</v>
      </c>
      <c r="K138" s="23">
        <v>303.24</v>
      </c>
      <c r="L138" s="23">
        <v>24148</v>
      </c>
      <c r="M138" s="23">
        <v>1081</v>
      </c>
      <c r="N138" s="24">
        <v>0.0448</v>
      </c>
      <c r="O138" s="23">
        <v>0.28</v>
      </c>
      <c r="P138" s="23">
        <v>12.56</v>
      </c>
      <c r="Q138" s="23">
        <v>5</v>
      </c>
      <c r="R138" s="23">
        <v>1</v>
      </c>
      <c r="S138" s="23">
        <v>7</v>
      </c>
      <c r="T138" s="23">
        <v>2</v>
      </c>
      <c r="U138" s="23">
        <v>0</v>
      </c>
      <c r="V138" s="23">
        <v>15</v>
      </c>
      <c r="W138" s="23">
        <v>20.22</v>
      </c>
      <c r="X138" s="23">
        <v>0</v>
      </c>
      <c r="Y138" s="24">
        <v>0</v>
      </c>
      <c r="Z138" s="23">
        <v>6</v>
      </c>
      <c r="AA138" s="23">
        <v>1</v>
      </c>
      <c r="AB138" s="19" t="str">
        <f>VLOOKUP(E:E,笔记匹配!A:X,3,FALSE)</f>
        <v>Peach酱</v>
      </c>
      <c r="AC138" s="19" t="str">
        <f>VLOOKUP(E:E,笔记匹配!A:X,2,FALSE)</f>
        <v>月之精华</v>
      </c>
      <c r="AD138" s="19" t="str">
        <f>VLOOKUP(E:E,笔记匹配!A:X,4,FALSE)</f>
        <v>无</v>
      </c>
    </row>
    <row r="139" spans="1:30">
      <c r="A139" s="22" t="s">
        <v>32</v>
      </c>
      <c r="B139" s="22" t="s">
        <v>531</v>
      </c>
      <c r="C139" s="23">
        <v>16851432</v>
      </c>
      <c r="D139" s="22" t="s">
        <v>172</v>
      </c>
      <c r="E139" s="22" t="s">
        <v>372</v>
      </c>
      <c r="F139" s="22" t="s">
        <v>532</v>
      </c>
      <c r="G139" s="23">
        <v>3264185</v>
      </c>
      <c r="H139" s="22" t="s">
        <v>532</v>
      </c>
      <c r="I139" s="23">
        <v>2651960</v>
      </c>
      <c r="J139" s="22" t="s">
        <v>518</v>
      </c>
      <c r="K139" s="23">
        <v>346.38</v>
      </c>
      <c r="L139" s="23">
        <v>18289</v>
      </c>
      <c r="M139" s="23">
        <v>606</v>
      </c>
      <c r="N139" s="24">
        <v>0.0331</v>
      </c>
      <c r="O139" s="23">
        <v>0.57</v>
      </c>
      <c r="P139" s="23">
        <v>18.94</v>
      </c>
      <c r="Q139" s="23">
        <v>9</v>
      </c>
      <c r="R139" s="23">
        <v>0</v>
      </c>
      <c r="S139" s="23">
        <v>6</v>
      </c>
      <c r="T139" s="23">
        <v>0</v>
      </c>
      <c r="U139" s="23">
        <v>2</v>
      </c>
      <c r="V139" s="23">
        <v>17</v>
      </c>
      <c r="W139" s="23">
        <v>20.38</v>
      </c>
      <c r="X139" s="23">
        <v>0</v>
      </c>
      <c r="Y139" s="24">
        <v>0</v>
      </c>
      <c r="Z139" s="23">
        <v>1</v>
      </c>
      <c r="AA139" s="23">
        <v>2</v>
      </c>
      <c r="AB139" s="19" t="str">
        <f>VLOOKUP(E:E,笔记匹配!A:X,3,FALSE)</f>
        <v>圆湘琴</v>
      </c>
      <c r="AC139" s="19" t="str">
        <f>VLOOKUP(E:E,笔记匹配!A:X,2,FALSE)</f>
        <v>月之精华</v>
      </c>
      <c r="AD139" s="19" t="str">
        <f>VLOOKUP(E:E,笔记匹配!A:X,4,FALSE)</f>
        <v>广禾堂月之精华</v>
      </c>
    </row>
    <row r="140" spans="1:30">
      <c r="A140" s="22" t="s">
        <v>32</v>
      </c>
      <c r="B140" s="22" t="s">
        <v>541</v>
      </c>
      <c r="C140" s="23">
        <v>17251619</v>
      </c>
      <c r="D140" s="22" t="s">
        <v>172</v>
      </c>
      <c r="E140" s="22" t="s">
        <v>375</v>
      </c>
      <c r="F140" s="22" t="s">
        <v>542</v>
      </c>
      <c r="G140" s="23">
        <v>3321485</v>
      </c>
      <c r="H140" s="22" t="s">
        <v>542</v>
      </c>
      <c r="I140" s="23">
        <v>2710195</v>
      </c>
      <c r="J140" s="22" t="s">
        <v>518</v>
      </c>
      <c r="K140" s="23">
        <v>223.29</v>
      </c>
      <c r="L140" s="23">
        <v>17671</v>
      </c>
      <c r="M140" s="23">
        <v>815</v>
      </c>
      <c r="N140" s="24">
        <v>0.0461</v>
      </c>
      <c r="O140" s="23">
        <v>0.27</v>
      </c>
      <c r="P140" s="23">
        <v>12.64</v>
      </c>
      <c r="Q140" s="23">
        <v>8</v>
      </c>
      <c r="R140" s="23">
        <v>0</v>
      </c>
      <c r="S140" s="23">
        <v>7</v>
      </c>
      <c r="T140" s="23">
        <v>2</v>
      </c>
      <c r="U140" s="23">
        <v>0</v>
      </c>
      <c r="V140" s="23">
        <v>17</v>
      </c>
      <c r="W140" s="23">
        <v>13.13</v>
      </c>
      <c r="X140" s="23">
        <v>0</v>
      </c>
      <c r="Y140" s="24">
        <v>0</v>
      </c>
      <c r="Z140" s="23">
        <v>3</v>
      </c>
      <c r="AA140" s="23">
        <v>7</v>
      </c>
      <c r="AB140" s="19" t="str">
        <f>VLOOKUP(E:E,笔记匹配!A:X,3,FALSE)</f>
        <v>Peach酱</v>
      </c>
      <c r="AC140" s="19" t="str">
        <f>VLOOKUP(E:E,笔记匹配!A:X,2,FALSE)</f>
        <v>月之精华</v>
      </c>
      <c r="AD140" s="19" t="str">
        <f>VLOOKUP(E:E,笔记匹配!A:X,4,FALSE)</f>
        <v>无</v>
      </c>
    </row>
    <row r="141" spans="1:30">
      <c r="A141" s="22" t="s">
        <v>32</v>
      </c>
      <c r="B141" s="22" t="s">
        <v>543</v>
      </c>
      <c r="C141" s="23">
        <v>17251685</v>
      </c>
      <c r="D141" s="22" t="s">
        <v>172</v>
      </c>
      <c r="E141" s="22" t="s">
        <v>375</v>
      </c>
      <c r="F141" s="22" t="s">
        <v>544</v>
      </c>
      <c r="G141" s="23">
        <v>3321501</v>
      </c>
      <c r="H141" s="22" t="s">
        <v>544</v>
      </c>
      <c r="I141" s="23">
        <v>2710202</v>
      </c>
      <c r="J141" s="22" t="s">
        <v>518</v>
      </c>
      <c r="K141" s="23">
        <v>305.3</v>
      </c>
      <c r="L141" s="23">
        <v>17317</v>
      </c>
      <c r="M141" s="23">
        <v>863</v>
      </c>
      <c r="N141" s="24">
        <v>0.0498</v>
      </c>
      <c r="O141" s="23">
        <v>0.35</v>
      </c>
      <c r="P141" s="23">
        <v>17.63</v>
      </c>
      <c r="Q141" s="23">
        <v>12</v>
      </c>
      <c r="R141" s="23">
        <v>0</v>
      </c>
      <c r="S141" s="23">
        <v>2</v>
      </c>
      <c r="T141" s="23">
        <v>0</v>
      </c>
      <c r="U141" s="23">
        <v>0</v>
      </c>
      <c r="V141" s="23">
        <v>14</v>
      </c>
      <c r="W141" s="23">
        <v>21.81</v>
      </c>
      <c r="X141" s="23">
        <v>0</v>
      </c>
      <c r="Y141" s="24">
        <v>0</v>
      </c>
      <c r="Z141" s="23">
        <v>8</v>
      </c>
      <c r="AA141" s="23">
        <v>1</v>
      </c>
      <c r="AB141" s="19" t="str">
        <f>VLOOKUP(E:E,笔记匹配!A:X,3,FALSE)</f>
        <v>Peach酱</v>
      </c>
      <c r="AC141" s="19" t="str">
        <f>VLOOKUP(E:E,笔记匹配!A:X,2,FALSE)</f>
        <v>月之精华</v>
      </c>
      <c r="AD141" s="19" t="str">
        <f>VLOOKUP(E:E,笔记匹配!A:X,4,FALSE)</f>
        <v>无</v>
      </c>
    </row>
    <row r="142" spans="1:30">
      <c r="A142" s="22" t="s">
        <v>32</v>
      </c>
      <c r="B142" s="22" t="s">
        <v>547</v>
      </c>
      <c r="C142" s="23">
        <v>17264506</v>
      </c>
      <c r="D142" s="22" t="s">
        <v>184</v>
      </c>
      <c r="E142" s="22" t="s">
        <v>372</v>
      </c>
      <c r="F142" s="22" t="s">
        <v>548</v>
      </c>
      <c r="G142" s="23">
        <v>3324780</v>
      </c>
      <c r="H142" s="22" t="s">
        <v>549</v>
      </c>
      <c r="I142" s="23">
        <v>2712155</v>
      </c>
      <c r="J142" s="22" t="s">
        <v>518</v>
      </c>
      <c r="K142" s="23">
        <v>2010.35</v>
      </c>
      <c r="L142" s="23">
        <v>97363</v>
      </c>
      <c r="M142" s="23">
        <v>3031</v>
      </c>
      <c r="N142" s="24">
        <v>0.0311</v>
      </c>
      <c r="O142" s="23">
        <v>0.66</v>
      </c>
      <c r="P142" s="23">
        <v>20.65</v>
      </c>
      <c r="Q142" s="23">
        <v>101</v>
      </c>
      <c r="R142" s="23">
        <v>3</v>
      </c>
      <c r="S142" s="23">
        <v>113</v>
      </c>
      <c r="T142" s="23">
        <v>6</v>
      </c>
      <c r="U142" s="23">
        <v>6</v>
      </c>
      <c r="V142" s="23">
        <v>229</v>
      </c>
      <c r="W142" s="23">
        <v>8.78</v>
      </c>
      <c r="X142" s="23">
        <v>0</v>
      </c>
      <c r="Y142" s="24">
        <v>0</v>
      </c>
      <c r="Z142" s="23">
        <v>27</v>
      </c>
      <c r="AA142" s="23">
        <v>13</v>
      </c>
      <c r="AB142" s="19" t="str">
        <f>VLOOKUP(E:E,笔记匹配!A:X,3,FALSE)</f>
        <v>圆湘琴</v>
      </c>
      <c r="AC142" s="19" t="str">
        <f>VLOOKUP(E:E,笔记匹配!A:X,2,FALSE)</f>
        <v>月之精华</v>
      </c>
      <c r="AD142" s="19" t="str">
        <f>VLOOKUP(E:E,笔记匹配!A:X,4,FALSE)</f>
        <v>广禾堂月之精华</v>
      </c>
    </row>
    <row r="143" spans="1:30">
      <c r="A143" s="22" t="s">
        <v>32</v>
      </c>
      <c r="B143" s="22" t="s">
        <v>550</v>
      </c>
      <c r="C143" s="23">
        <v>17267133</v>
      </c>
      <c r="D143" s="22" t="s">
        <v>184</v>
      </c>
      <c r="E143" s="22" t="s">
        <v>372</v>
      </c>
      <c r="F143" s="22" t="s">
        <v>551</v>
      </c>
      <c r="G143" s="23">
        <v>3325256</v>
      </c>
      <c r="H143" s="22" t="s">
        <v>551</v>
      </c>
      <c r="I143" s="23">
        <v>2712612</v>
      </c>
      <c r="J143" s="22" t="s">
        <v>518</v>
      </c>
      <c r="K143" s="23">
        <v>12.54</v>
      </c>
      <c r="L143" s="23">
        <v>1589</v>
      </c>
      <c r="M143" s="23">
        <v>34</v>
      </c>
      <c r="N143" s="24">
        <v>0.0214</v>
      </c>
      <c r="O143" s="23">
        <v>0.37</v>
      </c>
      <c r="P143" s="23">
        <v>7.89</v>
      </c>
      <c r="Q143" s="23">
        <v>0</v>
      </c>
      <c r="R143" s="23">
        <v>0</v>
      </c>
      <c r="S143" s="23">
        <v>1</v>
      </c>
      <c r="T143" s="23">
        <v>0</v>
      </c>
      <c r="U143" s="23">
        <v>0</v>
      </c>
      <c r="V143" s="23">
        <v>1</v>
      </c>
      <c r="W143" s="23">
        <v>12.54</v>
      </c>
      <c r="X143" s="23">
        <v>0</v>
      </c>
      <c r="Y143" s="24">
        <v>0</v>
      </c>
      <c r="Z143" s="23">
        <v>0</v>
      </c>
      <c r="AA143" s="23">
        <v>0</v>
      </c>
      <c r="AB143" s="19" t="str">
        <f>VLOOKUP(E:E,笔记匹配!A:X,3,FALSE)</f>
        <v>圆湘琴</v>
      </c>
      <c r="AC143" s="19" t="str">
        <f>VLOOKUP(E:E,笔记匹配!A:X,2,FALSE)</f>
        <v>月之精华</v>
      </c>
      <c r="AD143" s="19" t="str">
        <f>VLOOKUP(E:E,笔记匹配!A:X,4,FALSE)</f>
        <v>广禾堂月之精华</v>
      </c>
    </row>
    <row r="144" spans="1:30">
      <c r="A144" s="22" t="s">
        <v>32</v>
      </c>
      <c r="B144" s="22" t="s">
        <v>552</v>
      </c>
      <c r="C144" s="23">
        <v>17267151</v>
      </c>
      <c r="D144" s="22" t="s">
        <v>184</v>
      </c>
      <c r="E144" s="22" t="s">
        <v>380</v>
      </c>
      <c r="F144" s="22" t="s">
        <v>551</v>
      </c>
      <c r="G144" s="23">
        <v>3325256</v>
      </c>
      <c r="H144" s="22" t="s">
        <v>551</v>
      </c>
      <c r="I144" s="23">
        <v>2712612</v>
      </c>
      <c r="J144" s="22" t="s">
        <v>518</v>
      </c>
      <c r="K144" s="23">
        <v>174.08</v>
      </c>
      <c r="L144" s="23">
        <v>10553</v>
      </c>
      <c r="M144" s="23">
        <v>165</v>
      </c>
      <c r="N144" s="24">
        <v>0.0156</v>
      </c>
      <c r="O144" s="23">
        <v>1.06</v>
      </c>
      <c r="P144" s="23">
        <v>16.5</v>
      </c>
      <c r="Q144" s="23">
        <v>4</v>
      </c>
      <c r="R144" s="23">
        <v>1</v>
      </c>
      <c r="S144" s="23">
        <v>2</v>
      </c>
      <c r="T144" s="23">
        <v>0</v>
      </c>
      <c r="U144" s="23">
        <v>0</v>
      </c>
      <c r="V144" s="23">
        <v>7</v>
      </c>
      <c r="W144" s="23">
        <v>24.87</v>
      </c>
      <c r="X144" s="23">
        <v>0</v>
      </c>
      <c r="Y144" s="24">
        <v>0</v>
      </c>
      <c r="Z144" s="23">
        <v>0</v>
      </c>
      <c r="AA144" s="23">
        <v>0</v>
      </c>
      <c r="AB144" s="19" t="str">
        <f>VLOOKUP(E:E,笔记匹配!A:X,3,FALSE)</f>
        <v>张二喜</v>
      </c>
      <c r="AC144" s="19" t="str">
        <f>VLOOKUP(E:E,笔记匹配!A:X,2,FALSE)</f>
        <v>月之精华</v>
      </c>
      <c r="AD144" s="19" t="str">
        <f>VLOOKUP(E:E,笔记匹配!A:X,4,FALSE)</f>
        <v>广禾堂旗舰店</v>
      </c>
    </row>
    <row r="145" spans="1:30">
      <c r="A145" s="22" t="s">
        <v>32</v>
      </c>
      <c r="B145" s="22" t="s">
        <v>553</v>
      </c>
      <c r="C145" s="23">
        <v>17334480</v>
      </c>
      <c r="D145" s="22" t="s">
        <v>184</v>
      </c>
      <c r="E145" s="22" t="s">
        <v>379</v>
      </c>
      <c r="F145" s="22" t="s">
        <v>554</v>
      </c>
      <c r="G145" s="23">
        <v>3335952</v>
      </c>
      <c r="H145" s="22" t="s">
        <v>554</v>
      </c>
      <c r="I145" s="23">
        <v>2723454</v>
      </c>
      <c r="J145" s="22" t="s">
        <v>518</v>
      </c>
      <c r="K145" s="23">
        <v>7.75</v>
      </c>
      <c r="L145" s="23">
        <v>506</v>
      </c>
      <c r="M145" s="23">
        <v>18</v>
      </c>
      <c r="N145" s="24">
        <v>0.0356</v>
      </c>
      <c r="O145" s="23">
        <v>0.43</v>
      </c>
      <c r="P145" s="23">
        <v>15.32</v>
      </c>
      <c r="Q145" s="23">
        <v>0</v>
      </c>
      <c r="R145" s="23">
        <v>1</v>
      </c>
      <c r="S145" s="23">
        <v>0</v>
      </c>
      <c r="T145" s="23">
        <v>0</v>
      </c>
      <c r="U145" s="23">
        <v>0</v>
      </c>
      <c r="V145" s="23">
        <v>1</v>
      </c>
      <c r="W145" s="23">
        <v>7.75</v>
      </c>
      <c r="X145" s="23">
        <v>0</v>
      </c>
      <c r="Y145" s="24">
        <v>0</v>
      </c>
      <c r="Z145" s="23">
        <v>0</v>
      </c>
      <c r="AA145" s="23">
        <v>0</v>
      </c>
      <c r="AB145" s="19" t="str">
        <f>VLOOKUP(E:E,笔记匹配!A:X,3,FALSE)</f>
        <v>栗栗Ann</v>
      </c>
      <c r="AC145" s="19" t="str">
        <f>VLOOKUP(E:E,笔记匹配!A:X,2,FALSE)</f>
        <v>月之精华</v>
      </c>
      <c r="AD145" s="19" t="str">
        <f>VLOOKUP(E:E,笔记匹配!A:X,4,FALSE)</f>
        <v>无</v>
      </c>
    </row>
    <row r="146" spans="1:30">
      <c r="A146" s="22" t="s">
        <v>33</v>
      </c>
      <c r="B146" s="22" t="s">
        <v>521</v>
      </c>
      <c r="C146" s="23">
        <v>16642222</v>
      </c>
      <c r="D146" s="22" t="s">
        <v>172</v>
      </c>
      <c r="E146" s="22" t="s">
        <v>372</v>
      </c>
      <c r="F146" s="22" t="s">
        <v>522</v>
      </c>
      <c r="G146" s="23">
        <v>3233847</v>
      </c>
      <c r="H146" s="22" t="s">
        <v>522</v>
      </c>
      <c r="I146" s="23">
        <v>2619163</v>
      </c>
      <c r="J146" s="22" t="s">
        <v>518</v>
      </c>
      <c r="K146" s="23">
        <v>557.43</v>
      </c>
      <c r="L146" s="23">
        <v>33476</v>
      </c>
      <c r="M146" s="23">
        <v>1068</v>
      </c>
      <c r="N146" s="24">
        <v>0.0319</v>
      </c>
      <c r="O146" s="23">
        <v>0.52</v>
      </c>
      <c r="P146" s="23">
        <v>16.65</v>
      </c>
      <c r="Q146" s="23">
        <v>19</v>
      </c>
      <c r="R146" s="23">
        <v>0</v>
      </c>
      <c r="S146" s="23">
        <v>10</v>
      </c>
      <c r="T146" s="23">
        <v>2</v>
      </c>
      <c r="U146" s="23">
        <v>2</v>
      </c>
      <c r="V146" s="23">
        <v>33</v>
      </c>
      <c r="W146" s="23">
        <v>16.89</v>
      </c>
      <c r="X146" s="23">
        <v>0</v>
      </c>
      <c r="Y146" s="24">
        <v>0</v>
      </c>
      <c r="Z146" s="23">
        <v>5</v>
      </c>
      <c r="AA146" s="23">
        <v>2</v>
      </c>
      <c r="AB146" s="19" t="str">
        <f>VLOOKUP(E:E,笔记匹配!A:X,3,FALSE)</f>
        <v>圆湘琴</v>
      </c>
      <c r="AC146" s="19" t="str">
        <f>VLOOKUP(E:E,笔记匹配!A:X,2,FALSE)</f>
        <v>月之精华</v>
      </c>
      <c r="AD146" s="19" t="str">
        <f>VLOOKUP(E:E,笔记匹配!A:X,4,FALSE)</f>
        <v>广禾堂月之精华</v>
      </c>
    </row>
    <row r="147" spans="1:30">
      <c r="A147" s="22" t="s">
        <v>33</v>
      </c>
      <c r="B147" s="22" t="s">
        <v>521</v>
      </c>
      <c r="C147" s="23">
        <v>16642794</v>
      </c>
      <c r="D147" s="22" t="s">
        <v>172</v>
      </c>
      <c r="E147" s="22" t="s">
        <v>372</v>
      </c>
      <c r="F147" s="22" t="s">
        <v>523</v>
      </c>
      <c r="G147" s="23">
        <v>3233955</v>
      </c>
      <c r="H147" s="22" t="s">
        <v>523</v>
      </c>
      <c r="I147" s="23">
        <v>2619293</v>
      </c>
      <c r="J147" s="22" t="s">
        <v>518</v>
      </c>
      <c r="K147" s="23">
        <v>372.14</v>
      </c>
      <c r="L147" s="23">
        <v>11375</v>
      </c>
      <c r="M147" s="23">
        <v>345</v>
      </c>
      <c r="N147" s="24">
        <v>0.0303</v>
      </c>
      <c r="O147" s="23">
        <v>1.08</v>
      </c>
      <c r="P147" s="23">
        <v>32.72</v>
      </c>
      <c r="Q147" s="23">
        <v>5</v>
      </c>
      <c r="R147" s="23">
        <v>0</v>
      </c>
      <c r="S147" s="23">
        <v>2</v>
      </c>
      <c r="T147" s="23">
        <v>0</v>
      </c>
      <c r="U147" s="23">
        <v>1</v>
      </c>
      <c r="V147" s="23">
        <v>8</v>
      </c>
      <c r="W147" s="23">
        <v>46.52</v>
      </c>
      <c r="X147" s="23">
        <v>0</v>
      </c>
      <c r="Y147" s="24">
        <v>0</v>
      </c>
      <c r="Z147" s="23">
        <v>1</v>
      </c>
      <c r="AA147" s="23">
        <v>0</v>
      </c>
      <c r="AB147" s="19" t="str">
        <f>VLOOKUP(E:E,笔记匹配!A:X,3,FALSE)</f>
        <v>圆湘琴</v>
      </c>
      <c r="AC147" s="19" t="str">
        <f>VLOOKUP(E:E,笔记匹配!A:X,2,FALSE)</f>
        <v>月之精华</v>
      </c>
      <c r="AD147" s="19" t="str">
        <f>VLOOKUP(E:E,笔记匹配!A:X,4,FALSE)</f>
        <v>广禾堂月之精华</v>
      </c>
    </row>
    <row r="148" spans="1:30">
      <c r="A148" s="22" t="s">
        <v>33</v>
      </c>
      <c r="B148" s="22" t="s">
        <v>521</v>
      </c>
      <c r="C148" s="23">
        <v>16642894</v>
      </c>
      <c r="D148" s="22" t="s">
        <v>172</v>
      </c>
      <c r="E148" s="22" t="s">
        <v>372</v>
      </c>
      <c r="F148" s="22" t="s">
        <v>524</v>
      </c>
      <c r="G148" s="23">
        <v>3233979</v>
      </c>
      <c r="H148" s="22" t="s">
        <v>524</v>
      </c>
      <c r="I148" s="23">
        <v>2619310</v>
      </c>
      <c r="J148" s="22" t="s">
        <v>518</v>
      </c>
      <c r="K148" s="23">
        <v>3.89</v>
      </c>
      <c r="L148" s="23">
        <v>256</v>
      </c>
      <c r="M148" s="23">
        <v>13</v>
      </c>
      <c r="N148" s="24">
        <v>0.0508</v>
      </c>
      <c r="O148" s="23">
        <v>0.3</v>
      </c>
      <c r="P148" s="23">
        <v>15.2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4">
        <v>0</v>
      </c>
      <c r="Z148" s="23">
        <v>0</v>
      </c>
      <c r="AA148" s="23">
        <v>0</v>
      </c>
      <c r="AB148" s="19" t="str">
        <f>VLOOKUP(E:E,笔记匹配!A:X,3,FALSE)</f>
        <v>圆湘琴</v>
      </c>
      <c r="AC148" s="19" t="str">
        <f>VLOOKUP(E:E,笔记匹配!A:X,2,FALSE)</f>
        <v>月之精华</v>
      </c>
      <c r="AD148" s="19" t="str">
        <f>VLOOKUP(E:E,笔记匹配!A:X,4,FALSE)</f>
        <v>广禾堂月之精华</v>
      </c>
    </row>
    <row r="149" spans="1:30">
      <c r="A149" s="22" t="s">
        <v>33</v>
      </c>
      <c r="B149" s="22" t="s">
        <v>529</v>
      </c>
      <c r="C149" s="23">
        <v>16815233</v>
      </c>
      <c r="D149" s="22" t="s">
        <v>172</v>
      </c>
      <c r="E149" s="22" t="s">
        <v>375</v>
      </c>
      <c r="F149" s="22" t="s">
        <v>530</v>
      </c>
      <c r="G149" s="23">
        <v>3259502</v>
      </c>
      <c r="H149" s="22" t="s">
        <v>530</v>
      </c>
      <c r="I149" s="23">
        <v>2646555</v>
      </c>
      <c r="J149" s="22" t="s">
        <v>518</v>
      </c>
      <c r="K149" s="23">
        <v>304.83</v>
      </c>
      <c r="L149" s="23">
        <v>23899</v>
      </c>
      <c r="M149" s="23">
        <v>1083</v>
      </c>
      <c r="N149" s="24">
        <v>0.0453</v>
      </c>
      <c r="O149" s="23">
        <v>0.28</v>
      </c>
      <c r="P149" s="23">
        <v>12.75</v>
      </c>
      <c r="Q149" s="23">
        <v>9</v>
      </c>
      <c r="R149" s="23">
        <v>0</v>
      </c>
      <c r="S149" s="23">
        <v>7</v>
      </c>
      <c r="T149" s="23">
        <v>0</v>
      </c>
      <c r="U149" s="23">
        <v>2</v>
      </c>
      <c r="V149" s="23">
        <v>18</v>
      </c>
      <c r="W149" s="23">
        <v>16.93</v>
      </c>
      <c r="X149" s="23">
        <v>0</v>
      </c>
      <c r="Y149" s="24">
        <v>0</v>
      </c>
      <c r="Z149" s="23">
        <v>0</v>
      </c>
      <c r="AA149" s="23">
        <v>1</v>
      </c>
      <c r="AB149" s="19" t="str">
        <f>VLOOKUP(E:E,笔记匹配!A:X,3,FALSE)</f>
        <v>Peach酱</v>
      </c>
      <c r="AC149" s="19" t="str">
        <f>VLOOKUP(E:E,笔记匹配!A:X,2,FALSE)</f>
        <v>月之精华</v>
      </c>
      <c r="AD149" s="19" t="str">
        <f>VLOOKUP(E:E,笔记匹配!A:X,4,FALSE)</f>
        <v>无</v>
      </c>
    </row>
    <row r="150" spans="1:30">
      <c r="A150" s="22" t="s">
        <v>33</v>
      </c>
      <c r="B150" s="22" t="s">
        <v>531</v>
      </c>
      <c r="C150" s="23">
        <v>16851432</v>
      </c>
      <c r="D150" s="22" t="s">
        <v>172</v>
      </c>
      <c r="E150" s="22" t="s">
        <v>372</v>
      </c>
      <c r="F150" s="22" t="s">
        <v>532</v>
      </c>
      <c r="G150" s="23">
        <v>3264185</v>
      </c>
      <c r="H150" s="22" t="s">
        <v>532</v>
      </c>
      <c r="I150" s="23">
        <v>2651960</v>
      </c>
      <c r="J150" s="22" t="s">
        <v>518</v>
      </c>
      <c r="K150" s="23">
        <v>362.86</v>
      </c>
      <c r="L150" s="23">
        <v>17923</v>
      </c>
      <c r="M150" s="23">
        <v>624</v>
      </c>
      <c r="N150" s="24">
        <v>0.0348</v>
      </c>
      <c r="O150" s="23">
        <v>0.58</v>
      </c>
      <c r="P150" s="23">
        <v>20.25</v>
      </c>
      <c r="Q150" s="23">
        <v>8</v>
      </c>
      <c r="R150" s="23">
        <v>1</v>
      </c>
      <c r="S150" s="23">
        <v>3</v>
      </c>
      <c r="T150" s="23">
        <v>0</v>
      </c>
      <c r="U150" s="23">
        <v>0</v>
      </c>
      <c r="V150" s="23">
        <v>12</v>
      </c>
      <c r="W150" s="23">
        <v>30.24</v>
      </c>
      <c r="X150" s="23">
        <v>0</v>
      </c>
      <c r="Y150" s="24">
        <v>0</v>
      </c>
      <c r="Z150" s="23">
        <v>1</v>
      </c>
      <c r="AA150" s="23">
        <v>1</v>
      </c>
      <c r="AB150" s="19" t="str">
        <f>VLOOKUP(E:E,笔记匹配!A:X,3,FALSE)</f>
        <v>圆湘琴</v>
      </c>
      <c r="AC150" s="19" t="str">
        <f>VLOOKUP(E:E,笔记匹配!A:X,2,FALSE)</f>
        <v>月之精华</v>
      </c>
      <c r="AD150" s="19" t="str">
        <f>VLOOKUP(E:E,笔记匹配!A:X,4,FALSE)</f>
        <v>广禾堂月之精华</v>
      </c>
    </row>
    <row r="151" spans="1:30">
      <c r="A151" s="22" t="s">
        <v>33</v>
      </c>
      <c r="B151" s="22" t="s">
        <v>541</v>
      </c>
      <c r="C151" s="23">
        <v>17251619</v>
      </c>
      <c r="D151" s="22" t="s">
        <v>172</v>
      </c>
      <c r="E151" s="22" t="s">
        <v>375</v>
      </c>
      <c r="F151" s="22" t="s">
        <v>542</v>
      </c>
      <c r="G151" s="23">
        <v>3321485</v>
      </c>
      <c r="H151" s="22" t="s">
        <v>542</v>
      </c>
      <c r="I151" s="23">
        <v>2710195</v>
      </c>
      <c r="J151" s="22" t="s">
        <v>518</v>
      </c>
      <c r="K151" s="23">
        <v>302.1</v>
      </c>
      <c r="L151" s="23">
        <v>23192</v>
      </c>
      <c r="M151" s="23">
        <v>1156</v>
      </c>
      <c r="N151" s="24">
        <v>0.0498</v>
      </c>
      <c r="O151" s="23">
        <v>0.26</v>
      </c>
      <c r="P151" s="23">
        <v>13.03</v>
      </c>
      <c r="Q151" s="23">
        <v>9</v>
      </c>
      <c r="R151" s="23">
        <v>2</v>
      </c>
      <c r="S151" s="23">
        <v>12</v>
      </c>
      <c r="T151" s="23">
        <v>2</v>
      </c>
      <c r="U151" s="23">
        <v>1</v>
      </c>
      <c r="V151" s="23">
        <v>26</v>
      </c>
      <c r="W151" s="23">
        <v>11.62</v>
      </c>
      <c r="X151" s="23">
        <v>0</v>
      </c>
      <c r="Y151" s="24">
        <v>0</v>
      </c>
      <c r="Z151" s="23">
        <v>2</v>
      </c>
      <c r="AA151" s="23">
        <v>0</v>
      </c>
      <c r="AB151" s="19" t="str">
        <f>VLOOKUP(E:E,笔记匹配!A:X,3,FALSE)</f>
        <v>Peach酱</v>
      </c>
      <c r="AC151" s="19" t="str">
        <f>VLOOKUP(E:E,笔记匹配!A:X,2,FALSE)</f>
        <v>月之精华</v>
      </c>
      <c r="AD151" s="19" t="str">
        <f>VLOOKUP(E:E,笔记匹配!A:X,4,FALSE)</f>
        <v>无</v>
      </c>
    </row>
    <row r="152" spans="1:30">
      <c r="A152" s="22" t="s">
        <v>33</v>
      </c>
      <c r="B152" s="22" t="s">
        <v>543</v>
      </c>
      <c r="C152" s="23">
        <v>17251685</v>
      </c>
      <c r="D152" s="22" t="s">
        <v>172</v>
      </c>
      <c r="E152" s="22" t="s">
        <v>375</v>
      </c>
      <c r="F152" s="22" t="s">
        <v>544</v>
      </c>
      <c r="G152" s="23">
        <v>3321501</v>
      </c>
      <c r="H152" s="22" t="s">
        <v>544</v>
      </c>
      <c r="I152" s="23">
        <v>2710202</v>
      </c>
      <c r="J152" s="22" t="s">
        <v>518</v>
      </c>
      <c r="K152" s="23">
        <v>304.53</v>
      </c>
      <c r="L152" s="23">
        <v>16277</v>
      </c>
      <c r="M152" s="23">
        <v>862</v>
      </c>
      <c r="N152" s="24">
        <v>0.053</v>
      </c>
      <c r="O152" s="23">
        <v>0.35</v>
      </c>
      <c r="P152" s="23">
        <v>18.71</v>
      </c>
      <c r="Q152" s="23">
        <v>12</v>
      </c>
      <c r="R152" s="23">
        <v>0</v>
      </c>
      <c r="S152" s="23">
        <v>5</v>
      </c>
      <c r="T152" s="23">
        <v>2</v>
      </c>
      <c r="U152" s="23">
        <v>1</v>
      </c>
      <c r="V152" s="23">
        <v>20</v>
      </c>
      <c r="W152" s="23">
        <v>15.23</v>
      </c>
      <c r="X152" s="23">
        <v>0</v>
      </c>
      <c r="Y152" s="24">
        <v>0</v>
      </c>
      <c r="Z152" s="23">
        <v>1</v>
      </c>
      <c r="AA152" s="23">
        <v>2</v>
      </c>
      <c r="AB152" s="19" t="str">
        <f>VLOOKUP(E:E,笔记匹配!A:X,3,FALSE)</f>
        <v>Peach酱</v>
      </c>
      <c r="AC152" s="19" t="str">
        <f>VLOOKUP(E:E,笔记匹配!A:X,2,FALSE)</f>
        <v>月之精华</v>
      </c>
      <c r="AD152" s="19" t="str">
        <f>VLOOKUP(E:E,笔记匹配!A:X,4,FALSE)</f>
        <v>无</v>
      </c>
    </row>
    <row r="153" spans="1:30">
      <c r="A153" s="22" t="s">
        <v>33</v>
      </c>
      <c r="B153" s="22" t="s">
        <v>547</v>
      </c>
      <c r="C153" s="23">
        <v>17264506</v>
      </c>
      <c r="D153" s="22" t="s">
        <v>184</v>
      </c>
      <c r="E153" s="22" t="s">
        <v>372</v>
      </c>
      <c r="F153" s="22" t="s">
        <v>548</v>
      </c>
      <c r="G153" s="23">
        <v>3324780</v>
      </c>
      <c r="H153" s="22" t="s">
        <v>549</v>
      </c>
      <c r="I153" s="23">
        <v>2712155</v>
      </c>
      <c r="J153" s="22" t="s">
        <v>518</v>
      </c>
      <c r="K153" s="23">
        <v>2001.67</v>
      </c>
      <c r="L153" s="23">
        <v>93770</v>
      </c>
      <c r="M153" s="23">
        <v>2963</v>
      </c>
      <c r="N153" s="24">
        <v>0.0316</v>
      </c>
      <c r="O153" s="23">
        <v>0.68</v>
      </c>
      <c r="P153" s="23">
        <v>21.35</v>
      </c>
      <c r="Q153" s="23">
        <v>111</v>
      </c>
      <c r="R153" s="23">
        <v>1</v>
      </c>
      <c r="S153" s="23">
        <v>96</v>
      </c>
      <c r="T153" s="23">
        <v>6</v>
      </c>
      <c r="U153" s="23">
        <v>1</v>
      </c>
      <c r="V153" s="23">
        <v>215</v>
      </c>
      <c r="W153" s="23">
        <v>9.31</v>
      </c>
      <c r="X153" s="23">
        <v>0</v>
      </c>
      <c r="Y153" s="24">
        <v>0</v>
      </c>
      <c r="Z153" s="23">
        <v>23</v>
      </c>
      <c r="AA153" s="23">
        <v>15</v>
      </c>
      <c r="AB153" s="19" t="str">
        <f>VLOOKUP(E:E,笔记匹配!A:X,3,FALSE)</f>
        <v>圆湘琴</v>
      </c>
      <c r="AC153" s="19" t="str">
        <f>VLOOKUP(E:E,笔记匹配!A:X,2,FALSE)</f>
        <v>月之精华</v>
      </c>
      <c r="AD153" s="19" t="str">
        <f>VLOOKUP(E:E,笔记匹配!A:X,4,FALSE)</f>
        <v>广禾堂月之精华</v>
      </c>
    </row>
    <row r="154" spans="1:30">
      <c r="A154" s="22" t="s">
        <v>33</v>
      </c>
      <c r="B154" s="22" t="s">
        <v>552</v>
      </c>
      <c r="C154" s="23">
        <v>17267151</v>
      </c>
      <c r="D154" s="22" t="s">
        <v>184</v>
      </c>
      <c r="E154" s="22" t="s">
        <v>380</v>
      </c>
      <c r="F154" s="22" t="s">
        <v>551</v>
      </c>
      <c r="G154" s="23">
        <v>3325256</v>
      </c>
      <c r="H154" s="22" t="s">
        <v>551</v>
      </c>
      <c r="I154" s="23">
        <v>2712612</v>
      </c>
      <c r="J154" s="22" t="s">
        <v>518</v>
      </c>
      <c r="K154" s="23">
        <v>125.52</v>
      </c>
      <c r="L154" s="23">
        <v>6220</v>
      </c>
      <c r="M154" s="23">
        <v>123</v>
      </c>
      <c r="N154" s="24">
        <v>0.0198</v>
      </c>
      <c r="O154" s="23">
        <v>1.02</v>
      </c>
      <c r="P154" s="23">
        <v>20.18</v>
      </c>
      <c r="Q154" s="23">
        <v>4</v>
      </c>
      <c r="R154" s="23">
        <v>0</v>
      </c>
      <c r="S154" s="23">
        <v>2</v>
      </c>
      <c r="T154" s="23">
        <v>1</v>
      </c>
      <c r="U154" s="23">
        <v>0</v>
      </c>
      <c r="V154" s="23">
        <v>7</v>
      </c>
      <c r="W154" s="23">
        <v>17.93</v>
      </c>
      <c r="X154" s="23">
        <v>0</v>
      </c>
      <c r="Y154" s="24">
        <v>0</v>
      </c>
      <c r="Z154" s="23">
        <v>0</v>
      </c>
      <c r="AA154" s="23">
        <v>1</v>
      </c>
      <c r="AB154" s="19" t="str">
        <f>VLOOKUP(E:E,笔记匹配!A:X,3,FALSE)</f>
        <v>张二喜</v>
      </c>
      <c r="AC154" s="19" t="str">
        <f>VLOOKUP(E:E,笔记匹配!A:X,2,FALSE)</f>
        <v>月之精华</v>
      </c>
      <c r="AD154" s="19" t="str">
        <f>VLOOKUP(E:E,笔记匹配!A:X,4,FALSE)</f>
        <v>广禾堂旗舰店</v>
      </c>
    </row>
    <row r="155" spans="1:30">
      <c r="A155" s="22" t="s">
        <v>33</v>
      </c>
      <c r="B155" s="22" t="s">
        <v>553</v>
      </c>
      <c r="C155" s="23">
        <v>17334480</v>
      </c>
      <c r="D155" s="22" t="s">
        <v>184</v>
      </c>
      <c r="E155" s="22" t="s">
        <v>379</v>
      </c>
      <c r="F155" s="22" t="s">
        <v>554</v>
      </c>
      <c r="G155" s="23">
        <v>3335952</v>
      </c>
      <c r="H155" s="22" t="s">
        <v>554</v>
      </c>
      <c r="I155" s="23">
        <v>2723454</v>
      </c>
      <c r="J155" s="22" t="s">
        <v>518</v>
      </c>
      <c r="K155" s="23">
        <v>21.22</v>
      </c>
      <c r="L155" s="23">
        <v>1013</v>
      </c>
      <c r="M155" s="23">
        <v>44</v>
      </c>
      <c r="N155" s="24">
        <v>0.0434</v>
      </c>
      <c r="O155" s="23">
        <v>0.48</v>
      </c>
      <c r="P155" s="23">
        <v>20.95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4">
        <v>0</v>
      </c>
      <c r="Z155" s="23">
        <v>0</v>
      </c>
      <c r="AA155" s="23">
        <v>0</v>
      </c>
      <c r="AB155" s="19" t="str">
        <f>VLOOKUP(E:E,笔记匹配!A:X,3,FALSE)</f>
        <v>栗栗Ann</v>
      </c>
      <c r="AC155" s="19" t="str">
        <f>VLOOKUP(E:E,笔记匹配!A:X,2,FALSE)</f>
        <v>月之精华</v>
      </c>
      <c r="AD155" s="19" t="str">
        <f>VLOOKUP(E:E,笔记匹配!A:X,4,FALSE)</f>
        <v>无</v>
      </c>
    </row>
    <row r="156" spans="1:30">
      <c r="A156" s="22" t="s">
        <v>34</v>
      </c>
      <c r="B156" s="22" t="s">
        <v>521</v>
      </c>
      <c r="C156" s="23">
        <v>16642222</v>
      </c>
      <c r="D156" s="22" t="s">
        <v>172</v>
      </c>
      <c r="E156" s="22" t="s">
        <v>372</v>
      </c>
      <c r="F156" s="22" t="s">
        <v>522</v>
      </c>
      <c r="G156" s="23">
        <v>3233847</v>
      </c>
      <c r="H156" s="22" t="s">
        <v>522</v>
      </c>
      <c r="I156" s="23">
        <v>2619163</v>
      </c>
      <c r="J156" s="22" t="s">
        <v>518</v>
      </c>
      <c r="K156" s="23">
        <v>572.52</v>
      </c>
      <c r="L156" s="23">
        <v>37625</v>
      </c>
      <c r="M156" s="23">
        <v>1124</v>
      </c>
      <c r="N156" s="24">
        <v>0.0299</v>
      </c>
      <c r="O156" s="23">
        <v>0.51</v>
      </c>
      <c r="P156" s="23">
        <v>15.22</v>
      </c>
      <c r="Q156" s="23">
        <v>10</v>
      </c>
      <c r="R156" s="23">
        <v>1</v>
      </c>
      <c r="S156" s="23">
        <v>10</v>
      </c>
      <c r="T156" s="23">
        <v>0</v>
      </c>
      <c r="U156" s="23">
        <v>0</v>
      </c>
      <c r="V156" s="23">
        <v>21</v>
      </c>
      <c r="W156" s="23">
        <v>27.26</v>
      </c>
      <c r="X156" s="23">
        <v>0</v>
      </c>
      <c r="Y156" s="24">
        <v>0</v>
      </c>
      <c r="Z156" s="23">
        <v>7</v>
      </c>
      <c r="AA156" s="23">
        <v>5</v>
      </c>
      <c r="AB156" s="19" t="str">
        <f>VLOOKUP(E:E,笔记匹配!A:X,3,FALSE)</f>
        <v>圆湘琴</v>
      </c>
      <c r="AC156" s="19" t="str">
        <f>VLOOKUP(E:E,笔记匹配!A:X,2,FALSE)</f>
        <v>月之精华</v>
      </c>
      <c r="AD156" s="19" t="str">
        <f>VLOOKUP(E:E,笔记匹配!A:X,4,FALSE)</f>
        <v>广禾堂月之精华</v>
      </c>
    </row>
    <row r="157" spans="1:30">
      <c r="A157" s="22" t="s">
        <v>34</v>
      </c>
      <c r="B157" s="22" t="s">
        <v>521</v>
      </c>
      <c r="C157" s="23">
        <v>16642794</v>
      </c>
      <c r="D157" s="22" t="s">
        <v>172</v>
      </c>
      <c r="E157" s="22" t="s">
        <v>372</v>
      </c>
      <c r="F157" s="22" t="s">
        <v>523</v>
      </c>
      <c r="G157" s="23">
        <v>3233955</v>
      </c>
      <c r="H157" s="22" t="s">
        <v>523</v>
      </c>
      <c r="I157" s="23">
        <v>2619293</v>
      </c>
      <c r="J157" s="22" t="s">
        <v>518</v>
      </c>
      <c r="K157" s="23">
        <v>363.75</v>
      </c>
      <c r="L157" s="23">
        <v>13288</v>
      </c>
      <c r="M157" s="23">
        <v>364</v>
      </c>
      <c r="N157" s="24">
        <v>0.0274</v>
      </c>
      <c r="O157" s="23">
        <v>1</v>
      </c>
      <c r="P157" s="23">
        <v>27.37</v>
      </c>
      <c r="Q157" s="23">
        <v>5</v>
      </c>
      <c r="R157" s="23">
        <v>0</v>
      </c>
      <c r="S157" s="23">
        <v>3</v>
      </c>
      <c r="T157" s="23">
        <v>0</v>
      </c>
      <c r="U157" s="23">
        <v>0</v>
      </c>
      <c r="V157" s="23">
        <v>8</v>
      </c>
      <c r="W157" s="23">
        <v>45.47</v>
      </c>
      <c r="X157" s="23">
        <v>0</v>
      </c>
      <c r="Y157" s="24">
        <v>0</v>
      </c>
      <c r="Z157" s="23">
        <v>0</v>
      </c>
      <c r="AA157" s="23">
        <v>1</v>
      </c>
      <c r="AB157" s="19" t="str">
        <f>VLOOKUP(E:E,笔记匹配!A:X,3,FALSE)</f>
        <v>圆湘琴</v>
      </c>
      <c r="AC157" s="19" t="str">
        <f>VLOOKUP(E:E,笔记匹配!A:X,2,FALSE)</f>
        <v>月之精华</v>
      </c>
      <c r="AD157" s="19" t="str">
        <f>VLOOKUP(E:E,笔记匹配!A:X,4,FALSE)</f>
        <v>广禾堂月之精华</v>
      </c>
    </row>
    <row r="158" spans="1:30">
      <c r="A158" s="22" t="s">
        <v>34</v>
      </c>
      <c r="B158" s="22" t="s">
        <v>521</v>
      </c>
      <c r="C158" s="23">
        <v>16642894</v>
      </c>
      <c r="D158" s="22" t="s">
        <v>172</v>
      </c>
      <c r="E158" s="22" t="s">
        <v>372</v>
      </c>
      <c r="F158" s="22" t="s">
        <v>524</v>
      </c>
      <c r="G158" s="23">
        <v>3233979</v>
      </c>
      <c r="H158" s="22" t="s">
        <v>524</v>
      </c>
      <c r="I158" s="23">
        <v>2619310</v>
      </c>
      <c r="J158" s="22" t="s">
        <v>518</v>
      </c>
      <c r="K158" s="23">
        <v>4.07</v>
      </c>
      <c r="L158" s="23">
        <v>540</v>
      </c>
      <c r="M158" s="23">
        <v>14</v>
      </c>
      <c r="N158" s="24">
        <v>0.0259</v>
      </c>
      <c r="O158" s="23">
        <v>0.29</v>
      </c>
      <c r="P158" s="23">
        <v>7.54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4">
        <v>0</v>
      </c>
      <c r="Z158" s="23">
        <v>0</v>
      </c>
      <c r="AA158" s="23">
        <v>0</v>
      </c>
      <c r="AB158" s="19" t="str">
        <f>VLOOKUP(E:E,笔记匹配!A:X,3,FALSE)</f>
        <v>圆湘琴</v>
      </c>
      <c r="AC158" s="19" t="str">
        <f>VLOOKUP(E:E,笔记匹配!A:X,2,FALSE)</f>
        <v>月之精华</v>
      </c>
      <c r="AD158" s="19" t="str">
        <f>VLOOKUP(E:E,笔记匹配!A:X,4,FALSE)</f>
        <v>广禾堂月之精华</v>
      </c>
    </row>
    <row r="159" spans="1:30">
      <c r="A159" s="22" t="s">
        <v>34</v>
      </c>
      <c r="B159" s="22" t="s">
        <v>529</v>
      </c>
      <c r="C159" s="23">
        <v>16815233</v>
      </c>
      <c r="D159" s="22" t="s">
        <v>172</v>
      </c>
      <c r="E159" s="22" t="s">
        <v>375</v>
      </c>
      <c r="F159" s="22" t="s">
        <v>530</v>
      </c>
      <c r="G159" s="23">
        <v>3259502</v>
      </c>
      <c r="H159" s="22" t="s">
        <v>530</v>
      </c>
      <c r="I159" s="23">
        <v>2646555</v>
      </c>
      <c r="J159" s="22" t="s">
        <v>518</v>
      </c>
      <c r="K159" s="23">
        <v>305.24</v>
      </c>
      <c r="L159" s="23">
        <v>23874</v>
      </c>
      <c r="M159" s="23">
        <v>1080</v>
      </c>
      <c r="N159" s="24">
        <v>0.0452</v>
      </c>
      <c r="O159" s="23">
        <v>0.28</v>
      </c>
      <c r="P159" s="23">
        <v>12.79</v>
      </c>
      <c r="Q159" s="23">
        <v>12</v>
      </c>
      <c r="R159" s="23">
        <v>0</v>
      </c>
      <c r="S159" s="23">
        <v>9</v>
      </c>
      <c r="T159" s="23">
        <v>1</v>
      </c>
      <c r="U159" s="23">
        <v>0</v>
      </c>
      <c r="V159" s="23">
        <v>22</v>
      </c>
      <c r="W159" s="23">
        <v>13.87</v>
      </c>
      <c r="X159" s="23">
        <v>0</v>
      </c>
      <c r="Y159" s="24">
        <v>0</v>
      </c>
      <c r="Z159" s="23">
        <v>2</v>
      </c>
      <c r="AA159" s="23">
        <v>2</v>
      </c>
      <c r="AB159" s="19" t="str">
        <f>VLOOKUP(E:E,笔记匹配!A:X,3,FALSE)</f>
        <v>Peach酱</v>
      </c>
      <c r="AC159" s="19" t="str">
        <f>VLOOKUP(E:E,笔记匹配!A:X,2,FALSE)</f>
        <v>月之精华</v>
      </c>
      <c r="AD159" s="19" t="str">
        <f>VLOOKUP(E:E,笔记匹配!A:X,4,FALSE)</f>
        <v>无</v>
      </c>
    </row>
    <row r="160" spans="1:30">
      <c r="A160" s="22" t="s">
        <v>34</v>
      </c>
      <c r="B160" s="22" t="s">
        <v>531</v>
      </c>
      <c r="C160" s="23">
        <v>16851432</v>
      </c>
      <c r="D160" s="22" t="s">
        <v>172</v>
      </c>
      <c r="E160" s="22" t="s">
        <v>372</v>
      </c>
      <c r="F160" s="22" t="s">
        <v>532</v>
      </c>
      <c r="G160" s="23">
        <v>3264185</v>
      </c>
      <c r="H160" s="22" t="s">
        <v>532</v>
      </c>
      <c r="I160" s="23">
        <v>2651960</v>
      </c>
      <c r="J160" s="22" t="s">
        <v>518</v>
      </c>
      <c r="K160" s="23">
        <v>425.38</v>
      </c>
      <c r="L160" s="23">
        <v>22275</v>
      </c>
      <c r="M160" s="23">
        <v>829</v>
      </c>
      <c r="N160" s="24">
        <v>0.0372</v>
      </c>
      <c r="O160" s="23">
        <v>0.51</v>
      </c>
      <c r="P160" s="23">
        <v>19.1</v>
      </c>
      <c r="Q160" s="23">
        <v>7</v>
      </c>
      <c r="R160" s="23">
        <v>0</v>
      </c>
      <c r="S160" s="23">
        <v>3</v>
      </c>
      <c r="T160" s="23">
        <v>0</v>
      </c>
      <c r="U160" s="23">
        <v>0</v>
      </c>
      <c r="V160" s="23">
        <v>10</v>
      </c>
      <c r="W160" s="23">
        <v>42.54</v>
      </c>
      <c r="X160" s="23">
        <v>0</v>
      </c>
      <c r="Y160" s="24">
        <v>0</v>
      </c>
      <c r="Z160" s="23">
        <v>6</v>
      </c>
      <c r="AA160" s="23">
        <v>1</v>
      </c>
      <c r="AB160" s="19" t="str">
        <f>VLOOKUP(E:E,笔记匹配!A:X,3,FALSE)</f>
        <v>圆湘琴</v>
      </c>
      <c r="AC160" s="19" t="str">
        <f>VLOOKUP(E:E,笔记匹配!A:X,2,FALSE)</f>
        <v>月之精华</v>
      </c>
      <c r="AD160" s="19" t="str">
        <f>VLOOKUP(E:E,笔记匹配!A:X,4,FALSE)</f>
        <v>广禾堂月之精华</v>
      </c>
    </row>
    <row r="161" spans="1:30">
      <c r="A161" s="22" t="s">
        <v>34</v>
      </c>
      <c r="B161" s="22" t="s">
        <v>541</v>
      </c>
      <c r="C161" s="23">
        <v>17251619</v>
      </c>
      <c r="D161" s="22" t="s">
        <v>172</v>
      </c>
      <c r="E161" s="22" t="s">
        <v>375</v>
      </c>
      <c r="F161" s="22" t="s">
        <v>542</v>
      </c>
      <c r="G161" s="23">
        <v>3321485</v>
      </c>
      <c r="H161" s="22" t="s">
        <v>542</v>
      </c>
      <c r="I161" s="23">
        <v>2710195</v>
      </c>
      <c r="J161" s="22" t="s">
        <v>518</v>
      </c>
      <c r="K161" s="23">
        <v>305.79</v>
      </c>
      <c r="L161" s="23">
        <v>21278</v>
      </c>
      <c r="M161" s="23">
        <v>1094</v>
      </c>
      <c r="N161" s="24">
        <v>0.0514</v>
      </c>
      <c r="O161" s="23">
        <v>0.28</v>
      </c>
      <c r="P161" s="23">
        <v>14.37</v>
      </c>
      <c r="Q161" s="23">
        <v>5</v>
      </c>
      <c r="R161" s="23">
        <v>2</v>
      </c>
      <c r="S161" s="23">
        <v>6</v>
      </c>
      <c r="T161" s="23">
        <v>0</v>
      </c>
      <c r="U161" s="23">
        <v>1</v>
      </c>
      <c r="V161" s="23">
        <v>14</v>
      </c>
      <c r="W161" s="23">
        <v>21.84</v>
      </c>
      <c r="X161" s="23">
        <v>0</v>
      </c>
      <c r="Y161" s="24">
        <v>0</v>
      </c>
      <c r="Z161" s="23">
        <v>3</v>
      </c>
      <c r="AA161" s="23">
        <v>2</v>
      </c>
      <c r="AB161" s="19" t="str">
        <f>VLOOKUP(E:E,笔记匹配!A:X,3,FALSE)</f>
        <v>Peach酱</v>
      </c>
      <c r="AC161" s="19" t="str">
        <f>VLOOKUP(E:E,笔记匹配!A:X,2,FALSE)</f>
        <v>月之精华</v>
      </c>
      <c r="AD161" s="19" t="str">
        <f>VLOOKUP(E:E,笔记匹配!A:X,4,FALSE)</f>
        <v>无</v>
      </c>
    </row>
    <row r="162" spans="1:30">
      <c r="A162" s="22" t="s">
        <v>34</v>
      </c>
      <c r="B162" s="22" t="s">
        <v>543</v>
      </c>
      <c r="C162" s="23">
        <v>17251685</v>
      </c>
      <c r="D162" s="22" t="s">
        <v>172</v>
      </c>
      <c r="E162" s="22" t="s">
        <v>375</v>
      </c>
      <c r="F162" s="22" t="s">
        <v>544</v>
      </c>
      <c r="G162" s="23">
        <v>3321501</v>
      </c>
      <c r="H162" s="22" t="s">
        <v>544</v>
      </c>
      <c r="I162" s="23">
        <v>2710202</v>
      </c>
      <c r="J162" s="22" t="s">
        <v>518</v>
      </c>
      <c r="K162" s="23">
        <v>303.53</v>
      </c>
      <c r="L162" s="23">
        <v>17463</v>
      </c>
      <c r="M162" s="23">
        <v>854</v>
      </c>
      <c r="N162" s="24">
        <v>0.0489</v>
      </c>
      <c r="O162" s="23">
        <v>0.36</v>
      </c>
      <c r="P162" s="23">
        <v>17.38</v>
      </c>
      <c r="Q162" s="23">
        <v>4</v>
      </c>
      <c r="R162" s="23">
        <v>0</v>
      </c>
      <c r="S162" s="23">
        <v>2</v>
      </c>
      <c r="T162" s="23">
        <v>1</v>
      </c>
      <c r="U162" s="23">
        <v>1</v>
      </c>
      <c r="V162" s="23">
        <v>8</v>
      </c>
      <c r="W162" s="23">
        <v>37.94</v>
      </c>
      <c r="X162" s="23">
        <v>0</v>
      </c>
      <c r="Y162" s="24">
        <v>0</v>
      </c>
      <c r="Z162" s="23">
        <v>2</v>
      </c>
      <c r="AA162" s="23">
        <v>4</v>
      </c>
      <c r="AB162" s="19" t="str">
        <f>VLOOKUP(E:E,笔记匹配!A:X,3,FALSE)</f>
        <v>Peach酱</v>
      </c>
      <c r="AC162" s="19" t="str">
        <f>VLOOKUP(E:E,笔记匹配!A:X,2,FALSE)</f>
        <v>月之精华</v>
      </c>
      <c r="AD162" s="19" t="str">
        <f>VLOOKUP(E:E,笔记匹配!A:X,4,FALSE)</f>
        <v>无</v>
      </c>
    </row>
    <row r="163" spans="1:30">
      <c r="A163" s="22" t="s">
        <v>34</v>
      </c>
      <c r="B163" s="22" t="s">
        <v>547</v>
      </c>
      <c r="C163" s="23">
        <v>17264506</v>
      </c>
      <c r="D163" s="22" t="s">
        <v>184</v>
      </c>
      <c r="E163" s="22" t="s">
        <v>372</v>
      </c>
      <c r="F163" s="22" t="s">
        <v>548</v>
      </c>
      <c r="G163" s="23">
        <v>3324780</v>
      </c>
      <c r="H163" s="22" t="s">
        <v>549</v>
      </c>
      <c r="I163" s="23">
        <v>2712155</v>
      </c>
      <c r="J163" s="22" t="s">
        <v>518</v>
      </c>
      <c r="K163" s="23">
        <v>2005.6</v>
      </c>
      <c r="L163" s="23">
        <v>93951</v>
      </c>
      <c r="M163" s="23">
        <v>2917</v>
      </c>
      <c r="N163" s="24">
        <v>0.031</v>
      </c>
      <c r="O163" s="23">
        <v>0.69</v>
      </c>
      <c r="P163" s="23">
        <v>21.35</v>
      </c>
      <c r="Q163" s="23">
        <v>106</v>
      </c>
      <c r="R163" s="23">
        <v>2</v>
      </c>
      <c r="S163" s="23">
        <v>101</v>
      </c>
      <c r="T163" s="23">
        <v>5</v>
      </c>
      <c r="U163" s="23">
        <v>7</v>
      </c>
      <c r="V163" s="23">
        <v>221</v>
      </c>
      <c r="W163" s="23">
        <v>9.08</v>
      </c>
      <c r="X163" s="23">
        <v>0</v>
      </c>
      <c r="Y163" s="24">
        <v>0</v>
      </c>
      <c r="Z163" s="23">
        <v>20</v>
      </c>
      <c r="AA163" s="23">
        <v>8</v>
      </c>
      <c r="AB163" s="19" t="str">
        <f>VLOOKUP(E:E,笔记匹配!A:X,3,FALSE)</f>
        <v>圆湘琴</v>
      </c>
      <c r="AC163" s="19" t="str">
        <f>VLOOKUP(E:E,笔记匹配!A:X,2,FALSE)</f>
        <v>月之精华</v>
      </c>
      <c r="AD163" s="19" t="str">
        <f>VLOOKUP(E:E,笔记匹配!A:X,4,FALSE)</f>
        <v>广禾堂月之精华</v>
      </c>
    </row>
    <row r="164" spans="1:30">
      <c r="A164" s="22" t="s">
        <v>34</v>
      </c>
      <c r="B164" s="22" t="s">
        <v>552</v>
      </c>
      <c r="C164" s="23">
        <v>17267151</v>
      </c>
      <c r="D164" s="22" t="s">
        <v>184</v>
      </c>
      <c r="E164" s="22" t="s">
        <v>380</v>
      </c>
      <c r="F164" s="22" t="s">
        <v>551</v>
      </c>
      <c r="G164" s="23">
        <v>3325256</v>
      </c>
      <c r="H164" s="22" t="s">
        <v>551</v>
      </c>
      <c r="I164" s="23">
        <v>2712612</v>
      </c>
      <c r="J164" s="22" t="s">
        <v>518</v>
      </c>
      <c r="K164" s="23">
        <v>123.42</v>
      </c>
      <c r="L164" s="23">
        <v>5733</v>
      </c>
      <c r="M164" s="23">
        <v>124</v>
      </c>
      <c r="N164" s="24">
        <v>0.0216</v>
      </c>
      <c r="O164" s="23">
        <v>1</v>
      </c>
      <c r="P164" s="23">
        <v>21.53</v>
      </c>
      <c r="Q164" s="23">
        <v>7</v>
      </c>
      <c r="R164" s="23">
        <v>0</v>
      </c>
      <c r="S164" s="23">
        <v>8</v>
      </c>
      <c r="T164" s="23">
        <v>0</v>
      </c>
      <c r="U164" s="23">
        <v>0</v>
      </c>
      <c r="V164" s="23">
        <v>15</v>
      </c>
      <c r="W164" s="23">
        <v>8.23</v>
      </c>
      <c r="X164" s="23">
        <v>0</v>
      </c>
      <c r="Y164" s="24">
        <v>0</v>
      </c>
      <c r="Z164" s="23">
        <v>0</v>
      </c>
      <c r="AA164" s="23">
        <v>0</v>
      </c>
      <c r="AB164" s="19" t="str">
        <f>VLOOKUP(E:E,笔记匹配!A:X,3,FALSE)</f>
        <v>张二喜</v>
      </c>
      <c r="AC164" s="19" t="str">
        <f>VLOOKUP(E:E,笔记匹配!A:X,2,FALSE)</f>
        <v>月之精华</v>
      </c>
      <c r="AD164" s="19" t="str">
        <f>VLOOKUP(E:E,笔记匹配!A:X,4,FALSE)</f>
        <v>广禾堂旗舰店</v>
      </c>
    </row>
    <row r="165" spans="1:30">
      <c r="A165" s="22" t="s">
        <v>34</v>
      </c>
      <c r="B165" s="22" t="s">
        <v>553</v>
      </c>
      <c r="C165" s="23">
        <v>17334480</v>
      </c>
      <c r="D165" s="22" t="s">
        <v>184</v>
      </c>
      <c r="E165" s="22" t="s">
        <v>379</v>
      </c>
      <c r="F165" s="22" t="s">
        <v>554</v>
      </c>
      <c r="G165" s="23">
        <v>3335952</v>
      </c>
      <c r="H165" s="22" t="s">
        <v>554</v>
      </c>
      <c r="I165" s="23">
        <v>2723454</v>
      </c>
      <c r="J165" s="22" t="s">
        <v>518</v>
      </c>
      <c r="K165" s="23">
        <v>32.64</v>
      </c>
      <c r="L165" s="23">
        <v>2374</v>
      </c>
      <c r="M165" s="23">
        <v>72</v>
      </c>
      <c r="N165" s="24">
        <v>0.0303</v>
      </c>
      <c r="O165" s="23">
        <v>0.45</v>
      </c>
      <c r="P165" s="23">
        <v>13.75</v>
      </c>
      <c r="Q165" s="23">
        <v>0</v>
      </c>
      <c r="R165" s="23">
        <v>0</v>
      </c>
      <c r="S165" s="23">
        <v>1</v>
      </c>
      <c r="T165" s="23">
        <v>0</v>
      </c>
      <c r="U165" s="23">
        <v>0</v>
      </c>
      <c r="V165" s="23">
        <v>1</v>
      </c>
      <c r="W165" s="23">
        <v>32.64</v>
      </c>
      <c r="X165" s="23">
        <v>0</v>
      </c>
      <c r="Y165" s="24">
        <v>0</v>
      </c>
      <c r="Z165" s="23">
        <v>0</v>
      </c>
      <c r="AA165" s="23">
        <v>0</v>
      </c>
      <c r="AB165" s="19" t="str">
        <f>VLOOKUP(E:E,笔记匹配!A:X,3,FALSE)</f>
        <v>栗栗Ann</v>
      </c>
      <c r="AC165" s="19" t="str">
        <f>VLOOKUP(E:E,笔记匹配!A:X,2,FALSE)</f>
        <v>月之精华</v>
      </c>
      <c r="AD165" s="19" t="str">
        <f>VLOOKUP(E:E,笔记匹配!A:X,4,FALSE)</f>
        <v>无</v>
      </c>
    </row>
    <row r="166" spans="1:30">
      <c r="A166" s="22" t="s">
        <v>35</v>
      </c>
      <c r="B166" s="22" t="s">
        <v>521</v>
      </c>
      <c r="C166" s="23">
        <v>16642222</v>
      </c>
      <c r="D166" s="22" t="s">
        <v>172</v>
      </c>
      <c r="E166" s="22" t="s">
        <v>372</v>
      </c>
      <c r="F166" s="22" t="s">
        <v>522</v>
      </c>
      <c r="G166" s="23">
        <v>3233847</v>
      </c>
      <c r="H166" s="22" t="s">
        <v>522</v>
      </c>
      <c r="I166" s="23">
        <v>2619163</v>
      </c>
      <c r="J166" s="22" t="s">
        <v>518</v>
      </c>
      <c r="K166" s="23">
        <v>560.84</v>
      </c>
      <c r="L166" s="23">
        <v>39348</v>
      </c>
      <c r="M166" s="23">
        <v>1110</v>
      </c>
      <c r="N166" s="24">
        <v>0.0282</v>
      </c>
      <c r="O166" s="23">
        <v>0.51</v>
      </c>
      <c r="P166" s="23">
        <v>14.25</v>
      </c>
      <c r="Q166" s="23">
        <v>14</v>
      </c>
      <c r="R166" s="23">
        <v>1</v>
      </c>
      <c r="S166" s="23">
        <v>10</v>
      </c>
      <c r="T166" s="23">
        <v>0</v>
      </c>
      <c r="U166" s="23">
        <v>1</v>
      </c>
      <c r="V166" s="23">
        <v>26</v>
      </c>
      <c r="W166" s="23">
        <v>21.57</v>
      </c>
      <c r="X166" s="23">
        <v>0</v>
      </c>
      <c r="Y166" s="24">
        <v>0</v>
      </c>
      <c r="Z166" s="23">
        <v>5</v>
      </c>
      <c r="AA166" s="23">
        <v>3</v>
      </c>
      <c r="AB166" s="19" t="str">
        <f>VLOOKUP(E:E,笔记匹配!A:X,3,FALSE)</f>
        <v>圆湘琴</v>
      </c>
      <c r="AC166" s="19" t="str">
        <f>VLOOKUP(E:E,笔记匹配!A:X,2,FALSE)</f>
        <v>月之精华</v>
      </c>
      <c r="AD166" s="19" t="str">
        <f>VLOOKUP(E:E,笔记匹配!A:X,4,FALSE)</f>
        <v>广禾堂月之精华</v>
      </c>
    </row>
    <row r="167" spans="1:30">
      <c r="A167" s="22" t="s">
        <v>35</v>
      </c>
      <c r="B167" s="22" t="s">
        <v>521</v>
      </c>
      <c r="C167" s="23">
        <v>16642794</v>
      </c>
      <c r="D167" s="22" t="s">
        <v>172</v>
      </c>
      <c r="E167" s="22" t="s">
        <v>372</v>
      </c>
      <c r="F167" s="22" t="s">
        <v>523</v>
      </c>
      <c r="G167" s="23">
        <v>3233955</v>
      </c>
      <c r="H167" s="22" t="s">
        <v>523</v>
      </c>
      <c r="I167" s="23">
        <v>2619293</v>
      </c>
      <c r="J167" s="22" t="s">
        <v>518</v>
      </c>
      <c r="K167" s="23">
        <v>271.28</v>
      </c>
      <c r="L167" s="23">
        <v>10912</v>
      </c>
      <c r="M167" s="23">
        <v>299</v>
      </c>
      <c r="N167" s="24">
        <v>0.0274</v>
      </c>
      <c r="O167" s="23">
        <v>0.91</v>
      </c>
      <c r="P167" s="23">
        <v>24.86</v>
      </c>
      <c r="Q167" s="23">
        <v>3</v>
      </c>
      <c r="R167" s="23">
        <v>0</v>
      </c>
      <c r="S167" s="23">
        <v>2</v>
      </c>
      <c r="T167" s="23">
        <v>0</v>
      </c>
      <c r="U167" s="23">
        <v>0</v>
      </c>
      <c r="V167" s="23">
        <v>5</v>
      </c>
      <c r="W167" s="23">
        <v>54.26</v>
      </c>
      <c r="X167" s="23">
        <v>0</v>
      </c>
      <c r="Y167" s="24">
        <v>0</v>
      </c>
      <c r="Z167" s="23">
        <v>1</v>
      </c>
      <c r="AA167" s="23">
        <v>0</v>
      </c>
      <c r="AB167" s="19" t="str">
        <f>VLOOKUP(E:E,笔记匹配!A:X,3,FALSE)</f>
        <v>圆湘琴</v>
      </c>
      <c r="AC167" s="19" t="str">
        <f>VLOOKUP(E:E,笔记匹配!A:X,2,FALSE)</f>
        <v>月之精华</v>
      </c>
      <c r="AD167" s="19" t="str">
        <f>VLOOKUP(E:E,笔记匹配!A:X,4,FALSE)</f>
        <v>广禾堂月之精华</v>
      </c>
    </row>
    <row r="168" spans="1:30">
      <c r="A168" s="22" t="s">
        <v>35</v>
      </c>
      <c r="B168" s="22" t="s">
        <v>521</v>
      </c>
      <c r="C168" s="23">
        <v>16642894</v>
      </c>
      <c r="D168" s="22" t="s">
        <v>172</v>
      </c>
      <c r="E168" s="22" t="s">
        <v>372</v>
      </c>
      <c r="F168" s="22" t="s">
        <v>524</v>
      </c>
      <c r="G168" s="23">
        <v>3233979</v>
      </c>
      <c r="H168" s="22" t="s">
        <v>524</v>
      </c>
      <c r="I168" s="23">
        <v>2619310</v>
      </c>
      <c r="J168" s="22" t="s">
        <v>518</v>
      </c>
      <c r="K168" s="23">
        <v>5.63</v>
      </c>
      <c r="L168" s="23">
        <v>444</v>
      </c>
      <c r="M168" s="23">
        <v>19</v>
      </c>
      <c r="N168" s="24">
        <v>0.0428</v>
      </c>
      <c r="O168" s="23">
        <v>0.3</v>
      </c>
      <c r="P168" s="23">
        <v>12.68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4">
        <v>0</v>
      </c>
      <c r="Z168" s="23">
        <v>0</v>
      </c>
      <c r="AA168" s="23">
        <v>0</v>
      </c>
      <c r="AB168" s="19" t="str">
        <f>VLOOKUP(E:E,笔记匹配!A:X,3,FALSE)</f>
        <v>圆湘琴</v>
      </c>
      <c r="AC168" s="19" t="str">
        <f>VLOOKUP(E:E,笔记匹配!A:X,2,FALSE)</f>
        <v>月之精华</v>
      </c>
      <c r="AD168" s="19" t="str">
        <f>VLOOKUP(E:E,笔记匹配!A:X,4,FALSE)</f>
        <v>广禾堂月之精华</v>
      </c>
    </row>
    <row r="169" spans="1:30">
      <c r="A169" s="22" t="s">
        <v>35</v>
      </c>
      <c r="B169" s="22" t="s">
        <v>529</v>
      </c>
      <c r="C169" s="23">
        <v>16815233</v>
      </c>
      <c r="D169" s="22" t="s">
        <v>172</v>
      </c>
      <c r="E169" s="22" t="s">
        <v>375</v>
      </c>
      <c r="F169" s="22" t="s">
        <v>530</v>
      </c>
      <c r="G169" s="23">
        <v>3259502</v>
      </c>
      <c r="H169" s="22" t="s">
        <v>530</v>
      </c>
      <c r="I169" s="23">
        <v>2646555</v>
      </c>
      <c r="J169" s="22" t="s">
        <v>518</v>
      </c>
      <c r="K169" s="23">
        <v>304.23</v>
      </c>
      <c r="L169" s="23">
        <v>22894</v>
      </c>
      <c r="M169" s="23">
        <v>1075</v>
      </c>
      <c r="N169" s="24">
        <v>0.047</v>
      </c>
      <c r="O169" s="23">
        <v>0.28</v>
      </c>
      <c r="P169" s="23">
        <v>13.29</v>
      </c>
      <c r="Q169" s="23">
        <v>9</v>
      </c>
      <c r="R169" s="23">
        <v>2</v>
      </c>
      <c r="S169" s="23">
        <v>4</v>
      </c>
      <c r="T169" s="23">
        <v>2</v>
      </c>
      <c r="U169" s="23">
        <v>1</v>
      </c>
      <c r="V169" s="23">
        <v>18</v>
      </c>
      <c r="W169" s="23">
        <v>16.9</v>
      </c>
      <c r="X169" s="23">
        <v>0</v>
      </c>
      <c r="Y169" s="24">
        <v>0</v>
      </c>
      <c r="Z169" s="23">
        <v>2</v>
      </c>
      <c r="AA169" s="23">
        <v>1</v>
      </c>
      <c r="AB169" s="19" t="str">
        <f>VLOOKUP(E:E,笔记匹配!A:X,3,FALSE)</f>
        <v>Peach酱</v>
      </c>
      <c r="AC169" s="19" t="str">
        <f>VLOOKUP(E:E,笔记匹配!A:X,2,FALSE)</f>
        <v>月之精华</v>
      </c>
      <c r="AD169" s="19" t="str">
        <f>VLOOKUP(E:E,笔记匹配!A:X,4,FALSE)</f>
        <v>无</v>
      </c>
    </row>
    <row r="170" spans="1:30">
      <c r="A170" s="22" t="s">
        <v>35</v>
      </c>
      <c r="B170" s="22" t="s">
        <v>531</v>
      </c>
      <c r="C170" s="23">
        <v>16851432</v>
      </c>
      <c r="D170" s="22" t="s">
        <v>172</v>
      </c>
      <c r="E170" s="22" t="s">
        <v>372</v>
      </c>
      <c r="F170" s="22" t="s">
        <v>532</v>
      </c>
      <c r="G170" s="23">
        <v>3264185</v>
      </c>
      <c r="H170" s="22" t="s">
        <v>532</v>
      </c>
      <c r="I170" s="23">
        <v>2651960</v>
      </c>
      <c r="J170" s="22" t="s">
        <v>518</v>
      </c>
      <c r="K170" s="23">
        <v>365.78</v>
      </c>
      <c r="L170" s="23">
        <v>17924</v>
      </c>
      <c r="M170" s="23">
        <v>605</v>
      </c>
      <c r="N170" s="24">
        <v>0.0338</v>
      </c>
      <c r="O170" s="23">
        <v>0.6</v>
      </c>
      <c r="P170" s="23">
        <v>20.41</v>
      </c>
      <c r="Q170" s="23">
        <v>13</v>
      </c>
      <c r="R170" s="23">
        <v>0</v>
      </c>
      <c r="S170" s="23">
        <v>9</v>
      </c>
      <c r="T170" s="23">
        <v>0</v>
      </c>
      <c r="U170" s="23">
        <v>3</v>
      </c>
      <c r="V170" s="23">
        <v>25</v>
      </c>
      <c r="W170" s="23">
        <v>14.63</v>
      </c>
      <c r="X170" s="23">
        <v>0</v>
      </c>
      <c r="Y170" s="24">
        <v>0</v>
      </c>
      <c r="Z170" s="23">
        <v>0</v>
      </c>
      <c r="AA170" s="23">
        <v>3</v>
      </c>
      <c r="AB170" s="19" t="str">
        <f>VLOOKUP(E:E,笔记匹配!A:X,3,FALSE)</f>
        <v>圆湘琴</v>
      </c>
      <c r="AC170" s="19" t="str">
        <f>VLOOKUP(E:E,笔记匹配!A:X,2,FALSE)</f>
        <v>月之精华</v>
      </c>
      <c r="AD170" s="19" t="str">
        <f>VLOOKUP(E:E,笔记匹配!A:X,4,FALSE)</f>
        <v>广禾堂月之精华</v>
      </c>
    </row>
    <row r="171" spans="1:30">
      <c r="A171" s="22" t="s">
        <v>35</v>
      </c>
      <c r="B171" s="22" t="s">
        <v>541</v>
      </c>
      <c r="C171" s="23">
        <v>17251619</v>
      </c>
      <c r="D171" s="22" t="s">
        <v>172</v>
      </c>
      <c r="E171" s="22" t="s">
        <v>375</v>
      </c>
      <c r="F171" s="22" t="s">
        <v>542</v>
      </c>
      <c r="G171" s="23">
        <v>3321485</v>
      </c>
      <c r="H171" s="22" t="s">
        <v>542</v>
      </c>
      <c r="I171" s="23">
        <v>2710195</v>
      </c>
      <c r="J171" s="22" t="s">
        <v>518</v>
      </c>
      <c r="K171" s="23">
        <v>303.02</v>
      </c>
      <c r="L171" s="23">
        <v>22151</v>
      </c>
      <c r="M171" s="23">
        <v>1077</v>
      </c>
      <c r="N171" s="24">
        <v>0.0486</v>
      </c>
      <c r="O171" s="23">
        <v>0.28</v>
      </c>
      <c r="P171" s="23">
        <v>13.68</v>
      </c>
      <c r="Q171" s="23">
        <v>10</v>
      </c>
      <c r="R171" s="23">
        <v>0</v>
      </c>
      <c r="S171" s="23">
        <v>3</v>
      </c>
      <c r="T171" s="23">
        <v>2</v>
      </c>
      <c r="U171" s="23">
        <v>0</v>
      </c>
      <c r="V171" s="23">
        <v>15</v>
      </c>
      <c r="W171" s="23">
        <v>20.2</v>
      </c>
      <c r="X171" s="23">
        <v>0</v>
      </c>
      <c r="Y171" s="24">
        <v>0</v>
      </c>
      <c r="Z171" s="23">
        <v>4</v>
      </c>
      <c r="AA171" s="23">
        <v>1</v>
      </c>
      <c r="AB171" s="19" t="str">
        <f>VLOOKUP(E:E,笔记匹配!A:X,3,FALSE)</f>
        <v>Peach酱</v>
      </c>
      <c r="AC171" s="19" t="str">
        <f>VLOOKUP(E:E,笔记匹配!A:X,2,FALSE)</f>
        <v>月之精华</v>
      </c>
      <c r="AD171" s="19" t="str">
        <f>VLOOKUP(E:E,笔记匹配!A:X,4,FALSE)</f>
        <v>无</v>
      </c>
    </row>
    <row r="172" spans="1:30">
      <c r="A172" s="22" t="s">
        <v>35</v>
      </c>
      <c r="B172" s="22" t="s">
        <v>543</v>
      </c>
      <c r="C172" s="23">
        <v>17251685</v>
      </c>
      <c r="D172" s="22" t="s">
        <v>172</v>
      </c>
      <c r="E172" s="22" t="s">
        <v>375</v>
      </c>
      <c r="F172" s="22" t="s">
        <v>544</v>
      </c>
      <c r="G172" s="23">
        <v>3321501</v>
      </c>
      <c r="H172" s="22" t="s">
        <v>544</v>
      </c>
      <c r="I172" s="23">
        <v>2710202</v>
      </c>
      <c r="J172" s="22" t="s">
        <v>518</v>
      </c>
      <c r="K172" s="23">
        <v>303.58</v>
      </c>
      <c r="L172" s="23">
        <v>19297</v>
      </c>
      <c r="M172" s="23">
        <v>855</v>
      </c>
      <c r="N172" s="24">
        <v>0.0443</v>
      </c>
      <c r="O172" s="23">
        <v>0.36</v>
      </c>
      <c r="P172" s="23">
        <v>15.73</v>
      </c>
      <c r="Q172" s="23">
        <v>6</v>
      </c>
      <c r="R172" s="23">
        <v>0</v>
      </c>
      <c r="S172" s="23">
        <v>4</v>
      </c>
      <c r="T172" s="23">
        <v>0</v>
      </c>
      <c r="U172" s="23">
        <v>1</v>
      </c>
      <c r="V172" s="23">
        <v>11</v>
      </c>
      <c r="W172" s="23">
        <v>27.6</v>
      </c>
      <c r="X172" s="23">
        <v>0</v>
      </c>
      <c r="Y172" s="24">
        <v>0</v>
      </c>
      <c r="Z172" s="23">
        <v>2</v>
      </c>
      <c r="AA172" s="23">
        <v>0</v>
      </c>
      <c r="AB172" s="19" t="str">
        <f>VLOOKUP(E:E,笔记匹配!A:X,3,FALSE)</f>
        <v>Peach酱</v>
      </c>
      <c r="AC172" s="19" t="str">
        <f>VLOOKUP(E:E,笔记匹配!A:X,2,FALSE)</f>
        <v>月之精华</v>
      </c>
      <c r="AD172" s="19" t="str">
        <f>VLOOKUP(E:E,笔记匹配!A:X,4,FALSE)</f>
        <v>无</v>
      </c>
    </row>
    <row r="173" spans="1:30">
      <c r="A173" s="22" t="s">
        <v>35</v>
      </c>
      <c r="B173" s="22" t="s">
        <v>547</v>
      </c>
      <c r="C173" s="23">
        <v>17264506</v>
      </c>
      <c r="D173" s="22" t="s">
        <v>184</v>
      </c>
      <c r="E173" s="22" t="s">
        <v>372</v>
      </c>
      <c r="F173" s="22" t="s">
        <v>548</v>
      </c>
      <c r="G173" s="23">
        <v>3324780</v>
      </c>
      <c r="H173" s="22" t="s">
        <v>549</v>
      </c>
      <c r="I173" s="23">
        <v>2712155</v>
      </c>
      <c r="J173" s="22" t="s">
        <v>518</v>
      </c>
      <c r="K173" s="23">
        <v>1021.24</v>
      </c>
      <c r="L173" s="23">
        <v>52612</v>
      </c>
      <c r="M173" s="23">
        <v>1691</v>
      </c>
      <c r="N173" s="24">
        <v>0.0321</v>
      </c>
      <c r="O173" s="23">
        <v>0.6</v>
      </c>
      <c r="P173" s="23">
        <v>19.41</v>
      </c>
      <c r="Q173" s="23">
        <v>72</v>
      </c>
      <c r="R173" s="23">
        <v>1</v>
      </c>
      <c r="S173" s="23">
        <v>69</v>
      </c>
      <c r="T173" s="23">
        <v>2</v>
      </c>
      <c r="U173" s="23">
        <v>1</v>
      </c>
      <c r="V173" s="23">
        <v>145</v>
      </c>
      <c r="W173" s="23">
        <v>7.04</v>
      </c>
      <c r="X173" s="23">
        <v>0</v>
      </c>
      <c r="Y173" s="24">
        <v>0</v>
      </c>
      <c r="Z173" s="23">
        <v>13</v>
      </c>
      <c r="AA173" s="23">
        <v>6</v>
      </c>
      <c r="AB173" s="19" t="str">
        <f>VLOOKUP(E:E,笔记匹配!A:X,3,FALSE)</f>
        <v>圆湘琴</v>
      </c>
      <c r="AC173" s="19" t="str">
        <f>VLOOKUP(E:E,笔记匹配!A:X,2,FALSE)</f>
        <v>月之精华</v>
      </c>
      <c r="AD173" s="19" t="str">
        <f>VLOOKUP(E:E,笔记匹配!A:X,4,FALSE)</f>
        <v>广禾堂月之精华</v>
      </c>
    </row>
    <row r="174" spans="1:30">
      <c r="A174" s="22" t="s">
        <v>35</v>
      </c>
      <c r="B174" s="22" t="s">
        <v>552</v>
      </c>
      <c r="C174" s="23">
        <v>17267151</v>
      </c>
      <c r="D174" s="22" t="s">
        <v>184</v>
      </c>
      <c r="E174" s="22" t="s">
        <v>380</v>
      </c>
      <c r="F174" s="22" t="s">
        <v>551</v>
      </c>
      <c r="G174" s="23">
        <v>3325256</v>
      </c>
      <c r="H174" s="22" t="s">
        <v>551</v>
      </c>
      <c r="I174" s="23">
        <v>2712612</v>
      </c>
      <c r="J174" s="22" t="s">
        <v>518</v>
      </c>
      <c r="K174" s="23">
        <v>113.69</v>
      </c>
      <c r="L174" s="23">
        <v>6463</v>
      </c>
      <c r="M174" s="23">
        <v>99</v>
      </c>
      <c r="N174" s="24">
        <v>0.0153</v>
      </c>
      <c r="O174" s="23">
        <v>1.15</v>
      </c>
      <c r="P174" s="23">
        <v>17.59</v>
      </c>
      <c r="Q174" s="23">
        <v>5</v>
      </c>
      <c r="R174" s="23">
        <v>0</v>
      </c>
      <c r="S174" s="23">
        <v>1</v>
      </c>
      <c r="T174" s="23">
        <v>1</v>
      </c>
      <c r="U174" s="23">
        <v>0</v>
      </c>
      <c r="V174" s="23">
        <v>7</v>
      </c>
      <c r="W174" s="23">
        <v>16.24</v>
      </c>
      <c r="X174" s="23">
        <v>0</v>
      </c>
      <c r="Y174" s="24">
        <v>0</v>
      </c>
      <c r="Z174" s="23">
        <v>0</v>
      </c>
      <c r="AA174" s="23">
        <v>2</v>
      </c>
      <c r="AB174" s="19" t="str">
        <f>VLOOKUP(E:E,笔记匹配!A:X,3,FALSE)</f>
        <v>张二喜</v>
      </c>
      <c r="AC174" s="19" t="str">
        <f>VLOOKUP(E:E,笔记匹配!A:X,2,FALSE)</f>
        <v>月之精华</v>
      </c>
      <c r="AD174" s="19" t="str">
        <f>VLOOKUP(E:E,笔记匹配!A:X,4,FALSE)</f>
        <v>广禾堂旗舰店</v>
      </c>
    </row>
    <row r="175" spans="1:30">
      <c r="A175" s="22" t="s">
        <v>35</v>
      </c>
      <c r="B175" s="22" t="s">
        <v>553</v>
      </c>
      <c r="C175" s="23">
        <v>17334480</v>
      </c>
      <c r="D175" s="22" t="s">
        <v>184</v>
      </c>
      <c r="E175" s="22" t="s">
        <v>379</v>
      </c>
      <c r="F175" s="22" t="s">
        <v>554</v>
      </c>
      <c r="G175" s="23">
        <v>3335952</v>
      </c>
      <c r="H175" s="22" t="s">
        <v>554</v>
      </c>
      <c r="I175" s="23">
        <v>2723454</v>
      </c>
      <c r="J175" s="22" t="s">
        <v>518</v>
      </c>
      <c r="K175" s="23">
        <v>41.78</v>
      </c>
      <c r="L175" s="23">
        <v>2637</v>
      </c>
      <c r="M175" s="23">
        <v>78</v>
      </c>
      <c r="N175" s="24">
        <v>0.0296</v>
      </c>
      <c r="O175" s="23">
        <v>0.54</v>
      </c>
      <c r="P175" s="23">
        <v>15.84</v>
      </c>
      <c r="Q175" s="23">
        <v>2</v>
      </c>
      <c r="R175" s="23">
        <v>0</v>
      </c>
      <c r="S175" s="23">
        <v>2</v>
      </c>
      <c r="T175" s="23">
        <v>0</v>
      </c>
      <c r="U175" s="23">
        <v>0</v>
      </c>
      <c r="V175" s="23">
        <v>4</v>
      </c>
      <c r="W175" s="23">
        <v>10.44</v>
      </c>
      <c r="X175" s="23">
        <v>0</v>
      </c>
      <c r="Y175" s="24">
        <v>0</v>
      </c>
      <c r="Z175" s="23">
        <v>0</v>
      </c>
      <c r="AA175" s="23">
        <v>0</v>
      </c>
      <c r="AB175" s="19" t="str">
        <f>VLOOKUP(E:E,笔记匹配!A:X,3,FALSE)</f>
        <v>栗栗Ann</v>
      </c>
      <c r="AC175" s="19" t="str">
        <f>VLOOKUP(E:E,笔记匹配!A:X,2,FALSE)</f>
        <v>月之精华</v>
      </c>
      <c r="AD175" s="19" t="str">
        <f>VLOOKUP(E:E,笔记匹配!A:X,4,FALSE)</f>
        <v>无</v>
      </c>
    </row>
    <row r="176" spans="1:30">
      <c r="A176" s="22" t="s">
        <v>35</v>
      </c>
      <c r="B176" s="22" t="s">
        <v>555</v>
      </c>
      <c r="C176" s="23">
        <v>17390179</v>
      </c>
      <c r="D176" s="22" t="s">
        <v>184</v>
      </c>
      <c r="E176" s="22" t="s">
        <v>381</v>
      </c>
      <c r="F176" s="22" t="s">
        <v>556</v>
      </c>
      <c r="G176" s="23">
        <v>3342438</v>
      </c>
      <c r="H176" s="22" t="s">
        <v>556</v>
      </c>
      <c r="I176" s="23">
        <v>2730183</v>
      </c>
      <c r="J176" s="22" t="s">
        <v>518</v>
      </c>
      <c r="K176" s="23">
        <v>301.67</v>
      </c>
      <c r="L176" s="23">
        <v>36296</v>
      </c>
      <c r="M176" s="23">
        <v>2031</v>
      </c>
      <c r="N176" s="24">
        <v>0.056</v>
      </c>
      <c r="O176" s="23">
        <v>0.15</v>
      </c>
      <c r="P176" s="23">
        <v>8.31</v>
      </c>
      <c r="Q176" s="23">
        <v>43</v>
      </c>
      <c r="R176" s="23">
        <v>14</v>
      </c>
      <c r="S176" s="23">
        <v>12</v>
      </c>
      <c r="T176" s="23">
        <v>0</v>
      </c>
      <c r="U176" s="23">
        <v>35</v>
      </c>
      <c r="V176" s="23">
        <v>104</v>
      </c>
      <c r="W176" s="23">
        <v>2.9</v>
      </c>
      <c r="X176" s="23">
        <v>0</v>
      </c>
      <c r="Y176" s="24">
        <v>0</v>
      </c>
      <c r="Z176" s="23">
        <v>15</v>
      </c>
      <c r="AA176" s="23">
        <v>12</v>
      </c>
      <c r="AB176" s="19" t="str">
        <f>VLOOKUP(E:E,笔记匹配!A:X,3,FALSE)</f>
        <v>女友痛经！我可以做什么？还不快点@男朋友</v>
      </c>
      <c r="AC176" s="19" t="str">
        <f>VLOOKUP(E:E,笔记匹配!A:X,2,FALSE)</f>
        <v>无</v>
      </c>
      <c r="AD176" s="19" t="str">
        <f>VLOOKUP(E:E,笔记匹配!A:X,4,FALSE)</f>
        <v>无</v>
      </c>
    </row>
    <row r="177" spans="1:30">
      <c r="A177" s="22" t="s">
        <v>35</v>
      </c>
      <c r="B177" s="22" t="s">
        <v>557</v>
      </c>
      <c r="C177" s="23">
        <v>17419696</v>
      </c>
      <c r="D177" s="22" t="s">
        <v>172</v>
      </c>
      <c r="E177" s="22" t="s">
        <v>372</v>
      </c>
      <c r="F177" s="22" t="s">
        <v>558</v>
      </c>
      <c r="G177" s="23">
        <v>3345513</v>
      </c>
      <c r="H177" s="22" t="s">
        <v>558</v>
      </c>
      <c r="I177" s="23">
        <v>2733316</v>
      </c>
      <c r="J177" s="22" t="s">
        <v>518</v>
      </c>
      <c r="K177" s="23">
        <v>169.02</v>
      </c>
      <c r="L177" s="23">
        <v>17852</v>
      </c>
      <c r="M177" s="23">
        <v>575</v>
      </c>
      <c r="N177" s="24">
        <v>0.0322</v>
      </c>
      <c r="O177" s="23">
        <v>0.29</v>
      </c>
      <c r="P177" s="23">
        <v>9.47</v>
      </c>
      <c r="Q177" s="23">
        <v>3</v>
      </c>
      <c r="R177" s="23">
        <v>0</v>
      </c>
      <c r="S177" s="23">
        <v>7</v>
      </c>
      <c r="T177" s="23">
        <v>0</v>
      </c>
      <c r="U177" s="23">
        <v>0</v>
      </c>
      <c r="V177" s="23">
        <v>10</v>
      </c>
      <c r="W177" s="23">
        <v>16.9</v>
      </c>
      <c r="X177" s="23">
        <v>0</v>
      </c>
      <c r="Y177" s="24">
        <v>0</v>
      </c>
      <c r="Z177" s="23">
        <v>5</v>
      </c>
      <c r="AA177" s="23">
        <v>3</v>
      </c>
      <c r="AB177" s="19" t="str">
        <f>VLOOKUP(E:E,笔记匹配!A:X,3,FALSE)</f>
        <v>圆湘琴</v>
      </c>
      <c r="AC177" s="19" t="str">
        <f>VLOOKUP(E:E,笔记匹配!A:X,2,FALSE)</f>
        <v>月之精华</v>
      </c>
      <c r="AD177" s="19" t="str">
        <f>VLOOKUP(E:E,笔记匹配!A:X,4,FALSE)</f>
        <v>广禾堂月之精华</v>
      </c>
    </row>
    <row r="178" spans="1:30">
      <c r="A178" s="22" t="s">
        <v>35</v>
      </c>
      <c r="B178" s="22" t="s">
        <v>557</v>
      </c>
      <c r="C178" s="23">
        <v>17434808</v>
      </c>
      <c r="D178" s="22" t="s">
        <v>184</v>
      </c>
      <c r="E178" s="22" t="s">
        <v>382</v>
      </c>
      <c r="F178" s="22" t="s">
        <v>559</v>
      </c>
      <c r="G178" s="23">
        <v>3348268</v>
      </c>
      <c r="H178" s="22" t="s">
        <v>559</v>
      </c>
      <c r="I178" s="23">
        <v>2736186</v>
      </c>
      <c r="J178" s="22" t="s">
        <v>518</v>
      </c>
      <c r="K178" s="23">
        <v>108.41</v>
      </c>
      <c r="L178" s="23">
        <v>21381</v>
      </c>
      <c r="M178" s="23">
        <v>392</v>
      </c>
      <c r="N178" s="24">
        <v>0.0183</v>
      </c>
      <c r="O178" s="23">
        <v>0.28</v>
      </c>
      <c r="P178" s="23">
        <v>5.07</v>
      </c>
      <c r="Q178" s="23">
        <v>4</v>
      </c>
      <c r="R178" s="23">
        <v>1</v>
      </c>
      <c r="S178" s="23">
        <v>4</v>
      </c>
      <c r="T178" s="23">
        <v>0</v>
      </c>
      <c r="U178" s="23">
        <v>1</v>
      </c>
      <c r="V178" s="23">
        <v>10</v>
      </c>
      <c r="W178" s="23">
        <v>10.84</v>
      </c>
      <c r="X178" s="23">
        <v>0</v>
      </c>
      <c r="Y178" s="24">
        <v>0</v>
      </c>
      <c r="Z178" s="23">
        <v>2</v>
      </c>
      <c r="AA178" s="23">
        <v>0</v>
      </c>
      <c r="AB178" s="19" t="str">
        <f>VLOOKUP(E:E,笔记匹配!A:X,3,FALSE)</f>
        <v>车车耶斯</v>
      </c>
      <c r="AC178" s="19" t="str">
        <f>VLOOKUP(E:E,笔记匹配!A:X,2,FALSE)</f>
        <v>月之精华</v>
      </c>
      <c r="AD178" s="19" t="str">
        <f>VLOOKUP(E:E,笔记匹配!A:X,4,FALSE)</f>
        <v>广禾堂</v>
      </c>
    </row>
    <row r="179" spans="1:30">
      <c r="A179" s="22" t="s">
        <v>36</v>
      </c>
      <c r="B179" s="22" t="s">
        <v>521</v>
      </c>
      <c r="C179" s="23">
        <v>16642222</v>
      </c>
      <c r="D179" s="22" t="s">
        <v>172</v>
      </c>
      <c r="E179" s="22" t="s">
        <v>372</v>
      </c>
      <c r="F179" s="22" t="s">
        <v>522</v>
      </c>
      <c r="G179" s="23">
        <v>3233847</v>
      </c>
      <c r="H179" s="22" t="s">
        <v>522</v>
      </c>
      <c r="I179" s="23">
        <v>2619163</v>
      </c>
      <c r="J179" s="22" t="s">
        <v>518</v>
      </c>
      <c r="K179" s="23">
        <v>540.51</v>
      </c>
      <c r="L179" s="23">
        <v>33946</v>
      </c>
      <c r="M179" s="23">
        <v>1038</v>
      </c>
      <c r="N179" s="24">
        <v>0.0306</v>
      </c>
      <c r="O179" s="23">
        <v>0.52</v>
      </c>
      <c r="P179" s="23">
        <v>15.92</v>
      </c>
      <c r="Q179" s="23">
        <v>21</v>
      </c>
      <c r="R179" s="23">
        <v>0</v>
      </c>
      <c r="S179" s="23">
        <v>9</v>
      </c>
      <c r="T179" s="23">
        <v>-1</v>
      </c>
      <c r="U179" s="23">
        <v>2</v>
      </c>
      <c r="V179" s="23">
        <v>31</v>
      </c>
      <c r="W179" s="23">
        <v>17.44</v>
      </c>
      <c r="X179" s="23">
        <v>0</v>
      </c>
      <c r="Y179" s="24">
        <v>0</v>
      </c>
      <c r="Z179" s="23">
        <v>16</v>
      </c>
      <c r="AA179" s="23">
        <v>4</v>
      </c>
      <c r="AB179" s="19" t="str">
        <f>VLOOKUP(E:E,笔记匹配!A:X,3,FALSE)</f>
        <v>圆湘琴</v>
      </c>
      <c r="AC179" s="19" t="str">
        <f>VLOOKUP(E:E,笔记匹配!A:X,2,FALSE)</f>
        <v>月之精华</v>
      </c>
      <c r="AD179" s="19" t="str">
        <f>VLOOKUP(E:E,笔记匹配!A:X,4,FALSE)</f>
        <v>广禾堂月之精华</v>
      </c>
    </row>
    <row r="180" spans="1:30">
      <c r="A180" s="22" t="s">
        <v>36</v>
      </c>
      <c r="B180" s="22" t="s">
        <v>521</v>
      </c>
      <c r="C180" s="23">
        <v>16642794</v>
      </c>
      <c r="D180" s="22" t="s">
        <v>172</v>
      </c>
      <c r="E180" s="22" t="s">
        <v>372</v>
      </c>
      <c r="F180" s="22" t="s">
        <v>523</v>
      </c>
      <c r="G180" s="23">
        <v>3233955</v>
      </c>
      <c r="H180" s="22" t="s">
        <v>523</v>
      </c>
      <c r="I180" s="23">
        <v>2619293</v>
      </c>
      <c r="J180" s="22" t="s">
        <v>518</v>
      </c>
      <c r="K180" s="23">
        <v>264.36</v>
      </c>
      <c r="L180" s="23">
        <v>10414</v>
      </c>
      <c r="M180" s="23">
        <v>314</v>
      </c>
      <c r="N180" s="24">
        <v>0.0302</v>
      </c>
      <c r="O180" s="23">
        <v>0.84</v>
      </c>
      <c r="P180" s="23">
        <v>25.39</v>
      </c>
      <c r="Q180" s="23">
        <v>1</v>
      </c>
      <c r="R180" s="23">
        <v>0</v>
      </c>
      <c r="S180" s="23">
        <v>1</v>
      </c>
      <c r="T180" s="23">
        <v>0</v>
      </c>
      <c r="U180" s="23">
        <v>0</v>
      </c>
      <c r="V180" s="23">
        <v>2</v>
      </c>
      <c r="W180" s="23">
        <v>132.18</v>
      </c>
      <c r="X180" s="23">
        <v>0</v>
      </c>
      <c r="Y180" s="24">
        <v>0</v>
      </c>
      <c r="Z180" s="23">
        <v>0</v>
      </c>
      <c r="AA180" s="23">
        <v>1</v>
      </c>
      <c r="AB180" s="19" t="str">
        <f>VLOOKUP(E:E,笔记匹配!A:X,3,FALSE)</f>
        <v>圆湘琴</v>
      </c>
      <c r="AC180" s="19" t="str">
        <f>VLOOKUP(E:E,笔记匹配!A:X,2,FALSE)</f>
        <v>月之精华</v>
      </c>
      <c r="AD180" s="19" t="str">
        <f>VLOOKUP(E:E,笔记匹配!A:X,4,FALSE)</f>
        <v>广禾堂月之精华</v>
      </c>
    </row>
    <row r="181" spans="1:30">
      <c r="A181" s="22" t="s">
        <v>36</v>
      </c>
      <c r="B181" s="22" t="s">
        <v>521</v>
      </c>
      <c r="C181" s="23">
        <v>16642894</v>
      </c>
      <c r="D181" s="22" t="s">
        <v>172</v>
      </c>
      <c r="E181" s="22" t="s">
        <v>372</v>
      </c>
      <c r="F181" s="22" t="s">
        <v>524</v>
      </c>
      <c r="G181" s="23">
        <v>3233979</v>
      </c>
      <c r="H181" s="22" t="s">
        <v>524</v>
      </c>
      <c r="I181" s="23">
        <v>2619310</v>
      </c>
      <c r="J181" s="22" t="s">
        <v>518</v>
      </c>
      <c r="K181" s="23">
        <v>7.5</v>
      </c>
      <c r="L181" s="23">
        <v>449</v>
      </c>
      <c r="M181" s="23">
        <v>25</v>
      </c>
      <c r="N181" s="24">
        <v>0.0557</v>
      </c>
      <c r="O181" s="23">
        <v>0.3</v>
      </c>
      <c r="P181" s="23">
        <v>16.7</v>
      </c>
      <c r="Q181" s="23">
        <v>-1</v>
      </c>
      <c r="R181" s="23">
        <v>0</v>
      </c>
      <c r="S181" s="23">
        <v>0</v>
      </c>
      <c r="T181" s="23">
        <v>0</v>
      </c>
      <c r="U181" s="23">
        <v>0</v>
      </c>
      <c r="V181" s="23">
        <v>-1</v>
      </c>
      <c r="W181" s="23">
        <v>0</v>
      </c>
      <c r="X181" s="23">
        <v>0</v>
      </c>
      <c r="Y181" s="24">
        <v>0</v>
      </c>
      <c r="Z181" s="23">
        <v>1</v>
      </c>
      <c r="AA181" s="23">
        <v>4</v>
      </c>
      <c r="AB181" s="19" t="str">
        <f>VLOOKUP(E:E,笔记匹配!A:X,3,FALSE)</f>
        <v>圆湘琴</v>
      </c>
      <c r="AC181" s="19" t="str">
        <f>VLOOKUP(E:E,笔记匹配!A:X,2,FALSE)</f>
        <v>月之精华</v>
      </c>
      <c r="AD181" s="19" t="str">
        <f>VLOOKUP(E:E,笔记匹配!A:X,4,FALSE)</f>
        <v>广禾堂月之精华</v>
      </c>
    </row>
    <row r="182" spans="1:30">
      <c r="A182" s="22" t="s">
        <v>36</v>
      </c>
      <c r="B182" s="22" t="s">
        <v>529</v>
      </c>
      <c r="C182" s="23">
        <v>16815233</v>
      </c>
      <c r="D182" s="22" t="s">
        <v>172</v>
      </c>
      <c r="E182" s="22" t="s">
        <v>375</v>
      </c>
      <c r="F182" s="22" t="s">
        <v>530</v>
      </c>
      <c r="G182" s="23">
        <v>3259502</v>
      </c>
      <c r="H182" s="22" t="s">
        <v>530</v>
      </c>
      <c r="I182" s="23">
        <v>2646555</v>
      </c>
      <c r="J182" s="22" t="s">
        <v>518</v>
      </c>
      <c r="K182" s="23">
        <v>305.71</v>
      </c>
      <c r="L182" s="23">
        <v>23832</v>
      </c>
      <c r="M182" s="23">
        <v>1089</v>
      </c>
      <c r="N182" s="24">
        <v>0.0457</v>
      </c>
      <c r="O182" s="23">
        <v>0.28</v>
      </c>
      <c r="P182" s="23">
        <v>12.83</v>
      </c>
      <c r="Q182" s="23">
        <v>11</v>
      </c>
      <c r="R182" s="23">
        <v>0</v>
      </c>
      <c r="S182" s="23">
        <v>2</v>
      </c>
      <c r="T182" s="23">
        <v>1</v>
      </c>
      <c r="U182" s="23">
        <v>1</v>
      </c>
      <c r="V182" s="23">
        <v>15</v>
      </c>
      <c r="W182" s="23">
        <v>20.38</v>
      </c>
      <c r="X182" s="23">
        <v>0</v>
      </c>
      <c r="Y182" s="24">
        <v>0</v>
      </c>
      <c r="Z182" s="23">
        <v>1</v>
      </c>
      <c r="AA182" s="23">
        <v>0</v>
      </c>
      <c r="AB182" s="19" t="str">
        <f>VLOOKUP(E:E,笔记匹配!A:X,3,FALSE)</f>
        <v>Peach酱</v>
      </c>
      <c r="AC182" s="19" t="str">
        <f>VLOOKUP(E:E,笔记匹配!A:X,2,FALSE)</f>
        <v>月之精华</v>
      </c>
      <c r="AD182" s="19" t="str">
        <f>VLOOKUP(E:E,笔记匹配!A:X,4,FALSE)</f>
        <v>无</v>
      </c>
    </row>
    <row r="183" spans="1:30">
      <c r="A183" s="22" t="s">
        <v>36</v>
      </c>
      <c r="B183" s="22" t="s">
        <v>531</v>
      </c>
      <c r="C183" s="23">
        <v>16851432</v>
      </c>
      <c r="D183" s="22" t="s">
        <v>172</v>
      </c>
      <c r="E183" s="22" t="s">
        <v>372</v>
      </c>
      <c r="F183" s="22" t="s">
        <v>532</v>
      </c>
      <c r="G183" s="23">
        <v>3264185</v>
      </c>
      <c r="H183" s="22" t="s">
        <v>532</v>
      </c>
      <c r="I183" s="23">
        <v>2651960</v>
      </c>
      <c r="J183" s="22" t="s">
        <v>518</v>
      </c>
      <c r="K183" s="23">
        <v>194.51</v>
      </c>
      <c r="L183" s="23">
        <v>9507</v>
      </c>
      <c r="M183" s="23">
        <v>334</v>
      </c>
      <c r="N183" s="24">
        <v>0.0351</v>
      </c>
      <c r="O183" s="23">
        <v>0.58</v>
      </c>
      <c r="P183" s="23">
        <v>20.46</v>
      </c>
      <c r="Q183" s="23">
        <v>4</v>
      </c>
      <c r="R183" s="23">
        <v>0</v>
      </c>
      <c r="S183" s="23">
        <v>2</v>
      </c>
      <c r="T183" s="23">
        <v>1</v>
      </c>
      <c r="U183" s="23">
        <v>0</v>
      </c>
      <c r="V183" s="23">
        <v>7</v>
      </c>
      <c r="W183" s="23">
        <v>27.79</v>
      </c>
      <c r="X183" s="23">
        <v>0</v>
      </c>
      <c r="Y183" s="24">
        <v>0</v>
      </c>
      <c r="Z183" s="23">
        <v>1</v>
      </c>
      <c r="AA183" s="23">
        <v>3</v>
      </c>
      <c r="AB183" s="19" t="str">
        <f>VLOOKUP(E:E,笔记匹配!A:X,3,FALSE)</f>
        <v>圆湘琴</v>
      </c>
      <c r="AC183" s="19" t="str">
        <f>VLOOKUP(E:E,笔记匹配!A:X,2,FALSE)</f>
        <v>月之精华</v>
      </c>
      <c r="AD183" s="19" t="str">
        <f>VLOOKUP(E:E,笔记匹配!A:X,4,FALSE)</f>
        <v>广禾堂月之精华</v>
      </c>
    </row>
    <row r="184" spans="1:30">
      <c r="A184" s="22" t="s">
        <v>36</v>
      </c>
      <c r="B184" s="22" t="s">
        <v>541</v>
      </c>
      <c r="C184" s="23">
        <v>17251619</v>
      </c>
      <c r="D184" s="22" t="s">
        <v>172</v>
      </c>
      <c r="E184" s="22" t="s">
        <v>375</v>
      </c>
      <c r="F184" s="22" t="s">
        <v>542</v>
      </c>
      <c r="G184" s="23">
        <v>3321485</v>
      </c>
      <c r="H184" s="22" t="s">
        <v>542</v>
      </c>
      <c r="I184" s="23">
        <v>2710195</v>
      </c>
      <c r="J184" s="22" t="s">
        <v>518</v>
      </c>
      <c r="K184" s="23">
        <v>302.74</v>
      </c>
      <c r="L184" s="23">
        <v>22667</v>
      </c>
      <c r="M184" s="23">
        <v>1073</v>
      </c>
      <c r="N184" s="24">
        <v>0.0473</v>
      </c>
      <c r="O184" s="23">
        <v>0.28</v>
      </c>
      <c r="P184" s="23">
        <v>13.36</v>
      </c>
      <c r="Q184" s="23">
        <v>10</v>
      </c>
      <c r="R184" s="23">
        <v>1</v>
      </c>
      <c r="S184" s="23">
        <v>8</v>
      </c>
      <c r="T184" s="23">
        <v>1</v>
      </c>
      <c r="U184" s="23">
        <v>0</v>
      </c>
      <c r="V184" s="23">
        <v>20</v>
      </c>
      <c r="W184" s="23">
        <v>15.14</v>
      </c>
      <c r="X184" s="23">
        <v>0</v>
      </c>
      <c r="Y184" s="24">
        <v>0</v>
      </c>
      <c r="Z184" s="23">
        <v>2</v>
      </c>
      <c r="AA184" s="23">
        <v>4</v>
      </c>
      <c r="AB184" s="19" t="str">
        <f>VLOOKUP(E:E,笔记匹配!A:X,3,FALSE)</f>
        <v>Peach酱</v>
      </c>
      <c r="AC184" s="19" t="str">
        <f>VLOOKUP(E:E,笔记匹配!A:X,2,FALSE)</f>
        <v>月之精华</v>
      </c>
      <c r="AD184" s="19" t="str">
        <f>VLOOKUP(E:E,笔记匹配!A:X,4,FALSE)</f>
        <v>无</v>
      </c>
    </row>
    <row r="185" spans="1:30">
      <c r="A185" s="22" t="s">
        <v>36</v>
      </c>
      <c r="B185" s="22" t="s">
        <v>543</v>
      </c>
      <c r="C185" s="23">
        <v>17251685</v>
      </c>
      <c r="D185" s="22" t="s">
        <v>172</v>
      </c>
      <c r="E185" s="22" t="s">
        <v>375</v>
      </c>
      <c r="F185" s="22" t="s">
        <v>544</v>
      </c>
      <c r="G185" s="23">
        <v>3321501</v>
      </c>
      <c r="H185" s="22" t="s">
        <v>544</v>
      </c>
      <c r="I185" s="23">
        <v>2710202</v>
      </c>
      <c r="J185" s="22" t="s">
        <v>518</v>
      </c>
      <c r="K185" s="23">
        <v>303.63</v>
      </c>
      <c r="L185" s="23">
        <v>17994</v>
      </c>
      <c r="M185" s="23">
        <v>845</v>
      </c>
      <c r="N185" s="24">
        <v>0.047</v>
      </c>
      <c r="O185" s="23">
        <v>0.36</v>
      </c>
      <c r="P185" s="23">
        <v>16.87</v>
      </c>
      <c r="Q185" s="23">
        <v>5</v>
      </c>
      <c r="R185" s="23">
        <v>0</v>
      </c>
      <c r="S185" s="23">
        <v>7</v>
      </c>
      <c r="T185" s="23">
        <v>1</v>
      </c>
      <c r="U185" s="23">
        <v>2</v>
      </c>
      <c r="V185" s="23">
        <v>15</v>
      </c>
      <c r="W185" s="23">
        <v>20.24</v>
      </c>
      <c r="X185" s="23">
        <v>0</v>
      </c>
      <c r="Y185" s="24">
        <v>0</v>
      </c>
      <c r="Z185" s="23">
        <v>6</v>
      </c>
      <c r="AA185" s="23">
        <v>0</v>
      </c>
      <c r="AB185" s="19" t="str">
        <f>VLOOKUP(E:E,笔记匹配!A:X,3,FALSE)</f>
        <v>Peach酱</v>
      </c>
      <c r="AC185" s="19" t="str">
        <f>VLOOKUP(E:E,笔记匹配!A:X,2,FALSE)</f>
        <v>月之精华</v>
      </c>
      <c r="AD185" s="19" t="str">
        <f>VLOOKUP(E:E,笔记匹配!A:X,4,FALSE)</f>
        <v>无</v>
      </c>
    </row>
    <row r="186" spans="1:30">
      <c r="A186" s="22" t="s">
        <v>36</v>
      </c>
      <c r="B186" s="22" t="s">
        <v>547</v>
      </c>
      <c r="C186" s="23">
        <v>17264506</v>
      </c>
      <c r="D186" s="22" t="s">
        <v>184</v>
      </c>
      <c r="E186" s="22" t="s">
        <v>372</v>
      </c>
      <c r="F186" s="22" t="s">
        <v>548</v>
      </c>
      <c r="G186" s="23">
        <v>3324780</v>
      </c>
      <c r="H186" s="22" t="s">
        <v>549</v>
      </c>
      <c r="I186" s="23">
        <v>2712155</v>
      </c>
      <c r="J186" s="22" t="s">
        <v>518</v>
      </c>
      <c r="K186" s="23">
        <v>1125.99</v>
      </c>
      <c r="L186" s="23">
        <v>61141</v>
      </c>
      <c r="M186" s="23">
        <v>1871</v>
      </c>
      <c r="N186" s="24">
        <v>0.0306</v>
      </c>
      <c r="O186" s="23">
        <v>0.6</v>
      </c>
      <c r="P186" s="23">
        <v>18.42</v>
      </c>
      <c r="Q186" s="23">
        <v>73</v>
      </c>
      <c r="R186" s="23">
        <v>1</v>
      </c>
      <c r="S186" s="23">
        <v>72</v>
      </c>
      <c r="T186" s="23">
        <v>3</v>
      </c>
      <c r="U186" s="23">
        <v>3</v>
      </c>
      <c r="V186" s="23">
        <v>152</v>
      </c>
      <c r="W186" s="23">
        <v>7.41</v>
      </c>
      <c r="X186" s="23">
        <v>0</v>
      </c>
      <c r="Y186" s="24">
        <v>0</v>
      </c>
      <c r="Z186" s="23">
        <v>9</v>
      </c>
      <c r="AA186" s="23">
        <v>5</v>
      </c>
      <c r="AB186" s="19" t="str">
        <f>VLOOKUP(E:E,笔记匹配!A:X,3,FALSE)</f>
        <v>圆湘琴</v>
      </c>
      <c r="AC186" s="19" t="str">
        <f>VLOOKUP(E:E,笔记匹配!A:X,2,FALSE)</f>
        <v>月之精华</v>
      </c>
      <c r="AD186" s="19" t="str">
        <f>VLOOKUP(E:E,笔记匹配!A:X,4,FALSE)</f>
        <v>广禾堂月之精华</v>
      </c>
    </row>
    <row r="187" spans="1:30">
      <c r="A187" s="22" t="s">
        <v>36</v>
      </c>
      <c r="B187" s="22" t="s">
        <v>552</v>
      </c>
      <c r="C187" s="23">
        <v>17267151</v>
      </c>
      <c r="D187" s="22" t="s">
        <v>184</v>
      </c>
      <c r="E187" s="22" t="s">
        <v>380</v>
      </c>
      <c r="F187" s="22" t="s">
        <v>551</v>
      </c>
      <c r="G187" s="23">
        <v>3325256</v>
      </c>
      <c r="H187" s="22" t="s">
        <v>551</v>
      </c>
      <c r="I187" s="23">
        <v>2712612</v>
      </c>
      <c r="J187" s="22" t="s">
        <v>518</v>
      </c>
      <c r="K187" s="23">
        <v>139.41</v>
      </c>
      <c r="L187" s="23">
        <v>7096</v>
      </c>
      <c r="M187" s="23">
        <v>131</v>
      </c>
      <c r="N187" s="24">
        <v>0.0185</v>
      </c>
      <c r="O187" s="23">
        <v>1.06</v>
      </c>
      <c r="P187" s="23">
        <v>19.65</v>
      </c>
      <c r="Q187" s="23">
        <v>4</v>
      </c>
      <c r="R187" s="23">
        <v>0</v>
      </c>
      <c r="S187" s="23">
        <v>5</v>
      </c>
      <c r="T187" s="23">
        <v>0</v>
      </c>
      <c r="U187" s="23">
        <v>0</v>
      </c>
      <c r="V187" s="23">
        <v>9</v>
      </c>
      <c r="W187" s="23">
        <v>15.49</v>
      </c>
      <c r="X187" s="23">
        <v>0</v>
      </c>
      <c r="Y187" s="24">
        <v>0</v>
      </c>
      <c r="Z187" s="23">
        <v>1</v>
      </c>
      <c r="AA187" s="23">
        <v>2</v>
      </c>
      <c r="AB187" s="19" t="str">
        <f>VLOOKUP(E:E,笔记匹配!A:X,3,FALSE)</f>
        <v>张二喜</v>
      </c>
      <c r="AC187" s="19" t="str">
        <f>VLOOKUP(E:E,笔记匹配!A:X,2,FALSE)</f>
        <v>月之精华</v>
      </c>
      <c r="AD187" s="19" t="str">
        <f>VLOOKUP(E:E,笔记匹配!A:X,4,FALSE)</f>
        <v>广禾堂旗舰店</v>
      </c>
    </row>
    <row r="188" spans="1:30">
      <c r="A188" s="22" t="s">
        <v>36</v>
      </c>
      <c r="B188" s="22" t="s">
        <v>555</v>
      </c>
      <c r="C188" s="23">
        <v>17390179</v>
      </c>
      <c r="D188" s="22" t="s">
        <v>184</v>
      </c>
      <c r="E188" s="22" t="s">
        <v>381</v>
      </c>
      <c r="F188" s="22" t="s">
        <v>556</v>
      </c>
      <c r="G188" s="23">
        <v>3342438</v>
      </c>
      <c r="H188" s="22" t="s">
        <v>556</v>
      </c>
      <c r="I188" s="23">
        <v>2730183</v>
      </c>
      <c r="J188" s="22" t="s">
        <v>518</v>
      </c>
      <c r="K188" s="23">
        <v>301.79</v>
      </c>
      <c r="L188" s="23">
        <v>43571</v>
      </c>
      <c r="M188" s="23">
        <v>2594</v>
      </c>
      <c r="N188" s="24">
        <v>0.0595</v>
      </c>
      <c r="O188" s="23">
        <v>0.12</v>
      </c>
      <c r="P188" s="23">
        <v>6.93</v>
      </c>
      <c r="Q188" s="23">
        <v>51</v>
      </c>
      <c r="R188" s="23">
        <v>17</v>
      </c>
      <c r="S188" s="23">
        <v>27</v>
      </c>
      <c r="T188" s="23">
        <v>0</v>
      </c>
      <c r="U188" s="23">
        <v>44</v>
      </c>
      <c r="V188" s="23">
        <v>139</v>
      </c>
      <c r="W188" s="23">
        <v>2.17</v>
      </c>
      <c r="X188" s="23">
        <v>0</v>
      </c>
      <c r="Y188" s="24">
        <v>0</v>
      </c>
      <c r="Z188" s="23">
        <v>11</v>
      </c>
      <c r="AA188" s="23">
        <v>22</v>
      </c>
      <c r="AB188" s="19" t="str">
        <f>VLOOKUP(E:E,笔记匹配!A:X,3,FALSE)</f>
        <v>女友痛经！我可以做什么？还不快点@男朋友</v>
      </c>
      <c r="AC188" s="19" t="str">
        <f>VLOOKUP(E:E,笔记匹配!A:X,2,FALSE)</f>
        <v>无</v>
      </c>
      <c r="AD188" s="19" t="str">
        <f>VLOOKUP(E:E,笔记匹配!A:X,4,FALSE)</f>
        <v>无</v>
      </c>
    </row>
    <row r="189" spans="1:30">
      <c r="A189" s="22" t="s">
        <v>36</v>
      </c>
      <c r="B189" s="22" t="s">
        <v>557</v>
      </c>
      <c r="C189" s="23">
        <v>17419696</v>
      </c>
      <c r="D189" s="22" t="s">
        <v>172</v>
      </c>
      <c r="E189" s="22" t="s">
        <v>372</v>
      </c>
      <c r="F189" s="22" t="s">
        <v>558</v>
      </c>
      <c r="G189" s="23">
        <v>3345513</v>
      </c>
      <c r="H189" s="22" t="s">
        <v>558</v>
      </c>
      <c r="I189" s="23">
        <v>2733316</v>
      </c>
      <c r="J189" s="22" t="s">
        <v>518</v>
      </c>
      <c r="K189" s="23">
        <v>132.02</v>
      </c>
      <c r="L189" s="23">
        <v>14020</v>
      </c>
      <c r="M189" s="23">
        <v>444</v>
      </c>
      <c r="N189" s="24">
        <v>0.0317</v>
      </c>
      <c r="O189" s="23">
        <v>0.3</v>
      </c>
      <c r="P189" s="23">
        <v>9.42</v>
      </c>
      <c r="Q189" s="23">
        <v>11</v>
      </c>
      <c r="R189" s="23">
        <v>1</v>
      </c>
      <c r="S189" s="23">
        <v>6</v>
      </c>
      <c r="T189" s="23">
        <v>0</v>
      </c>
      <c r="U189" s="23">
        <v>0</v>
      </c>
      <c r="V189" s="23">
        <v>18</v>
      </c>
      <c r="W189" s="23">
        <v>7.33</v>
      </c>
      <c r="X189" s="23">
        <v>0</v>
      </c>
      <c r="Y189" s="24">
        <v>0</v>
      </c>
      <c r="Z189" s="23">
        <v>4</v>
      </c>
      <c r="AA189" s="23">
        <v>3</v>
      </c>
      <c r="AB189" s="19" t="str">
        <f>VLOOKUP(E:E,笔记匹配!A:X,3,FALSE)</f>
        <v>圆湘琴</v>
      </c>
      <c r="AC189" s="19" t="str">
        <f>VLOOKUP(E:E,笔记匹配!A:X,2,FALSE)</f>
        <v>月之精华</v>
      </c>
      <c r="AD189" s="19" t="str">
        <f>VLOOKUP(E:E,笔记匹配!A:X,4,FALSE)</f>
        <v>广禾堂月之精华</v>
      </c>
    </row>
    <row r="190" spans="1:30">
      <c r="A190" s="22" t="s">
        <v>36</v>
      </c>
      <c r="B190" s="22" t="s">
        <v>557</v>
      </c>
      <c r="C190" s="23">
        <v>17434808</v>
      </c>
      <c r="D190" s="22" t="s">
        <v>184</v>
      </c>
      <c r="E190" s="22" t="s">
        <v>382</v>
      </c>
      <c r="F190" s="22" t="s">
        <v>559</v>
      </c>
      <c r="G190" s="23">
        <v>3348268</v>
      </c>
      <c r="H190" s="22" t="s">
        <v>559</v>
      </c>
      <c r="I190" s="23">
        <v>2736186</v>
      </c>
      <c r="J190" s="22" t="s">
        <v>518</v>
      </c>
      <c r="K190" s="23">
        <v>165.83</v>
      </c>
      <c r="L190" s="23">
        <v>24307</v>
      </c>
      <c r="M190" s="23">
        <v>542</v>
      </c>
      <c r="N190" s="24">
        <v>0.0223</v>
      </c>
      <c r="O190" s="23">
        <v>0.31</v>
      </c>
      <c r="P190" s="23">
        <v>6.82</v>
      </c>
      <c r="Q190" s="23">
        <v>7</v>
      </c>
      <c r="R190" s="23">
        <v>0</v>
      </c>
      <c r="S190" s="23">
        <v>11</v>
      </c>
      <c r="T190" s="23">
        <v>0</v>
      </c>
      <c r="U190" s="23">
        <v>0</v>
      </c>
      <c r="V190" s="23">
        <v>18</v>
      </c>
      <c r="W190" s="23">
        <v>9.21</v>
      </c>
      <c r="X190" s="23">
        <v>0</v>
      </c>
      <c r="Y190" s="24">
        <v>0</v>
      </c>
      <c r="Z190" s="23">
        <v>1</v>
      </c>
      <c r="AA190" s="23">
        <v>1</v>
      </c>
      <c r="AB190" s="19" t="str">
        <f>VLOOKUP(E:E,笔记匹配!A:X,3,FALSE)</f>
        <v>车车耶斯</v>
      </c>
      <c r="AC190" s="19" t="str">
        <f>VLOOKUP(E:E,笔记匹配!A:X,2,FALSE)</f>
        <v>月之精华</v>
      </c>
      <c r="AD190" s="19" t="str">
        <f>VLOOKUP(E:E,笔记匹配!A:X,4,FALSE)</f>
        <v>广禾堂</v>
      </c>
    </row>
    <row r="191" spans="1:30">
      <c r="A191" s="22" t="s">
        <v>37</v>
      </c>
      <c r="B191" s="22" t="s">
        <v>521</v>
      </c>
      <c r="C191" s="23">
        <v>16642222</v>
      </c>
      <c r="D191" s="22" t="s">
        <v>172</v>
      </c>
      <c r="E191" s="22" t="s">
        <v>372</v>
      </c>
      <c r="F191" s="22" t="s">
        <v>522</v>
      </c>
      <c r="G191" s="23">
        <v>3233847</v>
      </c>
      <c r="H191" s="22" t="s">
        <v>522</v>
      </c>
      <c r="I191" s="23">
        <v>2619163</v>
      </c>
      <c r="J191" s="22" t="s">
        <v>518</v>
      </c>
      <c r="K191" s="23">
        <v>555.01</v>
      </c>
      <c r="L191" s="23">
        <v>38372</v>
      </c>
      <c r="M191" s="23">
        <v>1047</v>
      </c>
      <c r="N191" s="24">
        <v>0.0273</v>
      </c>
      <c r="O191" s="23">
        <v>0.53</v>
      </c>
      <c r="P191" s="23">
        <v>14.46</v>
      </c>
      <c r="Q191" s="23">
        <v>16</v>
      </c>
      <c r="R191" s="23">
        <v>0</v>
      </c>
      <c r="S191" s="23">
        <v>4</v>
      </c>
      <c r="T191" s="23">
        <v>0</v>
      </c>
      <c r="U191" s="23">
        <v>0</v>
      </c>
      <c r="V191" s="23">
        <v>20</v>
      </c>
      <c r="W191" s="23">
        <v>27.75</v>
      </c>
      <c r="X191" s="23">
        <v>0</v>
      </c>
      <c r="Y191" s="24">
        <v>0</v>
      </c>
      <c r="Z191" s="23">
        <v>9</v>
      </c>
      <c r="AA191" s="23">
        <v>3</v>
      </c>
      <c r="AB191" s="19" t="str">
        <f>VLOOKUP(E:E,笔记匹配!A:X,3,FALSE)</f>
        <v>圆湘琴</v>
      </c>
      <c r="AC191" s="19" t="str">
        <f>VLOOKUP(E:E,笔记匹配!A:X,2,FALSE)</f>
        <v>月之精华</v>
      </c>
      <c r="AD191" s="19" t="str">
        <f>VLOOKUP(E:E,笔记匹配!A:X,4,FALSE)</f>
        <v>广禾堂月之精华</v>
      </c>
    </row>
    <row r="192" spans="1:30">
      <c r="A192" s="22" t="s">
        <v>37</v>
      </c>
      <c r="B192" s="22" t="s">
        <v>521</v>
      </c>
      <c r="C192" s="23">
        <v>16642794</v>
      </c>
      <c r="D192" s="22" t="s">
        <v>172</v>
      </c>
      <c r="E192" s="22" t="s">
        <v>372</v>
      </c>
      <c r="F192" s="22" t="s">
        <v>523</v>
      </c>
      <c r="G192" s="23">
        <v>3233955</v>
      </c>
      <c r="H192" s="22" t="s">
        <v>523</v>
      </c>
      <c r="I192" s="23">
        <v>2619293</v>
      </c>
      <c r="J192" s="22" t="s">
        <v>518</v>
      </c>
      <c r="K192" s="23">
        <v>295.16</v>
      </c>
      <c r="L192" s="23">
        <v>10397</v>
      </c>
      <c r="M192" s="23">
        <v>324</v>
      </c>
      <c r="N192" s="24">
        <v>0.0312</v>
      </c>
      <c r="O192" s="23">
        <v>0.91</v>
      </c>
      <c r="P192" s="23">
        <v>28.39</v>
      </c>
      <c r="Q192" s="23">
        <v>4</v>
      </c>
      <c r="R192" s="23">
        <v>0</v>
      </c>
      <c r="S192" s="23">
        <v>2</v>
      </c>
      <c r="T192" s="23">
        <v>0</v>
      </c>
      <c r="U192" s="23">
        <v>1</v>
      </c>
      <c r="V192" s="23">
        <v>7</v>
      </c>
      <c r="W192" s="23">
        <v>42.17</v>
      </c>
      <c r="X192" s="23">
        <v>0</v>
      </c>
      <c r="Y192" s="24">
        <v>0</v>
      </c>
      <c r="Z192" s="23">
        <v>1</v>
      </c>
      <c r="AA192" s="23">
        <v>0</v>
      </c>
      <c r="AB192" s="19" t="str">
        <f>VLOOKUP(E:E,笔记匹配!A:X,3,FALSE)</f>
        <v>圆湘琴</v>
      </c>
      <c r="AC192" s="19" t="str">
        <f>VLOOKUP(E:E,笔记匹配!A:X,2,FALSE)</f>
        <v>月之精华</v>
      </c>
      <c r="AD192" s="19" t="str">
        <f>VLOOKUP(E:E,笔记匹配!A:X,4,FALSE)</f>
        <v>广禾堂月之精华</v>
      </c>
    </row>
    <row r="193" spans="1:30">
      <c r="A193" s="22" t="s">
        <v>37</v>
      </c>
      <c r="B193" s="22" t="s">
        <v>521</v>
      </c>
      <c r="C193" s="23">
        <v>16642894</v>
      </c>
      <c r="D193" s="22" t="s">
        <v>172</v>
      </c>
      <c r="E193" s="22" t="s">
        <v>372</v>
      </c>
      <c r="F193" s="22" t="s">
        <v>524</v>
      </c>
      <c r="G193" s="23">
        <v>3233979</v>
      </c>
      <c r="H193" s="22" t="s">
        <v>524</v>
      </c>
      <c r="I193" s="23">
        <v>2619310</v>
      </c>
      <c r="J193" s="22" t="s">
        <v>518</v>
      </c>
      <c r="K193" s="23">
        <v>7.2</v>
      </c>
      <c r="L193" s="23">
        <v>483</v>
      </c>
      <c r="M193" s="23">
        <v>24</v>
      </c>
      <c r="N193" s="24">
        <v>0.0497</v>
      </c>
      <c r="O193" s="23">
        <v>0.3</v>
      </c>
      <c r="P193" s="23">
        <v>14.91</v>
      </c>
      <c r="Q193" s="23">
        <v>0</v>
      </c>
      <c r="R193" s="23">
        <v>0</v>
      </c>
      <c r="S193" s="23">
        <v>0</v>
      </c>
      <c r="T193" s="23">
        <v>0</v>
      </c>
      <c r="U193" s="23">
        <v>4</v>
      </c>
      <c r="V193" s="23">
        <v>4</v>
      </c>
      <c r="W193" s="23">
        <v>1.8</v>
      </c>
      <c r="X193" s="23">
        <v>0</v>
      </c>
      <c r="Y193" s="24">
        <v>0</v>
      </c>
      <c r="Z193" s="23">
        <v>0</v>
      </c>
      <c r="AA193" s="23">
        <v>9</v>
      </c>
      <c r="AB193" s="19" t="str">
        <f>VLOOKUP(E:E,笔记匹配!A:X,3,FALSE)</f>
        <v>圆湘琴</v>
      </c>
      <c r="AC193" s="19" t="str">
        <f>VLOOKUP(E:E,笔记匹配!A:X,2,FALSE)</f>
        <v>月之精华</v>
      </c>
      <c r="AD193" s="19" t="str">
        <f>VLOOKUP(E:E,笔记匹配!A:X,4,FALSE)</f>
        <v>广禾堂月之精华</v>
      </c>
    </row>
    <row r="194" spans="1:30">
      <c r="A194" s="22" t="s">
        <v>37</v>
      </c>
      <c r="B194" s="22" t="s">
        <v>529</v>
      </c>
      <c r="C194" s="23">
        <v>16815233</v>
      </c>
      <c r="D194" s="22" t="s">
        <v>172</v>
      </c>
      <c r="E194" s="22" t="s">
        <v>375</v>
      </c>
      <c r="F194" s="22" t="s">
        <v>530</v>
      </c>
      <c r="G194" s="23">
        <v>3259502</v>
      </c>
      <c r="H194" s="22" t="s">
        <v>530</v>
      </c>
      <c r="I194" s="23">
        <v>2646555</v>
      </c>
      <c r="J194" s="22" t="s">
        <v>518</v>
      </c>
      <c r="K194" s="23">
        <v>304.59</v>
      </c>
      <c r="L194" s="23">
        <v>22838</v>
      </c>
      <c r="M194" s="23">
        <v>1092</v>
      </c>
      <c r="N194" s="24">
        <v>0.0478</v>
      </c>
      <c r="O194" s="23">
        <v>0.28</v>
      </c>
      <c r="P194" s="23">
        <v>13.34</v>
      </c>
      <c r="Q194" s="23">
        <v>8</v>
      </c>
      <c r="R194" s="23">
        <v>0</v>
      </c>
      <c r="S194" s="23">
        <v>2</v>
      </c>
      <c r="T194" s="23">
        <v>2</v>
      </c>
      <c r="U194" s="23">
        <v>1</v>
      </c>
      <c r="V194" s="23">
        <v>13</v>
      </c>
      <c r="W194" s="23">
        <v>23.43</v>
      </c>
      <c r="X194" s="23">
        <v>0</v>
      </c>
      <c r="Y194" s="24">
        <v>0</v>
      </c>
      <c r="Z194" s="23">
        <v>3</v>
      </c>
      <c r="AA194" s="23">
        <v>0</v>
      </c>
      <c r="AB194" s="19" t="str">
        <f>VLOOKUP(E:E,笔记匹配!A:X,3,FALSE)</f>
        <v>Peach酱</v>
      </c>
      <c r="AC194" s="19" t="str">
        <f>VLOOKUP(E:E,笔记匹配!A:X,2,FALSE)</f>
        <v>月之精华</v>
      </c>
      <c r="AD194" s="19" t="str">
        <f>VLOOKUP(E:E,笔记匹配!A:X,4,FALSE)</f>
        <v>无</v>
      </c>
    </row>
    <row r="195" spans="1:30">
      <c r="A195" s="22" t="s">
        <v>37</v>
      </c>
      <c r="B195" s="22" t="s">
        <v>531</v>
      </c>
      <c r="C195" s="23">
        <v>16851432</v>
      </c>
      <c r="D195" s="22" t="s">
        <v>172</v>
      </c>
      <c r="E195" s="22" t="s">
        <v>372</v>
      </c>
      <c r="F195" s="22" t="s">
        <v>532</v>
      </c>
      <c r="G195" s="23">
        <v>3264185</v>
      </c>
      <c r="H195" s="22" t="s">
        <v>532</v>
      </c>
      <c r="I195" s="23">
        <v>2651960</v>
      </c>
      <c r="J195" s="22" t="s">
        <v>518</v>
      </c>
      <c r="K195" s="23">
        <v>343.95</v>
      </c>
      <c r="L195" s="23">
        <v>14166</v>
      </c>
      <c r="M195" s="23">
        <v>497</v>
      </c>
      <c r="N195" s="24">
        <v>0.0351</v>
      </c>
      <c r="O195" s="23">
        <v>0.69</v>
      </c>
      <c r="P195" s="23">
        <v>24.28</v>
      </c>
      <c r="Q195" s="23">
        <v>3</v>
      </c>
      <c r="R195" s="23">
        <v>0</v>
      </c>
      <c r="S195" s="23">
        <v>2</v>
      </c>
      <c r="T195" s="23">
        <v>1</v>
      </c>
      <c r="U195" s="23">
        <v>0</v>
      </c>
      <c r="V195" s="23">
        <v>6</v>
      </c>
      <c r="W195" s="23">
        <v>57.32</v>
      </c>
      <c r="X195" s="23">
        <v>0</v>
      </c>
      <c r="Y195" s="24">
        <v>0</v>
      </c>
      <c r="Z195" s="23">
        <v>1</v>
      </c>
      <c r="AA195" s="23">
        <v>1</v>
      </c>
      <c r="AB195" s="19" t="str">
        <f>VLOOKUP(E:E,笔记匹配!A:X,3,FALSE)</f>
        <v>圆湘琴</v>
      </c>
      <c r="AC195" s="19" t="str">
        <f>VLOOKUP(E:E,笔记匹配!A:X,2,FALSE)</f>
        <v>月之精华</v>
      </c>
      <c r="AD195" s="19" t="str">
        <f>VLOOKUP(E:E,笔记匹配!A:X,4,FALSE)</f>
        <v>广禾堂月之精华</v>
      </c>
    </row>
    <row r="196" spans="1:30">
      <c r="A196" s="22" t="s">
        <v>37</v>
      </c>
      <c r="B196" s="22" t="s">
        <v>541</v>
      </c>
      <c r="C196" s="23">
        <v>17251619</v>
      </c>
      <c r="D196" s="22" t="s">
        <v>172</v>
      </c>
      <c r="E196" s="22" t="s">
        <v>375</v>
      </c>
      <c r="F196" s="22" t="s">
        <v>542</v>
      </c>
      <c r="G196" s="23">
        <v>3321485</v>
      </c>
      <c r="H196" s="22" t="s">
        <v>542</v>
      </c>
      <c r="I196" s="23">
        <v>2710195</v>
      </c>
      <c r="J196" s="22" t="s">
        <v>518</v>
      </c>
      <c r="K196" s="23">
        <v>301.84</v>
      </c>
      <c r="L196" s="23">
        <v>20976</v>
      </c>
      <c r="M196" s="23">
        <v>1074</v>
      </c>
      <c r="N196" s="24">
        <v>0.0512</v>
      </c>
      <c r="O196" s="23">
        <v>0.28</v>
      </c>
      <c r="P196" s="23">
        <v>14.39</v>
      </c>
      <c r="Q196" s="23">
        <v>8</v>
      </c>
      <c r="R196" s="23">
        <v>0</v>
      </c>
      <c r="S196" s="23">
        <v>2</v>
      </c>
      <c r="T196" s="23">
        <v>0</v>
      </c>
      <c r="U196" s="23">
        <v>0</v>
      </c>
      <c r="V196" s="23">
        <v>10</v>
      </c>
      <c r="W196" s="23">
        <v>30.18</v>
      </c>
      <c r="X196" s="23">
        <v>0</v>
      </c>
      <c r="Y196" s="24">
        <v>0</v>
      </c>
      <c r="Z196" s="23">
        <v>3</v>
      </c>
      <c r="AA196" s="23">
        <v>0</v>
      </c>
      <c r="AB196" s="19" t="str">
        <f>VLOOKUP(E:E,笔记匹配!A:X,3,FALSE)</f>
        <v>Peach酱</v>
      </c>
      <c r="AC196" s="19" t="str">
        <f>VLOOKUP(E:E,笔记匹配!A:X,2,FALSE)</f>
        <v>月之精华</v>
      </c>
      <c r="AD196" s="19" t="str">
        <f>VLOOKUP(E:E,笔记匹配!A:X,4,FALSE)</f>
        <v>无</v>
      </c>
    </row>
    <row r="197" spans="1:30">
      <c r="A197" s="22" t="s">
        <v>37</v>
      </c>
      <c r="B197" s="22" t="s">
        <v>543</v>
      </c>
      <c r="C197" s="23">
        <v>17251685</v>
      </c>
      <c r="D197" s="22" t="s">
        <v>172</v>
      </c>
      <c r="E197" s="22" t="s">
        <v>375</v>
      </c>
      <c r="F197" s="22" t="s">
        <v>544</v>
      </c>
      <c r="G197" s="23">
        <v>3321501</v>
      </c>
      <c r="H197" s="22" t="s">
        <v>544</v>
      </c>
      <c r="I197" s="23">
        <v>2710202</v>
      </c>
      <c r="J197" s="22" t="s">
        <v>518</v>
      </c>
      <c r="K197" s="23">
        <v>305.65</v>
      </c>
      <c r="L197" s="23">
        <v>17682</v>
      </c>
      <c r="M197" s="23">
        <v>845</v>
      </c>
      <c r="N197" s="24">
        <v>0.0478</v>
      </c>
      <c r="O197" s="23">
        <v>0.36</v>
      </c>
      <c r="P197" s="23">
        <v>17.29</v>
      </c>
      <c r="Q197" s="23">
        <v>6</v>
      </c>
      <c r="R197" s="23">
        <v>1</v>
      </c>
      <c r="S197" s="23">
        <v>4</v>
      </c>
      <c r="T197" s="23">
        <v>2</v>
      </c>
      <c r="U197" s="23">
        <v>1</v>
      </c>
      <c r="V197" s="23">
        <v>14</v>
      </c>
      <c r="W197" s="23">
        <v>21.83</v>
      </c>
      <c r="X197" s="23">
        <v>0</v>
      </c>
      <c r="Y197" s="24">
        <v>0</v>
      </c>
      <c r="Z197" s="23">
        <v>7</v>
      </c>
      <c r="AA197" s="23">
        <v>0</v>
      </c>
      <c r="AB197" s="19" t="str">
        <f>VLOOKUP(E:E,笔记匹配!A:X,3,FALSE)</f>
        <v>Peach酱</v>
      </c>
      <c r="AC197" s="19" t="str">
        <f>VLOOKUP(E:E,笔记匹配!A:X,2,FALSE)</f>
        <v>月之精华</v>
      </c>
      <c r="AD197" s="19" t="str">
        <f>VLOOKUP(E:E,笔记匹配!A:X,4,FALSE)</f>
        <v>无</v>
      </c>
    </row>
    <row r="198" spans="1:30">
      <c r="A198" s="22" t="s">
        <v>37</v>
      </c>
      <c r="B198" s="22" t="s">
        <v>547</v>
      </c>
      <c r="C198" s="23">
        <v>17264506</v>
      </c>
      <c r="D198" s="22" t="s">
        <v>184</v>
      </c>
      <c r="E198" s="22" t="s">
        <v>372</v>
      </c>
      <c r="F198" s="22" t="s">
        <v>548</v>
      </c>
      <c r="G198" s="23">
        <v>3324780</v>
      </c>
      <c r="H198" s="22" t="s">
        <v>549</v>
      </c>
      <c r="I198" s="23">
        <v>2712155</v>
      </c>
      <c r="J198" s="22" t="s">
        <v>518</v>
      </c>
      <c r="K198" s="23">
        <v>976.27</v>
      </c>
      <c r="L198" s="23">
        <v>53464</v>
      </c>
      <c r="M198" s="23">
        <v>1602</v>
      </c>
      <c r="N198" s="24">
        <v>0.03</v>
      </c>
      <c r="O198" s="23">
        <v>0.61</v>
      </c>
      <c r="P198" s="23">
        <v>18.26</v>
      </c>
      <c r="Q198" s="23">
        <v>58</v>
      </c>
      <c r="R198" s="23">
        <v>2</v>
      </c>
      <c r="S198" s="23">
        <v>69</v>
      </c>
      <c r="T198" s="23">
        <v>3</v>
      </c>
      <c r="U198" s="23">
        <v>4</v>
      </c>
      <c r="V198" s="23">
        <v>136</v>
      </c>
      <c r="W198" s="23">
        <v>7.18</v>
      </c>
      <c r="X198" s="23">
        <v>0</v>
      </c>
      <c r="Y198" s="24">
        <v>0</v>
      </c>
      <c r="Z198" s="23">
        <v>14</v>
      </c>
      <c r="AA198" s="23">
        <v>7</v>
      </c>
      <c r="AB198" s="19" t="str">
        <f>VLOOKUP(E:E,笔记匹配!A:X,3,FALSE)</f>
        <v>圆湘琴</v>
      </c>
      <c r="AC198" s="19" t="str">
        <f>VLOOKUP(E:E,笔记匹配!A:X,2,FALSE)</f>
        <v>月之精华</v>
      </c>
      <c r="AD198" s="19" t="str">
        <f>VLOOKUP(E:E,笔记匹配!A:X,4,FALSE)</f>
        <v>广禾堂月之精华</v>
      </c>
    </row>
    <row r="199" spans="1:30">
      <c r="A199" s="22" t="s">
        <v>37</v>
      </c>
      <c r="B199" s="22" t="s">
        <v>552</v>
      </c>
      <c r="C199" s="23">
        <v>17267151</v>
      </c>
      <c r="D199" s="22" t="s">
        <v>184</v>
      </c>
      <c r="E199" s="22" t="s">
        <v>380</v>
      </c>
      <c r="F199" s="22" t="s">
        <v>551</v>
      </c>
      <c r="G199" s="23">
        <v>3325256</v>
      </c>
      <c r="H199" s="22" t="s">
        <v>551</v>
      </c>
      <c r="I199" s="23">
        <v>2712612</v>
      </c>
      <c r="J199" s="22" t="s">
        <v>518</v>
      </c>
      <c r="K199" s="23">
        <v>137.41</v>
      </c>
      <c r="L199" s="23">
        <v>6790</v>
      </c>
      <c r="M199" s="23">
        <v>127</v>
      </c>
      <c r="N199" s="24">
        <v>0.0187</v>
      </c>
      <c r="O199" s="23">
        <v>1.08</v>
      </c>
      <c r="P199" s="23">
        <v>20.24</v>
      </c>
      <c r="Q199" s="23">
        <v>8</v>
      </c>
      <c r="R199" s="23">
        <v>0</v>
      </c>
      <c r="S199" s="23">
        <v>2</v>
      </c>
      <c r="T199" s="23">
        <v>2</v>
      </c>
      <c r="U199" s="23">
        <v>1</v>
      </c>
      <c r="V199" s="23">
        <v>13</v>
      </c>
      <c r="W199" s="23">
        <v>10.57</v>
      </c>
      <c r="X199" s="23">
        <v>0</v>
      </c>
      <c r="Y199" s="24">
        <v>0</v>
      </c>
      <c r="Z199" s="23">
        <v>2</v>
      </c>
      <c r="AA199" s="23">
        <v>1</v>
      </c>
      <c r="AB199" s="19" t="str">
        <f>VLOOKUP(E:E,笔记匹配!A:X,3,FALSE)</f>
        <v>张二喜</v>
      </c>
      <c r="AC199" s="19" t="str">
        <f>VLOOKUP(E:E,笔记匹配!A:X,2,FALSE)</f>
        <v>月之精华</v>
      </c>
      <c r="AD199" s="19" t="str">
        <f>VLOOKUP(E:E,笔记匹配!A:X,4,FALSE)</f>
        <v>广禾堂旗舰店</v>
      </c>
    </row>
    <row r="200" spans="1:30">
      <c r="A200" s="22" t="s">
        <v>37</v>
      </c>
      <c r="B200" s="22" t="s">
        <v>555</v>
      </c>
      <c r="C200" s="23">
        <v>17390179</v>
      </c>
      <c r="D200" s="22" t="s">
        <v>184</v>
      </c>
      <c r="E200" s="22" t="s">
        <v>381</v>
      </c>
      <c r="F200" s="22" t="s">
        <v>556</v>
      </c>
      <c r="G200" s="23">
        <v>3342438</v>
      </c>
      <c r="H200" s="22" t="s">
        <v>556</v>
      </c>
      <c r="I200" s="23">
        <v>2730183</v>
      </c>
      <c r="J200" s="22" t="s">
        <v>518</v>
      </c>
      <c r="K200" s="23">
        <v>222.29</v>
      </c>
      <c r="L200" s="23">
        <v>48813</v>
      </c>
      <c r="M200" s="23">
        <v>2693</v>
      </c>
      <c r="N200" s="24">
        <v>0.0552</v>
      </c>
      <c r="O200" s="23">
        <v>0.08</v>
      </c>
      <c r="P200" s="23">
        <v>4.55</v>
      </c>
      <c r="Q200" s="23">
        <v>43</v>
      </c>
      <c r="R200" s="23">
        <v>7</v>
      </c>
      <c r="S200" s="23">
        <v>18</v>
      </c>
      <c r="T200" s="23">
        <v>0</v>
      </c>
      <c r="U200" s="23">
        <v>23</v>
      </c>
      <c r="V200" s="23">
        <v>91</v>
      </c>
      <c r="W200" s="23">
        <v>2.44</v>
      </c>
      <c r="X200" s="23">
        <v>0</v>
      </c>
      <c r="Y200" s="24">
        <v>0</v>
      </c>
      <c r="Z200" s="23">
        <v>8</v>
      </c>
      <c r="AA200" s="23">
        <v>18</v>
      </c>
      <c r="AB200" s="19" t="str">
        <f>VLOOKUP(E:E,笔记匹配!A:X,3,FALSE)</f>
        <v>女友痛经！我可以做什么？还不快点@男朋友</v>
      </c>
      <c r="AC200" s="19" t="str">
        <f>VLOOKUP(E:E,笔记匹配!A:X,2,FALSE)</f>
        <v>无</v>
      </c>
      <c r="AD200" s="19" t="str">
        <f>VLOOKUP(E:E,笔记匹配!A:X,4,FALSE)</f>
        <v>无</v>
      </c>
    </row>
    <row r="201" spans="1:30">
      <c r="A201" s="22" t="s">
        <v>37</v>
      </c>
      <c r="B201" s="22" t="s">
        <v>557</v>
      </c>
      <c r="C201" s="23">
        <v>17419696</v>
      </c>
      <c r="D201" s="22" t="s">
        <v>172</v>
      </c>
      <c r="E201" s="22" t="s">
        <v>372</v>
      </c>
      <c r="F201" s="22" t="s">
        <v>558</v>
      </c>
      <c r="G201" s="23">
        <v>3345513</v>
      </c>
      <c r="H201" s="22" t="s">
        <v>558</v>
      </c>
      <c r="I201" s="23">
        <v>2733316</v>
      </c>
      <c r="J201" s="22" t="s">
        <v>518</v>
      </c>
      <c r="K201" s="23">
        <v>132.39</v>
      </c>
      <c r="L201" s="23">
        <v>13481</v>
      </c>
      <c r="M201" s="23">
        <v>440</v>
      </c>
      <c r="N201" s="24">
        <v>0.0326</v>
      </c>
      <c r="O201" s="23">
        <v>0.3</v>
      </c>
      <c r="P201" s="23">
        <v>9.82</v>
      </c>
      <c r="Q201" s="23">
        <v>4</v>
      </c>
      <c r="R201" s="23">
        <v>1</v>
      </c>
      <c r="S201" s="23">
        <v>3</v>
      </c>
      <c r="T201" s="23">
        <v>1</v>
      </c>
      <c r="U201" s="23">
        <v>1</v>
      </c>
      <c r="V201" s="23">
        <v>10</v>
      </c>
      <c r="W201" s="23">
        <v>13.24</v>
      </c>
      <c r="X201" s="23">
        <v>0</v>
      </c>
      <c r="Y201" s="24">
        <v>0</v>
      </c>
      <c r="Z201" s="23">
        <v>4</v>
      </c>
      <c r="AA201" s="23">
        <v>1</v>
      </c>
      <c r="AB201" s="19" t="str">
        <f>VLOOKUP(E:E,笔记匹配!A:X,3,FALSE)</f>
        <v>圆湘琴</v>
      </c>
      <c r="AC201" s="19" t="str">
        <f>VLOOKUP(E:E,笔记匹配!A:X,2,FALSE)</f>
        <v>月之精华</v>
      </c>
      <c r="AD201" s="19" t="str">
        <f>VLOOKUP(E:E,笔记匹配!A:X,4,FALSE)</f>
        <v>广禾堂月之精华</v>
      </c>
    </row>
    <row r="202" spans="1:30">
      <c r="A202" s="22" t="s">
        <v>37</v>
      </c>
      <c r="B202" s="22" t="s">
        <v>557</v>
      </c>
      <c r="C202" s="23">
        <v>17434808</v>
      </c>
      <c r="D202" s="22" t="s">
        <v>184</v>
      </c>
      <c r="E202" s="22" t="s">
        <v>382</v>
      </c>
      <c r="F202" s="22" t="s">
        <v>559</v>
      </c>
      <c r="G202" s="23">
        <v>3348268</v>
      </c>
      <c r="H202" s="22" t="s">
        <v>559</v>
      </c>
      <c r="I202" s="23">
        <v>2736186</v>
      </c>
      <c r="J202" s="22" t="s">
        <v>518</v>
      </c>
      <c r="K202" s="23">
        <v>79.02</v>
      </c>
      <c r="L202" s="23">
        <v>3044</v>
      </c>
      <c r="M202" s="23">
        <v>156</v>
      </c>
      <c r="N202" s="24">
        <v>0.0512</v>
      </c>
      <c r="O202" s="23">
        <v>0.51</v>
      </c>
      <c r="P202" s="23">
        <v>25.96</v>
      </c>
      <c r="Q202" s="23">
        <v>6</v>
      </c>
      <c r="R202" s="23">
        <v>0</v>
      </c>
      <c r="S202" s="23">
        <v>3</v>
      </c>
      <c r="T202" s="23">
        <v>0</v>
      </c>
      <c r="U202" s="23">
        <v>0</v>
      </c>
      <c r="V202" s="23">
        <v>9</v>
      </c>
      <c r="W202" s="23">
        <v>8.78</v>
      </c>
      <c r="X202" s="23">
        <v>0</v>
      </c>
      <c r="Y202" s="24">
        <v>0</v>
      </c>
      <c r="Z202" s="23">
        <v>1</v>
      </c>
      <c r="AA202" s="23">
        <v>0</v>
      </c>
      <c r="AB202" s="19" t="str">
        <f>VLOOKUP(E:E,笔记匹配!A:X,3,FALSE)</f>
        <v>车车耶斯</v>
      </c>
      <c r="AC202" s="19" t="str">
        <f>VLOOKUP(E:E,笔记匹配!A:X,2,FALSE)</f>
        <v>月之精华</v>
      </c>
      <c r="AD202" s="19" t="str">
        <f>VLOOKUP(E:E,笔记匹配!A:X,4,FALSE)</f>
        <v>广禾堂</v>
      </c>
    </row>
    <row r="203" spans="1:30">
      <c r="A203" s="22" t="s">
        <v>37</v>
      </c>
      <c r="B203" s="22" t="s">
        <v>560</v>
      </c>
      <c r="C203" s="23">
        <v>17549557</v>
      </c>
      <c r="D203" s="22" t="s">
        <v>184</v>
      </c>
      <c r="E203" s="22" t="s">
        <v>372</v>
      </c>
      <c r="F203" s="22" t="s">
        <v>561</v>
      </c>
      <c r="G203" s="23">
        <v>3364065</v>
      </c>
      <c r="H203" s="22" t="s">
        <v>562</v>
      </c>
      <c r="I203" s="23">
        <v>2752294</v>
      </c>
      <c r="J203" s="22" t="s">
        <v>518</v>
      </c>
      <c r="K203" s="23">
        <v>0.17</v>
      </c>
      <c r="L203" s="23">
        <v>55</v>
      </c>
      <c r="M203" s="23">
        <v>1</v>
      </c>
      <c r="N203" s="24">
        <v>0.0182</v>
      </c>
      <c r="O203" s="23">
        <v>0.17</v>
      </c>
      <c r="P203" s="23">
        <v>3.09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4">
        <v>0</v>
      </c>
      <c r="Z203" s="23">
        <v>0</v>
      </c>
      <c r="AA203" s="23">
        <v>0</v>
      </c>
      <c r="AB203" s="19" t="str">
        <f>VLOOKUP(E:E,笔记匹配!A:X,3,FALSE)</f>
        <v>圆湘琴</v>
      </c>
      <c r="AC203" s="19" t="str">
        <f>VLOOKUP(E:E,笔记匹配!A:X,2,FALSE)</f>
        <v>月之精华</v>
      </c>
      <c r="AD203" s="19" t="str">
        <f>VLOOKUP(E:E,笔记匹配!A:X,4,FALSE)</f>
        <v>广禾堂月之精华</v>
      </c>
    </row>
    <row r="204" spans="1:30">
      <c r="A204" s="22" t="s">
        <v>38</v>
      </c>
      <c r="B204" s="22" t="s">
        <v>521</v>
      </c>
      <c r="C204" s="23">
        <v>16642222</v>
      </c>
      <c r="D204" s="22" t="s">
        <v>172</v>
      </c>
      <c r="E204" s="22" t="s">
        <v>372</v>
      </c>
      <c r="F204" s="22" t="s">
        <v>522</v>
      </c>
      <c r="G204" s="23">
        <v>3233847</v>
      </c>
      <c r="H204" s="22" t="s">
        <v>522</v>
      </c>
      <c r="I204" s="23">
        <v>2619163</v>
      </c>
      <c r="J204" s="22" t="s">
        <v>518</v>
      </c>
      <c r="K204" s="23">
        <v>564.96</v>
      </c>
      <c r="L204" s="23">
        <v>34610</v>
      </c>
      <c r="M204" s="23">
        <v>1048</v>
      </c>
      <c r="N204" s="24">
        <v>0.0303</v>
      </c>
      <c r="O204" s="23">
        <v>0.54</v>
      </c>
      <c r="P204" s="23">
        <v>16.32</v>
      </c>
      <c r="Q204" s="23">
        <v>19</v>
      </c>
      <c r="R204" s="23">
        <v>1</v>
      </c>
      <c r="S204" s="23">
        <v>8</v>
      </c>
      <c r="T204" s="23">
        <v>0</v>
      </c>
      <c r="U204" s="23">
        <v>0</v>
      </c>
      <c r="V204" s="23">
        <v>28</v>
      </c>
      <c r="W204" s="23">
        <v>20.18</v>
      </c>
      <c r="X204" s="23">
        <v>0</v>
      </c>
      <c r="Y204" s="24">
        <v>0</v>
      </c>
      <c r="Z204" s="23">
        <v>4</v>
      </c>
      <c r="AA204" s="23">
        <v>3</v>
      </c>
      <c r="AB204" s="19" t="str">
        <f>VLOOKUP(E:E,笔记匹配!A:X,3,FALSE)</f>
        <v>圆湘琴</v>
      </c>
      <c r="AC204" s="19" t="str">
        <f>VLOOKUP(E:E,笔记匹配!A:X,2,FALSE)</f>
        <v>月之精华</v>
      </c>
      <c r="AD204" s="19" t="str">
        <f>VLOOKUP(E:E,笔记匹配!A:X,4,FALSE)</f>
        <v>广禾堂月之精华</v>
      </c>
    </row>
    <row r="205" spans="1:30">
      <c r="A205" s="22" t="s">
        <v>38</v>
      </c>
      <c r="B205" s="22" t="s">
        <v>521</v>
      </c>
      <c r="C205" s="23">
        <v>16642794</v>
      </c>
      <c r="D205" s="22" t="s">
        <v>172</v>
      </c>
      <c r="E205" s="22" t="s">
        <v>372</v>
      </c>
      <c r="F205" s="22" t="s">
        <v>523</v>
      </c>
      <c r="G205" s="23">
        <v>3233955</v>
      </c>
      <c r="H205" s="22" t="s">
        <v>523</v>
      </c>
      <c r="I205" s="23">
        <v>2619293</v>
      </c>
      <c r="J205" s="22" t="s">
        <v>518</v>
      </c>
      <c r="K205" s="23">
        <v>132.87</v>
      </c>
      <c r="L205" s="23">
        <v>6719</v>
      </c>
      <c r="M205" s="23">
        <v>246</v>
      </c>
      <c r="N205" s="24">
        <v>0.0366</v>
      </c>
      <c r="O205" s="23">
        <v>0.54</v>
      </c>
      <c r="P205" s="23">
        <v>19.78</v>
      </c>
      <c r="Q205" s="23">
        <v>4</v>
      </c>
      <c r="R205" s="23">
        <v>0</v>
      </c>
      <c r="S205" s="23">
        <v>0</v>
      </c>
      <c r="T205" s="23">
        <v>0</v>
      </c>
      <c r="U205" s="23">
        <v>1</v>
      </c>
      <c r="V205" s="23">
        <v>5</v>
      </c>
      <c r="W205" s="23">
        <v>26.57</v>
      </c>
      <c r="X205" s="23">
        <v>0</v>
      </c>
      <c r="Y205" s="24">
        <v>0</v>
      </c>
      <c r="Z205" s="23">
        <v>1</v>
      </c>
      <c r="AA205" s="23">
        <v>0</v>
      </c>
      <c r="AB205" s="19" t="str">
        <f>VLOOKUP(E:E,笔记匹配!A:X,3,FALSE)</f>
        <v>圆湘琴</v>
      </c>
      <c r="AC205" s="19" t="str">
        <f>VLOOKUP(E:E,笔记匹配!A:X,2,FALSE)</f>
        <v>月之精华</v>
      </c>
      <c r="AD205" s="19" t="str">
        <f>VLOOKUP(E:E,笔记匹配!A:X,4,FALSE)</f>
        <v>广禾堂月之精华</v>
      </c>
    </row>
    <row r="206" spans="1:30">
      <c r="A206" s="22" t="s">
        <v>38</v>
      </c>
      <c r="B206" s="22" t="s">
        <v>521</v>
      </c>
      <c r="C206" s="23">
        <v>16642894</v>
      </c>
      <c r="D206" s="22" t="s">
        <v>172</v>
      </c>
      <c r="E206" s="22" t="s">
        <v>372</v>
      </c>
      <c r="F206" s="22" t="s">
        <v>524</v>
      </c>
      <c r="G206" s="23">
        <v>3233979</v>
      </c>
      <c r="H206" s="22" t="s">
        <v>524</v>
      </c>
      <c r="I206" s="23">
        <v>2619310</v>
      </c>
      <c r="J206" s="22" t="s">
        <v>518</v>
      </c>
      <c r="K206" s="23">
        <v>4.2</v>
      </c>
      <c r="L206" s="23">
        <v>275</v>
      </c>
      <c r="M206" s="23">
        <v>14</v>
      </c>
      <c r="N206" s="24">
        <v>0.0509</v>
      </c>
      <c r="O206" s="23">
        <v>0.3</v>
      </c>
      <c r="P206" s="23">
        <v>15.27</v>
      </c>
      <c r="Q206" s="23">
        <v>0</v>
      </c>
      <c r="R206" s="23">
        <v>0</v>
      </c>
      <c r="S206" s="23">
        <v>0</v>
      </c>
      <c r="T206" s="23">
        <v>0</v>
      </c>
      <c r="U206" s="23">
        <v>1</v>
      </c>
      <c r="V206" s="23">
        <v>1</v>
      </c>
      <c r="W206" s="23">
        <v>4.2</v>
      </c>
      <c r="X206" s="23">
        <v>0</v>
      </c>
      <c r="Y206" s="24">
        <v>0</v>
      </c>
      <c r="Z206" s="23">
        <v>0</v>
      </c>
      <c r="AA206" s="23">
        <v>6</v>
      </c>
      <c r="AB206" s="19" t="str">
        <f>VLOOKUP(E:E,笔记匹配!A:X,3,FALSE)</f>
        <v>圆湘琴</v>
      </c>
      <c r="AC206" s="19" t="str">
        <f>VLOOKUP(E:E,笔记匹配!A:X,2,FALSE)</f>
        <v>月之精华</v>
      </c>
      <c r="AD206" s="19" t="str">
        <f>VLOOKUP(E:E,笔记匹配!A:X,4,FALSE)</f>
        <v>广禾堂月之精华</v>
      </c>
    </row>
    <row r="207" spans="1:30">
      <c r="A207" s="22" t="s">
        <v>38</v>
      </c>
      <c r="B207" s="22" t="s">
        <v>525</v>
      </c>
      <c r="C207" s="23">
        <v>16668149</v>
      </c>
      <c r="D207" s="22" t="s">
        <v>172</v>
      </c>
      <c r="E207" s="22" t="s">
        <v>375</v>
      </c>
      <c r="F207" s="22" t="s">
        <v>526</v>
      </c>
      <c r="G207" s="23">
        <v>3237281</v>
      </c>
      <c r="H207" s="22" t="s">
        <v>526</v>
      </c>
      <c r="I207" s="23">
        <v>2622499</v>
      </c>
      <c r="J207" s="22" t="s">
        <v>518</v>
      </c>
      <c r="K207" s="23">
        <v>312.11</v>
      </c>
      <c r="L207" s="23">
        <v>21529</v>
      </c>
      <c r="M207" s="23">
        <v>872</v>
      </c>
      <c r="N207" s="24">
        <v>0.0405</v>
      </c>
      <c r="O207" s="23">
        <v>0.36</v>
      </c>
      <c r="P207" s="23">
        <v>14.5</v>
      </c>
      <c r="Q207" s="23">
        <v>6</v>
      </c>
      <c r="R207" s="23">
        <v>0</v>
      </c>
      <c r="S207" s="23">
        <v>3</v>
      </c>
      <c r="T207" s="23">
        <v>0</v>
      </c>
      <c r="U207" s="23">
        <v>0</v>
      </c>
      <c r="V207" s="23">
        <v>9</v>
      </c>
      <c r="W207" s="23">
        <v>34.68</v>
      </c>
      <c r="X207" s="23">
        <v>0</v>
      </c>
      <c r="Y207" s="24">
        <v>0</v>
      </c>
      <c r="Z207" s="23">
        <v>1</v>
      </c>
      <c r="AA207" s="23">
        <v>1</v>
      </c>
      <c r="AB207" s="19" t="str">
        <f>VLOOKUP(E:E,笔记匹配!A:X,3,FALSE)</f>
        <v>Peach酱</v>
      </c>
      <c r="AC207" s="19" t="str">
        <f>VLOOKUP(E:E,笔记匹配!A:X,2,FALSE)</f>
        <v>月之精华</v>
      </c>
      <c r="AD207" s="19" t="str">
        <f>VLOOKUP(E:E,笔记匹配!A:X,4,FALSE)</f>
        <v>无</v>
      </c>
    </row>
    <row r="208" spans="1:30">
      <c r="A208" s="22" t="s">
        <v>38</v>
      </c>
      <c r="B208" s="22" t="s">
        <v>529</v>
      </c>
      <c r="C208" s="23">
        <v>16815233</v>
      </c>
      <c r="D208" s="22" t="s">
        <v>172</v>
      </c>
      <c r="E208" s="22" t="s">
        <v>375</v>
      </c>
      <c r="F208" s="22" t="s">
        <v>530</v>
      </c>
      <c r="G208" s="23">
        <v>3259502</v>
      </c>
      <c r="H208" s="22" t="s">
        <v>530</v>
      </c>
      <c r="I208" s="23">
        <v>2646555</v>
      </c>
      <c r="J208" s="22" t="s">
        <v>518</v>
      </c>
      <c r="K208" s="23">
        <v>225.97</v>
      </c>
      <c r="L208" s="23">
        <v>17173</v>
      </c>
      <c r="M208" s="23">
        <v>792</v>
      </c>
      <c r="N208" s="24">
        <v>0.0461</v>
      </c>
      <c r="O208" s="23">
        <v>0.29</v>
      </c>
      <c r="P208" s="23">
        <v>13.16</v>
      </c>
      <c r="Q208" s="23">
        <v>7</v>
      </c>
      <c r="R208" s="23">
        <v>0</v>
      </c>
      <c r="S208" s="23">
        <v>3</v>
      </c>
      <c r="T208" s="23">
        <v>0</v>
      </c>
      <c r="U208" s="23">
        <v>1</v>
      </c>
      <c r="V208" s="23">
        <v>11</v>
      </c>
      <c r="W208" s="23">
        <v>20.54</v>
      </c>
      <c r="X208" s="23">
        <v>0</v>
      </c>
      <c r="Y208" s="24">
        <v>0</v>
      </c>
      <c r="Z208" s="23">
        <v>2</v>
      </c>
      <c r="AA208" s="23">
        <v>0</v>
      </c>
      <c r="AB208" s="19" t="str">
        <f>VLOOKUP(E:E,笔记匹配!A:X,3,FALSE)</f>
        <v>Peach酱</v>
      </c>
      <c r="AC208" s="19" t="str">
        <f>VLOOKUP(E:E,笔记匹配!A:X,2,FALSE)</f>
        <v>月之精华</v>
      </c>
      <c r="AD208" s="19" t="str">
        <f>VLOOKUP(E:E,笔记匹配!A:X,4,FALSE)</f>
        <v>无</v>
      </c>
    </row>
    <row r="209" spans="1:30">
      <c r="A209" s="22" t="s">
        <v>38</v>
      </c>
      <c r="B209" s="22" t="s">
        <v>531</v>
      </c>
      <c r="C209" s="23">
        <v>16851432</v>
      </c>
      <c r="D209" s="22" t="s">
        <v>172</v>
      </c>
      <c r="E209" s="22" t="s">
        <v>372</v>
      </c>
      <c r="F209" s="22" t="s">
        <v>532</v>
      </c>
      <c r="G209" s="23">
        <v>3264185</v>
      </c>
      <c r="H209" s="22" t="s">
        <v>532</v>
      </c>
      <c r="I209" s="23">
        <v>2651960</v>
      </c>
      <c r="J209" s="22" t="s">
        <v>518</v>
      </c>
      <c r="K209" s="23">
        <v>330.93</v>
      </c>
      <c r="L209" s="23">
        <v>13945</v>
      </c>
      <c r="M209" s="23">
        <v>478</v>
      </c>
      <c r="N209" s="24">
        <v>0.0343</v>
      </c>
      <c r="O209" s="23">
        <v>0.69</v>
      </c>
      <c r="P209" s="23">
        <v>23.73</v>
      </c>
      <c r="Q209" s="23">
        <v>2</v>
      </c>
      <c r="R209" s="23">
        <v>0</v>
      </c>
      <c r="S209" s="23">
        <v>4</v>
      </c>
      <c r="T209" s="23">
        <v>0</v>
      </c>
      <c r="U209" s="23">
        <v>1</v>
      </c>
      <c r="V209" s="23">
        <v>7</v>
      </c>
      <c r="W209" s="23">
        <v>47.28</v>
      </c>
      <c r="X209" s="23">
        <v>0</v>
      </c>
      <c r="Y209" s="24">
        <v>0</v>
      </c>
      <c r="Z209" s="23">
        <v>2</v>
      </c>
      <c r="AA209" s="23">
        <v>1</v>
      </c>
      <c r="AB209" s="19" t="str">
        <f>VLOOKUP(E:E,笔记匹配!A:X,3,FALSE)</f>
        <v>圆湘琴</v>
      </c>
      <c r="AC209" s="19" t="str">
        <f>VLOOKUP(E:E,笔记匹配!A:X,2,FALSE)</f>
        <v>月之精华</v>
      </c>
      <c r="AD209" s="19" t="str">
        <f>VLOOKUP(E:E,笔记匹配!A:X,4,FALSE)</f>
        <v>广禾堂月之精华</v>
      </c>
    </row>
    <row r="210" spans="1:30">
      <c r="A210" s="22" t="s">
        <v>38</v>
      </c>
      <c r="B210" s="22" t="s">
        <v>541</v>
      </c>
      <c r="C210" s="23">
        <v>17251619</v>
      </c>
      <c r="D210" s="22" t="s">
        <v>172</v>
      </c>
      <c r="E210" s="22" t="s">
        <v>375</v>
      </c>
      <c r="F210" s="22" t="s">
        <v>542</v>
      </c>
      <c r="G210" s="23">
        <v>3321485</v>
      </c>
      <c r="H210" s="22" t="s">
        <v>542</v>
      </c>
      <c r="I210" s="23">
        <v>2710195</v>
      </c>
      <c r="J210" s="22" t="s">
        <v>518</v>
      </c>
      <c r="K210" s="23">
        <v>128.68</v>
      </c>
      <c r="L210" s="23">
        <v>9585</v>
      </c>
      <c r="M210" s="23">
        <v>462</v>
      </c>
      <c r="N210" s="24">
        <v>0.0482</v>
      </c>
      <c r="O210" s="23">
        <v>0.28</v>
      </c>
      <c r="P210" s="23">
        <v>13.43</v>
      </c>
      <c r="Q210" s="23">
        <v>4</v>
      </c>
      <c r="R210" s="23">
        <v>0</v>
      </c>
      <c r="S210" s="23">
        <v>1</v>
      </c>
      <c r="T210" s="23">
        <v>1</v>
      </c>
      <c r="U210" s="23">
        <v>0</v>
      </c>
      <c r="V210" s="23">
        <v>6</v>
      </c>
      <c r="W210" s="23">
        <v>21.45</v>
      </c>
      <c r="X210" s="23">
        <v>0</v>
      </c>
      <c r="Y210" s="24">
        <v>0</v>
      </c>
      <c r="Z210" s="23">
        <v>2</v>
      </c>
      <c r="AA210" s="23">
        <v>1</v>
      </c>
      <c r="AB210" s="19" t="str">
        <f>VLOOKUP(E:E,笔记匹配!A:X,3,FALSE)</f>
        <v>Peach酱</v>
      </c>
      <c r="AC210" s="19" t="str">
        <f>VLOOKUP(E:E,笔记匹配!A:X,2,FALSE)</f>
        <v>月之精华</v>
      </c>
      <c r="AD210" s="19" t="str">
        <f>VLOOKUP(E:E,笔记匹配!A:X,4,FALSE)</f>
        <v>无</v>
      </c>
    </row>
    <row r="211" spans="1:30">
      <c r="A211" s="22" t="s">
        <v>38</v>
      </c>
      <c r="B211" s="22" t="s">
        <v>543</v>
      </c>
      <c r="C211" s="23">
        <v>17251685</v>
      </c>
      <c r="D211" s="22" t="s">
        <v>172</v>
      </c>
      <c r="E211" s="22" t="s">
        <v>375</v>
      </c>
      <c r="F211" s="22" t="s">
        <v>544</v>
      </c>
      <c r="G211" s="23">
        <v>3321501</v>
      </c>
      <c r="H211" s="22" t="s">
        <v>544</v>
      </c>
      <c r="I211" s="23">
        <v>2710202</v>
      </c>
      <c r="J211" s="22" t="s">
        <v>518</v>
      </c>
      <c r="K211" s="23">
        <v>290.66</v>
      </c>
      <c r="L211" s="23">
        <v>16752</v>
      </c>
      <c r="M211" s="23">
        <v>805</v>
      </c>
      <c r="N211" s="24">
        <v>0.0481</v>
      </c>
      <c r="O211" s="23">
        <v>0.36</v>
      </c>
      <c r="P211" s="23">
        <v>17.35</v>
      </c>
      <c r="Q211" s="23">
        <v>9</v>
      </c>
      <c r="R211" s="23">
        <v>0</v>
      </c>
      <c r="S211" s="23">
        <v>7</v>
      </c>
      <c r="T211" s="23">
        <v>1</v>
      </c>
      <c r="U211" s="23">
        <v>0</v>
      </c>
      <c r="V211" s="23">
        <v>17</v>
      </c>
      <c r="W211" s="23">
        <v>17.1</v>
      </c>
      <c r="X211" s="23">
        <v>0</v>
      </c>
      <c r="Y211" s="24">
        <v>0</v>
      </c>
      <c r="Z211" s="23">
        <v>2</v>
      </c>
      <c r="AA211" s="23">
        <v>0</v>
      </c>
      <c r="AB211" s="19" t="str">
        <f>VLOOKUP(E:E,笔记匹配!A:X,3,FALSE)</f>
        <v>Peach酱</v>
      </c>
      <c r="AC211" s="19" t="str">
        <f>VLOOKUP(E:E,笔记匹配!A:X,2,FALSE)</f>
        <v>月之精华</v>
      </c>
      <c r="AD211" s="19" t="str">
        <f>VLOOKUP(E:E,笔记匹配!A:X,4,FALSE)</f>
        <v>无</v>
      </c>
    </row>
    <row r="212" spans="1:30">
      <c r="A212" s="22" t="s">
        <v>38</v>
      </c>
      <c r="B212" s="22" t="s">
        <v>557</v>
      </c>
      <c r="C212" s="23">
        <v>17419696</v>
      </c>
      <c r="D212" s="22" t="s">
        <v>172</v>
      </c>
      <c r="E212" s="22" t="s">
        <v>372</v>
      </c>
      <c r="F212" s="22" t="s">
        <v>558</v>
      </c>
      <c r="G212" s="23">
        <v>3345513</v>
      </c>
      <c r="H212" s="22" t="s">
        <v>558</v>
      </c>
      <c r="I212" s="23">
        <v>2733316</v>
      </c>
      <c r="J212" s="22" t="s">
        <v>518</v>
      </c>
      <c r="K212" s="23">
        <v>197.7</v>
      </c>
      <c r="L212" s="23">
        <v>18941</v>
      </c>
      <c r="M212" s="23">
        <v>561</v>
      </c>
      <c r="N212" s="24">
        <v>0.0296</v>
      </c>
      <c r="O212" s="23">
        <v>0.35</v>
      </c>
      <c r="P212" s="23">
        <v>10.44</v>
      </c>
      <c r="Q212" s="23">
        <v>7</v>
      </c>
      <c r="R212" s="23">
        <v>0</v>
      </c>
      <c r="S212" s="23">
        <v>4</v>
      </c>
      <c r="T212" s="23">
        <v>0</v>
      </c>
      <c r="U212" s="23">
        <v>1</v>
      </c>
      <c r="V212" s="23">
        <v>12</v>
      </c>
      <c r="W212" s="23">
        <v>16.47</v>
      </c>
      <c r="X212" s="23">
        <v>0</v>
      </c>
      <c r="Y212" s="24">
        <v>0</v>
      </c>
      <c r="Z212" s="23">
        <v>8</v>
      </c>
      <c r="AA212" s="23">
        <v>1</v>
      </c>
      <c r="AB212" s="19" t="str">
        <f>VLOOKUP(E:E,笔记匹配!A:X,3,FALSE)</f>
        <v>圆湘琴</v>
      </c>
      <c r="AC212" s="19" t="str">
        <f>VLOOKUP(E:E,笔记匹配!A:X,2,FALSE)</f>
        <v>月之精华</v>
      </c>
      <c r="AD212" s="19" t="str">
        <f>VLOOKUP(E:E,笔记匹配!A:X,4,FALSE)</f>
        <v>广禾堂月之精华</v>
      </c>
    </row>
    <row r="213" spans="1:30">
      <c r="A213" s="22" t="s">
        <v>38</v>
      </c>
      <c r="B213" s="22" t="s">
        <v>557</v>
      </c>
      <c r="C213" s="23">
        <v>17434808</v>
      </c>
      <c r="D213" s="22" t="s">
        <v>184</v>
      </c>
      <c r="E213" s="22" t="s">
        <v>382</v>
      </c>
      <c r="F213" s="22" t="s">
        <v>559</v>
      </c>
      <c r="G213" s="23">
        <v>3348268</v>
      </c>
      <c r="H213" s="22" t="s">
        <v>559</v>
      </c>
      <c r="I213" s="23">
        <v>2736186</v>
      </c>
      <c r="J213" s="22" t="s">
        <v>518</v>
      </c>
      <c r="K213" s="23">
        <v>320.62</v>
      </c>
      <c r="L213" s="23">
        <v>11599</v>
      </c>
      <c r="M213" s="23">
        <v>530</v>
      </c>
      <c r="N213" s="24">
        <v>0.0457</v>
      </c>
      <c r="O213" s="23">
        <v>0.6</v>
      </c>
      <c r="P213" s="23">
        <v>27.64</v>
      </c>
      <c r="Q213" s="23">
        <v>18</v>
      </c>
      <c r="R213" s="23">
        <v>0</v>
      </c>
      <c r="S213" s="23">
        <v>16</v>
      </c>
      <c r="T213" s="23">
        <v>0</v>
      </c>
      <c r="U213" s="23">
        <v>3</v>
      </c>
      <c r="V213" s="23">
        <v>37</v>
      </c>
      <c r="W213" s="23">
        <v>8.67</v>
      </c>
      <c r="X213" s="23">
        <v>0</v>
      </c>
      <c r="Y213" s="24">
        <v>0</v>
      </c>
      <c r="Z213" s="23">
        <v>4</v>
      </c>
      <c r="AA213" s="23">
        <v>1</v>
      </c>
      <c r="AB213" s="19" t="str">
        <f>VLOOKUP(E:E,笔记匹配!A:X,3,FALSE)</f>
        <v>车车耶斯</v>
      </c>
      <c r="AC213" s="19" t="str">
        <f>VLOOKUP(E:E,笔记匹配!A:X,2,FALSE)</f>
        <v>月之精华</v>
      </c>
      <c r="AD213" s="19" t="str">
        <f>VLOOKUP(E:E,笔记匹配!A:X,4,FALSE)</f>
        <v>广禾堂</v>
      </c>
    </row>
    <row r="214" spans="1:30">
      <c r="A214" s="22" t="s">
        <v>38</v>
      </c>
      <c r="B214" s="22" t="s">
        <v>560</v>
      </c>
      <c r="C214" s="23">
        <v>17549557</v>
      </c>
      <c r="D214" s="22" t="s">
        <v>184</v>
      </c>
      <c r="E214" s="22" t="s">
        <v>372</v>
      </c>
      <c r="F214" s="22" t="s">
        <v>561</v>
      </c>
      <c r="G214" s="23">
        <v>3364065</v>
      </c>
      <c r="H214" s="22" t="s">
        <v>562</v>
      </c>
      <c r="I214" s="23">
        <v>2752294</v>
      </c>
      <c r="J214" s="22" t="s">
        <v>518</v>
      </c>
      <c r="K214" s="23">
        <v>2475.16</v>
      </c>
      <c r="L214" s="23">
        <v>54068</v>
      </c>
      <c r="M214" s="23">
        <v>1374</v>
      </c>
      <c r="N214" s="24">
        <v>0.0254</v>
      </c>
      <c r="O214" s="23">
        <v>1.8</v>
      </c>
      <c r="P214" s="23">
        <v>45.78</v>
      </c>
      <c r="Q214" s="23">
        <v>265</v>
      </c>
      <c r="R214" s="23">
        <v>2</v>
      </c>
      <c r="S214" s="23">
        <v>187</v>
      </c>
      <c r="T214" s="23">
        <v>17</v>
      </c>
      <c r="U214" s="23">
        <v>4</v>
      </c>
      <c r="V214" s="23">
        <v>475</v>
      </c>
      <c r="W214" s="23">
        <v>5.21</v>
      </c>
      <c r="X214" s="23">
        <v>0</v>
      </c>
      <c r="Y214" s="24">
        <v>0</v>
      </c>
      <c r="Z214" s="23">
        <v>26</v>
      </c>
      <c r="AA214" s="23">
        <v>19</v>
      </c>
      <c r="AB214" s="19" t="str">
        <f>VLOOKUP(E:E,笔记匹配!A:X,3,FALSE)</f>
        <v>圆湘琴</v>
      </c>
      <c r="AC214" s="19" t="str">
        <f>VLOOKUP(E:E,笔记匹配!A:X,2,FALSE)</f>
        <v>月之精华</v>
      </c>
      <c r="AD214" s="19" t="str">
        <f>VLOOKUP(E:E,笔记匹配!A:X,4,FALSE)</f>
        <v>广禾堂月之精华</v>
      </c>
    </row>
    <row r="215" spans="1:30">
      <c r="A215" s="22" t="s">
        <v>39</v>
      </c>
      <c r="B215" s="22" t="s">
        <v>521</v>
      </c>
      <c r="C215" s="23">
        <v>16642222</v>
      </c>
      <c r="D215" s="22" t="s">
        <v>172</v>
      </c>
      <c r="E215" s="22" t="s">
        <v>372</v>
      </c>
      <c r="F215" s="22" t="s">
        <v>522</v>
      </c>
      <c r="G215" s="23">
        <v>3233847</v>
      </c>
      <c r="H215" s="22" t="s">
        <v>522</v>
      </c>
      <c r="I215" s="23">
        <v>2619163</v>
      </c>
      <c r="J215" s="22" t="s">
        <v>518</v>
      </c>
      <c r="K215" s="23">
        <v>480.76</v>
      </c>
      <c r="L215" s="23">
        <v>30668</v>
      </c>
      <c r="M215" s="23">
        <v>878</v>
      </c>
      <c r="N215" s="24">
        <v>0.0286</v>
      </c>
      <c r="O215" s="23">
        <v>0.55</v>
      </c>
      <c r="P215" s="23">
        <v>15.68</v>
      </c>
      <c r="Q215" s="23">
        <v>9</v>
      </c>
      <c r="R215" s="23">
        <v>0</v>
      </c>
      <c r="S215" s="23">
        <v>8</v>
      </c>
      <c r="T215" s="23">
        <v>0</v>
      </c>
      <c r="U215" s="23">
        <v>0</v>
      </c>
      <c r="V215" s="23">
        <v>17</v>
      </c>
      <c r="W215" s="23">
        <v>28.28</v>
      </c>
      <c r="X215" s="23">
        <v>0</v>
      </c>
      <c r="Y215" s="24">
        <v>0</v>
      </c>
      <c r="Z215" s="23">
        <v>9</v>
      </c>
      <c r="AA215" s="23">
        <v>0</v>
      </c>
      <c r="AB215" s="19" t="str">
        <f>VLOOKUP(E:E,笔记匹配!A:X,3,FALSE)</f>
        <v>圆湘琴</v>
      </c>
      <c r="AC215" s="19" t="str">
        <f>VLOOKUP(E:E,笔记匹配!A:X,2,FALSE)</f>
        <v>月之精华</v>
      </c>
      <c r="AD215" s="19" t="str">
        <f>VLOOKUP(E:E,笔记匹配!A:X,4,FALSE)</f>
        <v>广禾堂月之精华</v>
      </c>
    </row>
    <row r="216" spans="1:30">
      <c r="A216" s="22" t="s">
        <v>39</v>
      </c>
      <c r="B216" s="22" t="s">
        <v>521</v>
      </c>
      <c r="C216" s="23">
        <v>16642794</v>
      </c>
      <c r="D216" s="22" t="s">
        <v>172</v>
      </c>
      <c r="E216" s="22" t="s">
        <v>372</v>
      </c>
      <c r="F216" s="22" t="s">
        <v>523</v>
      </c>
      <c r="G216" s="23">
        <v>3233955</v>
      </c>
      <c r="H216" s="22" t="s">
        <v>523</v>
      </c>
      <c r="I216" s="23">
        <v>2619293</v>
      </c>
      <c r="J216" s="22" t="s">
        <v>518</v>
      </c>
      <c r="K216" s="23">
        <v>127.45</v>
      </c>
      <c r="L216" s="23">
        <v>6653</v>
      </c>
      <c r="M216" s="23">
        <v>230</v>
      </c>
      <c r="N216" s="24">
        <v>0.0346</v>
      </c>
      <c r="O216" s="23">
        <v>0.55</v>
      </c>
      <c r="P216" s="23">
        <v>19.16</v>
      </c>
      <c r="Q216" s="23">
        <v>2</v>
      </c>
      <c r="R216" s="23">
        <v>0</v>
      </c>
      <c r="S216" s="23">
        <v>1</v>
      </c>
      <c r="T216" s="23">
        <v>0</v>
      </c>
      <c r="U216" s="23">
        <v>0</v>
      </c>
      <c r="V216" s="23">
        <v>3</v>
      </c>
      <c r="W216" s="23">
        <v>42.48</v>
      </c>
      <c r="X216" s="23">
        <v>0</v>
      </c>
      <c r="Y216" s="24">
        <v>0</v>
      </c>
      <c r="Z216" s="23">
        <v>0</v>
      </c>
      <c r="AA216" s="23">
        <v>1</v>
      </c>
      <c r="AB216" s="19" t="str">
        <f>VLOOKUP(E:E,笔记匹配!A:X,3,FALSE)</f>
        <v>圆湘琴</v>
      </c>
      <c r="AC216" s="19" t="str">
        <f>VLOOKUP(E:E,笔记匹配!A:X,2,FALSE)</f>
        <v>月之精华</v>
      </c>
      <c r="AD216" s="19" t="str">
        <f>VLOOKUP(E:E,笔记匹配!A:X,4,FALSE)</f>
        <v>广禾堂月之精华</v>
      </c>
    </row>
    <row r="217" spans="1:30">
      <c r="A217" s="22" t="s">
        <v>39</v>
      </c>
      <c r="B217" s="22" t="s">
        <v>521</v>
      </c>
      <c r="C217" s="23">
        <v>16642894</v>
      </c>
      <c r="D217" s="22" t="s">
        <v>172</v>
      </c>
      <c r="E217" s="22" t="s">
        <v>372</v>
      </c>
      <c r="F217" s="22" t="s">
        <v>524</v>
      </c>
      <c r="G217" s="23">
        <v>3233979</v>
      </c>
      <c r="H217" s="22" t="s">
        <v>524</v>
      </c>
      <c r="I217" s="23">
        <v>2619310</v>
      </c>
      <c r="J217" s="22" t="s">
        <v>518</v>
      </c>
      <c r="K217" s="23">
        <v>7.48</v>
      </c>
      <c r="L217" s="23">
        <v>312</v>
      </c>
      <c r="M217" s="23">
        <v>25</v>
      </c>
      <c r="N217" s="24">
        <v>0.0801</v>
      </c>
      <c r="O217" s="23">
        <v>0.3</v>
      </c>
      <c r="P217" s="23">
        <v>23.97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4">
        <v>0</v>
      </c>
      <c r="Z217" s="23">
        <v>1</v>
      </c>
      <c r="AA217" s="23">
        <v>0</v>
      </c>
      <c r="AB217" s="19" t="str">
        <f>VLOOKUP(E:E,笔记匹配!A:X,3,FALSE)</f>
        <v>圆湘琴</v>
      </c>
      <c r="AC217" s="19" t="str">
        <f>VLOOKUP(E:E,笔记匹配!A:X,2,FALSE)</f>
        <v>月之精华</v>
      </c>
      <c r="AD217" s="19" t="str">
        <f>VLOOKUP(E:E,笔记匹配!A:X,4,FALSE)</f>
        <v>广禾堂月之精华</v>
      </c>
    </row>
    <row r="218" spans="1:30">
      <c r="A218" s="22" t="s">
        <v>39</v>
      </c>
      <c r="B218" s="22" t="s">
        <v>525</v>
      </c>
      <c r="C218" s="23">
        <v>16668149</v>
      </c>
      <c r="D218" s="22" t="s">
        <v>172</v>
      </c>
      <c r="E218" s="22" t="s">
        <v>375</v>
      </c>
      <c r="F218" s="22" t="s">
        <v>526</v>
      </c>
      <c r="G218" s="23">
        <v>3237281</v>
      </c>
      <c r="H218" s="22" t="s">
        <v>526</v>
      </c>
      <c r="I218" s="23">
        <v>2622499</v>
      </c>
      <c r="J218" s="22" t="s">
        <v>518</v>
      </c>
      <c r="K218" s="23">
        <v>304.93</v>
      </c>
      <c r="L218" s="23">
        <v>19557</v>
      </c>
      <c r="M218" s="23">
        <v>847</v>
      </c>
      <c r="N218" s="24">
        <v>0.0433</v>
      </c>
      <c r="O218" s="23">
        <v>0.36</v>
      </c>
      <c r="P218" s="23">
        <v>15.59</v>
      </c>
      <c r="Q218" s="23">
        <v>9</v>
      </c>
      <c r="R218" s="23">
        <v>0</v>
      </c>
      <c r="S218" s="23">
        <v>5</v>
      </c>
      <c r="T218" s="23">
        <v>1</v>
      </c>
      <c r="U218" s="23">
        <v>0</v>
      </c>
      <c r="V218" s="23">
        <v>15</v>
      </c>
      <c r="W218" s="23">
        <v>20.33</v>
      </c>
      <c r="X218" s="23">
        <v>0</v>
      </c>
      <c r="Y218" s="24">
        <v>0</v>
      </c>
      <c r="Z218" s="23">
        <v>3</v>
      </c>
      <c r="AA218" s="23">
        <v>4</v>
      </c>
      <c r="AB218" s="19" t="str">
        <f>VLOOKUP(E:E,笔记匹配!A:X,3,FALSE)</f>
        <v>Peach酱</v>
      </c>
      <c r="AC218" s="19" t="str">
        <f>VLOOKUP(E:E,笔记匹配!A:X,2,FALSE)</f>
        <v>月之精华</v>
      </c>
      <c r="AD218" s="19" t="str">
        <f>VLOOKUP(E:E,笔记匹配!A:X,4,FALSE)</f>
        <v>无</v>
      </c>
    </row>
    <row r="219" spans="1:30">
      <c r="A219" s="22" t="s">
        <v>39</v>
      </c>
      <c r="B219" s="22" t="s">
        <v>529</v>
      </c>
      <c r="C219" s="23">
        <v>16815233</v>
      </c>
      <c r="D219" s="22" t="s">
        <v>172</v>
      </c>
      <c r="E219" s="22" t="s">
        <v>375</v>
      </c>
      <c r="F219" s="22" t="s">
        <v>530</v>
      </c>
      <c r="G219" s="23">
        <v>3259502</v>
      </c>
      <c r="H219" s="22" t="s">
        <v>530</v>
      </c>
      <c r="I219" s="23">
        <v>2646555</v>
      </c>
      <c r="J219" s="22" t="s">
        <v>518</v>
      </c>
      <c r="K219" s="23">
        <v>154.82</v>
      </c>
      <c r="L219" s="23">
        <v>13429</v>
      </c>
      <c r="M219" s="23">
        <v>553</v>
      </c>
      <c r="N219" s="24">
        <v>0.0412</v>
      </c>
      <c r="O219" s="23">
        <v>0.28</v>
      </c>
      <c r="P219" s="23">
        <v>11.53</v>
      </c>
      <c r="Q219" s="23">
        <v>3</v>
      </c>
      <c r="R219" s="23">
        <v>0</v>
      </c>
      <c r="S219" s="23">
        <v>3</v>
      </c>
      <c r="T219" s="23">
        <v>0</v>
      </c>
      <c r="U219" s="23">
        <v>0</v>
      </c>
      <c r="V219" s="23">
        <v>6</v>
      </c>
      <c r="W219" s="23">
        <v>25.8</v>
      </c>
      <c r="X219" s="23">
        <v>0</v>
      </c>
      <c r="Y219" s="24">
        <v>0</v>
      </c>
      <c r="Z219" s="23">
        <v>1</v>
      </c>
      <c r="AA219" s="23">
        <v>0</v>
      </c>
      <c r="AB219" s="19" t="str">
        <f>VLOOKUP(E:E,笔记匹配!A:X,3,FALSE)</f>
        <v>Peach酱</v>
      </c>
      <c r="AC219" s="19" t="str">
        <f>VLOOKUP(E:E,笔记匹配!A:X,2,FALSE)</f>
        <v>月之精华</v>
      </c>
      <c r="AD219" s="19" t="str">
        <f>VLOOKUP(E:E,笔记匹配!A:X,4,FALSE)</f>
        <v>无</v>
      </c>
    </row>
    <row r="220" spans="1:30">
      <c r="A220" s="22" t="s">
        <v>39</v>
      </c>
      <c r="B220" s="22" t="s">
        <v>531</v>
      </c>
      <c r="C220" s="23">
        <v>16851432</v>
      </c>
      <c r="D220" s="22" t="s">
        <v>172</v>
      </c>
      <c r="E220" s="22" t="s">
        <v>372</v>
      </c>
      <c r="F220" s="22" t="s">
        <v>532</v>
      </c>
      <c r="G220" s="23">
        <v>3264185</v>
      </c>
      <c r="H220" s="22" t="s">
        <v>532</v>
      </c>
      <c r="I220" s="23">
        <v>2651960</v>
      </c>
      <c r="J220" s="22" t="s">
        <v>518</v>
      </c>
      <c r="K220" s="23">
        <v>272.17</v>
      </c>
      <c r="L220" s="23">
        <v>11602</v>
      </c>
      <c r="M220" s="23">
        <v>418</v>
      </c>
      <c r="N220" s="24">
        <v>0.036</v>
      </c>
      <c r="O220" s="23">
        <v>0.65</v>
      </c>
      <c r="P220" s="23">
        <v>23.46</v>
      </c>
      <c r="Q220" s="23">
        <v>5</v>
      </c>
      <c r="R220" s="23">
        <v>0</v>
      </c>
      <c r="S220" s="23">
        <v>7</v>
      </c>
      <c r="T220" s="23">
        <v>0</v>
      </c>
      <c r="U220" s="23">
        <v>0</v>
      </c>
      <c r="V220" s="23">
        <v>12</v>
      </c>
      <c r="W220" s="23">
        <v>22.68</v>
      </c>
      <c r="X220" s="23">
        <v>0</v>
      </c>
      <c r="Y220" s="24">
        <v>0</v>
      </c>
      <c r="Z220" s="23">
        <v>2</v>
      </c>
      <c r="AA220" s="23">
        <v>0</v>
      </c>
      <c r="AB220" s="19" t="str">
        <f>VLOOKUP(E:E,笔记匹配!A:X,3,FALSE)</f>
        <v>圆湘琴</v>
      </c>
      <c r="AC220" s="19" t="str">
        <f>VLOOKUP(E:E,笔记匹配!A:X,2,FALSE)</f>
        <v>月之精华</v>
      </c>
      <c r="AD220" s="19" t="str">
        <f>VLOOKUP(E:E,笔记匹配!A:X,4,FALSE)</f>
        <v>广禾堂月之精华</v>
      </c>
    </row>
    <row r="221" spans="1:30">
      <c r="A221" s="22" t="s">
        <v>39</v>
      </c>
      <c r="B221" s="22" t="s">
        <v>541</v>
      </c>
      <c r="C221" s="23">
        <v>17251619</v>
      </c>
      <c r="D221" s="22" t="s">
        <v>172</v>
      </c>
      <c r="E221" s="22" t="s">
        <v>375</v>
      </c>
      <c r="F221" s="22" t="s">
        <v>542</v>
      </c>
      <c r="G221" s="23">
        <v>3321485</v>
      </c>
      <c r="H221" s="22" t="s">
        <v>542</v>
      </c>
      <c r="I221" s="23">
        <v>2710195</v>
      </c>
      <c r="J221" s="22" t="s">
        <v>518</v>
      </c>
      <c r="K221" s="23">
        <v>152.07</v>
      </c>
      <c r="L221" s="23">
        <v>12194</v>
      </c>
      <c r="M221" s="23">
        <v>542</v>
      </c>
      <c r="N221" s="24">
        <v>0.0444</v>
      </c>
      <c r="O221" s="23">
        <v>0.28</v>
      </c>
      <c r="P221" s="23">
        <v>12.47</v>
      </c>
      <c r="Q221" s="23">
        <v>9</v>
      </c>
      <c r="R221" s="23">
        <v>0</v>
      </c>
      <c r="S221" s="23">
        <v>7</v>
      </c>
      <c r="T221" s="23">
        <v>0</v>
      </c>
      <c r="U221" s="23">
        <v>0</v>
      </c>
      <c r="V221" s="23">
        <v>16</v>
      </c>
      <c r="W221" s="23">
        <v>9.5</v>
      </c>
      <c r="X221" s="23">
        <v>0</v>
      </c>
      <c r="Y221" s="24">
        <v>0</v>
      </c>
      <c r="Z221" s="23">
        <v>0</v>
      </c>
      <c r="AA221" s="23">
        <v>0</v>
      </c>
      <c r="AB221" s="19" t="str">
        <f>VLOOKUP(E:E,笔记匹配!A:X,3,FALSE)</f>
        <v>Peach酱</v>
      </c>
      <c r="AC221" s="19" t="str">
        <f>VLOOKUP(E:E,笔记匹配!A:X,2,FALSE)</f>
        <v>月之精华</v>
      </c>
      <c r="AD221" s="19" t="str">
        <f>VLOOKUP(E:E,笔记匹配!A:X,4,FALSE)</f>
        <v>无</v>
      </c>
    </row>
    <row r="222" spans="1:30">
      <c r="A222" s="22" t="s">
        <v>39</v>
      </c>
      <c r="B222" s="22" t="s">
        <v>543</v>
      </c>
      <c r="C222" s="23">
        <v>17251685</v>
      </c>
      <c r="D222" s="22" t="s">
        <v>172</v>
      </c>
      <c r="E222" s="22" t="s">
        <v>375</v>
      </c>
      <c r="F222" s="22" t="s">
        <v>544</v>
      </c>
      <c r="G222" s="23">
        <v>3321501</v>
      </c>
      <c r="H222" s="22" t="s">
        <v>544</v>
      </c>
      <c r="I222" s="23">
        <v>2710202</v>
      </c>
      <c r="J222" s="22" t="s">
        <v>518</v>
      </c>
      <c r="K222" s="23">
        <v>103.47</v>
      </c>
      <c r="L222" s="23">
        <v>7085</v>
      </c>
      <c r="M222" s="23">
        <v>295</v>
      </c>
      <c r="N222" s="24">
        <v>0.0416</v>
      </c>
      <c r="O222" s="23">
        <v>0.35</v>
      </c>
      <c r="P222" s="23">
        <v>14.6</v>
      </c>
      <c r="Q222" s="23">
        <v>3</v>
      </c>
      <c r="R222" s="23">
        <v>0</v>
      </c>
      <c r="S222" s="23">
        <v>0</v>
      </c>
      <c r="T222" s="23">
        <v>0</v>
      </c>
      <c r="U222" s="23">
        <v>0</v>
      </c>
      <c r="V222" s="23">
        <v>3</v>
      </c>
      <c r="W222" s="23">
        <v>34.49</v>
      </c>
      <c r="X222" s="23">
        <v>0</v>
      </c>
      <c r="Y222" s="24">
        <v>0</v>
      </c>
      <c r="Z222" s="23">
        <v>1</v>
      </c>
      <c r="AA222" s="23">
        <v>0</v>
      </c>
      <c r="AB222" s="19" t="str">
        <f>VLOOKUP(E:E,笔记匹配!A:X,3,FALSE)</f>
        <v>Peach酱</v>
      </c>
      <c r="AC222" s="19" t="str">
        <f>VLOOKUP(E:E,笔记匹配!A:X,2,FALSE)</f>
        <v>月之精华</v>
      </c>
      <c r="AD222" s="19" t="str">
        <f>VLOOKUP(E:E,笔记匹配!A:X,4,FALSE)</f>
        <v>无</v>
      </c>
    </row>
    <row r="223" spans="1:30">
      <c r="A223" s="22" t="s">
        <v>39</v>
      </c>
      <c r="B223" s="22" t="s">
        <v>557</v>
      </c>
      <c r="C223" s="23">
        <v>17419696</v>
      </c>
      <c r="D223" s="22" t="s">
        <v>172</v>
      </c>
      <c r="E223" s="22" t="s">
        <v>372</v>
      </c>
      <c r="F223" s="22" t="s">
        <v>558</v>
      </c>
      <c r="G223" s="23">
        <v>3345513</v>
      </c>
      <c r="H223" s="22" t="s">
        <v>558</v>
      </c>
      <c r="I223" s="23">
        <v>2733316</v>
      </c>
      <c r="J223" s="22" t="s">
        <v>518</v>
      </c>
      <c r="K223" s="23">
        <v>175.69</v>
      </c>
      <c r="L223" s="23">
        <v>16211</v>
      </c>
      <c r="M223" s="23">
        <v>494</v>
      </c>
      <c r="N223" s="24">
        <v>0.0305</v>
      </c>
      <c r="O223" s="23">
        <v>0.36</v>
      </c>
      <c r="P223" s="23">
        <v>10.84</v>
      </c>
      <c r="Q223" s="23">
        <v>8</v>
      </c>
      <c r="R223" s="23">
        <v>0</v>
      </c>
      <c r="S223" s="23">
        <v>0</v>
      </c>
      <c r="T223" s="23">
        <v>0</v>
      </c>
      <c r="U223" s="23">
        <v>3</v>
      </c>
      <c r="V223" s="23">
        <v>11</v>
      </c>
      <c r="W223" s="23">
        <v>15.97</v>
      </c>
      <c r="X223" s="23">
        <v>0</v>
      </c>
      <c r="Y223" s="24">
        <v>0</v>
      </c>
      <c r="Z223" s="23">
        <v>1</v>
      </c>
      <c r="AA223" s="23">
        <v>3</v>
      </c>
      <c r="AB223" s="19" t="str">
        <f>VLOOKUP(E:E,笔记匹配!A:X,3,FALSE)</f>
        <v>圆湘琴</v>
      </c>
      <c r="AC223" s="19" t="str">
        <f>VLOOKUP(E:E,笔记匹配!A:X,2,FALSE)</f>
        <v>月之精华</v>
      </c>
      <c r="AD223" s="19" t="str">
        <f>VLOOKUP(E:E,笔记匹配!A:X,4,FALSE)</f>
        <v>广禾堂月之精华</v>
      </c>
    </row>
    <row r="224" spans="1:30">
      <c r="A224" s="22" t="s">
        <v>39</v>
      </c>
      <c r="B224" s="22" t="s">
        <v>557</v>
      </c>
      <c r="C224" s="23">
        <v>17434808</v>
      </c>
      <c r="D224" s="22" t="s">
        <v>184</v>
      </c>
      <c r="E224" s="22" t="s">
        <v>382</v>
      </c>
      <c r="F224" s="22" t="s">
        <v>559</v>
      </c>
      <c r="G224" s="23">
        <v>3348268</v>
      </c>
      <c r="H224" s="22" t="s">
        <v>559</v>
      </c>
      <c r="I224" s="23">
        <v>2736186</v>
      </c>
      <c r="J224" s="22" t="s">
        <v>518</v>
      </c>
      <c r="K224" s="23">
        <v>486.4</v>
      </c>
      <c r="L224" s="23">
        <v>15149</v>
      </c>
      <c r="M224" s="23">
        <v>781</v>
      </c>
      <c r="N224" s="24">
        <v>0.0516</v>
      </c>
      <c r="O224" s="23">
        <v>0.62</v>
      </c>
      <c r="P224" s="23">
        <v>32.11</v>
      </c>
      <c r="Q224" s="23">
        <v>20</v>
      </c>
      <c r="R224" s="23">
        <v>0</v>
      </c>
      <c r="S224" s="23">
        <v>20</v>
      </c>
      <c r="T224" s="23">
        <v>3</v>
      </c>
      <c r="U224" s="23">
        <v>0</v>
      </c>
      <c r="V224" s="23">
        <v>43</v>
      </c>
      <c r="W224" s="23">
        <v>11.31</v>
      </c>
      <c r="X224" s="23">
        <v>0</v>
      </c>
      <c r="Y224" s="24">
        <v>0</v>
      </c>
      <c r="Z224" s="23">
        <v>3</v>
      </c>
      <c r="AA224" s="23">
        <v>4</v>
      </c>
      <c r="AB224" s="19" t="str">
        <f>VLOOKUP(E:E,笔记匹配!A:X,3,FALSE)</f>
        <v>车车耶斯</v>
      </c>
      <c r="AC224" s="19" t="str">
        <f>VLOOKUP(E:E,笔记匹配!A:X,2,FALSE)</f>
        <v>月之精华</v>
      </c>
      <c r="AD224" s="19" t="str">
        <f>VLOOKUP(E:E,笔记匹配!A:X,4,FALSE)</f>
        <v>广禾堂</v>
      </c>
    </row>
    <row r="225" spans="1:30">
      <c r="A225" s="22" t="s">
        <v>39</v>
      </c>
      <c r="B225" s="22" t="s">
        <v>560</v>
      </c>
      <c r="C225" s="23">
        <v>17549557</v>
      </c>
      <c r="D225" s="22" t="s">
        <v>184</v>
      </c>
      <c r="E225" s="22" t="s">
        <v>372</v>
      </c>
      <c r="F225" s="22" t="s">
        <v>561</v>
      </c>
      <c r="G225" s="23">
        <v>3364065</v>
      </c>
      <c r="H225" s="22" t="s">
        <v>562</v>
      </c>
      <c r="I225" s="23">
        <v>2752294</v>
      </c>
      <c r="J225" s="22" t="s">
        <v>518</v>
      </c>
      <c r="K225" s="23">
        <v>500.09</v>
      </c>
      <c r="L225" s="23">
        <v>8444</v>
      </c>
      <c r="M225" s="23">
        <v>296</v>
      </c>
      <c r="N225" s="24">
        <v>0.0351</v>
      </c>
      <c r="O225" s="23">
        <v>1.69</v>
      </c>
      <c r="P225" s="23">
        <v>59.22</v>
      </c>
      <c r="Q225" s="23">
        <v>53</v>
      </c>
      <c r="R225" s="23">
        <v>0</v>
      </c>
      <c r="S225" s="23">
        <v>43</v>
      </c>
      <c r="T225" s="23">
        <v>6</v>
      </c>
      <c r="U225" s="23">
        <v>1</v>
      </c>
      <c r="V225" s="23">
        <v>103</v>
      </c>
      <c r="W225" s="23">
        <v>4.86</v>
      </c>
      <c r="X225" s="23">
        <v>0</v>
      </c>
      <c r="Y225" s="24">
        <v>0</v>
      </c>
      <c r="Z225" s="23">
        <v>0</v>
      </c>
      <c r="AA225" s="23">
        <v>2</v>
      </c>
      <c r="AB225" s="19" t="str">
        <f>VLOOKUP(E:E,笔记匹配!A:X,3,FALSE)</f>
        <v>圆湘琴</v>
      </c>
      <c r="AC225" s="19" t="str">
        <f>VLOOKUP(E:E,笔记匹配!A:X,2,FALSE)</f>
        <v>月之精华</v>
      </c>
      <c r="AD225" s="19" t="str">
        <f>VLOOKUP(E:E,笔记匹配!A:X,4,FALSE)</f>
        <v>广禾堂月之精华</v>
      </c>
    </row>
    <row r="226" spans="1:30">
      <c r="A226" s="22" t="s">
        <v>39</v>
      </c>
      <c r="B226" s="22" t="s">
        <v>563</v>
      </c>
      <c r="C226" s="23">
        <v>17610437</v>
      </c>
      <c r="D226" s="22" t="s">
        <v>184</v>
      </c>
      <c r="E226" s="22" t="s">
        <v>372</v>
      </c>
      <c r="F226" s="22" t="s">
        <v>564</v>
      </c>
      <c r="G226" s="23">
        <v>3384715</v>
      </c>
      <c r="H226" s="22" t="s">
        <v>564</v>
      </c>
      <c r="I226" s="23">
        <v>2771224</v>
      </c>
      <c r="J226" s="22" t="s">
        <v>518</v>
      </c>
      <c r="K226" s="23">
        <v>416.53</v>
      </c>
      <c r="L226" s="23">
        <v>19246</v>
      </c>
      <c r="M226" s="23">
        <v>589</v>
      </c>
      <c r="N226" s="24">
        <v>0.0306</v>
      </c>
      <c r="O226" s="23">
        <v>0.71</v>
      </c>
      <c r="P226" s="23">
        <v>21.64</v>
      </c>
      <c r="Q226" s="23">
        <v>18</v>
      </c>
      <c r="R226" s="23">
        <v>1</v>
      </c>
      <c r="S226" s="23">
        <v>21</v>
      </c>
      <c r="T226" s="23">
        <v>2</v>
      </c>
      <c r="U226" s="23">
        <v>1</v>
      </c>
      <c r="V226" s="23">
        <v>43</v>
      </c>
      <c r="W226" s="23">
        <v>9.69</v>
      </c>
      <c r="X226" s="23">
        <v>0</v>
      </c>
      <c r="Y226" s="24">
        <v>0</v>
      </c>
      <c r="Z226" s="23">
        <v>6</v>
      </c>
      <c r="AA226" s="23">
        <v>3</v>
      </c>
      <c r="AB226" s="19" t="str">
        <f>VLOOKUP(E:E,笔记匹配!A:X,3,FALSE)</f>
        <v>圆湘琴</v>
      </c>
      <c r="AC226" s="19" t="str">
        <f>VLOOKUP(E:E,笔记匹配!A:X,2,FALSE)</f>
        <v>月之精华</v>
      </c>
      <c r="AD226" s="19" t="str">
        <f>VLOOKUP(E:E,笔记匹配!A:X,4,FALSE)</f>
        <v>广禾堂月之精华</v>
      </c>
    </row>
    <row r="227" spans="1:30">
      <c r="A227" s="22" t="s">
        <v>40</v>
      </c>
      <c r="B227" s="22" t="s">
        <v>521</v>
      </c>
      <c r="C227" s="23">
        <v>16642222</v>
      </c>
      <c r="D227" s="22" t="s">
        <v>172</v>
      </c>
      <c r="E227" s="22" t="s">
        <v>372</v>
      </c>
      <c r="F227" s="22" t="s">
        <v>522</v>
      </c>
      <c r="G227" s="23">
        <v>3233847</v>
      </c>
      <c r="H227" s="22" t="s">
        <v>522</v>
      </c>
      <c r="I227" s="23">
        <v>2619163</v>
      </c>
      <c r="J227" s="22" t="s">
        <v>518</v>
      </c>
      <c r="K227" s="23">
        <v>459.6</v>
      </c>
      <c r="L227" s="23">
        <v>29336</v>
      </c>
      <c r="M227" s="23">
        <v>875</v>
      </c>
      <c r="N227" s="24">
        <v>0.0298</v>
      </c>
      <c r="O227" s="23">
        <v>0.53</v>
      </c>
      <c r="P227" s="23">
        <v>15.67</v>
      </c>
      <c r="Q227" s="23">
        <v>7</v>
      </c>
      <c r="R227" s="23">
        <v>0</v>
      </c>
      <c r="S227" s="23">
        <v>5</v>
      </c>
      <c r="T227" s="23">
        <v>2</v>
      </c>
      <c r="U227" s="23">
        <v>0</v>
      </c>
      <c r="V227" s="23">
        <v>14</v>
      </c>
      <c r="W227" s="23">
        <v>32.83</v>
      </c>
      <c r="X227" s="23">
        <v>0</v>
      </c>
      <c r="Y227" s="24">
        <v>0</v>
      </c>
      <c r="Z227" s="23">
        <v>5</v>
      </c>
      <c r="AA227" s="23">
        <v>1</v>
      </c>
      <c r="AB227" s="19" t="str">
        <f>VLOOKUP(E:E,笔记匹配!A:X,3,FALSE)</f>
        <v>圆湘琴</v>
      </c>
      <c r="AC227" s="19" t="str">
        <f>VLOOKUP(E:E,笔记匹配!A:X,2,FALSE)</f>
        <v>月之精华</v>
      </c>
      <c r="AD227" s="19" t="str">
        <f>VLOOKUP(E:E,笔记匹配!A:X,4,FALSE)</f>
        <v>广禾堂月之精华</v>
      </c>
    </row>
    <row r="228" spans="1:30">
      <c r="A228" s="22" t="s">
        <v>40</v>
      </c>
      <c r="B228" s="22" t="s">
        <v>521</v>
      </c>
      <c r="C228" s="23">
        <v>16642794</v>
      </c>
      <c r="D228" s="22" t="s">
        <v>172</v>
      </c>
      <c r="E228" s="22" t="s">
        <v>372</v>
      </c>
      <c r="F228" s="22" t="s">
        <v>523</v>
      </c>
      <c r="G228" s="23">
        <v>3233955</v>
      </c>
      <c r="H228" s="22" t="s">
        <v>523</v>
      </c>
      <c r="I228" s="23">
        <v>2619293</v>
      </c>
      <c r="J228" s="22" t="s">
        <v>518</v>
      </c>
      <c r="K228" s="23">
        <v>160.42</v>
      </c>
      <c r="L228" s="23">
        <v>8234</v>
      </c>
      <c r="M228" s="23">
        <v>293</v>
      </c>
      <c r="N228" s="24">
        <v>0.0356</v>
      </c>
      <c r="O228" s="23">
        <v>0.55</v>
      </c>
      <c r="P228" s="23">
        <v>19.48</v>
      </c>
      <c r="Q228" s="23">
        <v>4</v>
      </c>
      <c r="R228" s="23">
        <v>0</v>
      </c>
      <c r="S228" s="23">
        <v>3</v>
      </c>
      <c r="T228" s="23">
        <v>0</v>
      </c>
      <c r="U228" s="23">
        <v>0</v>
      </c>
      <c r="V228" s="23">
        <v>7</v>
      </c>
      <c r="W228" s="23">
        <v>22.92</v>
      </c>
      <c r="X228" s="23">
        <v>0</v>
      </c>
      <c r="Y228" s="24">
        <v>0</v>
      </c>
      <c r="Z228" s="23">
        <v>1</v>
      </c>
      <c r="AA228" s="23">
        <v>1</v>
      </c>
      <c r="AB228" s="19" t="str">
        <f>VLOOKUP(E:E,笔记匹配!A:X,3,FALSE)</f>
        <v>圆湘琴</v>
      </c>
      <c r="AC228" s="19" t="str">
        <f>VLOOKUP(E:E,笔记匹配!A:X,2,FALSE)</f>
        <v>月之精华</v>
      </c>
      <c r="AD228" s="19" t="str">
        <f>VLOOKUP(E:E,笔记匹配!A:X,4,FALSE)</f>
        <v>广禾堂月之精华</v>
      </c>
    </row>
    <row r="229" spans="1:30">
      <c r="A229" s="22" t="s">
        <v>40</v>
      </c>
      <c r="B229" s="22" t="s">
        <v>521</v>
      </c>
      <c r="C229" s="23">
        <v>16642894</v>
      </c>
      <c r="D229" s="22" t="s">
        <v>172</v>
      </c>
      <c r="E229" s="22" t="s">
        <v>372</v>
      </c>
      <c r="F229" s="22" t="s">
        <v>524</v>
      </c>
      <c r="G229" s="23">
        <v>3233979</v>
      </c>
      <c r="H229" s="22" t="s">
        <v>524</v>
      </c>
      <c r="I229" s="23">
        <v>2619310</v>
      </c>
      <c r="J229" s="22" t="s">
        <v>518</v>
      </c>
      <c r="K229" s="23">
        <v>4.2</v>
      </c>
      <c r="L229" s="23">
        <v>308</v>
      </c>
      <c r="M229" s="23">
        <v>14</v>
      </c>
      <c r="N229" s="24">
        <v>0.0455</v>
      </c>
      <c r="O229" s="23">
        <v>0.3</v>
      </c>
      <c r="P229" s="23">
        <v>13.64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4">
        <v>0</v>
      </c>
      <c r="Z229" s="23">
        <v>0</v>
      </c>
      <c r="AA229" s="23">
        <v>0</v>
      </c>
      <c r="AB229" s="19" t="str">
        <f>VLOOKUP(E:E,笔记匹配!A:X,3,FALSE)</f>
        <v>圆湘琴</v>
      </c>
      <c r="AC229" s="19" t="str">
        <f>VLOOKUP(E:E,笔记匹配!A:X,2,FALSE)</f>
        <v>月之精华</v>
      </c>
      <c r="AD229" s="19" t="str">
        <f>VLOOKUP(E:E,笔记匹配!A:X,4,FALSE)</f>
        <v>广禾堂月之精华</v>
      </c>
    </row>
    <row r="230" spans="1:30">
      <c r="A230" s="22" t="s">
        <v>40</v>
      </c>
      <c r="B230" s="22" t="s">
        <v>525</v>
      </c>
      <c r="C230" s="23">
        <v>16668149</v>
      </c>
      <c r="D230" s="22" t="s">
        <v>172</v>
      </c>
      <c r="E230" s="22" t="s">
        <v>375</v>
      </c>
      <c r="F230" s="22" t="s">
        <v>526</v>
      </c>
      <c r="G230" s="23">
        <v>3237281</v>
      </c>
      <c r="H230" s="22" t="s">
        <v>526</v>
      </c>
      <c r="I230" s="23">
        <v>2622499</v>
      </c>
      <c r="J230" s="22" t="s">
        <v>518</v>
      </c>
      <c r="K230" s="23">
        <v>310.77</v>
      </c>
      <c r="L230" s="23">
        <v>17385</v>
      </c>
      <c r="M230" s="23">
        <v>848</v>
      </c>
      <c r="N230" s="24">
        <v>0.0488</v>
      </c>
      <c r="O230" s="23">
        <v>0.37</v>
      </c>
      <c r="P230" s="23">
        <v>17.88</v>
      </c>
      <c r="Q230" s="23">
        <v>11</v>
      </c>
      <c r="R230" s="23">
        <v>0</v>
      </c>
      <c r="S230" s="23">
        <v>4</v>
      </c>
      <c r="T230" s="23">
        <v>1</v>
      </c>
      <c r="U230" s="23">
        <v>0</v>
      </c>
      <c r="V230" s="23">
        <v>16</v>
      </c>
      <c r="W230" s="23">
        <v>19.42</v>
      </c>
      <c r="X230" s="23">
        <v>0</v>
      </c>
      <c r="Y230" s="24">
        <v>0</v>
      </c>
      <c r="Z230" s="23">
        <v>3</v>
      </c>
      <c r="AA230" s="23">
        <v>0</v>
      </c>
      <c r="AB230" s="19" t="str">
        <f>VLOOKUP(E:E,笔记匹配!A:X,3,FALSE)</f>
        <v>Peach酱</v>
      </c>
      <c r="AC230" s="19" t="str">
        <f>VLOOKUP(E:E,笔记匹配!A:X,2,FALSE)</f>
        <v>月之精华</v>
      </c>
      <c r="AD230" s="19" t="str">
        <f>VLOOKUP(E:E,笔记匹配!A:X,4,FALSE)</f>
        <v>无</v>
      </c>
    </row>
    <row r="231" spans="1:30">
      <c r="A231" s="22" t="s">
        <v>40</v>
      </c>
      <c r="B231" s="22" t="s">
        <v>529</v>
      </c>
      <c r="C231" s="23">
        <v>16815233</v>
      </c>
      <c r="D231" s="22" t="s">
        <v>172</v>
      </c>
      <c r="E231" s="22" t="s">
        <v>375</v>
      </c>
      <c r="F231" s="22" t="s">
        <v>530</v>
      </c>
      <c r="G231" s="23">
        <v>3259502</v>
      </c>
      <c r="H231" s="22" t="s">
        <v>530</v>
      </c>
      <c r="I231" s="23">
        <v>2646555</v>
      </c>
      <c r="J231" s="22" t="s">
        <v>518</v>
      </c>
      <c r="K231" s="23">
        <v>151.75</v>
      </c>
      <c r="L231" s="23">
        <v>11275</v>
      </c>
      <c r="M231" s="23">
        <v>545</v>
      </c>
      <c r="N231" s="24">
        <v>0.0483</v>
      </c>
      <c r="O231" s="23">
        <v>0.28</v>
      </c>
      <c r="P231" s="23">
        <v>13.46</v>
      </c>
      <c r="Q231" s="23">
        <v>2</v>
      </c>
      <c r="R231" s="23">
        <v>0</v>
      </c>
      <c r="S231" s="23">
        <v>2</v>
      </c>
      <c r="T231" s="23">
        <v>0</v>
      </c>
      <c r="U231" s="23">
        <v>0</v>
      </c>
      <c r="V231" s="23">
        <v>4</v>
      </c>
      <c r="W231" s="23">
        <v>37.94</v>
      </c>
      <c r="X231" s="23">
        <v>0</v>
      </c>
      <c r="Y231" s="24">
        <v>0</v>
      </c>
      <c r="Z231" s="23">
        <v>0</v>
      </c>
      <c r="AA231" s="23">
        <v>0</v>
      </c>
      <c r="AB231" s="19" t="str">
        <f>VLOOKUP(E:E,笔记匹配!A:X,3,FALSE)</f>
        <v>Peach酱</v>
      </c>
      <c r="AC231" s="19" t="str">
        <f>VLOOKUP(E:E,笔记匹配!A:X,2,FALSE)</f>
        <v>月之精华</v>
      </c>
      <c r="AD231" s="19" t="str">
        <f>VLOOKUP(E:E,笔记匹配!A:X,4,FALSE)</f>
        <v>无</v>
      </c>
    </row>
    <row r="232" spans="1:30">
      <c r="A232" s="22" t="s">
        <v>40</v>
      </c>
      <c r="B232" s="22" t="s">
        <v>531</v>
      </c>
      <c r="C232" s="23">
        <v>16851432</v>
      </c>
      <c r="D232" s="22" t="s">
        <v>172</v>
      </c>
      <c r="E232" s="22" t="s">
        <v>372</v>
      </c>
      <c r="F232" s="22" t="s">
        <v>532</v>
      </c>
      <c r="G232" s="23">
        <v>3264185</v>
      </c>
      <c r="H232" s="22" t="s">
        <v>532</v>
      </c>
      <c r="I232" s="23">
        <v>2651960</v>
      </c>
      <c r="J232" s="22" t="s">
        <v>518</v>
      </c>
      <c r="K232" s="23">
        <v>273.65</v>
      </c>
      <c r="L232" s="23">
        <v>12011</v>
      </c>
      <c r="M232" s="23">
        <v>412</v>
      </c>
      <c r="N232" s="24">
        <v>0.0343</v>
      </c>
      <c r="O232" s="23">
        <v>0.66</v>
      </c>
      <c r="P232" s="23">
        <v>22.78</v>
      </c>
      <c r="Q232" s="23">
        <v>7</v>
      </c>
      <c r="R232" s="23">
        <v>0</v>
      </c>
      <c r="S232" s="23">
        <v>4</v>
      </c>
      <c r="T232" s="23">
        <v>1</v>
      </c>
      <c r="U232" s="23">
        <v>0</v>
      </c>
      <c r="V232" s="23">
        <v>12</v>
      </c>
      <c r="W232" s="23">
        <v>22.8</v>
      </c>
      <c r="X232" s="23">
        <v>0</v>
      </c>
      <c r="Y232" s="24">
        <v>0</v>
      </c>
      <c r="Z232" s="23">
        <v>0</v>
      </c>
      <c r="AA232" s="23">
        <v>1</v>
      </c>
      <c r="AB232" s="19" t="str">
        <f>VLOOKUP(E:E,笔记匹配!A:X,3,FALSE)</f>
        <v>圆湘琴</v>
      </c>
      <c r="AC232" s="19" t="str">
        <f>VLOOKUP(E:E,笔记匹配!A:X,2,FALSE)</f>
        <v>月之精华</v>
      </c>
      <c r="AD232" s="19" t="str">
        <f>VLOOKUP(E:E,笔记匹配!A:X,4,FALSE)</f>
        <v>广禾堂月之精华</v>
      </c>
    </row>
    <row r="233" spans="1:30">
      <c r="A233" s="22" t="s">
        <v>40</v>
      </c>
      <c r="B233" s="22" t="s">
        <v>541</v>
      </c>
      <c r="C233" s="23">
        <v>17251619</v>
      </c>
      <c r="D233" s="22" t="s">
        <v>172</v>
      </c>
      <c r="E233" s="22" t="s">
        <v>375</v>
      </c>
      <c r="F233" s="22" t="s">
        <v>542</v>
      </c>
      <c r="G233" s="23">
        <v>3321485</v>
      </c>
      <c r="H233" s="22" t="s">
        <v>542</v>
      </c>
      <c r="I233" s="23">
        <v>2710195</v>
      </c>
      <c r="J233" s="22" t="s">
        <v>518</v>
      </c>
      <c r="K233" s="23">
        <v>151.57</v>
      </c>
      <c r="L233" s="23">
        <v>10941</v>
      </c>
      <c r="M233" s="23">
        <v>543</v>
      </c>
      <c r="N233" s="24">
        <v>0.0496</v>
      </c>
      <c r="O233" s="23">
        <v>0.28</v>
      </c>
      <c r="P233" s="23">
        <v>13.85</v>
      </c>
      <c r="Q233" s="23">
        <v>2</v>
      </c>
      <c r="R233" s="23">
        <v>0</v>
      </c>
      <c r="S233" s="23">
        <v>5</v>
      </c>
      <c r="T233" s="23">
        <v>0</v>
      </c>
      <c r="U233" s="23">
        <v>0</v>
      </c>
      <c r="V233" s="23">
        <v>7</v>
      </c>
      <c r="W233" s="23">
        <v>21.65</v>
      </c>
      <c r="X233" s="23">
        <v>0</v>
      </c>
      <c r="Y233" s="24">
        <v>0</v>
      </c>
      <c r="Z233" s="23">
        <v>2</v>
      </c>
      <c r="AA233" s="23">
        <v>0</v>
      </c>
      <c r="AB233" s="19" t="str">
        <f>VLOOKUP(E:E,笔记匹配!A:X,3,FALSE)</f>
        <v>Peach酱</v>
      </c>
      <c r="AC233" s="19" t="str">
        <f>VLOOKUP(E:E,笔记匹配!A:X,2,FALSE)</f>
        <v>月之精华</v>
      </c>
      <c r="AD233" s="19" t="str">
        <f>VLOOKUP(E:E,笔记匹配!A:X,4,FALSE)</f>
        <v>无</v>
      </c>
    </row>
    <row r="234" spans="1:30">
      <c r="A234" s="22" t="s">
        <v>40</v>
      </c>
      <c r="B234" s="22" t="s">
        <v>543</v>
      </c>
      <c r="C234" s="23">
        <v>17251685</v>
      </c>
      <c r="D234" s="22" t="s">
        <v>172</v>
      </c>
      <c r="E234" s="22" t="s">
        <v>375</v>
      </c>
      <c r="F234" s="22" t="s">
        <v>544</v>
      </c>
      <c r="G234" s="23">
        <v>3321501</v>
      </c>
      <c r="H234" s="22" t="s">
        <v>544</v>
      </c>
      <c r="I234" s="23">
        <v>2710202</v>
      </c>
      <c r="J234" s="22" t="s">
        <v>518</v>
      </c>
      <c r="K234" s="23">
        <v>103.6</v>
      </c>
      <c r="L234" s="23">
        <v>6150</v>
      </c>
      <c r="M234" s="23">
        <v>296</v>
      </c>
      <c r="N234" s="24">
        <v>0.0481</v>
      </c>
      <c r="O234" s="23">
        <v>0.35</v>
      </c>
      <c r="P234" s="23">
        <v>16.85</v>
      </c>
      <c r="Q234" s="23">
        <v>5</v>
      </c>
      <c r="R234" s="23">
        <v>0</v>
      </c>
      <c r="S234" s="23">
        <v>1</v>
      </c>
      <c r="T234" s="23">
        <v>0</v>
      </c>
      <c r="U234" s="23">
        <v>0</v>
      </c>
      <c r="V234" s="23">
        <v>6</v>
      </c>
      <c r="W234" s="23">
        <v>17.27</v>
      </c>
      <c r="X234" s="23">
        <v>0</v>
      </c>
      <c r="Y234" s="24">
        <v>0</v>
      </c>
      <c r="Z234" s="23">
        <v>1</v>
      </c>
      <c r="AA234" s="23">
        <v>0</v>
      </c>
      <c r="AB234" s="19" t="str">
        <f>VLOOKUP(E:E,笔记匹配!A:X,3,FALSE)</f>
        <v>Peach酱</v>
      </c>
      <c r="AC234" s="19" t="str">
        <f>VLOOKUP(E:E,笔记匹配!A:X,2,FALSE)</f>
        <v>月之精华</v>
      </c>
      <c r="AD234" s="19" t="str">
        <f>VLOOKUP(E:E,笔记匹配!A:X,4,FALSE)</f>
        <v>无</v>
      </c>
    </row>
    <row r="235" spans="1:30">
      <c r="A235" s="22" t="s">
        <v>40</v>
      </c>
      <c r="B235" s="22" t="s">
        <v>557</v>
      </c>
      <c r="C235" s="23">
        <v>17419696</v>
      </c>
      <c r="D235" s="22" t="s">
        <v>172</v>
      </c>
      <c r="E235" s="22" t="s">
        <v>372</v>
      </c>
      <c r="F235" s="22" t="s">
        <v>558</v>
      </c>
      <c r="G235" s="23">
        <v>3345513</v>
      </c>
      <c r="H235" s="22" t="s">
        <v>558</v>
      </c>
      <c r="I235" s="23">
        <v>2733316</v>
      </c>
      <c r="J235" s="22" t="s">
        <v>518</v>
      </c>
      <c r="K235" s="23">
        <v>156.31</v>
      </c>
      <c r="L235" s="23">
        <v>14546</v>
      </c>
      <c r="M235" s="23">
        <v>444</v>
      </c>
      <c r="N235" s="24">
        <v>0.0305</v>
      </c>
      <c r="O235" s="23">
        <v>0.35</v>
      </c>
      <c r="P235" s="23">
        <v>10.75</v>
      </c>
      <c r="Q235" s="23">
        <v>5</v>
      </c>
      <c r="R235" s="23">
        <v>0</v>
      </c>
      <c r="S235" s="23">
        <v>4</v>
      </c>
      <c r="T235" s="23">
        <v>1</v>
      </c>
      <c r="U235" s="23">
        <v>0</v>
      </c>
      <c r="V235" s="23">
        <v>10</v>
      </c>
      <c r="W235" s="23">
        <v>15.63</v>
      </c>
      <c r="X235" s="23">
        <v>0</v>
      </c>
      <c r="Y235" s="24">
        <v>0</v>
      </c>
      <c r="Z235" s="23">
        <v>2</v>
      </c>
      <c r="AA235" s="23">
        <v>0</v>
      </c>
      <c r="AB235" s="19" t="str">
        <f>VLOOKUP(E:E,笔记匹配!A:X,3,FALSE)</f>
        <v>圆湘琴</v>
      </c>
      <c r="AC235" s="19" t="str">
        <f>VLOOKUP(E:E,笔记匹配!A:X,2,FALSE)</f>
        <v>月之精华</v>
      </c>
      <c r="AD235" s="19" t="str">
        <f>VLOOKUP(E:E,笔记匹配!A:X,4,FALSE)</f>
        <v>广禾堂月之精华</v>
      </c>
    </row>
    <row r="236" spans="1:30">
      <c r="A236" s="22" t="s">
        <v>40</v>
      </c>
      <c r="B236" s="22" t="s">
        <v>557</v>
      </c>
      <c r="C236" s="23">
        <v>17434808</v>
      </c>
      <c r="D236" s="22" t="s">
        <v>184</v>
      </c>
      <c r="E236" s="22" t="s">
        <v>382</v>
      </c>
      <c r="F236" s="22" t="s">
        <v>559</v>
      </c>
      <c r="G236" s="23">
        <v>3348268</v>
      </c>
      <c r="H236" s="22" t="s">
        <v>559</v>
      </c>
      <c r="I236" s="23">
        <v>2736186</v>
      </c>
      <c r="J236" s="22" t="s">
        <v>518</v>
      </c>
      <c r="K236" s="23">
        <v>462.1</v>
      </c>
      <c r="L236" s="23">
        <v>15245</v>
      </c>
      <c r="M236" s="23">
        <v>803</v>
      </c>
      <c r="N236" s="24">
        <v>0.0527</v>
      </c>
      <c r="O236" s="23">
        <v>0.58</v>
      </c>
      <c r="P236" s="23">
        <v>30.31</v>
      </c>
      <c r="Q236" s="23">
        <v>25</v>
      </c>
      <c r="R236" s="23">
        <v>0</v>
      </c>
      <c r="S236" s="23">
        <v>26</v>
      </c>
      <c r="T236" s="23">
        <v>2</v>
      </c>
      <c r="U236" s="23">
        <v>2</v>
      </c>
      <c r="V236" s="23">
        <v>55</v>
      </c>
      <c r="W236" s="23">
        <v>8.4</v>
      </c>
      <c r="X236" s="23">
        <v>0</v>
      </c>
      <c r="Y236" s="24">
        <v>0</v>
      </c>
      <c r="Z236" s="23">
        <v>6</v>
      </c>
      <c r="AA236" s="23">
        <v>0</v>
      </c>
      <c r="AB236" s="19" t="str">
        <f>VLOOKUP(E:E,笔记匹配!A:X,3,FALSE)</f>
        <v>车车耶斯</v>
      </c>
      <c r="AC236" s="19" t="str">
        <f>VLOOKUP(E:E,笔记匹配!A:X,2,FALSE)</f>
        <v>月之精华</v>
      </c>
      <c r="AD236" s="19" t="str">
        <f>VLOOKUP(E:E,笔记匹配!A:X,4,FALSE)</f>
        <v>广禾堂</v>
      </c>
    </row>
    <row r="237" spans="1:30">
      <c r="A237" s="22" t="s">
        <v>40</v>
      </c>
      <c r="B237" s="22" t="s">
        <v>563</v>
      </c>
      <c r="C237" s="23">
        <v>17610437</v>
      </c>
      <c r="D237" s="22" t="s">
        <v>184</v>
      </c>
      <c r="E237" s="22" t="s">
        <v>372</v>
      </c>
      <c r="F237" s="22" t="s">
        <v>564</v>
      </c>
      <c r="G237" s="23">
        <v>3384715</v>
      </c>
      <c r="H237" s="22" t="s">
        <v>564</v>
      </c>
      <c r="I237" s="23">
        <v>2771224</v>
      </c>
      <c r="J237" s="22" t="s">
        <v>518</v>
      </c>
      <c r="K237" s="23">
        <v>714.57</v>
      </c>
      <c r="L237" s="23">
        <v>32730</v>
      </c>
      <c r="M237" s="23">
        <v>1020</v>
      </c>
      <c r="N237" s="24">
        <v>0.0312</v>
      </c>
      <c r="O237" s="23">
        <v>0.7</v>
      </c>
      <c r="P237" s="23">
        <v>21.83</v>
      </c>
      <c r="Q237" s="23">
        <v>43</v>
      </c>
      <c r="R237" s="23">
        <v>1</v>
      </c>
      <c r="S237" s="23">
        <v>51</v>
      </c>
      <c r="T237" s="23">
        <v>4</v>
      </c>
      <c r="U237" s="23">
        <v>1</v>
      </c>
      <c r="V237" s="23">
        <v>100</v>
      </c>
      <c r="W237" s="23">
        <v>7.15</v>
      </c>
      <c r="X237" s="23">
        <v>0</v>
      </c>
      <c r="Y237" s="24">
        <v>0</v>
      </c>
      <c r="Z237" s="23">
        <v>13</v>
      </c>
      <c r="AA237" s="23">
        <v>8</v>
      </c>
      <c r="AB237" s="19" t="str">
        <f>VLOOKUP(E:E,笔记匹配!A:X,3,FALSE)</f>
        <v>圆湘琴</v>
      </c>
      <c r="AC237" s="19" t="str">
        <f>VLOOKUP(E:E,笔记匹配!A:X,2,FALSE)</f>
        <v>月之精华</v>
      </c>
      <c r="AD237" s="19" t="str">
        <f>VLOOKUP(E:E,笔记匹配!A:X,4,FALSE)</f>
        <v>广禾堂月之精华</v>
      </c>
    </row>
    <row r="238" spans="1:30">
      <c r="A238" s="22" t="s">
        <v>41</v>
      </c>
      <c r="B238" s="22" t="s">
        <v>521</v>
      </c>
      <c r="C238" s="23">
        <v>16642222</v>
      </c>
      <c r="D238" s="22" t="s">
        <v>172</v>
      </c>
      <c r="E238" s="22" t="s">
        <v>372</v>
      </c>
      <c r="F238" s="22" t="s">
        <v>522</v>
      </c>
      <c r="G238" s="23">
        <v>3233847</v>
      </c>
      <c r="H238" s="22" t="s">
        <v>522</v>
      </c>
      <c r="I238" s="23">
        <v>2619163</v>
      </c>
      <c r="J238" s="22" t="s">
        <v>518</v>
      </c>
      <c r="K238" s="23">
        <v>508.62</v>
      </c>
      <c r="L238" s="23">
        <v>34431</v>
      </c>
      <c r="M238" s="23">
        <v>960</v>
      </c>
      <c r="N238" s="24">
        <v>0.0279</v>
      </c>
      <c r="O238" s="23">
        <v>0.53</v>
      </c>
      <c r="P238" s="23">
        <v>14.77</v>
      </c>
      <c r="Q238" s="23">
        <v>13</v>
      </c>
      <c r="R238" s="23">
        <v>0</v>
      </c>
      <c r="S238" s="23">
        <v>9</v>
      </c>
      <c r="T238" s="23">
        <v>1</v>
      </c>
      <c r="U238" s="23">
        <v>0</v>
      </c>
      <c r="V238" s="23">
        <v>23</v>
      </c>
      <c r="W238" s="23">
        <v>22.11</v>
      </c>
      <c r="X238" s="23">
        <v>0</v>
      </c>
      <c r="Y238" s="24">
        <v>0</v>
      </c>
      <c r="Z238" s="23">
        <v>2</v>
      </c>
      <c r="AA238" s="23">
        <v>0</v>
      </c>
      <c r="AB238" s="19" t="str">
        <f>VLOOKUP(E:E,笔记匹配!A:X,3,FALSE)</f>
        <v>圆湘琴</v>
      </c>
      <c r="AC238" s="19" t="str">
        <f>VLOOKUP(E:E,笔记匹配!A:X,2,FALSE)</f>
        <v>月之精华</v>
      </c>
      <c r="AD238" s="19" t="str">
        <f>VLOOKUP(E:E,笔记匹配!A:X,4,FALSE)</f>
        <v>广禾堂月之精华</v>
      </c>
    </row>
    <row r="239" spans="1:30">
      <c r="A239" s="22" t="s">
        <v>41</v>
      </c>
      <c r="B239" s="22" t="s">
        <v>521</v>
      </c>
      <c r="C239" s="23">
        <v>16642794</v>
      </c>
      <c r="D239" s="22" t="s">
        <v>172</v>
      </c>
      <c r="E239" s="22" t="s">
        <v>372</v>
      </c>
      <c r="F239" s="22" t="s">
        <v>523</v>
      </c>
      <c r="G239" s="23">
        <v>3233955</v>
      </c>
      <c r="H239" s="22" t="s">
        <v>523</v>
      </c>
      <c r="I239" s="23">
        <v>2619293</v>
      </c>
      <c r="J239" s="22" t="s">
        <v>518</v>
      </c>
      <c r="K239" s="23">
        <v>197.35</v>
      </c>
      <c r="L239" s="23">
        <v>10550</v>
      </c>
      <c r="M239" s="23">
        <v>357</v>
      </c>
      <c r="N239" s="24">
        <v>0.0338</v>
      </c>
      <c r="O239" s="23">
        <v>0.55</v>
      </c>
      <c r="P239" s="23">
        <v>18.71</v>
      </c>
      <c r="Q239" s="23">
        <v>3</v>
      </c>
      <c r="R239" s="23">
        <v>0</v>
      </c>
      <c r="S239" s="23">
        <v>4</v>
      </c>
      <c r="T239" s="23">
        <v>0</v>
      </c>
      <c r="U239" s="23">
        <v>0</v>
      </c>
      <c r="V239" s="23">
        <v>7</v>
      </c>
      <c r="W239" s="23">
        <v>28.19</v>
      </c>
      <c r="X239" s="23">
        <v>0</v>
      </c>
      <c r="Y239" s="24">
        <v>0</v>
      </c>
      <c r="Z239" s="23">
        <v>0</v>
      </c>
      <c r="AA239" s="23">
        <v>2</v>
      </c>
      <c r="AB239" s="19" t="str">
        <f>VLOOKUP(E:E,笔记匹配!A:X,3,FALSE)</f>
        <v>圆湘琴</v>
      </c>
      <c r="AC239" s="19" t="str">
        <f>VLOOKUP(E:E,笔记匹配!A:X,2,FALSE)</f>
        <v>月之精华</v>
      </c>
      <c r="AD239" s="19" t="str">
        <f>VLOOKUP(E:E,笔记匹配!A:X,4,FALSE)</f>
        <v>广禾堂月之精华</v>
      </c>
    </row>
    <row r="240" spans="1:30">
      <c r="A240" s="22" t="s">
        <v>41</v>
      </c>
      <c r="B240" s="22" t="s">
        <v>521</v>
      </c>
      <c r="C240" s="23">
        <v>16642894</v>
      </c>
      <c r="D240" s="22" t="s">
        <v>172</v>
      </c>
      <c r="E240" s="22" t="s">
        <v>372</v>
      </c>
      <c r="F240" s="22" t="s">
        <v>524</v>
      </c>
      <c r="G240" s="23">
        <v>3233979</v>
      </c>
      <c r="H240" s="22" t="s">
        <v>524</v>
      </c>
      <c r="I240" s="23">
        <v>2619310</v>
      </c>
      <c r="J240" s="22" t="s">
        <v>518</v>
      </c>
      <c r="K240" s="23">
        <v>4.5</v>
      </c>
      <c r="L240" s="23">
        <v>350</v>
      </c>
      <c r="M240" s="23">
        <v>15</v>
      </c>
      <c r="N240" s="24">
        <v>0.0429</v>
      </c>
      <c r="O240" s="23">
        <v>0.3</v>
      </c>
      <c r="P240" s="23">
        <v>12.86</v>
      </c>
      <c r="Q240" s="23">
        <v>0</v>
      </c>
      <c r="R240" s="23">
        <v>0</v>
      </c>
      <c r="S240" s="23">
        <v>0</v>
      </c>
      <c r="T240" s="23">
        <v>0</v>
      </c>
      <c r="U240" s="23">
        <v>2</v>
      </c>
      <c r="V240" s="23">
        <v>2</v>
      </c>
      <c r="W240" s="23">
        <v>2.25</v>
      </c>
      <c r="X240" s="23">
        <v>0</v>
      </c>
      <c r="Y240" s="24">
        <v>0</v>
      </c>
      <c r="Z240" s="23">
        <v>0</v>
      </c>
      <c r="AA240" s="23">
        <v>0</v>
      </c>
      <c r="AB240" s="19" t="str">
        <f>VLOOKUP(E:E,笔记匹配!A:X,3,FALSE)</f>
        <v>圆湘琴</v>
      </c>
      <c r="AC240" s="19" t="str">
        <f>VLOOKUP(E:E,笔记匹配!A:X,2,FALSE)</f>
        <v>月之精华</v>
      </c>
      <c r="AD240" s="19" t="str">
        <f>VLOOKUP(E:E,笔记匹配!A:X,4,FALSE)</f>
        <v>广禾堂月之精华</v>
      </c>
    </row>
    <row r="241" spans="1:30">
      <c r="A241" s="22" t="s">
        <v>41</v>
      </c>
      <c r="B241" s="22" t="s">
        <v>525</v>
      </c>
      <c r="C241" s="23">
        <v>16668149</v>
      </c>
      <c r="D241" s="22" t="s">
        <v>172</v>
      </c>
      <c r="E241" s="22" t="s">
        <v>375</v>
      </c>
      <c r="F241" s="22" t="s">
        <v>526</v>
      </c>
      <c r="G241" s="23">
        <v>3237281</v>
      </c>
      <c r="H241" s="22" t="s">
        <v>526</v>
      </c>
      <c r="I241" s="23">
        <v>2622499</v>
      </c>
      <c r="J241" s="22" t="s">
        <v>518</v>
      </c>
      <c r="K241" s="23">
        <v>308.31</v>
      </c>
      <c r="L241" s="23">
        <v>18870</v>
      </c>
      <c r="M241" s="23">
        <v>843</v>
      </c>
      <c r="N241" s="24">
        <v>0.0447</v>
      </c>
      <c r="O241" s="23">
        <v>0.37</v>
      </c>
      <c r="P241" s="23">
        <v>16.34</v>
      </c>
      <c r="Q241" s="23">
        <v>6</v>
      </c>
      <c r="R241" s="23">
        <v>0</v>
      </c>
      <c r="S241" s="23">
        <v>0</v>
      </c>
      <c r="T241" s="23">
        <v>1</v>
      </c>
      <c r="U241" s="23">
        <v>0</v>
      </c>
      <c r="V241" s="23">
        <v>7</v>
      </c>
      <c r="W241" s="23">
        <v>44.04</v>
      </c>
      <c r="X241" s="23">
        <v>0</v>
      </c>
      <c r="Y241" s="24">
        <v>0</v>
      </c>
      <c r="Z241" s="23">
        <v>2</v>
      </c>
      <c r="AA241" s="23">
        <v>1</v>
      </c>
      <c r="AB241" s="19" t="str">
        <f>VLOOKUP(E:E,笔记匹配!A:X,3,FALSE)</f>
        <v>Peach酱</v>
      </c>
      <c r="AC241" s="19" t="str">
        <f>VLOOKUP(E:E,笔记匹配!A:X,2,FALSE)</f>
        <v>月之精华</v>
      </c>
      <c r="AD241" s="19" t="str">
        <f>VLOOKUP(E:E,笔记匹配!A:X,4,FALSE)</f>
        <v>无</v>
      </c>
    </row>
    <row r="242" spans="1:30">
      <c r="A242" s="22" t="s">
        <v>41</v>
      </c>
      <c r="B242" s="22" t="s">
        <v>529</v>
      </c>
      <c r="C242" s="23">
        <v>16815233</v>
      </c>
      <c r="D242" s="22" t="s">
        <v>172</v>
      </c>
      <c r="E242" s="22" t="s">
        <v>375</v>
      </c>
      <c r="F242" s="22" t="s">
        <v>530</v>
      </c>
      <c r="G242" s="23">
        <v>3259502</v>
      </c>
      <c r="H242" s="22" t="s">
        <v>530</v>
      </c>
      <c r="I242" s="23">
        <v>2646555</v>
      </c>
      <c r="J242" s="22" t="s">
        <v>518</v>
      </c>
      <c r="K242" s="23">
        <v>153.02</v>
      </c>
      <c r="L242" s="23">
        <v>11923</v>
      </c>
      <c r="M242" s="23">
        <v>550</v>
      </c>
      <c r="N242" s="24">
        <v>0.0461</v>
      </c>
      <c r="O242" s="23">
        <v>0.28</v>
      </c>
      <c r="P242" s="23">
        <v>12.83</v>
      </c>
      <c r="Q242" s="23">
        <v>7</v>
      </c>
      <c r="R242" s="23">
        <v>0</v>
      </c>
      <c r="S242" s="23">
        <v>4</v>
      </c>
      <c r="T242" s="23">
        <v>0</v>
      </c>
      <c r="U242" s="23">
        <v>0</v>
      </c>
      <c r="V242" s="23">
        <v>11</v>
      </c>
      <c r="W242" s="23">
        <v>13.91</v>
      </c>
      <c r="X242" s="23">
        <v>0</v>
      </c>
      <c r="Y242" s="24">
        <v>0</v>
      </c>
      <c r="Z242" s="23">
        <v>2</v>
      </c>
      <c r="AA242" s="23">
        <v>0</v>
      </c>
      <c r="AB242" s="19" t="str">
        <f>VLOOKUP(E:E,笔记匹配!A:X,3,FALSE)</f>
        <v>Peach酱</v>
      </c>
      <c r="AC242" s="19" t="str">
        <f>VLOOKUP(E:E,笔记匹配!A:X,2,FALSE)</f>
        <v>月之精华</v>
      </c>
      <c r="AD242" s="19" t="str">
        <f>VLOOKUP(E:E,笔记匹配!A:X,4,FALSE)</f>
        <v>无</v>
      </c>
    </row>
    <row r="243" spans="1:30">
      <c r="A243" s="22" t="s">
        <v>41</v>
      </c>
      <c r="B243" s="22" t="s">
        <v>531</v>
      </c>
      <c r="C243" s="23">
        <v>16851432</v>
      </c>
      <c r="D243" s="22" t="s">
        <v>172</v>
      </c>
      <c r="E243" s="22" t="s">
        <v>372</v>
      </c>
      <c r="F243" s="22" t="s">
        <v>532</v>
      </c>
      <c r="G243" s="23">
        <v>3264185</v>
      </c>
      <c r="H243" s="22" t="s">
        <v>532</v>
      </c>
      <c r="I243" s="23">
        <v>2651960</v>
      </c>
      <c r="J243" s="22" t="s">
        <v>518</v>
      </c>
      <c r="K243" s="23">
        <v>288.84</v>
      </c>
      <c r="L243" s="23">
        <v>13721</v>
      </c>
      <c r="M243" s="23">
        <v>471</v>
      </c>
      <c r="N243" s="24">
        <v>0.0343</v>
      </c>
      <c r="O243" s="23">
        <v>0.61</v>
      </c>
      <c r="P243" s="23">
        <v>21.05</v>
      </c>
      <c r="Q243" s="23">
        <v>5</v>
      </c>
      <c r="R243" s="23">
        <v>0</v>
      </c>
      <c r="S243" s="23">
        <v>3</v>
      </c>
      <c r="T243" s="23">
        <v>0</v>
      </c>
      <c r="U243" s="23">
        <v>1</v>
      </c>
      <c r="V243" s="23">
        <v>9</v>
      </c>
      <c r="W243" s="23">
        <v>32.09</v>
      </c>
      <c r="X243" s="23">
        <v>0</v>
      </c>
      <c r="Y243" s="24">
        <v>0</v>
      </c>
      <c r="Z243" s="23">
        <v>2</v>
      </c>
      <c r="AA243" s="23">
        <v>0</v>
      </c>
      <c r="AB243" s="19" t="str">
        <f>VLOOKUP(E:E,笔记匹配!A:X,3,FALSE)</f>
        <v>圆湘琴</v>
      </c>
      <c r="AC243" s="19" t="str">
        <f>VLOOKUP(E:E,笔记匹配!A:X,2,FALSE)</f>
        <v>月之精华</v>
      </c>
      <c r="AD243" s="19" t="str">
        <f>VLOOKUP(E:E,笔记匹配!A:X,4,FALSE)</f>
        <v>广禾堂月之精华</v>
      </c>
    </row>
    <row r="244" spans="1:30">
      <c r="A244" s="22" t="s">
        <v>41</v>
      </c>
      <c r="B244" s="22" t="s">
        <v>541</v>
      </c>
      <c r="C244" s="23">
        <v>17251619</v>
      </c>
      <c r="D244" s="22" t="s">
        <v>172</v>
      </c>
      <c r="E244" s="22" t="s">
        <v>375</v>
      </c>
      <c r="F244" s="22" t="s">
        <v>542</v>
      </c>
      <c r="G244" s="23">
        <v>3321485</v>
      </c>
      <c r="H244" s="22" t="s">
        <v>542</v>
      </c>
      <c r="I244" s="23">
        <v>2710195</v>
      </c>
      <c r="J244" s="22" t="s">
        <v>518</v>
      </c>
      <c r="K244" s="23">
        <v>151.24</v>
      </c>
      <c r="L244" s="23">
        <v>10411</v>
      </c>
      <c r="M244" s="23">
        <v>537</v>
      </c>
      <c r="N244" s="24">
        <v>0.0516</v>
      </c>
      <c r="O244" s="23">
        <v>0.28</v>
      </c>
      <c r="P244" s="23">
        <v>14.53</v>
      </c>
      <c r="Q244" s="23">
        <v>0</v>
      </c>
      <c r="R244" s="23">
        <v>0</v>
      </c>
      <c r="S244" s="23">
        <v>2</v>
      </c>
      <c r="T244" s="23">
        <v>0</v>
      </c>
      <c r="U244" s="23">
        <v>0</v>
      </c>
      <c r="V244" s="23">
        <v>2</v>
      </c>
      <c r="W244" s="23">
        <v>75.62</v>
      </c>
      <c r="X244" s="23">
        <v>0</v>
      </c>
      <c r="Y244" s="24">
        <v>0</v>
      </c>
      <c r="Z244" s="23">
        <v>2</v>
      </c>
      <c r="AA244" s="23">
        <v>0</v>
      </c>
      <c r="AB244" s="19" t="str">
        <f>VLOOKUP(E:E,笔记匹配!A:X,3,FALSE)</f>
        <v>Peach酱</v>
      </c>
      <c r="AC244" s="19" t="str">
        <f>VLOOKUP(E:E,笔记匹配!A:X,2,FALSE)</f>
        <v>月之精华</v>
      </c>
      <c r="AD244" s="19" t="str">
        <f>VLOOKUP(E:E,笔记匹配!A:X,4,FALSE)</f>
        <v>无</v>
      </c>
    </row>
    <row r="245" spans="1:30">
      <c r="A245" s="22" t="s">
        <v>41</v>
      </c>
      <c r="B245" s="22" t="s">
        <v>543</v>
      </c>
      <c r="C245" s="23">
        <v>17251685</v>
      </c>
      <c r="D245" s="22" t="s">
        <v>172</v>
      </c>
      <c r="E245" s="22" t="s">
        <v>375</v>
      </c>
      <c r="F245" s="22" t="s">
        <v>544</v>
      </c>
      <c r="G245" s="23">
        <v>3321501</v>
      </c>
      <c r="H245" s="22" t="s">
        <v>544</v>
      </c>
      <c r="I245" s="23">
        <v>2710202</v>
      </c>
      <c r="J245" s="22" t="s">
        <v>518</v>
      </c>
      <c r="K245" s="23">
        <v>102.84</v>
      </c>
      <c r="L245" s="23">
        <v>5420</v>
      </c>
      <c r="M245" s="23">
        <v>286</v>
      </c>
      <c r="N245" s="24">
        <v>0.0528</v>
      </c>
      <c r="O245" s="23">
        <v>0.36</v>
      </c>
      <c r="P245" s="23">
        <v>18.97</v>
      </c>
      <c r="Q245" s="23">
        <v>5</v>
      </c>
      <c r="R245" s="23">
        <v>0</v>
      </c>
      <c r="S245" s="23">
        <v>1</v>
      </c>
      <c r="T245" s="23">
        <v>1</v>
      </c>
      <c r="U245" s="23">
        <v>1</v>
      </c>
      <c r="V245" s="23">
        <v>8</v>
      </c>
      <c r="W245" s="23">
        <v>12.86</v>
      </c>
      <c r="X245" s="23">
        <v>0</v>
      </c>
      <c r="Y245" s="24">
        <v>0</v>
      </c>
      <c r="Z245" s="23">
        <v>0</v>
      </c>
      <c r="AA245" s="23">
        <v>0</v>
      </c>
      <c r="AB245" s="19" t="str">
        <f>VLOOKUP(E:E,笔记匹配!A:X,3,FALSE)</f>
        <v>Peach酱</v>
      </c>
      <c r="AC245" s="19" t="str">
        <f>VLOOKUP(E:E,笔记匹配!A:X,2,FALSE)</f>
        <v>月之精华</v>
      </c>
      <c r="AD245" s="19" t="str">
        <f>VLOOKUP(E:E,笔记匹配!A:X,4,FALSE)</f>
        <v>无</v>
      </c>
    </row>
    <row r="246" spans="1:30">
      <c r="A246" s="22" t="s">
        <v>41</v>
      </c>
      <c r="B246" s="22" t="s">
        <v>557</v>
      </c>
      <c r="C246" s="23">
        <v>17419696</v>
      </c>
      <c r="D246" s="22" t="s">
        <v>172</v>
      </c>
      <c r="E246" s="22" t="s">
        <v>372</v>
      </c>
      <c r="F246" s="22" t="s">
        <v>558</v>
      </c>
      <c r="G246" s="23">
        <v>3345513</v>
      </c>
      <c r="H246" s="22" t="s">
        <v>558</v>
      </c>
      <c r="I246" s="23">
        <v>2733316</v>
      </c>
      <c r="J246" s="22" t="s">
        <v>518</v>
      </c>
      <c r="K246" s="23">
        <v>180.03</v>
      </c>
      <c r="L246" s="23">
        <v>16065</v>
      </c>
      <c r="M246" s="23">
        <v>489</v>
      </c>
      <c r="N246" s="24">
        <v>0.0304</v>
      </c>
      <c r="O246" s="23">
        <v>0.37</v>
      </c>
      <c r="P246" s="23">
        <v>11.21</v>
      </c>
      <c r="Q246" s="23">
        <v>7</v>
      </c>
      <c r="R246" s="23">
        <v>0</v>
      </c>
      <c r="S246" s="23">
        <v>7</v>
      </c>
      <c r="T246" s="23">
        <v>0</v>
      </c>
      <c r="U246" s="23">
        <v>0</v>
      </c>
      <c r="V246" s="23">
        <v>14</v>
      </c>
      <c r="W246" s="23">
        <v>12.86</v>
      </c>
      <c r="X246" s="23">
        <v>0</v>
      </c>
      <c r="Y246" s="24">
        <v>0</v>
      </c>
      <c r="Z246" s="23">
        <v>5</v>
      </c>
      <c r="AA246" s="23">
        <v>1</v>
      </c>
      <c r="AB246" s="19" t="str">
        <f>VLOOKUP(E:E,笔记匹配!A:X,3,FALSE)</f>
        <v>圆湘琴</v>
      </c>
      <c r="AC246" s="19" t="str">
        <f>VLOOKUP(E:E,笔记匹配!A:X,2,FALSE)</f>
        <v>月之精华</v>
      </c>
      <c r="AD246" s="19" t="str">
        <f>VLOOKUP(E:E,笔记匹配!A:X,4,FALSE)</f>
        <v>广禾堂月之精华</v>
      </c>
    </row>
    <row r="247" spans="1:30">
      <c r="A247" s="22" t="s">
        <v>41</v>
      </c>
      <c r="B247" s="22" t="s">
        <v>557</v>
      </c>
      <c r="C247" s="23">
        <v>17434808</v>
      </c>
      <c r="D247" s="22" t="s">
        <v>184</v>
      </c>
      <c r="E247" s="22" t="s">
        <v>382</v>
      </c>
      <c r="F247" s="22" t="s">
        <v>559</v>
      </c>
      <c r="G247" s="23">
        <v>3348268</v>
      </c>
      <c r="H247" s="22" t="s">
        <v>559</v>
      </c>
      <c r="I247" s="23">
        <v>2736186</v>
      </c>
      <c r="J247" s="22" t="s">
        <v>518</v>
      </c>
      <c r="K247" s="23">
        <v>506.6</v>
      </c>
      <c r="L247" s="23">
        <v>15992</v>
      </c>
      <c r="M247" s="23">
        <v>846</v>
      </c>
      <c r="N247" s="24">
        <v>0.0529</v>
      </c>
      <c r="O247" s="23">
        <v>0.6</v>
      </c>
      <c r="P247" s="23">
        <v>31.68</v>
      </c>
      <c r="Q247" s="23">
        <v>21</v>
      </c>
      <c r="R247" s="23">
        <v>0</v>
      </c>
      <c r="S247" s="23">
        <v>28</v>
      </c>
      <c r="T247" s="23">
        <v>1</v>
      </c>
      <c r="U247" s="23">
        <v>2</v>
      </c>
      <c r="V247" s="23">
        <v>52</v>
      </c>
      <c r="W247" s="23">
        <v>9.74</v>
      </c>
      <c r="X247" s="23">
        <v>0</v>
      </c>
      <c r="Y247" s="24">
        <v>0</v>
      </c>
      <c r="Z247" s="23">
        <v>5</v>
      </c>
      <c r="AA247" s="23">
        <v>0</v>
      </c>
      <c r="AB247" s="19" t="str">
        <f>VLOOKUP(E:E,笔记匹配!A:X,3,FALSE)</f>
        <v>车车耶斯</v>
      </c>
      <c r="AC247" s="19" t="str">
        <f>VLOOKUP(E:E,笔记匹配!A:X,2,FALSE)</f>
        <v>月之精华</v>
      </c>
      <c r="AD247" s="19" t="str">
        <f>VLOOKUP(E:E,笔记匹配!A:X,4,FALSE)</f>
        <v>广禾堂</v>
      </c>
    </row>
    <row r="248" spans="1:30">
      <c r="A248" s="22" t="s">
        <v>41</v>
      </c>
      <c r="B248" s="22" t="s">
        <v>563</v>
      </c>
      <c r="C248" s="23">
        <v>17610437</v>
      </c>
      <c r="D248" s="22" t="s">
        <v>184</v>
      </c>
      <c r="E248" s="22" t="s">
        <v>372</v>
      </c>
      <c r="F248" s="22" t="s">
        <v>564</v>
      </c>
      <c r="G248" s="23">
        <v>3384715</v>
      </c>
      <c r="H248" s="22" t="s">
        <v>564</v>
      </c>
      <c r="I248" s="23">
        <v>2771224</v>
      </c>
      <c r="J248" s="22" t="s">
        <v>518</v>
      </c>
      <c r="K248" s="23">
        <v>688.65</v>
      </c>
      <c r="L248" s="23">
        <v>30161</v>
      </c>
      <c r="M248" s="23">
        <v>969</v>
      </c>
      <c r="N248" s="24">
        <v>0.0321</v>
      </c>
      <c r="O248" s="23">
        <v>0.71</v>
      </c>
      <c r="P248" s="23">
        <v>22.83</v>
      </c>
      <c r="Q248" s="23">
        <v>44</v>
      </c>
      <c r="R248" s="23">
        <v>3</v>
      </c>
      <c r="S248" s="23">
        <v>42</v>
      </c>
      <c r="T248" s="23">
        <v>5</v>
      </c>
      <c r="U248" s="23">
        <v>0</v>
      </c>
      <c r="V248" s="23">
        <v>94</v>
      </c>
      <c r="W248" s="23">
        <v>7.33</v>
      </c>
      <c r="X248" s="23">
        <v>0</v>
      </c>
      <c r="Y248" s="24">
        <v>0</v>
      </c>
      <c r="Z248" s="23">
        <v>12</v>
      </c>
      <c r="AA248" s="23">
        <v>5</v>
      </c>
      <c r="AB248" s="19" t="str">
        <f>VLOOKUP(E:E,笔记匹配!A:X,3,FALSE)</f>
        <v>圆湘琴</v>
      </c>
      <c r="AC248" s="19" t="str">
        <f>VLOOKUP(E:E,笔记匹配!A:X,2,FALSE)</f>
        <v>月之精华</v>
      </c>
      <c r="AD248" s="19" t="str">
        <f>VLOOKUP(E:E,笔记匹配!A:X,4,FALSE)</f>
        <v>广禾堂月之精华</v>
      </c>
    </row>
    <row r="249" spans="1:30">
      <c r="A249" s="22" t="s">
        <v>42</v>
      </c>
      <c r="B249" s="22" t="s">
        <v>521</v>
      </c>
      <c r="C249" s="23">
        <v>16642222</v>
      </c>
      <c r="D249" s="22" t="s">
        <v>172</v>
      </c>
      <c r="E249" s="22" t="s">
        <v>372</v>
      </c>
      <c r="F249" s="22" t="s">
        <v>522</v>
      </c>
      <c r="G249" s="23">
        <v>3233847</v>
      </c>
      <c r="H249" s="22" t="s">
        <v>522</v>
      </c>
      <c r="I249" s="23">
        <v>2619163</v>
      </c>
      <c r="J249" s="22" t="s">
        <v>518</v>
      </c>
      <c r="K249" s="23">
        <v>456.02</v>
      </c>
      <c r="L249" s="23">
        <v>30114</v>
      </c>
      <c r="M249" s="23">
        <v>875</v>
      </c>
      <c r="N249" s="24">
        <v>0.0291</v>
      </c>
      <c r="O249" s="23">
        <v>0.52</v>
      </c>
      <c r="P249" s="23">
        <v>15.14</v>
      </c>
      <c r="Q249" s="23">
        <v>10</v>
      </c>
      <c r="R249" s="23">
        <v>0</v>
      </c>
      <c r="S249" s="23">
        <v>11</v>
      </c>
      <c r="T249" s="23">
        <v>2</v>
      </c>
      <c r="U249" s="23">
        <v>2</v>
      </c>
      <c r="V249" s="23">
        <v>25</v>
      </c>
      <c r="W249" s="23">
        <v>18.24</v>
      </c>
      <c r="X249" s="23">
        <v>0</v>
      </c>
      <c r="Y249" s="24">
        <v>0</v>
      </c>
      <c r="Z249" s="23">
        <v>2</v>
      </c>
      <c r="AA249" s="23">
        <v>3</v>
      </c>
      <c r="AB249" s="19" t="str">
        <f>VLOOKUP(E:E,笔记匹配!A:X,3,FALSE)</f>
        <v>圆湘琴</v>
      </c>
      <c r="AC249" s="19" t="str">
        <f>VLOOKUP(E:E,笔记匹配!A:X,2,FALSE)</f>
        <v>月之精华</v>
      </c>
      <c r="AD249" s="19" t="str">
        <f>VLOOKUP(E:E,笔记匹配!A:X,4,FALSE)</f>
        <v>广禾堂月之精华</v>
      </c>
    </row>
    <row r="250" spans="1:30">
      <c r="A250" s="22" t="s">
        <v>42</v>
      </c>
      <c r="B250" s="22" t="s">
        <v>521</v>
      </c>
      <c r="C250" s="23">
        <v>16642794</v>
      </c>
      <c r="D250" s="22" t="s">
        <v>172</v>
      </c>
      <c r="E250" s="22" t="s">
        <v>372</v>
      </c>
      <c r="F250" s="22" t="s">
        <v>523</v>
      </c>
      <c r="G250" s="23">
        <v>3233955</v>
      </c>
      <c r="H250" s="22" t="s">
        <v>523</v>
      </c>
      <c r="I250" s="23">
        <v>2619293</v>
      </c>
      <c r="J250" s="22" t="s">
        <v>518</v>
      </c>
      <c r="K250" s="23">
        <v>287.97</v>
      </c>
      <c r="L250" s="23">
        <v>14623</v>
      </c>
      <c r="M250" s="23">
        <v>491</v>
      </c>
      <c r="N250" s="24">
        <v>0.0336</v>
      </c>
      <c r="O250" s="23">
        <v>0.59</v>
      </c>
      <c r="P250" s="23">
        <v>19.69</v>
      </c>
      <c r="Q250" s="23">
        <v>8</v>
      </c>
      <c r="R250" s="23">
        <v>0</v>
      </c>
      <c r="S250" s="23">
        <v>6</v>
      </c>
      <c r="T250" s="23">
        <v>1</v>
      </c>
      <c r="U250" s="23">
        <v>1</v>
      </c>
      <c r="V250" s="23">
        <v>16</v>
      </c>
      <c r="W250" s="23">
        <v>18</v>
      </c>
      <c r="X250" s="23">
        <v>0</v>
      </c>
      <c r="Y250" s="24">
        <v>0</v>
      </c>
      <c r="Z250" s="23">
        <v>4</v>
      </c>
      <c r="AA250" s="23">
        <v>1</v>
      </c>
      <c r="AB250" s="19" t="str">
        <f>VLOOKUP(E:E,笔记匹配!A:X,3,FALSE)</f>
        <v>圆湘琴</v>
      </c>
      <c r="AC250" s="19" t="str">
        <f>VLOOKUP(E:E,笔记匹配!A:X,2,FALSE)</f>
        <v>月之精华</v>
      </c>
      <c r="AD250" s="19" t="str">
        <f>VLOOKUP(E:E,笔记匹配!A:X,4,FALSE)</f>
        <v>广禾堂月之精华</v>
      </c>
    </row>
    <row r="251" spans="1:30">
      <c r="A251" s="22" t="s">
        <v>42</v>
      </c>
      <c r="B251" s="22" t="s">
        <v>521</v>
      </c>
      <c r="C251" s="23">
        <v>16642894</v>
      </c>
      <c r="D251" s="22" t="s">
        <v>172</v>
      </c>
      <c r="E251" s="22" t="s">
        <v>372</v>
      </c>
      <c r="F251" s="22" t="s">
        <v>524</v>
      </c>
      <c r="G251" s="23">
        <v>3233979</v>
      </c>
      <c r="H251" s="22" t="s">
        <v>524</v>
      </c>
      <c r="I251" s="23">
        <v>2619310</v>
      </c>
      <c r="J251" s="22" t="s">
        <v>518</v>
      </c>
      <c r="K251" s="23">
        <v>5.4</v>
      </c>
      <c r="L251" s="23">
        <v>356</v>
      </c>
      <c r="M251" s="23">
        <v>18</v>
      </c>
      <c r="N251" s="24">
        <v>0.0506</v>
      </c>
      <c r="O251" s="23">
        <v>0.3</v>
      </c>
      <c r="P251" s="23">
        <v>15.17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4">
        <v>0</v>
      </c>
      <c r="Z251" s="23">
        <v>1</v>
      </c>
      <c r="AA251" s="23">
        <v>0</v>
      </c>
      <c r="AB251" s="19" t="str">
        <f>VLOOKUP(E:E,笔记匹配!A:X,3,FALSE)</f>
        <v>圆湘琴</v>
      </c>
      <c r="AC251" s="19" t="str">
        <f>VLOOKUP(E:E,笔记匹配!A:X,2,FALSE)</f>
        <v>月之精华</v>
      </c>
      <c r="AD251" s="19" t="str">
        <f>VLOOKUP(E:E,笔记匹配!A:X,4,FALSE)</f>
        <v>广禾堂月之精华</v>
      </c>
    </row>
    <row r="252" spans="1:30">
      <c r="A252" s="22" t="s">
        <v>42</v>
      </c>
      <c r="B252" s="22" t="s">
        <v>525</v>
      </c>
      <c r="C252" s="23">
        <v>16668149</v>
      </c>
      <c r="D252" s="22" t="s">
        <v>172</v>
      </c>
      <c r="E252" s="22" t="s">
        <v>375</v>
      </c>
      <c r="F252" s="22" t="s">
        <v>526</v>
      </c>
      <c r="G252" s="23">
        <v>3237281</v>
      </c>
      <c r="H252" s="22" t="s">
        <v>526</v>
      </c>
      <c r="I252" s="23">
        <v>2622499</v>
      </c>
      <c r="J252" s="22" t="s">
        <v>518</v>
      </c>
      <c r="K252" s="23">
        <v>306.51</v>
      </c>
      <c r="L252" s="23">
        <v>18771</v>
      </c>
      <c r="M252" s="23">
        <v>848</v>
      </c>
      <c r="N252" s="24">
        <v>0.0452</v>
      </c>
      <c r="O252" s="23">
        <v>0.36</v>
      </c>
      <c r="P252" s="23">
        <v>16.33</v>
      </c>
      <c r="Q252" s="23">
        <v>11</v>
      </c>
      <c r="R252" s="23">
        <v>0</v>
      </c>
      <c r="S252" s="23">
        <v>4</v>
      </c>
      <c r="T252" s="23">
        <v>0</v>
      </c>
      <c r="U252" s="23">
        <v>1</v>
      </c>
      <c r="V252" s="23">
        <v>16</v>
      </c>
      <c r="W252" s="23">
        <v>19.16</v>
      </c>
      <c r="X252" s="23">
        <v>0</v>
      </c>
      <c r="Y252" s="24">
        <v>0</v>
      </c>
      <c r="Z252" s="23">
        <v>2</v>
      </c>
      <c r="AA252" s="23">
        <v>0</v>
      </c>
      <c r="AB252" s="19" t="str">
        <f>VLOOKUP(E:E,笔记匹配!A:X,3,FALSE)</f>
        <v>Peach酱</v>
      </c>
      <c r="AC252" s="19" t="str">
        <f>VLOOKUP(E:E,笔记匹配!A:X,2,FALSE)</f>
        <v>月之精华</v>
      </c>
      <c r="AD252" s="19" t="str">
        <f>VLOOKUP(E:E,笔记匹配!A:X,4,FALSE)</f>
        <v>无</v>
      </c>
    </row>
    <row r="253" spans="1:30">
      <c r="A253" s="22" t="s">
        <v>42</v>
      </c>
      <c r="B253" s="22" t="s">
        <v>529</v>
      </c>
      <c r="C253" s="23">
        <v>16815233</v>
      </c>
      <c r="D253" s="22" t="s">
        <v>172</v>
      </c>
      <c r="E253" s="22" t="s">
        <v>375</v>
      </c>
      <c r="F253" s="22" t="s">
        <v>530</v>
      </c>
      <c r="G253" s="23">
        <v>3259502</v>
      </c>
      <c r="H253" s="22" t="s">
        <v>530</v>
      </c>
      <c r="I253" s="23">
        <v>2646555</v>
      </c>
      <c r="J253" s="22" t="s">
        <v>518</v>
      </c>
      <c r="K253" s="23">
        <v>152.84</v>
      </c>
      <c r="L253" s="23">
        <v>12169</v>
      </c>
      <c r="M253" s="23">
        <v>544</v>
      </c>
      <c r="N253" s="24">
        <v>0.0447</v>
      </c>
      <c r="O253" s="23">
        <v>0.28</v>
      </c>
      <c r="P253" s="23">
        <v>12.56</v>
      </c>
      <c r="Q253" s="23">
        <v>3</v>
      </c>
      <c r="R253" s="23">
        <v>1</v>
      </c>
      <c r="S253" s="23">
        <v>4</v>
      </c>
      <c r="T253" s="23">
        <v>1</v>
      </c>
      <c r="U253" s="23">
        <v>0</v>
      </c>
      <c r="V253" s="23">
        <v>9</v>
      </c>
      <c r="W253" s="23">
        <v>16.98</v>
      </c>
      <c r="X253" s="23">
        <v>0</v>
      </c>
      <c r="Y253" s="24">
        <v>0</v>
      </c>
      <c r="Z253" s="23">
        <v>2</v>
      </c>
      <c r="AA253" s="23">
        <v>0</v>
      </c>
      <c r="AB253" s="19" t="str">
        <f>VLOOKUP(E:E,笔记匹配!A:X,3,FALSE)</f>
        <v>Peach酱</v>
      </c>
      <c r="AC253" s="19" t="str">
        <f>VLOOKUP(E:E,笔记匹配!A:X,2,FALSE)</f>
        <v>月之精华</v>
      </c>
      <c r="AD253" s="19" t="str">
        <f>VLOOKUP(E:E,笔记匹配!A:X,4,FALSE)</f>
        <v>无</v>
      </c>
    </row>
    <row r="254" spans="1:30">
      <c r="A254" s="22" t="s">
        <v>42</v>
      </c>
      <c r="B254" s="22" t="s">
        <v>531</v>
      </c>
      <c r="C254" s="23">
        <v>16851432</v>
      </c>
      <c r="D254" s="22" t="s">
        <v>172</v>
      </c>
      <c r="E254" s="22" t="s">
        <v>372</v>
      </c>
      <c r="F254" s="22" t="s">
        <v>532</v>
      </c>
      <c r="G254" s="23">
        <v>3264185</v>
      </c>
      <c r="H254" s="22" t="s">
        <v>532</v>
      </c>
      <c r="I254" s="23">
        <v>2651960</v>
      </c>
      <c r="J254" s="22" t="s">
        <v>518</v>
      </c>
      <c r="K254" s="23">
        <v>334.38</v>
      </c>
      <c r="L254" s="23">
        <v>15795</v>
      </c>
      <c r="M254" s="23">
        <v>525</v>
      </c>
      <c r="N254" s="24">
        <v>0.0332</v>
      </c>
      <c r="O254" s="23">
        <v>0.64</v>
      </c>
      <c r="P254" s="23">
        <v>21.17</v>
      </c>
      <c r="Q254" s="23">
        <v>7</v>
      </c>
      <c r="R254" s="23">
        <v>0</v>
      </c>
      <c r="S254" s="23">
        <v>5</v>
      </c>
      <c r="T254" s="23">
        <v>1</v>
      </c>
      <c r="U254" s="23">
        <v>2</v>
      </c>
      <c r="V254" s="23">
        <v>15</v>
      </c>
      <c r="W254" s="23">
        <v>22.29</v>
      </c>
      <c r="X254" s="23">
        <v>0</v>
      </c>
      <c r="Y254" s="24">
        <v>0</v>
      </c>
      <c r="Z254" s="23">
        <v>2</v>
      </c>
      <c r="AA254" s="23">
        <v>2</v>
      </c>
      <c r="AB254" s="19" t="str">
        <f>VLOOKUP(E:E,笔记匹配!A:X,3,FALSE)</f>
        <v>圆湘琴</v>
      </c>
      <c r="AC254" s="19" t="str">
        <f>VLOOKUP(E:E,笔记匹配!A:X,2,FALSE)</f>
        <v>月之精华</v>
      </c>
      <c r="AD254" s="19" t="str">
        <f>VLOOKUP(E:E,笔记匹配!A:X,4,FALSE)</f>
        <v>广禾堂月之精华</v>
      </c>
    </row>
    <row r="255" spans="1:30">
      <c r="A255" s="22" t="s">
        <v>42</v>
      </c>
      <c r="B255" s="22" t="s">
        <v>541</v>
      </c>
      <c r="C255" s="23">
        <v>17251619</v>
      </c>
      <c r="D255" s="22" t="s">
        <v>172</v>
      </c>
      <c r="E255" s="22" t="s">
        <v>375</v>
      </c>
      <c r="F255" s="22" t="s">
        <v>542</v>
      </c>
      <c r="G255" s="23">
        <v>3321485</v>
      </c>
      <c r="H255" s="22" t="s">
        <v>542</v>
      </c>
      <c r="I255" s="23">
        <v>2710195</v>
      </c>
      <c r="J255" s="22" t="s">
        <v>518</v>
      </c>
      <c r="K255" s="23">
        <v>155.1</v>
      </c>
      <c r="L255" s="23">
        <v>10720</v>
      </c>
      <c r="M255" s="23">
        <v>557</v>
      </c>
      <c r="N255" s="24">
        <v>0.052</v>
      </c>
      <c r="O255" s="23">
        <v>0.28</v>
      </c>
      <c r="P255" s="23">
        <v>14.47</v>
      </c>
      <c r="Q255" s="23">
        <v>5</v>
      </c>
      <c r="R255" s="23">
        <v>0</v>
      </c>
      <c r="S255" s="23">
        <v>1</v>
      </c>
      <c r="T255" s="23">
        <v>0</v>
      </c>
      <c r="U255" s="23">
        <v>0</v>
      </c>
      <c r="V255" s="23">
        <v>6</v>
      </c>
      <c r="W255" s="23">
        <v>25.85</v>
      </c>
      <c r="X255" s="23">
        <v>0</v>
      </c>
      <c r="Y255" s="24">
        <v>0</v>
      </c>
      <c r="Z255" s="23">
        <v>0</v>
      </c>
      <c r="AA255" s="23">
        <v>0</v>
      </c>
      <c r="AB255" s="19" t="str">
        <f>VLOOKUP(E:E,笔记匹配!A:X,3,FALSE)</f>
        <v>Peach酱</v>
      </c>
      <c r="AC255" s="19" t="str">
        <f>VLOOKUP(E:E,笔记匹配!A:X,2,FALSE)</f>
        <v>月之精华</v>
      </c>
      <c r="AD255" s="19" t="str">
        <f>VLOOKUP(E:E,笔记匹配!A:X,4,FALSE)</f>
        <v>无</v>
      </c>
    </row>
    <row r="256" spans="1:30">
      <c r="A256" s="22" t="s">
        <v>42</v>
      </c>
      <c r="B256" s="22" t="s">
        <v>543</v>
      </c>
      <c r="C256" s="23">
        <v>17251685</v>
      </c>
      <c r="D256" s="22" t="s">
        <v>172</v>
      </c>
      <c r="E256" s="22" t="s">
        <v>375</v>
      </c>
      <c r="F256" s="22" t="s">
        <v>544</v>
      </c>
      <c r="G256" s="23">
        <v>3321501</v>
      </c>
      <c r="H256" s="22" t="s">
        <v>544</v>
      </c>
      <c r="I256" s="23">
        <v>2710202</v>
      </c>
      <c r="J256" s="22" t="s">
        <v>518</v>
      </c>
      <c r="K256" s="23">
        <v>102.7</v>
      </c>
      <c r="L256" s="23">
        <v>5742</v>
      </c>
      <c r="M256" s="23">
        <v>296</v>
      </c>
      <c r="N256" s="24">
        <v>0.0515</v>
      </c>
      <c r="O256" s="23">
        <v>0.35</v>
      </c>
      <c r="P256" s="23">
        <v>17.89</v>
      </c>
      <c r="Q256" s="23">
        <v>3</v>
      </c>
      <c r="R256" s="23">
        <v>0</v>
      </c>
      <c r="S256" s="23">
        <v>0</v>
      </c>
      <c r="T256" s="23">
        <v>0</v>
      </c>
      <c r="U256" s="23">
        <v>0</v>
      </c>
      <c r="V256" s="23">
        <v>3</v>
      </c>
      <c r="W256" s="23">
        <v>34.23</v>
      </c>
      <c r="X256" s="23">
        <v>0</v>
      </c>
      <c r="Y256" s="24">
        <v>0</v>
      </c>
      <c r="Z256" s="23">
        <v>1</v>
      </c>
      <c r="AA256" s="23">
        <v>0</v>
      </c>
      <c r="AB256" s="19" t="str">
        <f>VLOOKUP(E:E,笔记匹配!A:X,3,FALSE)</f>
        <v>Peach酱</v>
      </c>
      <c r="AC256" s="19" t="str">
        <f>VLOOKUP(E:E,笔记匹配!A:X,2,FALSE)</f>
        <v>月之精华</v>
      </c>
      <c r="AD256" s="19" t="str">
        <f>VLOOKUP(E:E,笔记匹配!A:X,4,FALSE)</f>
        <v>无</v>
      </c>
    </row>
    <row r="257" spans="1:30">
      <c r="A257" s="22" t="s">
        <v>42</v>
      </c>
      <c r="B257" s="22" t="s">
        <v>557</v>
      </c>
      <c r="C257" s="23">
        <v>17419696</v>
      </c>
      <c r="D257" s="22" t="s">
        <v>172</v>
      </c>
      <c r="E257" s="22" t="s">
        <v>372</v>
      </c>
      <c r="F257" s="22" t="s">
        <v>558</v>
      </c>
      <c r="G257" s="23">
        <v>3345513</v>
      </c>
      <c r="H257" s="22" t="s">
        <v>558</v>
      </c>
      <c r="I257" s="23">
        <v>2733316</v>
      </c>
      <c r="J257" s="22" t="s">
        <v>518</v>
      </c>
      <c r="K257" s="23">
        <v>164.87</v>
      </c>
      <c r="L257" s="23">
        <v>14536</v>
      </c>
      <c r="M257" s="23">
        <v>458</v>
      </c>
      <c r="N257" s="24">
        <v>0.0315</v>
      </c>
      <c r="O257" s="23">
        <v>0.36</v>
      </c>
      <c r="P257" s="23">
        <v>11.34</v>
      </c>
      <c r="Q257" s="23">
        <v>3</v>
      </c>
      <c r="R257" s="23">
        <v>1</v>
      </c>
      <c r="S257" s="23">
        <v>2</v>
      </c>
      <c r="T257" s="23">
        <v>1</v>
      </c>
      <c r="U257" s="23">
        <v>0</v>
      </c>
      <c r="V257" s="23">
        <v>7</v>
      </c>
      <c r="W257" s="23">
        <v>23.55</v>
      </c>
      <c r="X257" s="23">
        <v>0</v>
      </c>
      <c r="Y257" s="24">
        <v>0</v>
      </c>
      <c r="Z257" s="23">
        <v>1</v>
      </c>
      <c r="AA257" s="23">
        <v>0</v>
      </c>
      <c r="AB257" s="19" t="str">
        <f>VLOOKUP(E:E,笔记匹配!A:X,3,FALSE)</f>
        <v>圆湘琴</v>
      </c>
      <c r="AC257" s="19" t="str">
        <f>VLOOKUP(E:E,笔记匹配!A:X,2,FALSE)</f>
        <v>月之精华</v>
      </c>
      <c r="AD257" s="19" t="str">
        <f>VLOOKUP(E:E,笔记匹配!A:X,4,FALSE)</f>
        <v>广禾堂月之精华</v>
      </c>
    </row>
    <row r="258" spans="1:30">
      <c r="A258" s="22" t="s">
        <v>42</v>
      </c>
      <c r="B258" s="22" t="s">
        <v>557</v>
      </c>
      <c r="C258" s="23">
        <v>17434808</v>
      </c>
      <c r="D258" s="22" t="s">
        <v>184</v>
      </c>
      <c r="E258" s="22" t="s">
        <v>382</v>
      </c>
      <c r="F258" s="22" t="s">
        <v>559</v>
      </c>
      <c r="G258" s="23">
        <v>3348268</v>
      </c>
      <c r="H258" s="22" t="s">
        <v>559</v>
      </c>
      <c r="I258" s="23">
        <v>2736186</v>
      </c>
      <c r="J258" s="22" t="s">
        <v>518</v>
      </c>
      <c r="K258" s="23">
        <v>481.72</v>
      </c>
      <c r="L258" s="23">
        <v>15405</v>
      </c>
      <c r="M258" s="23">
        <v>826</v>
      </c>
      <c r="N258" s="24">
        <v>0.0536</v>
      </c>
      <c r="O258" s="23">
        <v>0.58</v>
      </c>
      <c r="P258" s="23">
        <v>31.27</v>
      </c>
      <c r="Q258" s="23">
        <v>23</v>
      </c>
      <c r="R258" s="23">
        <v>0</v>
      </c>
      <c r="S258" s="23">
        <v>22</v>
      </c>
      <c r="T258" s="23">
        <v>1</v>
      </c>
      <c r="U258" s="23">
        <v>2</v>
      </c>
      <c r="V258" s="23">
        <v>48</v>
      </c>
      <c r="W258" s="23">
        <v>10.04</v>
      </c>
      <c r="X258" s="23">
        <v>0</v>
      </c>
      <c r="Y258" s="24">
        <v>0</v>
      </c>
      <c r="Z258" s="23">
        <v>1</v>
      </c>
      <c r="AA258" s="23">
        <v>1</v>
      </c>
      <c r="AB258" s="19" t="str">
        <f>VLOOKUP(E:E,笔记匹配!A:X,3,FALSE)</f>
        <v>车车耶斯</v>
      </c>
      <c r="AC258" s="19" t="str">
        <f>VLOOKUP(E:E,笔记匹配!A:X,2,FALSE)</f>
        <v>月之精华</v>
      </c>
      <c r="AD258" s="19" t="str">
        <f>VLOOKUP(E:E,笔记匹配!A:X,4,FALSE)</f>
        <v>广禾堂</v>
      </c>
    </row>
    <row r="259" spans="1:30">
      <c r="A259" s="22" t="s">
        <v>42</v>
      </c>
      <c r="B259" s="22" t="s">
        <v>563</v>
      </c>
      <c r="C259" s="23">
        <v>17610437</v>
      </c>
      <c r="D259" s="22" t="s">
        <v>184</v>
      </c>
      <c r="E259" s="22" t="s">
        <v>372</v>
      </c>
      <c r="F259" s="22" t="s">
        <v>564</v>
      </c>
      <c r="G259" s="23">
        <v>3384715</v>
      </c>
      <c r="H259" s="22" t="s">
        <v>564</v>
      </c>
      <c r="I259" s="23">
        <v>2771224</v>
      </c>
      <c r="J259" s="22" t="s">
        <v>518</v>
      </c>
      <c r="K259" s="23">
        <v>575.46</v>
      </c>
      <c r="L259" s="23">
        <v>25137</v>
      </c>
      <c r="M259" s="23">
        <v>817</v>
      </c>
      <c r="N259" s="24">
        <v>0.0325</v>
      </c>
      <c r="O259" s="23">
        <v>0.7</v>
      </c>
      <c r="P259" s="23">
        <v>22.89</v>
      </c>
      <c r="Q259" s="23">
        <v>46</v>
      </c>
      <c r="R259" s="23">
        <v>1</v>
      </c>
      <c r="S259" s="23">
        <v>35</v>
      </c>
      <c r="T259" s="23">
        <v>0</v>
      </c>
      <c r="U259" s="23">
        <v>2</v>
      </c>
      <c r="V259" s="23">
        <v>84</v>
      </c>
      <c r="W259" s="23">
        <v>6.85</v>
      </c>
      <c r="X259" s="23">
        <v>0</v>
      </c>
      <c r="Y259" s="24">
        <v>0</v>
      </c>
      <c r="Z259" s="23">
        <v>11</v>
      </c>
      <c r="AA259" s="23">
        <v>11</v>
      </c>
      <c r="AB259" s="19" t="str">
        <f>VLOOKUP(E:E,笔记匹配!A:X,3,FALSE)</f>
        <v>圆湘琴</v>
      </c>
      <c r="AC259" s="19" t="str">
        <f>VLOOKUP(E:E,笔记匹配!A:X,2,FALSE)</f>
        <v>月之精华</v>
      </c>
      <c r="AD259" s="19" t="str">
        <f>VLOOKUP(E:E,笔记匹配!A:X,4,FALSE)</f>
        <v>广禾堂月之精华</v>
      </c>
    </row>
    <row r="260" spans="1:30">
      <c r="A260" s="22" t="s">
        <v>42</v>
      </c>
      <c r="B260" s="22" t="s">
        <v>565</v>
      </c>
      <c r="C260" s="23">
        <v>17758514</v>
      </c>
      <c r="D260" s="22" t="s">
        <v>184</v>
      </c>
      <c r="E260" s="22" t="s">
        <v>383</v>
      </c>
      <c r="F260" s="22" t="s">
        <v>566</v>
      </c>
      <c r="G260" s="23">
        <v>3450615</v>
      </c>
      <c r="H260" s="22" t="s">
        <v>566</v>
      </c>
      <c r="I260" s="23">
        <v>2836558</v>
      </c>
      <c r="J260" s="22" t="s">
        <v>518</v>
      </c>
      <c r="K260" s="23">
        <v>308.02</v>
      </c>
      <c r="L260" s="23">
        <v>48994</v>
      </c>
      <c r="M260" s="23">
        <v>1982</v>
      </c>
      <c r="N260" s="24">
        <v>0.0405</v>
      </c>
      <c r="O260" s="23">
        <v>0.16</v>
      </c>
      <c r="P260" s="23">
        <v>6.29</v>
      </c>
      <c r="Q260" s="23">
        <v>34</v>
      </c>
      <c r="R260" s="23">
        <v>16</v>
      </c>
      <c r="S260" s="23">
        <v>6</v>
      </c>
      <c r="T260" s="23">
        <v>0</v>
      </c>
      <c r="U260" s="23">
        <v>2</v>
      </c>
      <c r="V260" s="23">
        <v>58</v>
      </c>
      <c r="W260" s="23">
        <v>5.31</v>
      </c>
      <c r="X260" s="23">
        <v>0</v>
      </c>
      <c r="Y260" s="24">
        <v>0</v>
      </c>
      <c r="Z260" s="23">
        <v>4</v>
      </c>
      <c r="AA260" s="23">
        <v>0</v>
      </c>
      <c r="AB260" s="19" t="str">
        <f>VLOOKUP(E:E,笔记匹配!A:X,3,FALSE)</f>
        <v>如果姨妈分等级，你是哪一级👇🥹</v>
      </c>
      <c r="AC260" s="19" t="str">
        <f>VLOOKUP(E:E,笔记匹配!A:X,2,FALSE)</f>
        <v>无</v>
      </c>
      <c r="AD260" s="19" t="str">
        <f>VLOOKUP(E:E,笔记匹配!A:X,4,FALSE)</f>
        <v>无</v>
      </c>
    </row>
    <row r="261" spans="1:30">
      <c r="A261" s="22" t="s">
        <v>43</v>
      </c>
      <c r="B261" s="22" t="s">
        <v>521</v>
      </c>
      <c r="C261" s="23">
        <v>16642222</v>
      </c>
      <c r="D261" s="22" t="s">
        <v>172</v>
      </c>
      <c r="E261" s="22" t="s">
        <v>372</v>
      </c>
      <c r="F261" s="22" t="s">
        <v>522</v>
      </c>
      <c r="G261" s="23">
        <v>3233847</v>
      </c>
      <c r="H261" s="22" t="s">
        <v>522</v>
      </c>
      <c r="I261" s="23">
        <v>2619163</v>
      </c>
      <c r="J261" s="22" t="s">
        <v>518</v>
      </c>
      <c r="K261" s="23">
        <v>6.89</v>
      </c>
      <c r="L261" s="23">
        <v>666</v>
      </c>
      <c r="M261" s="23">
        <v>13</v>
      </c>
      <c r="N261" s="24">
        <v>0.0195</v>
      </c>
      <c r="O261" s="23">
        <v>0.53</v>
      </c>
      <c r="P261" s="23">
        <v>10.35</v>
      </c>
      <c r="Q261" s="23">
        <v>0</v>
      </c>
      <c r="R261" s="23">
        <v>0</v>
      </c>
      <c r="S261" s="23">
        <v>1</v>
      </c>
      <c r="T261" s="23">
        <v>0</v>
      </c>
      <c r="U261" s="23">
        <v>0</v>
      </c>
      <c r="V261" s="23">
        <v>1</v>
      </c>
      <c r="W261" s="23">
        <v>6.89</v>
      </c>
      <c r="X261" s="23">
        <v>0</v>
      </c>
      <c r="Y261" s="24">
        <v>0</v>
      </c>
      <c r="Z261" s="23">
        <v>0</v>
      </c>
      <c r="AA261" s="23">
        <v>0</v>
      </c>
      <c r="AB261" s="19" t="str">
        <f>VLOOKUP(E:E,笔记匹配!A:X,3,FALSE)</f>
        <v>圆湘琴</v>
      </c>
      <c r="AC261" s="19" t="str">
        <f>VLOOKUP(E:E,笔记匹配!A:X,2,FALSE)</f>
        <v>月之精华</v>
      </c>
      <c r="AD261" s="19" t="str">
        <f>VLOOKUP(E:E,笔记匹配!A:X,4,FALSE)</f>
        <v>广禾堂月之精华</v>
      </c>
    </row>
    <row r="262" spans="1:30">
      <c r="A262" s="22" t="s">
        <v>43</v>
      </c>
      <c r="B262" s="22" t="s">
        <v>521</v>
      </c>
      <c r="C262" s="23">
        <v>16642794</v>
      </c>
      <c r="D262" s="22" t="s">
        <v>172</v>
      </c>
      <c r="E262" s="22" t="s">
        <v>372</v>
      </c>
      <c r="F262" s="22" t="s">
        <v>523</v>
      </c>
      <c r="G262" s="23">
        <v>3233955</v>
      </c>
      <c r="H262" s="22" t="s">
        <v>523</v>
      </c>
      <c r="I262" s="23">
        <v>2619293</v>
      </c>
      <c r="J262" s="22" t="s">
        <v>518</v>
      </c>
      <c r="K262" s="23">
        <v>58.17</v>
      </c>
      <c r="L262" s="23">
        <v>2862</v>
      </c>
      <c r="M262" s="23">
        <v>96</v>
      </c>
      <c r="N262" s="24">
        <v>0.0335</v>
      </c>
      <c r="O262" s="23">
        <v>0.61</v>
      </c>
      <c r="P262" s="23">
        <v>20.32</v>
      </c>
      <c r="Q262" s="23">
        <v>3</v>
      </c>
      <c r="R262" s="23">
        <v>0</v>
      </c>
      <c r="S262" s="23">
        <v>2</v>
      </c>
      <c r="T262" s="23">
        <v>0</v>
      </c>
      <c r="U262" s="23">
        <v>0</v>
      </c>
      <c r="V262" s="23">
        <v>5</v>
      </c>
      <c r="W262" s="23">
        <v>11.63</v>
      </c>
      <c r="X262" s="23">
        <v>0</v>
      </c>
      <c r="Y262" s="24">
        <v>0</v>
      </c>
      <c r="Z262" s="23">
        <v>0</v>
      </c>
      <c r="AA262" s="23">
        <v>0</v>
      </c>
      <c r="AB262" s="19" t="str">
        <f>VLOOKUP(E:E,笔记匹配!A:X,3,FALSE)</f>
        <v>圆湘琴</v>
      </c>
      <c r="AC262" s="19" t="str">
        <f>VLOOKUP(E:E,笔记匹配!A:X,2,FALSE)</f>
        <v>月之精华</v>
      </c>
      <c r="AD262" s="19" t="str">
        <f>VLOOKUP(E:E,笔记匹配!A:X,4,FALSE)</f>
        <v>广禾堂月之精华</v>
      </c>
    </row>
    <row r="263" spans="1:30">
      <c r="A263" s="22" t="s">
        <v>43</v>
      </c>
      <c r="B263" s="22" t="s">
        <v>521</v>
      </c>
      <c r="C263" s="23">
        <v>16642894</v>
      </c>
      <c r="D263" s="22" t="s">
        <v>172</v>
      </c>
      <c r="E263" s="22" t="s">
        <v>372</v>
      </c>
      <c r="F263" s="22" t="s">
        <v>524</v>
      </c>
      <c r="G263" s="23">
        <v>3233979</v>
      </c>
      <c r="H263" s="22" t="s">
        <v>524</v>
      </c>
      <c r="I263" s="23">
        <v>2619310</v>
      </c>
      <c r="J263" s="22" t="s">
        <v>518</v>
      </c>
      <c r="K263" s="23">
        <v>1.2</v>
      </c>
      <c r="L263" s="23">
        <v>63</v>
      </c>
      <c r="M263" s="23">
        <v>4</v>
      </c>
      <c r="N263" s="24">
        <v>0.0635</v>
      </c>
      <c r="O263" s="23">
        <v>0.3</v>
      </c>
      <c r="P263" s="23">
        <v>19.05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4">
        <v>0</v>
      </c>
      <c r="Z263" s="23">
        <v>0</v>
      </c>
      <c r="AA263" s="23">
        <v>0</v>
      </c>
      <c r="AB263" s="19" t="str">
        <f>VLOOKUP(E:E,笔记匹配!A:X,3,FALSE)</f>
        <v>圆湘琴</v>
      </c>
      <c r="AC263" s="19" t="str">
        <f>VLOOKUP(E:E,笔记匹配!A:X,2,FALSE)</f>
        <v>月之精华</v>
      </c>
      <c r="AD263" s="19" t="str">
        <f>VLOOKUP(E:E,笔记匹配!A:X,4,FALSE)</f>
        <v>广禾堂月之精华</v>
      </c>
    </row>
    <row r="264" spans="1:30">
      <c r="A264" s="22" t="s">
        <v>43</v>
      </c>
      <c r="B264" s="22" t="s">
        <v>525</v>
      </c>
      <c r="C264" s="23">
        <v>16668149</v>
      </c>
      <c r="D264" s="22" t="s">
        <v>172</v>
      </c>
      <c r="E264" s="22" t="s">
        <v>375</v>
      </c>
      <c r="F264" s="22" t="s">
        <v>526</v>
      </c>
      <c r="G264" s="23">
        <v>3237281</v>
      </c>
      <c r="H264" s="22" t="s">
        <v>526</v>
      </c>
      <c r="I264" s="23">
        <v>2622499</v>
      </c>
      <c r="J264" s="22" t="s">
        <v>518</v>
      </c>
      <c r="K264" s="23">
        <v>286.09</v>
      </c>
      <c r="L264" s="23">
        <v>16259</v>
      </c>
      <c r="M264" s="23">
        <v>750</v>
      </c>
      <c r="N264" s="24">
        <v>0.0461</v>
      </c>
      <c r="O264" s="23">
        <v>0.38</v>
      </c>
      <c r="P264" s="23">
        <v>17.6</v>
      </c>
      <c r="Q264" s="23">
        <v>8</v>
      </c>
      <c r="R264" s="23">
        <v>0</v>
      </c>
      <c r="S264" s="23">
        <v>4</v>
      </c>
      <c r="T264" s="23">
        <v>0</v>
      </c>
      <c r="U264" s="23">
        <v>0</v>
      </c>
      <c r="V264" s="23">
        <v>12</v>
      </c>
      <c r="W264" s="23">
        <v>23.84</v>
      </c>
      <c r="X264" s="23">
        <v>0</v>
      </c>
      <c r="Y264" s="24">
        <v>0</v>
      </c>
      <c r="Z264" s="23">
        <v>1</v>
      </c>
      <c r="AA264" s="23">
        <v>1</v>
      </c>
      <c r="AB264" s="19" t="str">
        <f>VLOOKUP(E:E,笔记匹配!A:X,3,FALSE)</f>
        <v>Peach酱</v>
      </c>
      <c r="AC264" s="19" t="str">
        <f>VLOOKUP(E:E,笔记匹配!A:X,2,FALSE)</f>
        <v>月之精华</v>
      </c>
      <c r="AD264" s="19" t="str">
        <f>VLOOKUP(E:E,笔记匹配!A:X,4,FALSE)</f>
        <v>无</v>
      </c>
    </row>
    <row r="265" spans="1:30">
      <c r="A265" s="22" t="s">
        <v>43</v>
      </c>
      <c r="B265" s="22" t="s">
        <v>529</v>
      </c>
      <c r="C265" s="23">
        <v>16815233</v>
      </c>
      <c r="D265" s="22" t="s">
        <v>172</v>
      </c>
      <c r="E265" s="22" t="s">
        <v>375</v>
      </c>
      <c r="F265" s="22" t="s">
        <v>530</v>
      </c>
      <c r="G265" s="23">
        <v>3259502</v>
      </c>
      <c r="H265" s="22" t="s">
        <v>530</v>
      </c>
      <c r="I265" s="23">
        <v>2646555</v>
      </c>
      <c r="J265" s="22" t="s">
        <v>518</v>
      </c>
      <c r="K265" s="23">
        <v>90.04</v>
      </c>
      <c r="L265" s="23">
        <v>6362</v>
      </c>
      <c r="M265" s="23">
        <v>314</v>
      </c>
      <c r="N265" s="24">
        <v>0.0494</v>
      </c>
      <c r="O265" s="23">
        <v>0.29</v>
      </c>
      <c r="P265" s="23">
        <v>14.15</v>
      </c>
      <c r="Q265" s="23">
        <v>1</v>
      </c>
      <c r="R265" s="23">
        <v>0</v>
      </c>
      <c r="S265" s="23">
        <v>1</v>
      </c>
      <c r="T265" s="23">
        <v>0</v>
      </c>
      <c r="U265" s="23">
        <v>0</v>
      </c>
      <c r="V265" s="23">
        <v>2</v>
      </c>
      <c r="W265" s="23">
        <v>45.02</v>
      </c>
      <c r="X265" s="23">
        <v>0</v>
      </c>
      <c r="Y265" s="24">
        <v>0</v>
      </c>
      <c r="Z265" s="23">
        <v>2</v>
      </c>
      <c r="AA265" s="23">
        <v>0</v>
      </c>
      <c r="AB265" s="19" t="str">
        <f>VLOOKUP(E:E,笔记匹配!A:X,3,FALSE)</f>
        <v>Peach酱</v>
      </c>
      <c r="AC265" s="19" t="str">
        <f>VLOOKUP(E:E,笔记匹配!A:X,2,FALSE)</f>
        <v>月之精华</v>
      </c>
      <c r="AD265" s="19" t="str">
        <f>VLOOKUP(E:E,笔记匹配!A:X,4,FALSE)</f>
        <v>无</v>
      </c>
    </row>
    <row r="266" spans="1:30">
      <c r="A266" s="22" t="s">
        <v>43</v>
      </c>
      <c r="B266" s="22" t="s">
        <v>531</v>
      </c>
      <c r="C266" s="23">
        <v>16851432</v>
      </c>
      <c r="D266" s="22" t="s">
        <v>172</v>
      </c>
      <c r="E266" s="22" t="s">
        <v>372</v>
      </c>
      <c r="F266" s="22" t="s">
        <v>532</v>
      </c>
      <c r="G266" s="23">
        <v>3264185</v>
      </c>
      <c r="H266" s="22" t="s">
        <v>532</v>
      </c>
      <c r="I266" s="23">
        <v>2651960</v>
      </c>
      <c r="J266" s="22" t="s">
        <v>518</v>
      </c>
      <c r="K266" s="23">
        <v>81.6</v>
      </c>
      <c r="L266" s="23">
        <v>3165</v>
      </c>
      <c r="M266" s="23">
        <v>133</v>
      </c>
      <c r="N266" s="24">
        <v>0.042</v>
      </c>
      <c r="O266" s="23">
        <v>0.61</v>
      </c>
      <c r="P266" s="23">
        <v>25.78</v>
      </c>
      <c r="Q266" s="23">
        <v>2</v>
      </c>
      <c r="R266" s="23">
        <v>0</v>
      </c>
      <c r="S266" s="23">
        <v>1</v>
      </c>
      <c r="T266" s="23">
        <v>0</v>
      </c>
      <c r="U266" s="23">
        <v>0</v>
      </c>
      <c r="V266" s="23">
        <v>3</v>
      </c>
      <c r="W266" s="23">
        <v>27.2</v>
      </c>
      <c r="X266" s="23">
        <v>0</v>
      </c>
      <c r="Y266" s="24">
        <v>0</v>
      </c>
      <c r="Z266" s="23">
        <v>0</v>
      </c>
      <c r="AA266" s="23">
        <v>0</v>
      </c>
      <c r="AB266" s="19" t="str">
        <f>VLOOKUP(E:E,笔记匹配!A:X,3,FALSE)</f>
        <v>圆湘琴</v>
      </c>
      <c r="AC266" s="19" t="str">
        <f>VLOOKUP(E:E,笔记匹配!A:X,2,FALSE)</f>
        <v>月之精华</v>
      </c>
      <c r="AD266" s="19" t="str">
        <f>VLOOKUP(E:E,笔记匹配!A:X,4,FALSE)</f>
        <v>广禾堂月之精华</v>
      </c>
    </row>
    <row r="267" spans="1:30">
      <c r="A267" s="22" t="s">
        <v>43</v>
      </c>
      <c r="B267" s="22" t="s">
        <v>541</v>
      </c>
      <c r="C267" s="23">
        <v>17251619</v>
      </c>
      <c r="D267" s="22" t="s">
        <v>172</v>
      </c>
      <c r="E267" s="22" t="s">
        <v>375</v>
      </c>
      <c r="F267" s="22" t="s">
        <v>542</v>
      </c>
      <c r="G267" s="23">
        <v>3321485</v>
      </c>
      <c r="H267" s="22" t="s">
        <v>542</v>
      </c>
      <c r="I267" s="23">
        <v>2710195</v>
      </c>
      <c r="J267" s="22" t="s">
        <v>518</v>
      </c>
      <c r="K267" s="23">
        <v>66.88</v>
      </c>
      <c r="L267" s="23">
        <v>5035</v>
      </c>
      <c r="M267" s="23">
        <v>234</v>
      </c>
      <c r="N267" s="24">
        <v>0.0465</v>
      </c>
      <c r="O267" s="23">
        <v>0.29</v>
      </c>
      <c r="P267" s="23">
        <v>13.28</v>
      </c>
      <c r="Q267" s="23">
        <v>4</v>
      </c>
      <c r="R267" s="23">
        <v>0</v>
      </c>
      <c r="S267" s="23">
        <v>1</v>
      </c>
      <c r="T267" s="23">
        <v>0</v>
      </c>
      <c r="U267" s="23">
        <v>0</v>
      </c>
      <c r="V267" s="23">
        <v>5</v>
      </c>
      <c r="W267" s="23">
        <v>13.38</v>
      </c>
      <c r="X267" s="23">
        <v>0</v>
      </c>
      <c r="Y267" s="24">
        <v>0</v>
      </c>
      <c r="Z267" s="23">
        <v>2</v>
      </c>
      <c r="AA267" s="23">
        <v>1</v>
      </c>
      <c r="AB267" s="19" t="str">
        <f>VLOOKUP(E:E,笔记匹配!A:X,3,FALSE)</f>
        <v>Peach酱</v>
      </c>
      <c r="AC267" s="19" t="str">
        <f>VLOOKUP(E:E,笔记匹配!A:X,2,FALSE)</f>
        <v>月之精华</v>
      </c>
      <c r="AD267" s="19" t="str">
        <f>VLOOKUP(E:E,笔记匹配!A:X,4,FALSE)</f>
        <v>无</v>
      </c>
    </row>
    <row r="268" spans="1:30">
      <c r="A268" s="22" t="s">
        <v>43</v>
      </c>
      <c r="B268" s="22" t="s">
        <v>543</v>
      </c>
      <c r="C268" s="23">
        <v>17251685</v>
      </c>
      <c r="D268" s="22" t="s">
        <v>172</v>
      </c>
      <c r="E268" s="22" t="s">
        <v>375</v>
      </c>
      <c r="F268" s="22" t="s">
        <v>544</v>
      </c>
      <c r="G268" s="23">
        <v>3321501</v>
      </c>
      <c r="H268" s="22" t="s">
        <v>544</v>
      </c>
      <c r="I268" s="23">
        <v>2710202</v>
      </c>
      <c r="J268" s="22" t="s">
        <v>518</v>
      </c>
      <c r="K268" s="23">
        <v>98.84</v>
      </c>
      <c r="L268" s="23">
        <v>6262</v>
      </c>
      <c r="M268" s="23">
        <v>271</v>
      </c>
      <c r="N268" s="24">
        <v>0.0433</v>
      </c>
      <c r="O268" s="23">
        <v>0.36</v>
      </c>
      <c r="P268" s="23">
        <v>15.78</v>
      </c>
      <c r="Q268" s="23">
        <v>3</v>
      </c>
      <c r="R268" s="23">
        <v>0</v>
      </c>
      <c r="S268" s="23">
        <v>3</v>
      </c>
      <c r="T268" s="23">
        <v>1</v>
      </c>
      <c r="U268" s="23">
        <v>0</v>
      </c>
      <c r="V268" s="23">
        <v>7</v>
      </c>
      <c r="W268" s="23">
        <v>14.12</v>
      </c>
      <c r="X268" s="23">
        <v>0</v>
      </c>
      <c r="Y268" s="24">
        <v>0</v>
      </c>
      <c r="Z268" s="23">
        <v>2</v>
      </c>
      <c r="AA268" s="23">
        <v>0</v>
      </c>
      <c r="AB268" s="19" t="str">
        <f>VLOOKUP(E:E,笔记匹配!A:X,3,FALSE)</f>
        <v>Peach酱</v>
      </c>
      <c r="AC268" s="19" t="str">
        <f>VLOOKUP(E:E,笔记匹配!A:X,2,FALSE)</f>
        <v>月之精华</v>
      </c>
      <c r="AD268" s="19" t="str">
        <f>VLOOKUP(E:E,笔记匹配!A:X,4,FALSE)</f>
        <v>无</v>
      </c>
    </row>
    <row r="269" spans="1:30">
      <c r="A269" s="22" t="s">
        <v>43</v>
      </c>
      <c r="B269" s="22" t="s">
        <v>557</v>
      </c>
      <c r="C269" s="23">
        <v>17419696</v>
      </c>
      <c r="D269" s="22" t="s">
        <v>172</v>
      </c>
      <c r="E269" s="22" t="s">
        <v>372</v>
      </c>
      <c r="F269" s="22" t="s">
        <v>558</v>
      </c>
      <c r="G269" s="23">
        <v>3345513</v>
      </c>
      <c r="H269" s="22" t="s">
        <v>558</v>
      </c>
      <c r="I269" s="23">
        <v>2733316</v>
      </c>
      <c r="J269" s="22" t="s">
        <v>518</v>
      </c>
      <c r="K269" s="23">
        <v>37.25</v>
      </c>
      <c r="L269" s="23">
        <v>3436</v>
      </c>
      <c r="M269" s="23">
        <v>104</v>
      </c>
      <c r="N269" s="24">
        <v>0.0303</v>
      </c>
      <c r="O269" s="23">
        <v>0.36</v>
      </c>
      <c r="P269" s="23">
        <v>10.84</v>
      </c>
      <c r="Q269" s="23">
        <v>3</v>
      </c>
      <c r="R269" s="23">
        <v>0</v>
      </c>
      <c r="S269" s="23">
        <v>0</v>
      </c>
      <c r="T269" s="23">
        <v>0</v>
      </c>
      <c r="U269" s="23">
        <v>0</v>
      </c>
      <c r="V269" s="23">
        <v>3</v>
      </c>
      <c r="W269" s="23">
        <v>12.42</v>
      </c>
      <c r="X269" s="23">
        <v>0</v>
      </c>
      <c r="Y269" s="24">
        <v>0</v>
      </c>
      <c r="Z269" s="23">
        <v>2</v>
      </c>
      <c r="AA269" s="23">
        <v>0</v>
      </c>
      <c r="AB269" s="19" t="str">
        <f>VLOOKUP(E:E,笔记匹配!A:X,3,FALSE)</f>
        <v>圆湘琴</v>
      </c>
      <c r="AC269" s="19" t="str">
        <f>VLOOKUP(E:E,笔记匹配!A:X,2,FALSE)</f>
        <v>月之精华</v>
      </c>
      <c r="AD269" s="19" t="str">
        <f>VLOOKUP(E:E,笔记匹配!A:X,4,FALSE)</f>
        <v>广禾堂月之精华</v>
      </c>
    </row>
    <row r="270" spans="1:30">
      <c r="A270" s="22" t="s">
        <v>43</v>
      </c>
      <c r="B270" s="22" t="s">
        <v>557</v>
      </c>
      <c r="C270" s="23">
        <v>17434808</v>
      </c>
      <c r="D270" s="22" t="s">
        <v>184</v>
      </c>
      <c r="E270" s="22" t="s">
        <v>382</v>
      </c>
      <c r="F270" s="22" t="s">
        <v>559</v>
      </c>
      <c r="G270" s="23">
        <v>3348268</v>
      </c>
      <c r="H270" s="22" t="s">
        <v>559</v>
      </c>
      <c r="I270" s="23">
        <v>2736186</v>
      </c>
      <c r="J270" s="22" t="s">
        <v>518</v>
      </c>
      <c r="K270" s="23">
        <v>142.26</v>
      </c>
      <c r="L270" s="23">
        <v>3772</v>
      </c>
      <c r="M270" s="23">
        <v>197</v>
      </c>
      <c r="N270" s="24">
        <v>0.0522</v>
      </c>
      <c r="O270" s="23">
        <v>0.72</v>
      </c>
      <c r="P270" s="23">
        <v>37.71</v>
      </c>
      <c r="Q270" s="23">
        <v>4</v>
      </c>
      <c r="R270" s="23">
        <v>1</v>
      </c>
      <c r="S270" s="23">
        <v>8</v>
      </c>
      <c r="T270" s="23">
        <v>1</v>
      </c>
      <c r="U270" s="23">
        <v>0</v>
      </c>
      <c r="V270" s="23">
        <v>14</v>
      </c>
      <c r="W270" s="23">
        <v>10.16</v>
      </c>
      <c r="X270" s="23">
        <v>0</v>
      </c>
      <c r="Y270" s="24">
        <v>0</v>
      </c>
      <c r="Z270" s="23">
        <v>1</v>
      </c>
      <c r="AA270" s="23">
        <v>0</v>
      </c>
      <c r="AB270" s="19" t="str">
        <f>VLOOKUP(E:E,笔记匹配!A:X,3,FALSE)</f>
        <v>车车耶斯</v>
      </c>
      <c r="AC270" s="19" t="str">
        <f>VLOOKUP(E:E,笔记匹配!A:X,2,FALSE)</f>
        <v>月之精华</v>
      </c>
      <c r="AD270" s="19" t="str">
        <f>VLOOKUP(E:E,笔记匹配!A:X,4,FALSE)</f>
        <v>广禾堂</v>
      </c>
    </row>
    <row r="271" spans="1:30">
      <c r="A271" s="22" t="s">
        <v>43</v>
      </c>
      <c r="B271" s="22" t="s">
        <v>563</v>
      </c>
      <c r="C271" s="23">
        <v>17610437</v>
      </c>
      <c r="D271" s="22" t="s">
        <v>184</v>
      </c>
      <c r="E271" s="22" t="s">
        <v>372</v>
      </c>
      <c r="F271" s="22" t="s">
        <v>564</v>
      </c>
      <c r="G271" s="23">
        <v>3384715</v>
      </c>
      <c r="H271" s="22" t="s">
        <v>564</v>
      </c>
      <c r="I271" s="23">
        <v>2771224</v>
      </c>
      <c r="J271" s="22" t="s">
        <v>518</v>
      </c>
      <c r="K271" s="23">
        <v>103.09</v>
      </c>
      <c r="L271" s="23">
        <v>3502</v>
      </c>
      <c r="M271" s="23">
        <v>151</v>
      </c>
      <c r="N271" s="24">
        <v>0.0431</v>
      </c>
      <c r="O271" s="23">
        <v>0.68</v>
      </c>
      <c r="P271" s="23">
        <v>29.44</v>
      </c>
      <c r="Q271" s="23">
        <v>1</v>
      </c>
      <c r="R271" s="23">
        <v>0</v>
      </c>
      <c r="S271" s="23">
        <v>8</v>
      </c>
      <c r="T271" s="23">
        <v>1</v>
      </c>
      <c r="U271" s="23">
        <v>0</v>
      </c>
      <c r="V271" s="23">
        <v>10</v>
      </c>
      <c r="W271" s="23">
        <v>10.31</v>
      </c>
      <c r="X271" s="23">
        <v>0</v>
      </c>
      <c r="Y271" s="24">
        <v>0</v>
      </c>
      <c r="Z271" s="23">
        <v>2</v>
      </c>
      <c r="AA271" s="23">
        <v>1</v>
      </c>
      <c r="AB271" s="19" t="str">
        <f>VLOOKUP(E:E,笔记匹配!A:X,3,FALSE)</f>
        <v>圆湘琴</v>
      </c>
      <c r="AC271" s="19" t="str">
        <f>VLOOKUP(E:E,笔记匹配!A:X,2,FALSE)</f>
        <v>月之精华</v>
      </c>
      <c r="AD271" s="19" t="str">
        <f>VLOOKUP(E:E,笔记匹配!A:X,4,FALSE)</f>
        <v>广禾堂月之精华</v>
      </c>
    </row>
    <row r="272" spans="1:30">
      <c r="A272" s="22" t="s">
        <v>43</v>
      </c>
      <c r="B272" s="22" t="s">
        <v>565</v>
      </c>
      <c r="C272" s="23">
        <v>17758514</v>
      </c>
      <c r="D272" s="22" t="s">
        <v>184</v>
      </c>
      <c r="E272" s="22" t="s">
        <v>383</v>
      </c>
      <c r="F272" s="22" t="s">
        <v>566</v>
      </c>
      <c r="G272" s="23">
        <v>3450615</v>
      </c>
      <c r="H272" s="22" t="s">
        <v>566</v>
      </c>
      <c r="I272" s="23">
        <v>2836558</v>
      </c>
      <c r="J272" s="22" t="s">
        <v>518</v>
      </c>
      <c r="K272" s="23">
        <v>86.04</v>
      </c>
      <c r="L272" s="23">
        <v>19091</v>
      </c>
      <c r="M272" s="23">
        <v>700</v>
      </c>
      <c r="N272" s="24">
        <v>0.0367</v>
      </c>
      <c r="O272" s="23">
        <v>0.12</v>
      </c>
      <c r="P272" s="23">
        <v>4.51</v>
      </c>
      <c r="Q272" s="23">
        <v>13</v>
      </c>
      <c r="R272" s="23">
        <v>4</v>
      </c>
      <c r="S272" s="23">
        <v>1</v>
      </c>
      <c r="T272" s="23">
        <v>0</v>
      </c>
      <c r="U272" s="23">
        <v>1</v>
      </c>
      <c r="V272" s="23">
        <v>19</v>
      </c>
      <c r="W272" s="23">
        <v>4.53</v>
      </c>
      <c r="X272" s="23">
        <v>0</v>
      </c>
      <c r="Y272" s="24">
        <v>0</v>
      </c>
      <c r="Z272" s="23">
        <v>2</v>
      </c>
      <c r="AA272" s="23">
        <v>0</v>
      </c>
      <c r="AB272" s="19" t="str">
        <f>VLOOKUP(E:E,笔记匹配!A:X,3,FALSE)</f>
        <v>如果姨妈分等级，你是哪一级👇🥹</v>
      </c>
      <c r="AC272" s="19" t="str">
        <f>VLOOKUP(E:E,笔记匹配!A:X,2,FALSE)</f>
        <v>无</v>
      </c>
      <c r="AD272" s="19" t="str">
        <f>VLOOKUP(E:E,笔记匹配!A:X,4,FALSE)</f>
        <v>无</v>
      </c>
    </row>
    <row r="273" spans="1:30">
      <c r="A273" s="22" t="s">
        <v>44</v>
      </c>
      <c r="B273" s="22" t="s">
        <v>521</v>
      </c>
      <c r="C273" s="23">
        <v>16642222</v>
      </c>
      <c r="D273" s="22" t="s">
        <v>172</v>
      </c>
      <c r="E273" s="22" t="s">
        <v>372</v>
      </c>
      <c r="F273" s="22" t="s">
        <v>522</v>
      </c>
      <c r="G273" s="23">
        <v>3233847</v>
      </c>
      <c r="H273" s="22" t="s">
        <v>522</v>
      </c>
      <c r="I273" s="23">
        <v>2619163</v>
      </c>
      <c r="J273" s="22" t="s">
        <v>518</v>
      </c>
      <c r="K273" s="23">
        <v>188.32</v>
      </c>
      <c r="L273" s="23">
        <v>11216</v>
      </c>
      <c r="M273" s="23">
        <v>376</v>
      </c>
      <c r="N273" s="24">
        <v>0.0335</v>
      </c>
      <c r="O273" s="23">
        <v>0.5</v>
      </c>
      <c r="P273" s="23">
        <v>16.79</v>
      </c>
      <c r="Q273" s="23">
        <v>3</v>
      </c>
      <c r="R273" s="23">
        <v>0</v>
      </c>
      <c r="S273" s="23">
        <v>3</v>
      </c>
      <c r="T273" s="23">
        <v>0</v>
      </c>
      <c r="U273" s="23">
        <v>1</v>
      </c>
      <c r="V273" s="23">
        <v>7</v>
      </c>
      <c r="W273" s="23">
        <v>26.9</v>
      </c>
      <c r="X273" s="23">
        <v>0</v>
      </c>
      <c r="Y273" s="24">
        <v>0</v>
      </c>
      <c r="Z273" s="23">
        <v>0</v>
      </c>
      <c r="AA273" s="23">
        <v>0</v>
      </c>
      <c r="AB273" s="19" t="str">
        <f>VLOOKUP(E:E,笔记匹配!A:X,3,FALSE)</f>
        <v>圆湘琴</v>
      </c>
      <c r="AC273" s="19" t="str">
        <f>VLOOKUP(E:E,笔记匹配!A:X,2,FALSE)</f>
        <v>月之精华</v>
      </c>
      <c r="AD273" s="19" t="str">
        <f>VLOOKUP(E:E,笔记匹配!A:X,4,FALSE)</f>
        <v>广禾堂月之精华</v>
      </c>
    </row>
    <row r="274" spans="1:30">
      <c r="A274" s="22" t="s">
        <v>44</v>
      </c>
      <c r="B274" s="22" t="s">
        <v>521</v>
      </c>
      <c r="C274" s="23">
        <v>16642794</v>
      </c>
      <c r="D274" s="22" t="s">
        <v>172</v>
      </c>
      <c r="E274" s="22" t="s">
        <v>372</v>
      </c>
      <c r="F274" s="22" t="s">
        <v>523</v>
      </c>
      <c r="G274" s="23">
        <v>3233955</v>
      </c>
      <c r="H274" s="22" t="s">
        <v>523</v>
      </c>
      <c r="I274" s="23">
        <v>2619293</v>
      </c>
      <c r="J274" s="22" t="s">
        <v>518</v>
      </c>
      <c r="K274" s="23">
        <v>82.5</v>
      </c>
      <c r="L274" s="23">
        <v>3985</v>
      </c>
      <c r="M274" s="23">
        <v>139</v>
      </c>
      <c r="N274" s="24">
        <v>0.0349</v>
      </c>
      <c r="O274" s="23">
        <v>0.59</v>
      </c>
      <c r="P274" s="23">
        <v>20.7</v>
      </c>
      <c r="Q274" s="23">
        <v>3</v>
      </c>
      <c r="R274" s="23">
        <v>0</v>
      </c>
      <c r="S274" s="23">
        <v>2</v>
      </c>
      <c r="T274" s="23">
        <v>0</v>
      </c>
      <c r="U274" s="23">
        <v>0</v>
      </c>
      <c r="V274" s="23">
        <v>5</v>
      </c>
      <c r="W274" s="23">
        <v>16.5</v>
      </c>
      <c r="X274" s="23">
        <v>0</v>
      </c>
      <c r="Y274" s="24">
        <v>0</v>
      </c>
      <c r="Z274" s="23">
        <v>1</v>
      </c>
      <c r="AA274" s="23">
        <v>0</v>
      </c>
      <c r="AB274" s="19" t="str">
        <f>VLOOKUP(E:E,笔记匹配!A:X,3,FALSE)</f>
        <v>圆湘琴</v>
      </c>
      <c r="AC274" s="19" t="str">
        <f>VLOOKUP(E:E,笔记匹配!A:X,2,FALSE)</f>
        <v>月之精华</v>
      </c>
      <c r="AD274" s="19" t="str">
        <f>VLOOKUP(E:E,笔记匹配!A:X,4,FALSE)</f>
        <v>广禾堂月之精华</v>
      </c>
    </row>
    <row r="275" spans="1:30">
      <c r="A275" s="22" t="s">
        <v>44</v>
      </c>
      <c r="B275" s="22" t="s">
        <v>521</v>
      </c>
      <c r="C275" s="23">
        <v>16642894</v>
      </c>
      <c r="D275" s="22" t="s">
        <v>172</v>
      </c>
      <c r="E275" s="22" t="s">
        <v>372</v>
      </c>
      <c r="F275" s="22" t="s">
        <v>524</v>
      </c>
      <c r="G275" s="23">
        <v>3233979</v>
      </c>
      <c r="H275" s="22" t="s">
        <v>524</v>
      </c>
      <c r="I275" s="23">
        <v>2619310</v>
      </c>
      <c r="J275" s="22" t="s">
        <v>518</v>
      </c>
      <c r="K275" s="23">
        <v>0.6</v>
      </c>
      <c r="L275" s="23">
        <v>65</v>
      </c>
      <c r="M275" s="23">
        <v>2</v>
      </c>
      <c r="N275" s="24">
        <v>0.0308</v>
      </c>
      <c r="O275" s="23">
        <v>0.3</v>
      </c>
      <c r="P275" s="23">
        <v>9.23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4">
        <v>0</v>
      </c>
      <c r="Z275" s="23">
        <v>0</v>
      </c>
      <c r="AA275" s="23">
        <v>0</v>
      </c>
      <c r="AB275" s="19" t="str">
        <f>VLOOKUP(E:E,笔记匹配!A:X,3,FALSE)</f>
        <v>圆湘琴</v>
      </c>
      <c r="AC275" s="19" t="str">
        <f>VLOOKUP(E:E,笔记匹配!A:X,2,FALSE)</f>
        <v>月之精华</v>
      </c>
      <c r="AD275" s="19" t="str">
        <f>VLOOKUP(E:E,笔记匹配!A:X,4,FALSE)</f>
        <v>广禾堂月之精华</v>
      </c>
    </row>
    <row r="276" spans="1:30">
      <c r="A276" s="22" t="s">
        <v>44</v>
      </c>
      <c r="B276" s="22" t="s">
        <v>531</v>
      </c>
      <c r="C276" s="23">
        <v>16851432</v>
      </c>
      <c r="D276" s="22" t="s">
        <v>172</v>
      </c>
      <c r="E276" s="22" t="s">
        <v>372</v>
      </c>
      <c r="F276" s="22" t="s">
        <v>532</v>
      </c>
      <c r="G276" s="23">
        <v>3264185</v>
      </c>
      <c r="H276" s="22" t="s">
        <v>532</v>
      </c>
      <c r="I276" s="23">
        <v>2651960</v>
      </c>
      <c r="J276" s="22" t="s">
        <v>518</v>
      </c>
      <c r="K276" s="23">
        <v>31.16</v>
      </c>
      <c r="L276" s="23">
        <v>2162</v>
      </c>
      <c r="M276" s="23">
        <v>66</v>
      </c>
      <c r="N276" s="24">
        <v>0.0305</v>
      </c>
      <c r="O276" s="23">
        <v>0.47</v>
      </c>
      <c r="P276" s="23">
        <v>14.41</v>
      </c>
      <c r="Q276" s="23">
        <v>0</v>
      </c>
      <c r="R276" s="23">
        <v>0</v>
      </c>
      <c r="S276" s="23">
        <v>1</v>
      </c>
      <c r="T276" s="23">
        <v>0</v>
      </c>
      <c r="U276" s="23">
        <v>0</v>
      </c>
      <c r="V276" s="23">
        <v>1</v>
      </c>
      <c r="W276" s="23">
        <v>31.16</v>
      </c>
      <c r="X276" s="23">
        <v>0</v>
      </c>
      <c r="Y276" s="24">
        <v>0</v>
      </c>
      <c r="Z276" s="23">
        <v>0</v>
      </c>
      <c r="AA276" s="23">
        <v>1</v>
      </c>
      <c r="AB276" s="19" t="str">
        <f>VLOOKUP(E:E,笔记匹配!A:X,3,FALSE)</f>
        <v>圆湘琴</v>
      </c>
      <c r="AC276" s="19" t="str">
        <f>VLOOKUP(E:E,笔记匹配!A:X,2,FALSE)</f>
        <v>月之精华</v>
      </c>
      <c r="AD276" s="19" t="str">
        <f>VLOOKUP(E:E,笔记匹配!A:X,4,FALSE)</f>
        <v>广禾堂月之精华</v>
      </c>
    </row>
    <row r="277" spans="1:30">
      <c r="A277" s="22" t="s">
        <v>44</v>
      </c>
      <c r="B277" s="22" t="s">
        <v>557</v>
      </c>
      <c r="C277" s="23">
        <v>17419696</v>
      </c>
      <c r="D277" s="22" t="s">
        <v>172</v>
      </c>
      <c r="E277" s="22" t="s">
        <v>372</v>
      </c>
      <c r="F277" s="22" t="s">
        <v>558</v>
      </c>
      <c r="G277" s="23">
        <v>3345513</v>
      </c>
      <c r="H277" s="22" t="s">
        <v>558</v>
      </c>
      <c r="I277" s="23">
        <v>2733316</v>
      </c>
      <c r="J277" s="22" t="s">
        <v>518</v>
      </c>
      <c r="K277" s="23">
        <v>56.41</v>
      </c>
      <c r="L277" s="23">
        <v>4544</v>
      </c>
      <c r="M277" s="23">
        <v>165</v>
      </c>
      <c r="N277" s="24">
        <v>0.0363</v>
      </c>
      <c r="O277" s="23">
        <v>0.34</v>
      </c>
      <c r="P277" s="23">
        <v>12.41</v>
      </c>
      <c r="Q277" s="23">
        <v>2</v>
      </c>
      <c r="R277" s="23">
        <v>0</v>
      </c>
      <c r="S277" s="23">
        <v>0</v>
      </c>
      <c r="T277" s="23">
        <v>0</v>
      </c>
      <c r="U277" s="23">
        <v>0</v>
      </c>
      <c r="V277" s="23">
        <v>2</v>
      </c>
      <c r="W277" s="23">
        <v>28.2</v>
      </c>
      <c r="X277" s="23">
        <v>0</v>
      </c>
      <c r="Y277" s="24">
        <v>0</v>
      </c>
      <c r="Z277" s="23">
        <v>1</v>
      </c>
      <c r="AA277" s="23">
        <v>0</v>
      </c>
      <c r="AB277" s="19" t="str">
        <f>VLOOKUP(E:E,笔记匹配!A:X,3,FALSE)</f>
        <v>圆湘琴</v>
      </c>
      <c r="AC277" s="19" t="str">
        <f>VLOOKUP(E:E,笔记匹配!A:X,2,FALSE)</f>
        <v>月之精华</v>
      </c>
      <c r="AD277" s="19" t="str">
        <f>VLOOKUP(E:E,笔记匹配!A:X,4,FALSE)</f>
        <v>广禾堂月之精华</v>
      </c>
    </row>
    <row r="278" spans="1:30">
      <c r="A278" s="22" t="s">
        <v>44</v>
      </c>
      <c r="B278" s="22" t="s">
        <v>563</v>
      </c>
      <c r="C278" s="23">
        <v>17610437</v>
      </c>
      <c r="D278" s="22" t="s">
        <v>184</v>
      </c>
      <c r="E278" s="22" t="s">
        <v>372</v>
      </c>
      <c r="F278" s="22" t="s">
        <v>564</v>
      </c>
      <c r="G278" s="23">
        <v>3384715</v>
      </c>
      <c r="H278" s="22" t="s">
        <v>564</v>
      </c>
      <c r="I278" s="23">
        <v>2771224</v>
      </c>
      <c r="J278" s="22" t="s">
        <v>518</v>
      </c>
      <c r="K278" s="23">
        <v>348.75</v>
      </c>
      <c r="L278" s="23">
        <v>18820</v>
      </c>
      <c r="M278" s="23">
        <v>553</v>
      </c>
      <c r="N278" s="24">
        <v>0.0294</v>
      </c>
      <c r="O278" s="23">
        <v>0.63</v>
      </c>
      <c r="P278" s="23">
        <v>18.53</v>
      </c>
      <c r="Q278" s="23">
        <v>22</v>
      </c>
      <c r="R278" s="23">
        <v>0</v>
      </c>
      <c r="S278" s="23">
        <v>27</v>
      </c>
      <c r="T278" s="23">
        <v>0</v>
      </c>
      <c r="U278" s="23">
        <v>0</v>
      </c>
      <c r="V278" s="23">
        <v>49</v>
      </c>
      <c r="W278" s="23">
        <v>7.12</v>
      </c>
      <c r="X278" s="23">
        <v>0</v>
      </c>
      <c r="Y278" s="24">
        <v>0</v>
      </c>
      <c r="Z278" s="23">
        <v>3</v>
      </c>
      <c r="AA278" s="23">
        <v>4</v>
      </c>
      <c r="AB278" s="19" t="str">
        <f>VLOOKUP(E:E,笔记匹配!A:X,3,FALSE)</f>
        <v>圆湘琴</v>
      </c>
      <c r="AC278" s="19" t="str">
        <f>VLOOKUP(E:E,笔记匹配!A:X,2,FALSE)</f>
        <v>月之精华</v>
      </c>
      <c r="AD278" s="19" t="str">
        <f>VLOOKUP(E:E,笔记匹配!A:X,4,FALSE)</f>
        <v>广禾堂月之精华</v>
      </c>
    </row>
    <row r="279" spans="1:30">
      <c r="A279" s="22" t="s">
        <v>44</v>
      </c>
      <c r="B279" s="22" t="s">
        <v>567</v>
      </c>
      <c r="C279" s="23">
        <v>17949158</v>
      </c>
      <c r="D279" s="22" t="s">
        <v>184</v>
      </c>
      <c r="E279" s="22" t="s">
        <v>373</v>
      </c>
      <c r="F279" s="22" t="s">
        <v>568</v>
      </c>
      <c r="G279" s="23">
        <v>3532508</v>
      </c>
      <c r="H279" s="22" t="s">
        <v>568</v>
      </c>
      <c r="I279" s="23">
        <v>2918034</v>
      </c>
      <c r="J279" s="22" t="s">
        <v>518</v>
      </c>
      <c r="K279" s="23">
        <v>11.55</v>
      </c>
      <c r="L279" s="23">
        <v>2504</v>
      </c>
      <c r="M279" s="23">
        <v>48</v>
      </c>
      <c r="N279" s="24">
        <v>0.0192</v>
      </c>
      <c r="O279" s="23">
        <v>0.24</v>
      </c>
      <c r="P279" s="23">
        <v>4.61</v>
      </c>
      <c r="Q279" s="23">
        <v>1</v>
      </c>
      <c r="R279" s="23">
        <v>0</v>
      </c>
      <c r="S279" s="23">
        <v>1</v>
      </c>
      <c r="T279" s="23">
        <v>0</v>
      </c>
      <c r="U279" s="23">
        <v>0</v>
      </c>
      <c r="V279" s="23">
        <v>2</v>
      </c>
      <c r="W279" s="23">
        <v>5.78</v>
      </c>
      <c r="X279" s="23">
        <v>0</v>
      </c>
      <c r="Y279" s="24">
        <v>0</v>
      </c>
      <c r="Z279" s="23">
        <v>0</v>
      </c>
      <c r="AA279" s="23">
        <v>0</v>
      </c>
      <c r="AB279" s="19" t="str">
        <f>VLOOKUP(E:E,笔记匹配!A:X,3,FALSE)</f>
        <v>西米是个小可爱</v>
      </c>
      <c r="AC279" s="19" t="str">
        <f>VLOOKUP(E:E,笔记匹配!A:X,2,FALSE)</f>
        <v>月之精华</v>
      </c>
      <c r="AD279" s="19" t="str">
        <f>VLOOKUP(E:E,笔记匹配!A:X,4,FALSE)</f>
        <v>广禾堂</v>
      </c>
    </row>
    <row r="280" spans="1:30">
      <c r="A280" s="22" t="s">
        <v>45</v>
      </c>
      <c r="B280" s="22" t="s">
        <v>521</v>
      </c>
      <c r="C280" s="23">
        <v>16642222</v>
      </c>
      <c r="D280" s="22" t="s">
        <v>172</v>
      </c>
      <c r="E280" s="22" t="s">
        <v>372</v>
      </c>
      <c r="F280" s="22" t="s">
        <v>522</v>
      </c>
      <c r="G280" s="23">
        <v>3233847</v>
      </c>
      <c r="H280" s="22" t="s">
        <v>522</v>
      </c>
      <c r="I280" s="23">
        <v>2619163</v>
      </c>
      <c r="J280" s="22" t="s">
        <v>518</v>
      </c>
      <c r="K280" s="23">
        <v>536.45</v>
      </c>
      <c r="L280" s="23">
        <v>35063</v>
      </c>
      <c r="M280" s="23">
        <v>1024</v>
      </c>
      <c r="N280" s="24">
        <v>0.0292</v>
      </c>
      <c r="O280" s="23">
        <v>0.52</v>
      </c>
      <c r="P280" s="23">
        <v>15.3</v>
      </c>
      <c r="Q280" s="23">
        <v>11</v>
      </c>
      <c r="R280" s="23">
        <v>0</v>
      </c>
      <c r="S280" s="23">
        <v>5</v>
      </c>
      <c r="T280" s="23">
        <v>0</v>
      </c>
      <c r="U280" s="23">
        <v>1</v>
      </c>
      <c r="V280" s="23">
        <v>17</v>
      </c>
      <c r="W280" s="23">
        <v>31.56</v>
      </c>
      <c r="X280" s="23">
        <v>0</v>
      </c>
      <c r="Y280" s="24">
        <v>0</v>
      </c>
      <c r="Z280" s="23">
        <v>4</v>
      </c>
      <c r="AA280" s="23">
        <v>2</v>
      </c>
      <c r="AB280" s="19" t="str">
        <f>VLOOKUP(E:E,笔记匹配!A:X,3,FALSE)</f>
        <v>圆湘琴</v>
      </c>
      <c r="AC280" s="19" t="str">
        <f>VLOOKUP(E:E,笔记匹配!A:X,2,FALSE)</f>
        <v>月之精华</v>
      </c>
      <c r="AD280" s="19" t="str">
        <f>VLOOKUP(E:E,笔记匹配!A:X,4,FALSE)</f>
        <v>广禾堂月之精华</v>
      </c>
    </row>
    <row r="281" spans="1:30">
      <c r="A281" s="22" t="s">
        <v>45</v>
      </c>
      <c r="B281" s="22" t="s">
        <v>521</v>
      </c>
      <c r="C281" s="23">
        <v>16642794</v>
      </c>
      <c r="D281" s="22" t="s">
        <v>172</v>
      </c>
      <c r="E281" s="22" t="s">
        <v>372</v>
      </c>
      <c r="F281" s="22" t="s">
        <v>523</v>
      </c>
      <c r="G281" s="23">
        <v>3233955</v>
      </c>
      <c r="H281" s="22" t="s">
        <v>523</v>
      </c>
      <c r="I281" s="23">
        <v>2619293</v>
      </c>
      <c r="J281" s="22" t="s">
        <v>518</v>
      </c>
      <c r="K281" s="23">
        <v>353.84</v>
      </c>
      <c r="L281" s="23">
        <v>17312</v>
      </c>
      <c r="M281" s="23">
        <v>585</v>
      </c>
      <c r="N281" s="24">
        <v>0.0338</v>
      </c>
      <c r="O281" s="23">
        <v>0.6</v>
      </c>
      <c r="P281" s="23">
        <v>20.44</v>
      </c>
      <c r="Q281" s="23">
        <v>5</v>
      </c>
      <c r="R281" s="23">
        <v>0</v>
      </c>
      <c r="S281" s="23">
        <v>4</v>
      </c>
      <c r="T281" s="23">
        <v>0</v>
      </c>
      <c r="U281" s="23">
        <v>0</v>
      </c>
      <c r="V281" s="23">
        <v>9</v>
      </c>
      <c r="W281" s="23">
        <v>39.32</v>
      </c>
      <c r="X281" s="23">
        <v>0</v>
      </c>
      <c r="Y281" s="24">
        <v>0</v>
      </c>
      <c r="Z281" s="23">
        <v>5</v>
      </c>
      <c r="AA281" s="23">
        <v>2</v>
      </c>
      <c r="AB281" s="19" t="str">
        <f>VLOOKUP(E:E,笔记匹配!A:X,3,FALSE)</f>
        <v>圆湘琴</v>
      </c>
      <c r="AC281" s="19" t="str">
        <f>VLOOKUP(E:E,笔记匹配!A:X,2,FALSE)</f>
        <v>月之精华</v>
      </c>
      <c r="AD281" s="19" t="str">
        <f>VLOOKUP(E:E,笔记匹配!A:X,4,FALSE)</f>
        <v>广禾堂月之精华</v>
      </c>
    </row>
    <row r="282" spans="1:30">
      <c r="A282" s="22" t="s">
        <v>45</v>
      </c>
      <c r="B282" s="22" t="s">
        <v>521</v>
      </c>
      <c r="C282" s="23">
        <v>16642894</v>
      </c>
      <c r="D282" s="22" t="s">
        <v>172</v>
      </c>
      <c r="E282" s="22" t="s">
        <v>372</v>
      </c>
      <c r="F282" s="22" t="s">
        <v>524</v>
      </c>
      <c r="G282" s="23">
        <v>3233979</v>
      </c>
      <c r="H282" s="22" t="s">
        <v>524</v>
      </c>
      <c r="I282" s="23">
        <v>2619310</v>
      </c>
      <c r="J282" s="22" t="s">
        <v>518</v>
      </c>
      <c r="K282" s="23">
        <v>5.1</v>
      </c>
      <c r="L282" s="23">
        <v>305</v>
      </c>
      <c r="M282" s="23">
        <v>17</v>
      </c>
      <c r="N282" s="24">
        <v>0.0557</v>
      </c>
      <c r="O282" s="23">
        <v>0.3</v>
      </c>
      <c r="P282" s="23">
        <v>16.72</v>
      </c>
      <c r="Q282" s="23">
        <v>0</v>
      </c>
      <c r="R282" s="23">
        <v>0</v>
      </c>
      <c r="S282" s="23">
        <v>1</v>
      </c>
      <c r="T282" s="23">
        <v>0</v>
      </c>
      <c r="U282" s="23">
        <v>0</v>
      </c>
      <c r="V282" s="23">
        <v>1</v>
      </c>
      <c r="W282" s="23">
        <v>5.1</v>
      </c>
      <c r="X282" s="23">
        <v>0</v>
      </c>
      <c r="Y282" s="24">
        <v>0</v>
      </c>
      <c r="Z282" s="23">
        <v>0</v>
      </c>
      <c r="AA282" s="23">
        <v>0</v>
      </c>
      <c r="AB282" s="19" t="str">
        <f>VLOOKUP(E:E,笔记匹配!A:X,3,FALSE)</f>
        <v>圆湘琴</v>
      </c>
      <c r="AC282" s="19" t="str">
        <f>VLOOKUP(E:E,笔记匹配!A:X,2,FALSE)</f>
        <v>月之精华</v>
      </c>
      <c r="AD282" s="19" t="str">
        <f>VLOOKUP(E:E,笔记匹配!A:X,4,FALSE)</f>
        <v>广禾堂月之精华</v>
      </c>
    </row>
    <row r="283" spans="1:30">
      <c r="A283" s="22" t="s">
        <v>45</v>
      </c>
      <c r="B283" s="22" t="s">
        <v>531</v>
      </c>
      <c r="C283" s="23">
        <v>16851432</v>
      </c>
      <c r="D283" s="22" t="s">
        <v>172</v>
      </c>
      <c r="E283" s="22" t="s">
        <v>372</v>
      </c>
      <c r="F283" s="22" t="s">
        <v>532</v>
      </c>
      <c r="G283" s="23">
        <v>3264185</v>
      </c>
      <c r="H283" s="22" t="s">
        <v>532</v>
      </c>
      <c r="I283" s="23">
        <v>2651960</v>
      </c>
      <c r="J283" s="22" t="s">
        <v>518</v>
      </c>
      <c r="K283" s="23">
        <v>300.93</v>
      </c>
      <c r="L283" s="23">
        <v>14930</v>
      </c>
      <c r="M283" s="23">
        <v>464</v>
      </c>
      <c r="N283" s="24">
        <v>0.0311</v>
      </c>
      <c r="O283" s="23">
        <v>0.65</v>
      </c>
      <c r="P283" s="23">
        <v>20.16</v>
      </c>
      <c r="Q283" s="23">
        <v>1</v>
      </c>
      <c r="R283" s="23">
        <v>0</v>
      </c>
      <c r="S283" s="23">
        <v>1</v>
      </c>
      <c r="T283" s="23">
        <v>0</v>
      </c>
      <c r="U283" s="23">
        <v>0</v>
      </c>
      <c r="V283" s="23">
        <v>2</v>
      </c>
      <c r="W283" s="23">
        <v>150.46</v>
      </c>
      <c r="X283" s="23">
        <v>0</v>
      </c>
      <c r="Y283" s="24">
        <v>0</v>
      </c>
      <c r="Z283" s="23">
        <v>1</v>
      </c>
      <c r="AA283" s="23">
        <v>0</v>
      </c>
      <c r="AB283" s="19" t="str">
        <f>VLOOKUP(E:E,笔记匹配!A:X,3,FALSE)</f>
        <v>圆湘琴</v>
      </c>
      <c r="AC283" s="19" t="str">
        <f>VLOOKUP(E:E,笔记匹配!A:X,2,FALSE)</f>
        <v>月之精华</v>
      </c>
      <c r="AD283" s="19" t="str">
        <f>VLOOKUP(E:E,笔记匹配!A:X,4,FALSE)</f>
        <v>广禾堂月之精华</v>
      </c>
    </row>
    <row r="284" spans="1:30">
      <c r="A284" s="22" t="s">
        <v>45</v>
      </c>
      <c r="B284" s="22" t="s">
        <v>557</v>
      </c>
      <c r="C284" s="23">
        <v>17419696</v>
      </c>
      <c r="D284" s="22" t="s">
        <v>172</v>
      </c>
      <c r="E284" s="22" t="s">
        <v>372</v>
      </c>
      <c r="F284" s="22" t="s">
        <v>558</v>
      </c>
      <c r="G284" s="23">
        <v>3345513</v>
      </c>
      <c r="H284" s="22" t="s">
        <v>558</v>
      </c>
      <c r="I284" s="23">
        <v>2733316</v>
      </c>
      <c r="J284" s="22" t="s">
        <v>518</v>
      </c>
      <c r="K284" s="23">
        <v>209.26</v>
      </c>
      <c r="L284" s="23">
        <v>18202</v>
      </c>
      <c r="M284" s="23">
        <v>588</v>
      </c>
      <c r="N284" s="24">
        <v>0.0323</v>
      </c>
      <c r="O284" s="23">
        <v>0.36</v>
      </c>
      <c r="P284" s="23">
        <v>11.5</v>
      </c>
      <c r="Q284" s="23">
        <v>10</v>
      </c>
      <c r="R284" s="23">
        <v>0</v>
      </c>
      <c r="S284" s="23">
        <v>3</v>
      </c>
      <c r="T284" s="23">
        <v>0</v>
      </c>
      <c r="U284" s="23">
        <v>0</v>
      </c>
      <c r="V284" s="23">
        <v>13</v>
      </c>
      <c r="W284" s="23">
        <v>16.1</v>
      </c>
      <c r="X284" s="23">
        <v>0</v>
      </c>
      <c r="Y284" s="24">
        <v>0</v>
      </c>
      <c r="Z284" s="23">
        <v>1</v>
      </c>
      <c r="AA284" s="23">
        <v>0</v>
      </c>
      <c r="AB284" s="19" t="str">
        <f>VLOOKUP(E:E,笔记匹配!A:X,3,FALSE)</f>
        <v>圆湘琴</v>
      </c>
      <c r="AC284" s="19" t="str">
        <f>VLOOKUP(E:E,笔记匹配!A:X,2,FALSE)</f>
        <v>月之精华</v>
      </c>
      <c r="AD284" s="19" t="str">
        <f>VLOOKUP(E:E,笔记匹配!A:X,4,FALSE)</f>
        <v>广禾堂月之精华</v>
      </c>
    </row>
    <row r="285" spans="1:30">
      <c r="A285" s="22" t="s">
        <v>45</v>
      </c>
      <c r="B285" s="22" t="s">
        <v>563</v>
      </c>
      <c r="C285" s="23">
        <v>17610437</v>
      </c>
      <c r="D285" s="22" t="s">
        <v>184</v>
      </c>
      <c r="E285" s="22" t="s">
        <v>372</v>
      </c>
      <c r="F285" s="22" t="s">
        <v>564</v>
      </c>
      <c r="G285" s="23">
        <v>3384715</v>
      </c>
      <c r="H285" s="22" t="s">
        <v>564</v>
      </c>
      <c r="I285" s="23">
        <v>2771224</v>
      </c>
      <c r="J285" s="22" t="s">
        <v>518</v>
      </c>
      <c r="K285" s="23">
        <v>789.1</v>
      </c>
      <c r="L285" s="23">
        <v>34449</v>
      </c>
      <c r="M285" s="23">
        <v>1127</v>
      </c>
      <c r="N285" s="24">
        <v>0.0327</v>
      </c>
      <c r="O285" s="23">
        <v>0.7</v>
      </c>
      <c r="P285" s="23">
        <v>22.91</v>
      </c>
      <c r="Q285" s="23">
        <v>67</v>
      </c>
      <c r="R285" s="23">
        <v>0</v>
      </c>
      <c r="S285" s="23">
        <v>60</v>
      </c>
      <c r="T285" s="23">
        <v>1</v>
      </c>
      <c r="U285" s="23">
        <v>1</v>
      </c>
      <c r="V285" s="23">
        <v>129</v>
      </c>
      <c r="W285" s="23">
        <v>6.12</v>
      </c>
      <c r="X285" s="23">
        <v>0</v>
      </c>
      <c r="Y285" s="24">
        <v>0</v>
      </c>
      <c r="Z285" s="23">
        <v>6</v>
      </c>
      <c r="AA285" s="23">
        <v>6</v>
      </c>
      <c r="AB285" s="19" t="str">
        <f>VLOOKUP(E:E,笔记匹配!A:X,3,FALSE)</f>
        <v>圆湘琴</v>
      </c>
      <c r="AC285" s="19" t="str">
        <f>VLOOKUP(E:E,笔记匹配!A:X,2,FALSE)</f>
        <v>月之精华</v>
      </c>
      <c r="AD285" s="19" t="str">
        <f>VLOOKUP(E:E,笔记匹配!A:X,4,FALSE)</f>
        <v>广禾堂月之精华</v>
      </c>
    </row>
    <row r="286" spans="1:30">
      <c r="A286" s="22" t="s">
        <v>45</v>
      </c>
      <c r="B286" s="22" t="s">
        <v>567</v>
      </c>
      <c r="C286" s="23">
        <v>17949158</v>
      </c>
      <c r="D286" s="22" t="s">
        <v>184</v>
      </c>
      <c r="E286" s="22" t="s">
        <v>373</v>
      </c>
      <c r="F286" s="22" t="s">
        <v>568</v>
      </c>
      <c r="G286" s="23">
        <v>3532508</v>
      </c>
      <c r="H286" s="22" t="s">
        <v>568</v>
      </c>
      <c r="I286" s="23">
        <v>2918034</v>
      </c>
      <c r="J286" s="22" t="s">
        <v>518</v>
      </c>
      <c r="K286" s="23">
        <v>83.29</v>
      </c>
      <c r="L286" s="23">
        <v>8357</v>
      </c>
      <c r="M286" s="23">
        <v>233</v>
      </c>
      <c r="N286" s="24">
        <v>0.0279</v>
      </c>
      <c r="O286" s="23">
        <v>0.36</v>
      </c>
      <c r="P286" s="23">
        <v>9.97</v>
      </c>
      <c r="Q286" s="23">
        <v>11</v>
      </c>
      <c r="R286" s="23">
        <v>0</v>
      </c>
      <c r="S286" s="23">
        <v>11</v>
      </c>
      <c r="T286" s="23">
        <v>1</v>
      </c>
      <c r="U286" s="23">
        <v>1</v>
      </c>
      <c r="V286" s="23">
        <v>24</v>
      </c>
      <c r="W286" s="23">
        <v>3.47</v>
      </c>
      <c r="X286" s="23">
        <v>0</v>
      </c>
      <c r="Y286" s="24">
        <v>0</v>
      </c>
      <c r="Z286" s="23">
        <v>2</v>
      </c>
      <c r="AA286" s="23">
        <v>0</v>
      </c>
      <c r="AB286" s="19" t="str">
        <f>VLOOKUP(E:E,笔记匹配!A:X,3,FALSE)</f>
        <v>西米是个小可爱</v>
      </c>
      <c r="AC286" s="19" t="str">
        <f>VLOOKUP(E:E,笔记匹配!A:X,2,FALSE)</f>
        <v>月之精华</v>
      </c>
      <c r="AD286" s="19" t="str">
        <f>VLOOKUP(E:E,笔记匹配!A:X,4,FALSE)</f>
        <v>广禾堂</v>
      </c>
    </row>
    <row r="287" spans="1:30">
      <c r="A287" s="22" t="s">
        <v>46</v>
      </c>
      <c r="B287" s="22" t="s">
        <v>521</v>
      </c>
      <c r="C287" s="23">
        <v>16642222</v>
      </c>
      <c r="D287" s="22" t="s">
        <v>172</v>
      </c>
      <c r="E287" s="22" t="s">
        <v>372</v>
      </c>
      <c r="F287" s="22" t="s">
        <v>522</v>
      </c>
      <c r="G287" s="23">
        <v>3233847</v>
      </c>
      <c r="H287" s="22" t="s">
        <v>522</v>
      </c>
      <c r="I287" s="23">
        <v>2619163</v>
      </c>
      <c r="J287" s="22" t="s">
        <v>518</v>
      </c>
      <c r="K287" s="23">
        <v>463.61</v>
      </c>
      <c r="L287" s="23">
        <v>30923</v>
      </c>
      <c r="M287" s="23">
        <v>884</v>
      </c>
      <c r="N287" s="24">
        <v>0.0286</v>
      </c>
      <c r="O287" s="23">
        <v>0.52</v>
      </c>
      <c r="P287" s="23">
        <v>14.99</v>
      </c>
      <c r="Q287" s="23">
        <v>12</v>
      </c>
      <c r="R287" s="23">
        <v>1</v>
      </c>
      <c r="S287" s="23">
        <v>5</v>
      </c>
      <c r="T287" s="23">
        <v>0</v>
      </c>
      <c r="U287" s="23">
        <v>0</v>
      </c>
      <c r="V287" s="23">
        <v>18</v>
      </c>
      <c r="W287" s="23">
        <v>25.76</v>
      </c>
      <c r="X287" s="23">
        <v>0</v>
      </c>
      <c r="Y287" s="24">
        <v>0</v>
      </c>
      <c r="Z287" s="23">
        <v>5</v>
      </c>
      <c r="AA287" s="23">
        <v>2</v>
      </c>
      <c r="AB287" s="19" t="str">
        <f>VLOOKUP(E:E,笔记匹配!A:X,3,FALSE)</f>
        <v>圆湘琴</v>
      </c>
      <c r="AC287" s="19" t="str">
        <f>VLOOKUP(E:E,笔记匹配!A:X,2,FALSE)</f>
        <v>月之精华</v>
      </c>
      <c r="AD287" s="19" t="str">
        <f>VLOOKUP(E:E,笔记匹配!A:X,4,FALSE)</f>
        <v>广禾堂月之精华</v>
      </c>
    </row>
    <row r="288" spans="1:30">
      <c r="A288" s="22" t="s">
        <v>46</v>
      </c>
      <c r="B288" s="22" t="s">
        <v>521</v>
      </c>
      <c r="C288" s="23">
        <v>16642794</v>
      </c>
      <c r="D288" s="22" t="s">
        <v>172</v>
      </c>
      <c r="E288" s="22" t="s">
        <v>372</v>
      </c>
      <c r="F288" s="22" t="s">
        <v>523</v>
      </c>
      <c r="G288" s="23">
        <v>3233955</v>
      </c>
      <c r="H288" s="22" t="s">
        <v>523</v>
      </c>
      <c r="I288" s="23">
        <v>2619293</v>
      </c>
      <c r="J288" s="22" t="s">
        <v>518</v>
      </c>
      <c r="K288" s="23">
        <v>308.41</v>
      </c>
      <c r="L288" s="23">
        <v>16640</v>
      </c>
      <c r="M288" s="23">
        <v>477</v>
      </c>
      <c r="N288" s="24">
        <v>0.0287</v>
      </c>
      <c r="O288" s="23">
        <v>0.65</v>
      </c>
      <c r="P288" s="23">
        <v>18.53</v>
      </c>
      <c r="Q288" s="23">
        <v>2</v>
      </c>
      <c r="R288" s="23">
        <v>0</v>
      </c>
      <c r="S288" s="23">
        <v>3</v>
      </c>
      <c r="T288" s="23">
        <v>0</v>
      </c>
      <c r="U288" s="23">
        <v>0</v>
      </c>
      <c r="V288" s="23">
        <v>5</v>
      </c>
      <c r="W288" s="23">
        <v>61.68</v>
      </c>
      <c r="X288" s="23">
        <v>0</v>
      </c>
      <c r="Y288" s="24">
        <v>0</v>
      </c>
      <c r="Z288" s="23">
        <v>3</v>
      </c>
      <c r="AA288" s="23">
        <v>1</v>
      </c>
      <c r="AB288" s="19" t="str">
        <f>VLOOKUP(E:E,笔记匹配!A:X,3,FALSE)</f>
        <v>圆湘琴</v>
      </c>
      <c r="AC288" s="19" t="str">
        <f>VLOOKUP(E:E,笔记匹配!A:X,2,FALSE)</f>
        <v>月之精华</v>
      </c>
      <c r="AD288" s="19" t="str">
        <f>VLOOKUP(E:E,笔记匹配!A:X,4,FALSE)</f>
        <v>广禾堂月之精华</v>
      </c>
    </row>
    <row r="289" spans="1:30">
      <c r="A289" s="22" t="s">
        <v>46</v>
      </c>
      <c r="B289" s="22" t="s">
        <v>521</v>
      </c>
      <c r="C289" s="23">
        <v>16642894</v>
      </c>
      <c r="D289" s="22" t="s">
        <v>172</v>
      </c>
      <c r="E289" s="22" t="s">
        <v>372</v>
      </c>
      <c r="F289" s="22" t="s">
        <v>524</v>
      </c>
      <c r="G289" s="23">
        <v>3233979</v>
      </c>
      <c r="H289" s="22" t="s">
        <v>524</v>
      </c>
      <c r="I289" s="23">
        <v>2619310</v>
      </c>
      <c r="J289" s="22" t="s">
        <v>518</v>
      </c>
      <c r="K289" s="23">
        <v>4.14</v>
      </c>
      <c r="L289" s="23">
        <v>320</v>
      </c>
      <c r="M289" s="23">
        <v>14</v>
      </c>
      <c r="N289" s="24">
        <v>0.0438</v>
      </c>
      <c r="O289" s="23">
        <v>0.3</v>
      </c>
      <c r="P289" s="23">
        <v>12.94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4">
        <v>0</v>
      </c>
      <c r="Z289" s="23">
        <v>0</v>
      </c>
      <c r="AA289" s="23">
        <v>0</v>
      </c>
      <c r="AB289" s="19" t="str">
        <f>VLOOKUP(E:E,笔记匹配!A:X,3,FALSE)</f>
        <v>圆湘琴</v>
      </c>
      <c r="AC289" s="19" t="str">
        <f>VLOOKUP(E:E,笔记匹配!A:X,2,FALSE)</f>
        <v>月之精华</v>
      </c>
      <c r="AD289" s="19" t="str">
        <f>VLOOKUP(E:E,笔记匹配!A:X,4,FALSE)</f>
        <v>广禾堂月之精华</v>
      </c>
    </row>
    <row r="290" spans="1:30">
      <c r="A290" s="22" t="s">
        <v>46</v>
      </c>
      <c r="B290" s="22" t="s">
        <v>531</v>
      </c>
      <c r="C290" s="23">
        <v>16851432</v>
      </c>
      <c r="D290" s="22" t="s">
        <v>172</v>
      </c>
      <c r="E290" s="22" t="s">
        <v>372</v>
      </c>
      <c r="F290" s="22" t="s">
        <v>532</v>
      </c>
      <c r="G290" s="23">
        <v>3264185</v>
      </c>
      <c r="H290" s="22" t="s">
        <v>532</v>
      </c>
      <c r="I290" s="23">
        <v>2651960</v>
      </c>
      <c r="J290" s="22" t="s">
        <v>518</v>
      </c>
      <c r="K290" s="23">
        <v>381.54</v>
      </c>
      <c r="L290" s="23">
        <v>15809</v>
      </c>
      <c r="M290" s="23">
        <v>545</v>
      </c>
      <c r="N290" s="24">
        <v>0.0345</v>
      </c>
      <c r="O290" s="23">
        <v>0.7</v>
      </c>
      <c r="P290" s="23">
        <v>24.13</v>
      </c>
      <c r="Q290" s="23">
        <v>7</v>
      </c>
      <c r="R290" s="23">
        <v>0</v>
      </c>
      <c r="S290" s="23">
        <v>5</v>
      </c>
      <c r="T290" s="23">
        <v>0</v>
      </c>
      <c r="U290" s="23">
        <v>0</v>
      </c>
      <c r="V290" s="23">
        <v>12</v>
      </c>
      <c r="W290" s="23">
        <v>31.8</v>
      </c>
      <c r="X290" s="23">
        <v>0</v>
      </c>
      <c r="Y290" s="24">
        <v>0</v>
      </c>
      <c r="Z290" s="23">
        <v>3</v>
      </c>
      <c r="AA290" s="23">
        <v>1</v>
      </c>
      <c r="AB290" s="19" t="str">
        <f>VLOOKUP(E:E,笔记匹配!A:X,3,FALSE)</f>
        <v>圆湘琴</v>
      </c>
      <c r="AC290" s="19" t="str">
        <f>VLOOKUP(E:E,笔记匹配!A:X,2,FALSE)</f>
        <v>月之精华</v>
      </c>
      <c r="AD290" s="19" t="str">
        <f>VLOOKUP(E:E,笔记匹配!A:X,4,FALSE)</f>
        <v>广禾堂月之精华</v>
      </c>
    </row>
    <row r="291" spans="1:30">
      <c r="A291" s="22" t="s">
        <v>46</v>
      </c>
      <c r="B291" s="22" t="s">
        <v>557</v>
      </c>
      <c r="C291" s="23">
        <v>17419696</v>
      </c>
      <c r="D291" s="22" t="s">
        <v>172</v>
      </c>
      <c r="E291" s="22" t="s">
        <v>372</v>
      </c>
      <c r="F291" s="22" t="s">
        <v>558</v>
      </c>
      <c r="G291" s="23">
        <v>3345513</v>
      </c>
      <c r="H291" s="22" t="s">
        <v>558</v>
      </c>
      <c r="I291" s="23">
        <v>2733316</v>
      </c>
      <c r="J291" s="22" t="s">
        <v>518</v>
      </c>
      <c r="K291" s="23">
        <v>217.29</v>
      </c>
      <c r="L291" s="23">
        <v>18663</v>
      </c>
      <c r="M291" s="23">
        <v>574</v>
      </c>
      <c r="N291" s="24">
        <v>0.0308</v>
      </c>
      <c r="O291" s="23">
        <v>0.38</v>
      </c>
      <c r="P291" s="23">
        <v>11.64</v>
      </c>
      <c r="Q291" s="23">
        <v>2</v>
      </c>
      <c r="R291" s="23">
        <v>0</v>
      </c>
      <c r="S291" s="23">
        <v>2</v>
      </c>
      <c r="T291" s="23">
        <v>0</v>
      </c>
      <c r="U291" s="23">
        <v>0</v>
      </c>
      <c r="V291" s="23">
        <v>4</v>
      </c>
      <c r="W291" s="23">
        <v>54.32</v>
      </c>
      <c r="X291" s="23">
        <v>0</v>
      </c>
      <c r="Y291" s="24">
        <v>0</v>
      </c>
      <c r="Z291" s="23">
        <v>1</v>
      </c>
      <c r="AA291" s="23">
        <v>0</v>
      </c>
      <c r="AB291" s="19" t="str">
        <f>VLOOKUP(E:E,笔记匹配!A:X,3,FALSE)</f>
        <v>圆湘琴</v>
      </c>
      <c r="AC291" s="19" t="str">
        <f>VLOOKUP(E:E,笔记匹配!A:X,2,FALSE)</f>
        <v>月之精华</v>
      </c>
      <c r="AD291" s="19" t="str">
        <f>VLOOKUP(E:E,笔记匹配!A:X,4,FALSE)</f>
        <v>广禾堂月之精华</v>
      </c>
    </row>
    <row r="292" spans="1:30">
      <c r="A292" s="22" t="s">
        <v>46</v>
      </c>
      <c r="B292" s="22" t="s">
        <v>563</v>
      </c>
      <c r="C292" s="23">
        <v>17610437</v>
      </c>
      <c r="D292" s="22" t="s">
        <v>184</v>
      </c>
      <c r="E292" s="22" t="s">
        <v>372</v>
      </c>
      <c r="F292" s="22" t="s">
        <v>564</v>
      </c>
      <c r="G292" s="23">
        <v>3384715</v>
      </c>
      <c r="H292" s="22" t="s">
        <v>564</v>
      </c>
      <c r="I292" s="23">
        <v>2771224</v>
      </c>
      <c r="J292" s="22" t="s">
        <v>518</v>
      </c>
      <c r="K292" s="23">
        <v>780.1</v>
      </c>
      <c r="L292" s="23">
        <v>33874</v>
      </c>
      <c r="M292" s="23">
        <v>1035</v>
      </c>
      <c r="N292" s="24">
        <v>0.0306</v>
      </c>
      <c r="O292" s="23">
        <v>0.75</v>
      </c>
      <c r="P292" s="23">
        <v>23.03</v>
      </c>
      <c r="Q292" s="23">
        <v>58</v>
      </c>
      <c r="R292" s="23">
        <v>1</v>
      </c>
      <c r="S292" s="23">
        <v>67</v>
      </c>
      <c r="T292" s="23">
        <v>2</v>
      </c>
      <c r="U292" s="23">
        <v>1</v>
      </c>
      <c r="V292" s="23">
        <v>129</v>
      </c>
      <c r="W292" s="23">
        <v>6.05</v>
      </c>
      <c r="X292" s="23">
        <v>0</v>
      </c>
      <c r="Y292" s="24">
        <v>0</v>
      </c>
      <c r="Z292" s="23">
        <v>13</v>
      </c>
      <c r="AA292" s="23">
        <v>3</v>
      </c>
      <c r="AB292" s="19" t="str">
        <f>VLOOKUP(E:E,笔记匹配!A:X,3,FALSE)</f>
        <v>圆湘琴</v>
      </c>
      <c r="AC292" s="19" t="str">
        <f>VLOOKUP(E:E,笔记匹配!A:X,2,FALSE)</f>
        <v>月之精华</v>
      </c>
      <c r="AD292" s="19" t="str">
        <f>VLOOKUP(E:E,笔记匹配!A:X,4,FALSE)</f>
        <v>广禾堂月之精华</v>
      </c>
    </row>
    <row r="293" spans="1:30">
      <c r="A293" s="22" t="s">
        <v>46</v>
      </c>
      <c r="B293" s="22" t="s">
        <v>567</v>
      </c>
      <c r="C293" s="23">
        <v>17949158</v>
      </c>
      <c r="D293" s="22" t="s">
        <v>184</v>
      </c>
      <c r="E293" s="22" t="s">
        <v>373</v>
      </c>
      <c r="F293" s="22" t="s">
        <v>568</v>
      </c>
      <c r="G293" s="23">
        <v>3532508</v>
      </c>
      <c r="H293" s="22" t="s">
        <v>568</v>
      </c>
      <c r="I293" s="23">
        <v>2918034</v>
      </c>
      <c r="J293" s="22" t="s">
        <v>518</v>
      </c>
      <c r="K293" s="23">
        <v>451.39</v>
      </c>
      <c r="L293" s="23">
        <v>21658</v>
      </c>
      <c r="M293" s="23">
        <v>741</v>
      </c>
      <c r="N293" s="24">
        <v>0.0342</v>
      </c>
      <c r="O293" s="23">
        <v>0.61</v>
      </c>
      <c r="P293" s="23">
        <v>20.84</v>
      </c>
      <c r="Q293" s="23">
        <v>35</v>
      </c>
      <c r="R293" s="23">
        <v>0</v>
      </c>
      <c r="S293" s="23">
        <v>37</v>
      </c>
      <c r="T293" s="23">
        <v>1</v>
      </c>
      <c r="U293" s="23">
        <v>2</v>
      </c>
      <c r="V293" s="23">
        <v>75</v>
      </c>
      <c r="W293" s="23">
        <v>6.02</v>
      </c>
      <c r="X293" s="23">
        <v>0</v>
      </c>
      <c r="Y293" s="24">
        <v>0</v>
      </c>
      <c r="Z293" s="23">
        <v>2</v>
      </c>
      <c r="AA293" s="23">
        <v>8</v>
      </c>
      <c r="AB293" s="19" t="str">
        <f>VLOOKUP(E:E,笔记匹配!A:X,3,FALSE)</f>
        <v>西米是个小可爱</v>
      </c>
      <c r="AC293" s="19" t="str">
        <f>VLOOKUP(E:E,笔记匹配!A:X,2,FALSE)</f>
        <v>月之精华</v>
      </c>
      <c r="AD293" s="19" t="str">
        <f>VLOOKUP(E:E,笔记匹配!A:X,4,FALSE)</f>
        <v>广禾堂</v>
      </c>
    </row>
    <row r="294" spans="1:30">
      <c r="A294" s="22" t="s">
        <v>46</v>
      </c>
      <c r="B294" s="22" t="s">
        <v>569</v>
      </c>
      <c r="C294" s="23">
        <v>17994331</v>
      </c>
      <c r="D294" s="22" t="s">
        <v>172</v>
      </c>
      <c r="E294" s="22" t="s">
        <v>372</v>
      </c>
      <c r="F294" s="22" t="s">
        <v>570</v>
      </c>
      <c r="G294" s="23">
        <v>3555881</v>
      </c>
      <c r="H294" s="22" t="s">
        <v>570</v>
      </c>
      <c r="I294" s="23">
        <v>2940876</v>
      </c>
      <c r="J294" s="22" t="s">
        <v>518</v>
      </c>
      <c r="K294" s="23">
        <v>120.77</v>
      </c>
      <c r="L294" s="23">
        <v>16488</v>
      </c>
      <c r="M294" s="23">
        <v>359</v>
      </c>
      <c r="N294" s="24">
        <v>0.0218</v>
      </c>
      <c r="O294" s="23">
        <v>0.34</v>
      </c>
      <c r="P294" s="23">
        <v>7.32</v>
      </c>
      <c r="Q294" s="23">
        <v>4</v>
      </c>
      <c r="R294" s="23">
        <v>0</v>
      </c>
      <c r="S294" s="23">
        <v>3</v>
      </c>
      <c r="T294" s="23">
        <v>0</v>
      </c>
      <c r="U294" s="23">
        <v>0</v>
      </c>
      <c r="V294" s="23">
        <v>7</v>
      </c>
      <c r="W294" s="23">
        <v>17.25</v>
      </c>
      <c r="X294" s="23">
        <v>0</v>
      </c>
      <c r="Y294" s="24">
        <v>0</v>
      </c>
      <c r="Z294" s="23">
        <v>3</v>
      </c>
      <c r="AA294" s="23">
        <v>1</v>
      </c>
      <c r="AB294" s="19" t="str">
        <f>VLOOKUP(E:E,笔记匹配!A:X,3,FALSE)</f>
        <v>圆湘琴</v>
      </c>
      <c r="AC294" s="19" t="str">
        <f>VLOOKUP(E:E,笔记匹配!A:X,2,FALSE)</f>
        <v>月之精华</v>
      </c>
      <c r="AD294" s="19" t="str">
        <f>VLOOKUP(E:E,笔记匹配!A:X,4,FALSE)</f>
        <v>广禾堂月之精华</v>
      </c>
    </row>
    <row r="295" spans="1:30">
      <c r="A295" s="22" t="s">
        <v>47</v>
      </c>
      <c r="B295" s="22" t="s">
        <v>521</v>
      </c>
      <c r="C295" s="23">
        <v>16642222</v>
      </c>
      <c r="D295" s="22" t="s">
        <v>172</v>
      </c>
      <c r="E295" s="22" t="s">
        <v>372</v>
      </c>
      <c r="F295" s="22" t="s">
        <v>522</v>
      </c>
      <c r="G295" s="23">
        <v>3233847</v>
      </c>
      <c r="H295" s="22" t="s">
        <v>522</v>
      </c>
      <c r="I295" s="23">
        <v>2619163</v>
      </c>
      <c r="J295" s="22" t="s">
        <v>518</v>
      </c>
      <c r="K295" s="23">
        <v>563.53</v>
      </c>
      <c r="L295" s="23">
        <v>31072</v>
      </c>
      <c r="M295" s="23">
        <v>986</v>
      </c>
      <c r="N295" s="24">
        <v>0.0317</v>
      </c>
      <c r="O295" s="23">
        <v>0.57</v>
      </c>
      <c r="P295" s="23">
        <v>18.14</v>
      </c>
      <c r="Q295" s="23">
        <v>12</v>
      </c>
      <c r="R295" s="23">
        <v>0</v>
      </c>
      <c r="S295" s="23">
        <v>4</v>
      </c>
      <c r="T295" s="23">
        <v>0</v>
      </c>
      <c r="U295" s="23">
        <v>2</v>
      </c>
      <c r="V295" s="23">
        <v>18</v>
      </c>
      <c r="W295" s="23">
        <v>31.31</v>
      </c>
      <c r="X295" s="23">
        <v>0</v>
      </c>
      <c r="Y295" s="24">
        <v>0</v>
      </c>
      <c r="Z295" s="23">
        <v>5</v>
      </c>
      <c r="AA295" s="23">
        <v>3</v>
      </c>
      <c r="AB295" s="19" t="str">
        <f>VLOOKUP(E:E,笔记匹配!A:X,3,FALSE)</f>
        <v>圆湘琴</v>
      </c>
      <c r="AC295" s="19" t="str">
        <f>VLOOKUP(E:E,笔记匹配!A:X,2,FALSE)</f>
        <v>月之精华</v>
      </c>
      <c r="AD295" s="19" t="str">
        <f>VLOOKUP(E:E,笔记匹配!A:X,4,FALSE)</f>
        <v>广禾堂月之精华</v>
      </c>
    </row>
    <row r="296" spans="1:30">
      <c r="A296" s="22" t="s">
        <v>47</v>
      </c>
      <c r="B296" s="22" t="s">
        <v>521</v>
      </c>
      <c r="C296" s="23">
        <v>16642794</v>
      </c>
      <c r="D296" s="22" t="s">
        <v>172</v>
      </c>
      <c r="E296" s="22" t="s">
        <v>372</v>
      </c>
      <c r="F296" s="22" t="s">
        <v>523</v>
      </c>
      <c r="G296" s="23">
        <v>3233955</v>
      </c>
      <c r="H296" s="22" t="s">
        <v>523</v>
      </c>
      <c r="I296" s="23">
        <v>2619293</v>
      </c>
      <c r="J296" s="22" t="s">
        <v>518</v>
      </c>
      <c r="K296" s="23">
        <v>338.32</v>
      </c>
      <c r="L296" s="23">
        <v>14337</v>
      </c>
      <c r="M296" s="23">
        <v>415</v>
      </c>
      <c r="N296" s="24">
        <v>0.0289</v>
      </c>
      <c r="O296" s="23">
        <v>0.82</v>
      </c>
      <c r="P296" s="23">
        <v>23.6</v>
      </c>
      <c r="Q296" s="23">
        <v>0</v>
      </c>
      <c r="R296" s="23">
        <v>0</v>
      </c>
      <c r="S296" s="23">
        <v>1</v>
      </c>
      <c r="T296" s="23">
        <v>2</v>
      </c>
      <c r="U296" s="23">
        <v>1</v>
      </c>
      <c r="V296" s="23">
        <v>4</v>
      </c>
      <c r="W296" s="23">
        <v>84.58</v>
      </c>
      <c r="X296" s="23">
        <v>0</v>
      </c>
      <c r="Y296" s="24">
        <v>0</v>
      </c>
      <c r="Z296" s="23">
        <v>2</v>
      </c>
      <c r="AA296" s="23">
        <v>4</v>
      </c>
      <c r="AB296" s="19" t="str">
        <f>VLOOKUP(E:E,笔记匹配!A:X,3,FALSE)</f>
        <v>圆湘琴</v>
      </c>
      <c r="AC296" s="19" t="str">
        <f>VLOOKUP(E:E,笔记匹配!A:X,2,FALSE)</f>
        <v>月之精华</v>
      </c>
      <c r="AD296" s="19" t="str">
        <f>VLOOKUP(E:E,笔记匹配!A:X,4,FALSE)</f>
        <v>广禾堂月之精华</v>
      </c>
    </row>
    <row r="297" spans="1:30">
      <c r="A297" s="22" t="s">
        <v>47</v>
      </c>
      <c r="B297" s="22" t="s">
        <v>521</v>
      </c>
      <c r="C297" s="23">
        <v>16642894</v>
      </c>
      <c r="D297" s="22" t="s">
        <v>172</v>
      </c>
      <c r="E297" s="22" t="s">
        <v>372</v>
      </c>
      <c r="F297" s="22" t="s">
        <v>524</v>
      </c>
      <c r="G297" s="23">
        <v>3233979</v>
      </c>
      <c r="H297" s="22" t="s">
        <v>524</v>
      </c>
      <c r="I297" s="23">
        <v>2619310</v>
      </c>
      <c r="J297" s="22" t="s">
        <v>518</v>
      </c>
      <c r="K297" s="23">
        <v>5.7</v>
      </c>
      <c r="L297" s="23">
        <v>304</v>
      </c>
      <c r="M297" s="23">
        <v>19</v>
      </c>
      <c r="N297" s="24">
        <v>0.0625</v>
      </c>
      <c r="O297" s="23">
        <v>0.3</v>
      </c>
      <c r="P297" s="23">
        <v>18.75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4">
        <v>0</v>
      </c>
      <c r="Z297" s="23">
        <v>0</v>
      </c>
      <c r="AA297" s="23">
        <v>0</v>
      </c>
      <c r="AB297" s="19" t="str">
        <f>VLOOKUP(E:E,笔记匹配!A:X,3,FALSE)</f>
        <v>圆湘琴</v>
      </c>
      <c r="AC297" s="19" t="str">
        <f>VLOOKUP(E:E,笔记匹配!A:X,2,FALSE)</f>
        <v>月之精华</v>
      </c>
      <c r="AD297" s="19" t="str">
        <f>VLOOKUP(E:E,笔记匹配!A:X,4,FALSE)</f>
        <v>广禾堂月之精华</v>
      </c>
    </row>
    <row r="298" spans="1:30">
      <c r="A298" s="22" t="s">
        <v>47</v>
      </c>
      <c r="B298" s="22" t="s">
        <v>531</v>
      </c>
      <c r="C298" s="23">
        <v>16851432</v>
      </c>
      <c r="D298" s="22" t="s">
        <v>172</v>
      </c>
      <c r="E298" s="22" t="s">
        <v>372</v>
      </c>
      <c r="F298" s="22" t="s">
        <v>532</v>
      </c>
      <c r="G298" s="23">
        <v>3264185</v>
      </c>
      <c r="H298" s="22" t="s">
        <v>532</v>
      </c>
      <c r="I298" s="23">
        <v>2651960</v>
      </c>
      <c r="J298" s="22" t="s">
        <v>518</v>
      </c>
      <c r="K298" s="23">
        <v>69.77</v>
      </c>
      <c r="L298" s="23">
        <v>4838</v>
      </c>
      <c r="M298" s="23">
        <v>147</v>
      </c>
      <c r="N298" s="24">
        <v>0.0304</v>
      </c>
      <c r="O298" s="23">
        <v>0.47</v>
      </c>
      <c r="P298" s="23">
        <v>14.42</v>
      </c>
      <c r="Q298" s="23">
        <v>1</v>
      </c>
      <c r="R298" s="23">
        <v>0</v>
      </c>
      <c r="S298" s="23">
        <v>3</v>
      </c>
      <c r="T298" s="23">
        <v>0</v>
      </c>
      <c r="U298" s="23">
        <v>0</v>
      </c>
      <c r="V298" s="23">
        <v>4</v>
      </c>
      <c r="W298" s="23">
        <v>17.44</v>
      </c>
      <c r="X298" s="23">
        <v>0</v>
      </c>
      <c r="Y298" s="24">
        <v>0</v>
      </c>
      <c r="Z298" s="23">
        <v>3</v>
      </c>
      <c r="AA298" s="23">
        <v>0</v>
      </c>
      <c r="AB298" s="19" t="str">
        <f>VLOOKUP(E:E,笔记匹配!A:X,3,FALSE)</f>
        <v>圆湘琴</v>
      </c>
      <c r="AC298" s="19" t="str">
        <f>VLOOKUP(E:E,笔记匹配!A:X,2,FALSE)</f>
        <v>月之精华</v>
      </c>
      <c r="AD298" s="19" t="str">
        <f>VLOOKUP(E:E,笔记匹配!A:X,4,FALSE)</f>
        <v>广禾堂月之精华</v>
      </c>
    </row>
    <row r="299" spans="1:30">
      <c r="A299" s="22" t="s">
        <v>47</v>
      </c>
      <c r="B299" s="22" t="s">
        <v>557</v>
      </c>
      <c r="C299" s="23">
        <v>17419696</v>
      </c>
      <c r="D299" s="22" t="s">
        <v>172</v>
      </c>
      <c r="E299" s="22" t="s">
        <v>372</v>
      </c>
      <c r="F299" s="22" t="s">
        <v>558</v>
      </c>
      <c r="G299" s="23">
        <v>3345513</v>
      </c>
      <c r="H299" s="22" t="s">
        <v>558</v>
      </c>
      <c r="I299" s="23">
        <v>2733316</v>
      </c>
      <c r="J299" s="22" t="s">
        <v>518</v>
      </c>
      <c r="K299" s="23">
        <v>233</v>
      </c>
      <c r="L299" s="23">
        <v>17548</v>
      </c>
      <c r="M299" s="23">
        <v>541</v>
      </c>
      <c r="N299" s="24">
        <v>0.0308</v>
      </c>
      <c r="O299" s="23">
        <v>0.43</v>
      </c>
      <c r="P299" s="23">
        <v>13.28</v>
      </c>
      <c r="Q299" s="23">
        <v>7</v>
      </c>
      <c r="R299" s="23">
        <v>0</v>
      </c>
      <c r="S299" s="23">
        <v>4</v>
      </c>
      <c r="T299" s="23">
        <v>0</v>
      </c>
      <c r="U299" s="23">
        <v>0</v>
      </c>
      <c r="V299" s="23">
        <v>11</v>
      </c>
      <c r="W299" s="23">
        <v>21.18</v>
      </c>
      <c r="X299" s="23">
        <v>0</v>
      </c>
      <c r="Y299" s="24">
        <v>0</v>
      </c>
      <c r="Z299" s="23">
        <v>1</v>
      </c>
      <c r="AA299" s="23">
        <v>0</v>
      </c>
      <c r="AB299" s="19" t="str">
        <f>VLOOKUP(E:E,笔记匹配!A:X,3,FALSE)</f>
        <v>圆湘琴</v>
      </c>
      <c r="AC299" s="19" t="str">
        <f>VLOOKUP(E:E,笔记匹配!A:X,2,FALSE)</f>
        <v>月之精华</v>
      </c>
      <c r="AD299" s="19" t="str">
        <f>VLOOKUP(E:E,笔记匹配!A:X,4,FALSE)</f>
        <v>广禾堂月之精华</v>
      </c>
    </row>
    <row r="300" spans="1:30">
      <c r="A300" s="22" t="s">
        <v>47</v>
      </c>
      <c r="B300" s="22" t="s">
        <v>563</v>
      </c>
      <c r="C300" s="23">
        <v>17610437</v>
      </c>
      <c r="D300" s="22" t="s">
        <v>184</v>
      </c>
      <c r="E300" s="22" t="s">
        <v>372</v>
      </c>
      <c r="F300" s="22" t="s">
        <v>564</v>
      </c>
      <c r="G300" s="23">
        <v>3384715</v>
      </c>
      <c r="H300" s="22" t="s">
        <v>564</v>
      </c>
      <c r="I300" s="23">
        <v>2771224</v>
      </c>
      <c r="J300" s="22" t="s">
        <v>518</v>
      </c>
      <c r="K300" s="23">
        <v>427.41</v>
      </c>
      <c r="L300" s="23">
        <v>18550</v>
      </c>
      <c r="M300" s="23">
        <v>560</v>
      </c>
      <c r="N300" s="24">
        <v>0.0302</v>
      </c>
      <c r="O300" s="23">
        <v>0.76</v>
      </c>
      <c r="P300" s="23">
        <v>23.04</v>
      </c>
      <c r="Q300" s="23">
        <v>24</v>
      </c>
      <c r="R300" s="23">
        <v>0</v>
      </c>
      <c r="S300" s="23">
        <v>35</v>
      </c>
      <c r="T300" s="23">
        <v>1</v>
      </c>
      <c r="U300" s="23">
        <v>0</v>
      </c>
      <c r="V300" s="23">
        <v>60</v>
      </c>
      <c r="W300" s="23">
        <v>7.12</v>
      </c>
      <c r="X300" s="23">
        <v>0</v>
      </c>
      <c r="Y300" s="24">
        <v>0</v>
      </c>
      <c r="Z300" s="23">
        <v>6</v>
      </c>
      <c r="AA300" s="23">
        <v>3</v>
      </c>
      <c r="AB300" s="19" t="str">
        <f>VLOOKUP(E:E,笔记匹配!A:X,3,FALSE)</f>
        <v>圆湘琴</v>
      </c>
      <c r="AC300" s="19" t="str">
        <f>VLOOKUP(E:E,笔记匹配!A:X,2,FALSE)</f>
        <v>月之精华</v>
      </c>
      <c r="AD300" s="19" t="str">
        <f>VLOOKUP(E:E,笔记匹配!A:X,4,FALSE)</f>
        <v>广禾堂月之精华</v>
      </c>
    </row>
    <row r="301" spans="1:30">
      <c r="A301" s="22" t="s">
        <v>47</v>
      </c>
      <c r="B301" s="22" t="s">
        <v>567</v>
      </c>
      <c r="C301" s="23">
        <v>17949158</v>
      </c>
      <c r="D301" s="22" t="s">
        <v>184</v>
      </c>
      <c r="E301" s="22" t="s">
        <v>373</v>
      </c>
      <c r="F301" s="22" t="s">
        <v>568</v>
      </c>
      <c r="G301" s="23">
        <v>3532508</v>
      </c>
      <c r="H301" s="22" t="s">
        <v>568</v>
      </c>
      <c r="I301" s="23">
        <v>2918034</v>
      </c>
      <c r="J301" s="22" t="s">
        <v>518</v>
      </c>
      <c r="K301" s="23">
        <v>401.16</v>
      </c>
      <c r="L301" s="23">
        <v>14295</v>
      </c>
      <c r="M301" s="23">
        <v>578</v>
      </c>
      <c r="N301" s="24">
        <v>0.0404</v>
      </c>
      <c r="O301" s="23">
        <v>0.69</v>
      </c>
      <c r="P301" s="23">
        <v>28.06</v>
      </c>
      <c r="Q301" s="23">
        <v>43</v>
      </c>
      <c r="R301" s="23">
        <v>1</v>
      </c>
      <c r="S301" s="23">
        <v>34</v>
      </c>
      <c r="T301" s="23">
        <v>1</v>
      </c>
      <c r="U301" s="23">
        <v>1</v>
      </c>
      <c r="V301" s="23">
        <v>80</v>
      </c>
      <c r="W301" s="23">
        <v>5.01</v>
      </c>
      <c r="X301" s="23">
        <v>0</v>
      </c>
      <c r="Y301" s="24">
        <v>0</v>
      </c>
      <c r="Z301" s="23">
        <v>7</v>
      </c>
      <c r="AA301" s="23">
        <v>1</v>
      </c>
      <c r="AB301" s="19" t="str">
        <f>VLOOKUP(E:E,笔记匹配!A:X,3,FALSE)</f>
        <v>西米是个小可爱</v>
      </c>
      <c r="AC301" s="19" t="str">
        <f>VLOOKUP(E:E,笔记匹配!A:X,2,FALSE)</f>
        <v>月之精华</v>
      </c>
      <c r="AD301" s="19" t="str">
        <f>VLOOKUP(E:E,笔记匹配!A:X,4,FALSE)</f>
        <v>广禾堂</v>
      </c>
    </row>
    <row r="302" spans="1:30">
      <c r="A302" s="22" t="s">
        <v>47</v>
      </c>
      <c r="B302" s="22" t="s">
        <v>569</v>
      </c>
      <c r="C302" s="23">
        <v>17994331</v>
      </c>
      <c r="D302" s="22" t="s">
        <v>172</v>
      </c>
      <c r="E302" s="22" t="s">
        <v>372</v>
      </c>
      <c r="F302" s="22" t="s">
        <v>570</v>
      </c>
      <c r="G302" s="23">
        <v>3555881</v>
      </c>
      <c r="H302" s="22" t="s">
        <v>570</v>
      </c>
      <c r="I302" s="23">
        <v>2940876</v>
      </c>
      <c r="J302" s="22" t="s">
        <v>518</v>
      </c>
      <c r="K302" s="23">
        <v>187.41</v>
      </c>
      <c r="L302" s="23">
        <v>21680</v>
      </c>
      <c r="M302" s="23">
        <v>503</v>
      </c>
      <c r="N302" s="24">
        <v>0.0232</v>
      </c>
      <c r="O302" s="23">
        <v>0.37</v>
      </c>
      <c r="P302" s="23">
        <v>8.64</v>
      </c>
      <c r="Q302" s="23">
        <v>2</v>
      </c>
      <c r="R302" s="23">
        <v>0</v>
      </c>
      <c r="S302" s="23">
        <v>4</v>
      </c>
      <c r="T302" s="23">
        <v>0</v>
      </c>
      <c r="U302" s="23">
        <v>0</v>
      </c>
      <c r="V302" s="23">
        <v>6</v>
      </c>
      <c r="W302" s="23">
        <v>31.24</v>
      </c>
      <c r="X302" s="23">
        <v>0</v>
      </c>
      <c r="Y302" s="24">
        <v>0</v>
      </c>
      <c r="Z302" s="23">
        <v>3</v>
      </c>
      <c r="AA302" s="23">
        <v>1</v>
      </c>
      <c r="AB302" s="19" t="str">
        <f>VLOOKUP(E:E,笔记匹配!A:X,3,FALSE)</f>
        <v>圆湘琴</v>
      </c>
      <c r="AC302" s="19" t="str">
        <f>VLOOKUP(E:E,笔记匹配!A:X,2,FALSE)</f>
        <v>月之精华</v>
      </c>
      <c r="AD302" s="19" t="str">
        <f>VLOOKUP(E:E,笔记匹配!A:X,4,FALSE)</f>
        <v>广禾堂月之精华</v>
      </c>
    </row>
    <row r="303" spans="1:30">
      <c r="A303" s="22" t="s">
        <v>47</v>
      </c>
      <c r="B303" s="22" t="s">
        <v>571</v>
      </c>
      <c r="C303" s="23">
        <v>18045707</v>
      </c>
      <c r="D303" s="22" t="s">
        <v>184</v>
      </c>
      <c r="E303" s="22" t="s">
        <v>384</v>
      </c>
      <c r="F303" s="22" t="s">
        <v>572</v>
      </c>
      <c r="G303" s="23">
        <v>3581224</v>
      </c>
      <c r="H303" s="22" t="s">
        <v>572</v>
      </c>
      <c r="I303" s="23">
        <v>2966473</v>
      </c>
      <c r="J303" s="22" t="s">
        <v>518</v>
      </c>
      <c r="K303" s="23">
        <v>319.13</v>
      </c>
      <c r="L303" s="23">
        <v>21905</v>
      </c>
      <c r="M303" s="23">
        <v>850</v>
      </c>
      <c r="N303" s="24">
        <v>0.0388</v>
      </c>
      <c r="O303" s="23">
        <v>0.38</v>
      </c>
      <c r="P303" s="23">
        <v>14.57</v>
      </c>
      <c r="Q303" s="23">
        <v>10</v>
      </c>
      <c r="R303" s="23">
        <v>1</v>
      </c>
      <c r="S303" s="23">
        <v>7</v>
      </c>
      <c r="T303" s="23">
        <v>1</v>
      </c>
      <c r="U303" s="23">
        <v>3</v>
      </c>
      <c r="V303" s="23">
        <v>22</v>
      </c>
      <c r="W303" s="23">
        <v>14.51</v>
      </c>
      <c r="X303" s="23">
        <v>0</v>
      </c>
      <c r="Y303" s="24">
        <v>0</v>
      </c>
      <c r="Z303" s="23">
        <v>2</v>
      </c>
      <c r="AA303" s="23">
        <v>0</v>
      </c>
      <c r="AB303" s="19" t="str">
        <f>VLOOKUP(E:E,笔记匹配!A:X,3,FALSE)</f>
        <v>坐月子的刘亦菲，请查收专属你秋天的第一杯“咖啡”</v>
      </c>
      <c r="AC303" s="19" t="str">
        <f>VLOOKUP(E:E,笔记匹配!A:X,2,FALSE)</f>
        <v>无</v>
      </c>
      <c r="AD303" s="19" t="str">
        <f>VLOOKUP(E:E,笔记匹配!A:X,4,FALSE)</f>
        <v>无</v>
      </c>
    </row>
    <row r="304" spans="1:30">
      <c r="A304" s="22" t="s">
        <v>48</v>
      </c>
      <c r="B304" s="22" t="s">
        <v>521</v>
      </c>
      <c r="C304" s="23">
        <v>16642222</v>
      </c>
      <c r="D304" s="22" t="s">
        <v>172</v>
      </c>
      <c r="E304" s="22" t="s">
        <v>372</v>
      </c>
      <c r="F304" s="22" t="s">
        <v>522</v>
      </c>
      <c r="G304" s="23">
        <v>3233847</v>
      </c>
      <c r="H304" s="22" t="s">
        <v>522</v>
      </c>
      <c r="I304" s="23">
        <v>2619163</v>
      </c>
      <c r="J304" s="22" t="s">
        <v>518</v>
      </c>
      <c r="K304" s="23">
        <v>341.81</v>
      </c>
      <c r="L304" s="23">
        <v>24990</v>
      </c>
      <c r="M304" s="23">
        <v>735</v>
      </c>
      <c r="N304" s="24">
        <v>0.0294</v>
      </c>
      <c r="O304" s="23">
        <v>0.47</v>
      </c>
      <c r="P304" s="23">
        <v>13.68</v>
      </c>
      <c r="Q304" s="23">
        <v>7</v>
      </c>
      <c r="R304" s="23">
        <v>0</v>
      </c>
      <c r="S304" s="23">
        <v>4</v>
      </c>
      <c r="T304" s="23">
        <v>0</v>
      </c>
      <c r="U304" s="23">
        <v>0</v>
      </c>
      <c r="V304" s="23">
        <v>11</v>
      </c>
      <c r="W304" s="23">
        <v>31.07</v>
      </c>
      <c r="X304" s="23">
        <v>0</v>
      </c>
      <c r="Y304" s="24">
        <v>0</v>
      </c>
      <c r="Z304" s="23">
        <v>2</v>
      </c>
      <c r="AA304" s="23">
        <v>1</v>
      </c>
      <c r="AB304" s="19" t="str">
        <f>VLOOKUP(E:E,笔记匹配!A:X,3,FALSE)</f>
        <v>圆湘琴</v>
      </c>
      <c r="AC304" s="19" t="str">
        <f>VLOOKUP(E:E,笔记匹配!A:X,2,FALSE)</f>
        <v>月之精华</v>
      </c>
      <c r="AD304" s="19" t="str">
        <f>VLOOKUP(E:E,笔记匹配!A:X,4,FALSE)</f>
        <v>广禾堂月之精华</v>
      </c>
    </row>
    <row r="305" spans="1:30">
      <c r="A305" s="22" t="s">
        <v>48</v>
      </c>
      <c r="B305" s="22" t="s">
        <v>521</v>
      </c>
      <c r="C305" s="23">
        <v>16642794</v>
      </c>
      <c r="D305" s="22" t="s">
        <v>172</v>
      </c>
      <c r="E305" s="22" t="s">
        <v>372</v>
      </c>
      <c r="F305" s="22" t="s">
        <v>523</v>
      </c>
      <c r="G305" s="23">
        <v>3233955</v>
      </c>
      <c r="H305" s="22" t="s">
        <v>523</v>
      </c>
      <c r="I305" s="23">
        <v>2619293</v>
      </c>
      <c r="J305" s="22" t="s">
        <v>518</v>
      </c>
      <c r="K305" s="23">
        <v>367.19</v>
      </c>
      <c r="L305" s="23">
        <v>13432</v>
      </c>
      <c r="M305" s="23">
        <v>425</v>
      </c>
      <c r="N305" s="24">
        <v>0.0316</v>
      </c>
      <c r="O305" s="23">
        <v>0.86</v>
      </c>
      <c r="P305" s="23">
        <v>27.34</v>
      </c>
      <c r="Q305" s="23">
        <v>3</v>
      </c>
      <c r="R305" s="23">
        <v>0</v>
      </c>
      <c r="S305" s="23">
        <v>0</v>
      </c>
      <c r="T305" s="23">
        <v>1</v>
      </c>
      <c r="U305" s="23">
        <v>2</v>
      </c>
      <c r="V305" s="23">
        <v>6</v>
      </c>
      <c r="W305" s="23">
        <v>61.2</v>
      </c>
      <c r="X305" s="23">
        <v>0</v>
      </c>
      <c r="Y305" s="24">
        <v>0</v>
      </c>
      <c r="Z305" s="23">
        <v>2</v>
      </c>
      <c r="AA305" s="23">
        <v>2</v>
      </c>
      <c r="AB305" s="19" t="str">
        <f>VLOOKUP(E:E,笔记匹配!A:X,3,FALSE)</f>
        <v>圆湘琴</v>
      </c>
      <c r="AC305" s="19" t="str">
        <f>VLOOKUP(E:E,笔记匹配!A:X,2,FALSE)</f>
        <v>月之精华</v>
      </c>
      <c r="AD305" s="19" t="str">
        <f>VLOOKUP(E:E,笔记匹配!A:X,4,FALSE)</f>
        <v>广禾堂月之精华</v>
      </c>
    </row>
    <row r="306" spans="1:30">
      <c r="A306" s="22" t="s">
        <v>48</v>
      </c>
      <c r="B306" s="22" t="s">
        <v>521</v>
      </c>
      <c r="C306" s="23">
        <v>16642894</v>
      </c>
      <c r="D306" s="22" t="s">
        <v>172</v>
      </c>
      <c r="E306" s="22" t="s">
        <v>372</v>
      </c>
      <c r="F306" s="22" t="s">
        <v>524</v>
      </c>
      <c r="G306" s="23">
        <v>3233979</v>
      </c>
      <c r="H306" s="22" t="s">
        <v>524</v>
      </c>
      <c r="I306" s="23">
        <v>2619310</v>
      </c>
      <c r="J306" s="22" t="s">
        <v>518</v>
      </c>
      <c r="K306" s="23">
        <v>5.4</v>
      </c>
      <c r="L306" s="23">
        <v>257</v>
      </c>
      <c r="M306" s="23">
        <v>18</v>
      </c>
      <c r="N306" s="24">
        <v>0.07</v>
      </c>
      <c r="O306" s="23">
        <v>0.3</v>
      </c>
      <c r="P306" s="23">
        <v>21.01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4">
        <v>0</v>
      </c>
      <c r="Z306" s="23">
        <v>1</v>
      </c>
      <c r="AA306" s="23">
        <v>0</v>
      </c>
      <c r="AB306" s="19" t="str">
        <f>VLOOKUP(E:E,笔记匹配!A:X,3,FALSE)</f>
        <v>圆湘琴</v>
      </c>
      <c r="AC306" s="19" t="str">
        <f>VLOOKUP(E:E,笔记匹配!A:X,2,FALSE)</f>
        <v>月之精华</v>
      </c>
      <c r="AD306" s="19" t="str">
        <f>VLOOKUP(E:E,笔记匹配!A:X,4,FALSE)</f>
        <v>广禾堂月之精华</v>
      </c>
    </row>
    <row r="307" spans="1:30">
      <c r="A307" s="22" t="s">
        <v>48</v>
      </c>
      <c r="B307" s="22" t="s">
        <v>531</v>
      </c>
      <c r="C307" s="23">
        <v>16851432</v>
      </c>
      <c r="D307" s="22" t="s">
        <v>172</v>
      </c>
      <c r="E307" s="22" t="s">
        <v>372</v>
      </c>
      <c r="F307" s="22" t="s">
        <v>532</v>
      </c>
      <c r="G307" s="23">
        <v>3264185</v>
      </c>
      <c r="H307" s="22" t="s">
        <v>532</v>
      </c>
      <c r="I307" s="23">
        <v>2651960</v>
      </c>
      <c r="J307" s="22" t="s">
        <v>518</v>
      </c>
      <c r="K307" s="23">
        <v>153.54</v>
      </c>
      <c r="L307" s="23">
        <v>11196</v>
      </c>
      <c r="M307" s="23">
        <v>349</v>
      </c>
      <c r="N307" s="24">
        <v>0.0312</v>
      </c>
      <c r="O307" s="23">
        <v>0.44</v>
      </c>
      <c r="P307" s="23">
        <v>13.71</v>
      </c>
      <c r="Q307" s="23">
        <v>2</v>
      </c>
      <c r="R307" s="23">
        <v>0</v>
      </c>
      <c r="S307" s="23">
        <v>0</v>
      </c>
      <c r="T307" s="23">
        <v>0</v>
      </c>
      <c r="U307" s="23">
        <v>0</v>
      </c>
      <c r="V307" s="23">
        <v>2</v>
      </c>
      <c r="W307" s="23">
        <v>76.77</v>
      </c>
      <c r="X307" s="23">
        <v>0</v>
      </c>
      <c r="Y307" s="24">
        <v>0</v>
      </c>
      <c r="Z307" s="23">
        <v>2</v>
      </c>
      <c r="AA307" s="23">
        <v>0</v>
      </c>
      <c r="AB307" s="19" t="str">
        <f>VLOOKUP(E:E,笔记匹配!A:X,3,FALSE)</f>
        <v>圆湘琴</v>
      </c>
      <c r="AC307" s="19" t="str">
        <f>VLOOKUP(E:E,笔记匹配!A:X,2,FALSE)</f>
        <v>月之精华</v>
      </c>
      <c r="AD307" s="19" t="str">
        <f>VLOOKUP(E:E,笔记匹配!A:X,4,FALSE)</f>
        <v>广禾堂月之精华</v>
      </c>
    </row>
    <row r="308" spans="1:30">
      <c r="A308" s="22" t="s">
        <v>48</v>
      </c>
      <c r="B308" s="22" t="s">
        <v>557</v>
      </c>
      <c r="C308" s="23">
        <v>17419696</v>
      </c>
      <c r="D308" s="22" t="s">
        <v>172</v>
      </c>
      <c r="E308" s="22" t="s">
        <v>372</v>
      </c>
      <c r="F308" s="22" t="s">
        <v>558</v>
      </c>
      <c r="G308" s="23">
        <v>3345513</v>
      </c>
      <c r="H308" s="22" t="s">
        <v>558</v>
      </c>
      <c r="I308" s="23">
        <v>2733316</v>
      </c>
      <c r="J308" s="22" t="s">
        <v>518</v>
      </c>
      <c r="K308" s="23">
        <v>242.83</v>
      </c>
      <c r="L308" s="23">
        <v>18661</v>
      </c>
      <c r="M308" s="23">
        <v>549</v>
      </c>
      <c r="N308" s="24">
        <v>0.0294</v>
      </c>
      <c r="O308" s="23">
        <v>0.44</v>
      </c>
      <c r="P308" s="23">
        <v>13.01</v>
      </c>
      <c r="Q308" s="23">
        <v>2</v>
      </c>
      <c r="R308" s="23">
        <v>0</v>
      </c>
      <c r="S308" s="23">
        <v>1</v>
      </c>
      <c r="T308" s="23">
        <v>1</v>
      </c>
      <c r="U308" s="23">
        <v>1</v>
      </c>
      <c r="V308" s="23">
        <v>5</v>
      </c>
      <c r="W308" s="23">
        <v>48.57</v>
      </c>
      <c r="X308" s="23">
        <v>0</v>
      </c>
      <c r="Y308" s="24">
        <v>0</v>
      </c>
      <c r="Z308" s="23">
        <v>0</v>
      </c>
      <c r="AA308" s="23">
        <v>4</v>
      </c>
      <c r="AB308" s="19" t="str">
        <f>VLOOKUP(E:E,笔记匹配!A:X,3,FALSE)</f>
        <v>圆湘琴</v>
      </c>
      <c r="AC308" s="19" t="str">
        <f>VLOOKUP(E:E,笔记匹配!A:X,2,FALSE)</f>
        <v>月之精华</v>
      </c>
      <c r="AD308" s="19" t="str">
        <f>VLOOKUP(E:E,笔记匹配!A:X,4,FALSE)</f>
        <v>广禾堂月之精华</v>
      </c>
    </row>
    <row r="309" spans="1:30">
      <c r="A309" s="22" t="s">
        <v>48</v>
      </c>
      <c r="B309" s="22" t="s">
        <v>563</v>
      </c>
      <c r="C309" s="23">
        <v>17610437</v>
      </c>
      <c r="D309" s="22" t="s">
        <v>184</v>
      </c>
      <c r="E309" s="22" t="s">
        <v>372</v>
      </c>
      <c r="F309" s="22" t="s">
        <v>564</v>
      </c>
      <c r="G309" s="23">
        <v>3384715</v>
      </c>
      <c r="H309" s="22" t="s">
        <v>564</v>
      </c>
      <c r="I309" s="23">
        <v>2771224</v>
      </c>
      <c r="J309" s="22" t="s">
        <v>518</v>
      </c>
      <c r="K309" s="23">
        <v>247.39</v>
      </c>
      <c r="L309" s="23">
        <v>15193</v>
      </c>
      <c r="M309" s="23">
        <v>488</v>
      </c>
      <c r="N309" s="24">
        <v>0.0321</v>
      </c>
      <c r="O309" s="23">
        <v>0.51</v>
      </c>
      <c r="P309" s="23">
        <v>16.28</v>
      </c>
      <c r="Q309" s="23">
        <v>15</v>
      </c>
      <c r="R309" s="23">
        <v>0</v>
      </c>
      <c r="S309" s="23">
        <v>13</v>
      </c>
      <c r="T309" s="23">
        <v>1</v>
      </c>
      <c r="U309" s="23">
        <v>1</v>
      </c>
      <c r="V309" s="23">
        <v>30</v>
      </c>
      <c r="W309" s="23">
        <v>8.25</v>
      </c>
      <c r="X309" s="23">
        <v>0</v>
      </c>
      <c r="Y309" s="24">
        <v>0</v>
      </c>
      <c r="Z309" s="23">
        <v>5</v>
      </c>
      <c r="AA309" s="23">
        <v>5</v>
      </c>
      <c r="AB309" s="19" t="str">
        <f>VLOOKUP(E:E,笔记匹配!A:X,3,FALSE)</f>
        <v>圆湘琴</v>
      </c>
      <c r="AC309" s="19" t="str">
        <f>VLOOKUP(E:E,笔记匹配!A:X,2,FALSE)</f>
        <v>月之精华</v>
      </c>
      <c r="AD309" s="19" t="str">
        <f>VLOOKUP(E:E,笔记匹配!A:X,4,FALSE)</f>
        <v>广禾堂月之精华</v>
      </c>
    </row>
    <row r="310" spans="1:30">
      <c r="A310" s="22" t="s">
        <v>48</v>
      </c>
      <c r="B310" s="22" t="s">
        <v>567</v>
      </c>
      <c r="C310" s="23">
        <v>17949158</v>
      </c>
      <c r="D310" s="22" t="s">
        <v>184</v>
      </c>
      <c r="E310" s="22" t="s">
        <v>373</v>
      </c>
      <c r="F310" s="22" t="s">
        <v>568</v>
      </c>
      <c r="G310" s="23">
        <v>3532508</v>
      </c>
      <c r="H310" s="22" t="s">
        <v>568</v>
      </c>
      <c r="I310" s="23">
        <v>2918034</v>
      </c>
      <c r="J310" s="22" t="s">
        <v>518</v>
      </c>
      <c r="K310" s="23">
        <v>410.58</v>
      </c>
      <c r="L310" s="23">
        <v>17894</v>
      </c>
      <c r="M310" s="23">
        <v>707</v>
      </c>
      <c r="N310" s="24">
        <v>0.0395</v>
      </c>
      <c r="O310" s="23">
        <v>0.58</v>
      </c>
      <c r="P310" s="23">
        <v>22.95</v>
      </c>
      <c r="Q310" s="23">
        <v>37</v>
      </c>
      <c r="R310" s="23">
        <v>0</v>
      </c>
      <c r="S310" s="23">
        <v>37</v>
      </c>
      <c r="T310" s="23">
        <v>1</v>
      </c>
      <c r="U310" s="23">
        <v>1</v>
      </c>
      <c r="V310" s="23">
        <v>76</v>
      </c>
      <c r="W310" s="23">
        <v>5.4</v>
      </c>
      <c r="X310" s="23">
        <v>0</v>
      </c>
      <c r="Y310" s="24">
        <v>0</v>
      </c>
      <c r="Z310" s="23">
        <v>7</v>
      </c>
      <c r="AA310" s="23">
        <v>1</v>
      </c>
      <c r="AB310" s="19" t="str">
        <f>VLOOKUP(E:E,笔记匹配!A:X,3,FALSE)</f>
        <v>西米是个小可爱</v>
      </c>
      <c r="AC310" s="19" t="str">
        <f>VLOOKUP(E:E,笔记匹配!A:X,2,FALSE)</f>
        <v>月之精华</v>
      </c>
      <c r="AD310" s="19" t="str">
        <f>VLOOKUP(E:E,笔记匹配!A:X,4,FALSE)</f>
        <v>广禾堂</v>
      </c>
    </row>
    <row r="311" spans="1:30">
      <c r="A311" s="22" t="s">
        <v>48</v>
      </c>
      <c r="B311" s="22" t="s">
        <v>569</v>
      </c>
      <c r="C311" s="23">
        <v>17994331</v>
      </c>
      <c r="D311" s="22" t="s">
        <v>172</v>
      </c>
      <c r="E311" s="22" t="s">
        <v>372</v>
      </c>
      <c r="F311" s="22" t="s">
        <v>570</v>
      </c>
      <c r="G311" s="23">
        <v>3555881</v>
      </c>
      <c r="H311" s="22" t="s">
        <v>570</v>
      </c>
      <c r="I311" s="23">
        <v>2940876</v>
      </c>
      <c r="J311" s="22" t="s">
        <v>518</v>
      </c>
      <c r="K311" s="23">
        <v>119.37</v>
      </c>
      <c r="L311" s="23">
        <v>13026</v>
      </c>
      <c r="M311" s="23">
        <v>317</v>
      </c>
      <c r="N311" s="24">
        <v>0.0243</v>
      </c>
      <c r="O311" s="23">
        <v>0.38</v>
      </c>
      <c r="P311" s="23">
        <v>9.16</v>
      </c>
      <c r="Q311" s="23">
        <v>1</v>
      </c>
      <c r="R311" s="23">
        <v>0</v>
      </c>
      <c r="S311" s="23">
        <v>2</v>
      </c>
      <c r="T311" s="23">
        <v>0</v>
      </c>
      <c r="U311" s="23">
        <v>0</v>
      </c>
      <c r="V311" s="23">
        <v>3</v>
      </c>
      <c r="W311" s="23">
        <v>39.79</v>
      </c>
      <c r="X311" s="23">
        <v>0</v>
      </c>
      <c r="Y311" s="24">
        <v>0</v>
      </c>
      <c r="Z311" s="23">
        <v>3</v>
      </c>
      <c r="AA311" s="23">
        <v>0</v>
      </c>
      <c r="AB311" s="19" t="str">
        <f>VLOOKUP(E:E,笔记匹配!A:X,3,FALSE)</f>
        <v>圆湘琴</v>
      </c>
      <c r="AC311" s="19" t="str">
        <f>VLOOKUP(E:E,笔记匹配!A:X,2,FALSE)</f>
        <v>月之精华</v>
      </c>
      <c r="AD311" s="19" t="str">
        <f>VLOOKUP(E:E,笔记匹配!A:X,4,FALSE)</f>
        <v>广禾堂月之精华</v>
      </c>
    </row>
    <row r="312" spans="1:30">
      <c r="A312" s="22" t="s">
        <v>48</v>
      </c>
      <c r="B312" s="22" t="s">
        <v>571</v>
      </c>
      <c r="C312" s="23">
        <v>18045707</v>
      </c>
      <c r="D312" s="22" t="s">
        <v>184</v>
      </c>
      <c r="E312" s="22" t="s">
        <v>384</v>
      </c>
      <c r="F312" s="22" t="s">
        <v>572</v>
      </c>
      <c r="G312" s="23">
        <v>3581224</v>
      </c>
      <c r="H312" s="22" t="s">
        <v>572</v>
      </c>
      <c r="I312" s="23">
        <v>2966473</v>
      </c>
      <c r="J312" s="22" t="s">
        <v>518</v>
      </c>
      <c r="K312" s="23">
        <v>502.43</v>
      </c>
      <c r="L312" s="23">
        <v>41809</v>
      </c>
      <c r="M312" s="23">
        <v>1762</v>
      </c>
      <c r="N312" s="24">
        <v>0.0421</v>
      </c>
      <c r="O312" s="23">
        <v>0.29</v>
      </c>
      <c r="P312" s="23">
        <v>12.02</v>
      </c>
      <c r="Q312" s="23">
        <v>15</v>
      </c>
      <c r="R312" s="23">
        <v>1</v>
      </c>
      <c r="S312" s="23">
        <v>21</v>
      </c>
      <c r="T312" s="23">
        <v>4</v>
      </c>
      <c r="U312" s="23">
        <v>3</v>
      </c>
      <c r="V312" s="23">
        <v>44</v>
      </c>
      <c r="W312" s="23">
        <v>11.42</v>
      </c>
      <c r="X312" s="23">
        <v>0</v>
      </c>
      <c r="Y312" s="24">
        <v>0</v>
      </c>
      <c r="Z312" s="23">
        <v>3</v>
      </c>
      <c r="AA312" s="23">
        <v>3</v>
      </c>
      <c r="AB312" s="19" t="str">
        <f>VLOOKUP(E:E,笔记匹配!A:X,3,FALSE)</f>
        <v>坐月子的刘亦菲，请查收专属你秋天的第一杯“咖啡”</v>
      </c>
      <c r="AC312" s="19" t="str">
        <f>VLOOKUP(E:E,笔记匹配!A:X,2,FALSE)</f>
        <v>无</v>
      </c>
      <c r="AD312" s="19" t="str">
        <f>VLOOKUP(E:E,笔记匹配!A:X,4,FALSE)</f>
        <v>无</v>
      </c>
    </row>
    <row r="313" spans="1:30">
      <c r="A313" s="22" t="s">
        <v>48</v>
      </c>
      <c r="B313" s="22" t="s">
        <v>573</v>
      </c>
      <c r="C313" s="23">
        <v>18062841</v>
      </c>
      <c r="D313" s="22" t="s">
        <v>172</v>
      </c>
      <c r="E313" s="22" t="s">
        <v>373</v>
      </c>
      <c r="F313" s="22" t="s">
        <v>574</v>
      </c>
      <c r="G313" s="23">
        <v>3590010</v>
      </c>
      <c r="H313" s="22" t="s">
        <v>575</v>
      </c>
      <c r="I313" s="23">
        <v>2975201</v>
      </c>
      <c r="J313" s="22" t="s">
        <v>518</v>
      </c>
      <c r="K313" s="23">
        <v>15.77</v>
      </c>
      <c r="L313" s="23">
        <v>1544</v>
      </c>
      <c r="M313" s="23">
        <v>53</v>
      </c>
      <c r="N313" s="24">
        <v>0.0343</v>
      </c>
      <c r="O313" s="23">
        <v>0.3</v>
      </c>
      <c r="P313" s="23">
        <v>10.21</v>
      </c>
      <c r="Q313" s="23">
        <v>1</v>
      </c>
      <c r="R313" s="23">
        <v>0</v>
      </c>
      <c r="S313" s="23">
        <v>0</v>
      </c>
      <c r="T313" s="23">
        <v>0</v>
      </c>
      <c r="U313" s="23">
        <v>1</v>
      </c>
      <c r="V313" s="23">
        <v>2</v>
      </c>
      <c r="W313" s="23">
        <v>7.88</v>
      </c>
      <c r="X313" s="23">
        <v>0</v>
      </c>
      <c r="Y313" s="24">
        <v>0</v>
      </c>
      <c r="Z313" s="23">
        <v>0</v>
      </c>
      <c r="AA313" s="23">
        <v>0</v>
      </c>
      <c r="AB313" s="19" t="str">
        <f>VLOOKUP(E:E,笔记匹配!A:X,3,FALSE)</f>
        <v>西米是个小可爱</v>
      </c>
      <c r="AC313" s="19" t="str">
        <f>VLOOKUP(E:E,笔记匹配!A:X,2,FALSE)</f>
        <v>月之精华</v>
      </c>
      <c r="AD313" s="19" t="str">
        <f>VLOOKUP(E:E,笔记匹配!A:X,4,FALSE)</f>
        <v>广禾堂</v>
      </c>
    </row>
    <row r="314" spans="1:30">
      <c r="A314" s="22" t="s">
        <v>48</v>
      </c>
      <c r="B314" s="22" t="s">
        <v>573</v>
      </c>
      <c r="C314" s="23">
        <v>18063010</v>
      </c>
      <c r="D314" s="22" t="s">
        <v>172</v>
      </c>
      <c r="E314" s="22" t="s">
        <v>373</v>
      </c>
      <c r="F314" s="22" t="s">
        <v>576</v>
      </c>
      <c r="G314" s="23">
        <v>3590089</v>
      </c>
      <c r="H314" s="22" t="s">
        <v>577</v>
      </c>
      <c r="I314" s="23">
        <v>2975278</v>
      </c>
      <c r="J314" s="22" t="s">
        <v>518</v>
      </c>
      <c r="K314" s="23">
        <v>607.08</v>
      </c>
      <c r="L314" s="23">
        <v>59268</v>
      </c>
      <c r="M314" s="23">
        <v>1495</v>
      </c>
      <c r="N314" s="24">
        <v>0.0252</v>
      </c>
      <c r="O314" s="23">
        <v>0.41</v>
      </c>
      <c r="P314" s="23">
        <v>10.24</v>
      </c>
      <c r="Q314" s="23">
        <v>23</v>
      </c>
      <c r="R314" s="23">
        <v>0</v>
      </c>
      <c r="S314" s="23">
        <v>14</v>
      </c>
      <c r="T314" s="23">
        <v>4</v>
      </c>
      <c r="U314" s="23">
        <v>4</v>
      </c>
      <c r="V314" s="23">
        <v>45</v>
      </c>
      <c r="W314" s="23">
        <v>13.49</v>
      </c>
      <c r="X314" s="23">
        <v>0</v>
      </c>
      <c r="Y314" s="24">
        <v>0</v>
      </c>
      <c r="Z314" s="23">
        <v>3</v>
      </c>
      <c r="AA314" s="23">
        <v>10</v>
      </c>
      <c r="AB314" s="19" t="str">
        <f>VLOOKUP(E:E,笔记匹配!A:X,3,FALSE)</f>
        <v>西米是个小可爱</v>
      </c>
      <c r="AC314" s="19" t="str">
        <f>VLOOKUP(E:E,笔记匹配!A:X,2,FALSE)</f>
        <v>月之精华</v>
      </c>
      <c r="AD314" s="19" t="str">
        <f>VLOOKUP(E:E,笔记匹配!A:X,4,FALSE)</f>
        <v>广禾堂</v>
      </c>
    </row>
    <row r="315" spans="1:30">
      <c r="A315" s="22" t="s">
        <v>48</v>
      </c>
      <c r="B315" s="22" t="s">
        <v>578</v>
      </c>
      <c r="C315" s="23">
        <v>18063089</v>
      </c>
      <c r="D315" s="22" t="s">
        <v>172</v>
      </c>
      <c r="E315" s="22" t="s">
        <v>372</v>
      </c>
      <c r="F315" s="22" t="s">
        <v>579</v>
      </c>
      <c r="G315" s="23">
        <v>3590129</v>
      </c>
      <c r="H315" s="22" t="s">
        <v>580</v>
      </c>
      <c r="I315" s="23">
        <v>2975322</v>
      </c>
      <c r="J315" s="22" t="s">
        <v>518</v>
      </c>
      <c r="K315" s="23">
        <v>170.02</v>
      </c>
      <c r="L315" s="23">
        <v>20983</v>
      </c>
      <c r="M315" s="23">
        <v>475</v>
      </c>
      <c r="N315" s="24">
        <v>0.0226</v>
      </c>
      <c r="O315" s="23">
        <v>0.36</v>
      </c>
      <c r="P315" s="23">
        <v>8.1</v>
      </c>
      <c r="Q315" s="23">
        <v>6</v>
      </c>
      <c r="R315" s="23">
        <v>0</v>
      </c>
      <c r="S315" s="23">
        <v>2</v>
      </c>
      <c r="T315" s="23">
        <v>0</v>
      </c>
      <c r="U315" s="23">
        <v>0</v>
      </c>
      <c r="V315" s="23">
        <v>8</v>
      </c>
      <c r="W315" s="23">
        <v>21.25</v>
      </c>
      <c r="X315" s="23">
        <v>0</v>
      </c>
      <c r="Y315" s="24">
        <v>0</v>
      </c>
      <c r="Z315" s="23">
        <v>3</v>
      </c>
      <c r="AA315" s="23">
        <v>1</v>
      </c>
      <c r="AB315" s="19" t="str">
        <f>VLOOKUP(E:E,笔记匹配!A:X,3,FALSE)</f>
        <v>圆湘琴</v>
      </c>
      <c r="AC315" s="19" t="str">
        <f>VLOOKUP(E:E,笔记匹配!A:X,2,FALSE)</f>
        <v>月之精华</v>
      </c>
      <c r="AD315" s="19" t="str">
        <f>VLOOKUP(E:E,笔记匹配!A:X,4,FALSE)</f>
        <v>广禾堂月之精华</v>
      </c>
    </row>
    <row r="316" spans="1:30">
      <c r="A316" s="22" t="s">
        <v>48</v>
      </c>
      <c r="B316" s="22" t="s">
        <v>573</v>
      </c>
      <c r="C316" s="23">
        <v>18091605</v>
      </c>
      <c r="D316" s="22" t="s">
        <v>184</v>
      </c>
      <c r="E316" s="22" t="s">
        <v>385</v>
      </c>
      <c r="F316" s="22" t="s">
        <v>581</v>
      </c>
      <c r="G316" s="23">
        <v>3603407</v>
      </c>
      <c r="H316" s="22" t="s">
        <v>581</v>
      </c>
      <c r="I316" s="23">
        <v>2988916</v>
      </c>
      <c r="J316" s="22" t="s">
        <v>518</v>
      </c>
      <c r="K316" s="23">
        <v>16.43</v>
      </c>
      <c r="L316" s="23">
        <v>5353</v>
      </c>
      <c r="M316" s="23">
        <v>110</v>
      </c>
      <c r="N316" s="24">
        <v>0.0205</v>
      </c>
      <c r="O316" s="23">
        <v>0.15</v>
      </c>
      <c r="P316" s="23">
        <v>3.07</v>
      </c>
      <c r="Q316" s="23">
        <v>2</v>
      </c>
      <c r="R316" s="23">
        <v>0</v>
      </c>
      <c r="S316" s="23">
        <v>2</v>
      </c>
      <c r="T316" s="23">
        <v>0</v>
      </c>
      <c r="U316" s="23">
        <v>0</v>
      </c>
      <c r="V316" s="23">
        <v>4</v>
      </c>
      <c r="W316" s="23">
        <v>4.11</v>
      </c>
      <c r="X316" s="23">
        <v>0</v>
      </c>
      <c r="Y316" s="24">
        <v>0</v>
      </c>
      <c r="Z316" s="23">
        <v>1</v>
      </c>
      <c r="AA316" s="23">
        <v>0</v>
      </c>
      <c r="AB316" s="19" t="str">
        <f>VLOOKUP(E:E,笔记匹配!A:X,3,FALSE)</f>
        <v>绿不油</v>
      </c>
      <c r="AC316" s="19" t="str">
        <f>VLOOKUP(E:E,笔记匹配!A:X,2,FALSE)</f>
        <v>月之精华</v>
      </c>
      <c r="AD316" s="19" t="str">
        <f>VLOOKUP(E:E,笔记匹配!A:X,4,FALSE)</f>
        <v>广禾堂</v>
      </c>
    </row>
    <row r="317" spans="1:30">
      <c r="A317" s="22" t="s">
        <v>49</v>
      </c>
      <c r="B317" s="22" t="s">
        <v>521</v>
      </c>
      <c r="C317" s="23">
        <v>16642222</v>
      </c>
      <c r="D317" s="22" t="s">
        <v>172</v>
      </c>
      <c r="E317" s="22" t="s">
        <v>372</v>
      </c>
      <c r="F317" s="22" t="s">
        <v>522</v>
      </c>
      <c r="G317" s="23">
        <v>3233847</v>
      </c>
      <c r="H317" s="22" t="s">
        <v>522</v>
      </c>
      <c r="I317" s="23">
        <v>2619163</v>
      </c>
      <c r="J317" s="22" t="s">
        <v>518</v>
      </c>
      <c r="K317" s="23">
        <v>457.77</v>
      </c>
      <c r="L317" s="23">
        <v>35069</v>
      </c>
      <c r="M317" s="23">
        <v>1011</v>
      </c>
      <c r="N317" s="24">
        <v>0.0288</v>
      </c>
      <c r="O317" s="23">
        <v>0.45</v>
      </c>
      <c r="P317" s="23">
        <v>13.05</v>
      </c>
      <c r="Q317" s="23">
        <v>10</v>
      </c>
      <c r="R317" s="23">
        <v>1</v>
      </c>
      <c r="S317" s="23">
        <v>3</v>
      </c>
      <c r="T317" s="23">
        <v>0</v>
      </c>
      <c r="U317" s="23">
        <v>1</v>
      </c>
      <c r="V317" s="23">
        <v>15</v>
      </c>
      <c r="W317" s="23">
        <v>30.52</v>
      </c>
      <c r="X317" s="23">
        <v>0</v>
      </c>
      <c r="Y317" s="24">
        <v>0</v>
      </c>
      <c r="Z317" s="23">
        <v>5</v>
      </c>
      <c r="AA317" s="23">
        <v>2</v>
      </c>
      <c r="AB317" s="19" t="str">
        <f>VLOOKUP(E:E,笔记匹配!A:X,3,FALSE)</f>
        <v>圆湘琴</v>
      </c>
      <c r="AC317" s="19" t="str">
        <f>VLOOKUP(E:E,笔记匹配!A:X,2,FALSE)</f>
        <v>月之精华</v>
      </c>
      <c r="AD317" s="19" t="str">
        <f>VLOOKUP(E:E,笔记匹配!A:X,4,FALSE)</f>
        <v>广禾堂月之精华</v>
      </c>
    </row>
    <row r="318" spans="1:30">
      <c r="A318" s="22" t="s">
        <v>49</v>
      </c>
      <c r="B318" s="22" t="s">
        <v>521</v>
      </c>
      <c r="C318" s="23">
        <v>16642794</v>
      </c>
      <c r="D318" s="22" t="s">
        <v>172</v>
      </c>
      <c r="E318" s="22" t="s">
        <v>372</v>
      </c>
      <c r="F318" s="22" t="s">
        <v>523</v>
      </c>
      <c r="G318" s="23">
        <v>3233955</v>
      </c>
      <c r="H318" s="22" t="s">
        <v>523</v>
      </c>
      <c r="I318" s="23">
        <v>2619293</v>
      </c>
      <c r="J318" s="22" t="s">
        <v>518</v>
      </c>
      <c r="K318" s="23">
        <v>391.14</v>
      </c>
      <c r="L318" s="23">
        <v>15114</v>
      </c>
      <c r="M318" s="23">
        <v>439</v>
      </c>
      <c r="N318" s="24">
        <v>0.029</v>
      </c>
      <c r="O318" s="23">
        <v>0.89</v>
      </c>
      <c r="P318" s="23">
        <v>25.88</v>
      </c>
      <c r="Q318" s="23">
        <v>7</v>
      </c>
      <c r="R318" s="23">
        <v>0</v>
      </c>
      <c r="S318" s="23">
        <v>6</v>
      </c>
      <c r="T318" s="23">
        <v>0</v>
      </c>
      <c r="U318" s="23">
        <v>1</v>
      </c>
      <c r="V318" s="23">
        <v>14</v>
      </c>
      <c r="W318" s="23">
        <v>27.94</v>
      </c>
      <c r="X318" s="23">
        <v>0</v>
      </c>
      <c r="Y318" s="24">
        <v>0</v>
      </c>
      <c r="Z318" s="23">
        <v>5</v>
      </c>
      <c r="AA318" s="23">
        <v>0</v>
      </c>
      <c r="AB318" s="19" t="str">
        <f>VLOOKUP(E:E,笔记匹配!A:X,3,FALSE)</f>
        <v>圆湘琴</v>
      </c>
      <c r="AC318" s="19" t="str">
        <f>VLOOKUP(E:E,笔记匹配!A:X,2,FALSE)</f>
        <v>月之精华</v>
      </c>
      <c r="AD318" s="19" t="str">
        <f>VLOOKUP(E:E,笔记匹配!A:X,4,FALSE)</f>
        <v>广禾堂月之精华</v>
      </c>
    </row>
    <row r="319" spans="1:30">
      <c r="A319" s="22" t="s">
        <v>49</v>
      </c>
      <c r="B319" s="22" t="s">
        <v>521</v>
      </c>
      <c r="C319" s="23">
        <v>16642894</v>
      </c>
      <c r="D319" s="22" t="s">
        <v>172</v>
      </c>
      <c r="E319" s="22" t="s">
        <v>372</v>
      </c>
      <c r="F319" s="22" t="s">
        <v>524</v>
      </c>
      <c r="G319" s="23">
        <v>3233979</v>
      </c>
      <c r="H319" s="22" t="s">
        <v>524</v>
      </c>
      <c r="I319" s="23">
        <v>2619310</v>
      </c>
      <c r="J319" s="22" t="s">
        <v>518</v>
      </c>
      <c r="K319" s="23">
        <v>3.55</v>
      </c>
      <c r="L319" s="23">
        <v>290</v>
      </c>
      <c r="M319" s="23">
        <v>12</v>
      </c>
      <c r="N319" s="24">
        <v>0.0414</v>
      </c>
      <c r="O319" s="23">
        <v>0.3</v>
      </c>
      <c r="P319" s="23">
        <v>12.24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4">
        <v>0</v>
      </c>
      <c r="Z319" s="23">
        <v>0</v>
      </c>
      <c r="AA319" s="23">
        <v>0</v>
      </c>
      <c r="AB319" s="19" t="str">
        <f>VLOOKUP(E:E,笔记匹配!A:X,3,FALSE)</f>
        <v>圆湘琴</v>
      </c>
      <c r="AC319" s="19" t="str">
        <f>VLOOKUP(E:E,笔记匹配!A:X,2,FALSE)</f>
        <v>月之精华</v>
      </c>
      <c r="AD319" s="19" t="str">
        <f>VLOOKUP(E:E,笔记匹配!A:X,4,FALSE)</f>
        <v>广禾堂月之精华</v>
      </c>
    </row>
    <row r="320" spans="1:30">
      <c r="A320" s="22" t="s">
        <v>49</v>
      </c>
      <c r="B320" s="22" t="s">
        <v>531</v>
      </c>
      <c r="C320" s="23">
        <v>16851432</v>
      </c>
      <c r="D320" s="22" t="s">
        <v>172</v>
      </c>
      <c r="E320" s="22" t="s">
        <v>372</v>
      </c>
      <c r="F320" s="22" t="s">
        <v>532</v>
      </c>
      <c r="G320" s="23">
        <v>3264185</v>
      </c>
      <c r="H320" s="22" t="s">
        <v>532</v>
      </c>
      <c r="I320" s="23">
        <v>2651960</v>
      </c>
      <c r="J320" s="22" t="s">
        <v>518</v>
      </c>
      <c r="K320" s="23">
        <v>150.49</v>
      </c>
      <c r="L320" s="23">
        <v>11186</v>
      </c>
      <c r="M320" s="23">
        <v>340</v>
      </c>
      <c r="N320" s="24">
        <v>0.0304</v>
      </c>
      <c r="O320" s="23">
        <v>0.44</v>
      </c>
      <c r="P320" s="23">
        <v>13.45</v>
      </c>
      <c r="Q320" s="23">
        <v>4</v>
      </c>
      <c r="R320" s="23">
        <v>0</v>
      </c>
      <c r="S320" s="23">
        <v>1</v>
      </c>
      <c r="T320" s="23">
        <v>0</v>
      </c>
      <c r="U320" s="23">
        <v>0</v>
      </c>
      <c r="V320" s="23">
        <v>5</v>
      </c>
      <c r="W320" s="23">
        <v>30.1</v>
      </c>
      <c r="X320" s="23">
        <v>0</v>
      </c>
      <c r="Y320" s="24">
        <v>0</v>
      </c>
      <c r="Z320" s="23">
        <v>0</v>
      </c>
      <c r="AA320" s="23">
        <v>0</v>
      </c>
      <c r="AB320" s="19" t="str">
        <f>VLOOKUP(E:E,笔记匹配!A:X,3,FALSE)</f>
        <v>圆湘琴</v>
      </c>
      <c r="AC320" s="19" t="str">
        <f>VLOOKUP(E:E,笔记匹配!A:X,2,FALSE)</f>
        <v>月之精华</v>
      </c>
      <c r="AD320" s="19" t="str">
        <f>VLOOKUP(E:E,笔记匹配!A:X,4,FALSE)</f>
        <v>广禾堂月之精华</v>
      </c>
    </row>
    <row r="321" spans="1:30">
      <c r="A321" s="22" t="s">
        <v>49</v>
      </c>
      <c r="B321" s="22" t="s">
        <v>557</v>
      </c>
      <c r="C321" s="23">
        <v>17419696</v>
      </c>
      <c r="D321" s="22" t="s">
        <v>172</v>
      </c>
      <c r="E321" s="22" t="s">
        <v>372</v>
      </c>
      <c r="F321" s="22" t="s">
        <v>558</v>
      </c>
      <c r="G321" s="23">
        <v>3345513</v>
      </c>
      <c r="H321" s="22" t="s">
        <v>558</v>
      </c>
      <c r="I321" s="23">
        <v>2733316</v>
      </c>
      <c r="J321" s="22" t="s">
        <v>518</v>
      </c>
      <c r="K321" s="23">
        <v>267.79</v>
      </c>
      <c r="L321" s="23">
        <v>20670</v>
      </c>
      <c r="M321" s="23">
        <v>623</v>
      </c>
      <c r="N321" s="24">
        <v>0.0301</v>
      </c>
      <c r="O321" s="23">
        <v>0.43</v>
      </c>
      <c r="P321" s="23">
        <v>12.96</v>
      </c>
      <c r="Q321" s="23">
        <v>8</v>
      </c>
      <c r="R321" s="23">
        <v>0</v>
      </c>
      <c r="S321" s="23">
        <v>1</v>
      </c>
      <c r="T321" s="23">
        <v>0</v>
      </c>
      <c r="U321" s="23">
        <v>3</v>
      </c>
      <c r="V321" s="23">
        <v>12</v>
      </c>
      <c r="W321" s="23">
        <v>22.32</v>
      </c>
      <c r="X321" s="23">
        <v>0</v>
      </c>
      <c r="Y321" s="24">
        <v>0</v>
      </c>
      <c r="Z321" s="23">
        <v>3</v>
      </c>
      <c r="AA321" s="23">
        <v>1</v>
      </c>
      <c r="AB321" s="19" t="str">
        <f>VLOOKUP(E:E,笔记匹配!A:X,3,FALSE)</f>
        <v>圆湘琴</v>
      </c>
      <c r="AC321" s="19" t="str">
        <f>VLOOKUP(E:E,笔记匹配!A:X,2,FALSE)</f>
        <v>月之精华</v>
      </c>
      <c r="AD321" s="19" t="str">
        <f>VLOOKUP(E:E,笔记匹配!A:X,4,FALSE)</f>
        <v>广禾堂月之精华</v>
      </c>
    </row>
    <row r="322" spans="1:30">
      <c r="A322" s="22" t="s">
        <v>49</v>
      </c>
      <c r="B322" s="22" t="s">
        <v>563</v>
      </c>
      <c r="C322" s="23">
        <v>17610437</v>
      </c>
      <c r="D322" s="22" t="s">
        <v>184</v>
      </c>
      <c r="E322" s="22" t="s">
        <v>372</v>
      </c>
      <c r="F322" s="22" t="s">
        <v>564</v>
      </c>
      <c r="G322" s="23">
        <v>3384715</v>
      </c>
      <c r="H322" s="22" t="s">
        <v>564</v>
      </c>
      <c r="I322" s="23">
        <v>2771224</v>
      </c>
      <c r="J322" s="22" t="s">
        <v>518</v>
      </c>
      <c r="K322" s="23">
        <v>203.92</v>
      </c>
      <c r="L322" s="23">
        <v>12254</v>
      </c>
      <c r="M322" s="23">
        <v>396</v>
      </c>
      <c r="N322" s="24">
        <v>0.0323</v>
      </c>
      <c r="O322" s="23">
        <v>0.51</v>
      </c>
      <c r="P322" s="23">
        <v>16.64</v>
      </c>
      <c r="Q322" s="23">
        <v>15</v>
      </c>
      <c r="R322" s="23">
        <v>0</v>
      </c>
      <c r="S322" s="23">
        <v>14</v>
      </c>
      <c r="T322" s="23">
        <v>1</v>
      </c>
      <c r="U322" s="23">
        <v>1</v>
      </c>
      <c r="V322" s="23">
        <v>31</v>
      </c>
      <c r="W322" s="23">
        <v>6.58</v>
      </c>
      <c r="X322" s="23">
        <v>0</v>
      </c>
      <c r="Y322" s="24">
        <v>0</v>
      </c>
      <c r="Z322" s="23">
        <v>3</v>
      </c>
      <c r="AA322" s="23">
        <v>2</v>
      </c>
      <c r="AB322" s="19" t="str">
        <f>VLOOKUP(E:E,笔记匹配!A:X,3,FALSE)</f>
        <v>圆湘琴</v>
      </c>
      <c r="AC322" s="19" t="str">
        <f>VLOOKUP(E:E,笔记匹配!A:X,2,FALSE)</f>
        <v>月之精华</v>
      </c>
      <c r="AD322" s="19" t="str">
        <f>VLOOKUP(E:E,笔记匹配!A:X,4,FALSE)</f>
        <v>广禾堂月之精华</v>
      </c>
    </row>
    <row r="323" spans="1:30">
      <c r="A323" s="22" t="s">
        <v>49</v>
      </c>
      <c r="B323" s="22" t="s">
        <v>567</v>
      </c>
      <c r="C323" s="23">
        <v>17949158</v>
      </c>
      <c r="D323" s="22" t="s">
        <v>184</v>
      </c>
      <c r="E323" s="22" t="s">
        <v>373</v>
      </c>
      <c r="F323" s="22" t="s">
        <v>568</v>
      </c>
      <c r="G323" s="23">
        <v>3532508</v>
      </c>
      <c r="H323" s="22" t="s">
        <v>568</v>
      </c>
      <c r="I323" s="23">
        <v>2918034</v>
      </c>
      <c r="J323" s="22" t="s">
        <v>518</v>
      </c>
      <c r="K323" s="23">
        <v>464.06</v>
      </c>
      <c r="L323" s="23">
        <v>21739</v>
      </c>
      <c r="M323" s="23">
        <v>815</v>
      </c>
      <c r="N323" s="24">
        <v>0.0375</v>
      </c>
      <c r="O323" s="23">
        <v>0.57</v>
      </c>
      <c r="P323" s="23">
        <v>21.35</v>
      </c>
      <c r="Q323" s="23">
        <v>46</v>
      </c>
      <c r="R323" s="23">
        <v>2</v>
      </c>
      <c r="S323" s="23">
        <v>32</v>
      </c>
      <c r="T323" s="23">
        <v>4</v>
      </c>
      <c r="U323" s="23">
        <v>0</v>
      </c>
      <c r="V323" s="23">
        <v>84</v>
      </c>
      <c r="W323" s="23">
        <v>5.52</v>
      </c>
      <c r="X323" s="23">
        <v>0</v>
      </c>
      <c r="Y323" s="24">
        <v>0</v>
      </c>
      <c r="Z323" s="23">
        <v>7</v>
      </c>
      <c r="AA323" s="23">
        <v>5</v>
      </c>
      <c r="AB323" s="19" t="str">
        <f>VLOOKUP(E:E,笔记匹配!A:X,3,FALSE)</f>
        <v>西米是个小可爱</v>
      </c>
      <c r="AC323" s="19" t="str">
        <f>VLOOKUP(E:E,笔记匹配!A:X,2,FALSE)</f>
        <v>月之精华</v>
      </c>
      <c r="AD323" s="19" t="str">
        <f>VLOOKUP(E:E,笔记匹配!A:X,4,FALSE)</f>
        <v>广禾堂</v>
      </c>
    </row>
    <row r="324" spans="1:30">
      <c r="A324" s="22" t="s">
        <v>49</v>
      </c>
      <c r="B324" s="22" t="s">
        <v>569</v>
      </c>
      <c r="C324" s="23">
        <v>17994331</v>
      </c>
      <c r="D324" s="22" t="s">
        <v>172</v>
      </c>
      <c r="E324" s="22" t="s">
        <v>372</v>
      </c>
      <c r="F324" s="22" t="s">
        <v>570</v>
      </c>
      <c r="G324" s="23">
        <v>3555881</v>
      </c>
      <c r="H324" s="22" t="s">
        <v>570</v>
      </c>
      <c r="I324" s="23">
        <v>2940876</v>
      </c>
      <c r="J324" s="22" t="s">
        <v>518</v>
      </c>
      <c r="K324" s="23">
        <v>88.9</v>
      </c>
      <c r="L324" s="23">
        <v>10318</v>
      </c>
      <c r="M324" s="23">
        <v>238</v>
      </c>
      <c r="N324" s="24">
        <v>0.0231</v>
      </c>
      <c r="O324" s="23">
        <v>0.37</v>
      </c>
      <c r="P324" s="23">
        <v>8.62</v>
      </c>
      <c r="Q324" s="23">
        <v>3</v>
      </c>
      <c r="R324" s="23">
        <v>0</v>
      </c>
      <c r="S324" s="23">
        <v>0</v>
      </c>
      <c r="T324" s="23">
        <v>0</v>
      </c>
      <c r="U324" s="23">
        <v>0</v>
      </c>
      <c r="V324" s="23">
        <v>3</v>
      </c>
      <c r="W324" s="23">
        <v>29.63</v>
      </c>
      <c r="X324" s="23">
        <v>0</v>
      </c>
      <c r="Y324" s="24">
        <v>0</v>
      </c>
      <c r="Z324" s="23">
        <v>1</v>
      </c>
      <c r="AA324" s="23">
        <v>0</v>
      </c>
      <c r="AB324" s="19" t="str">
        <f>VLOOKUP(E:E,笔记匹配!A:X,3,FALSE)</f>
        <v>圆湘琴</v>
      </c>
      <c r="AC324" s="19" t="str">
        <f>VLOOKUP(E:E,笔记匹配!A:X,2,FALSE)</f>
        <v>月之精华</v>
      </c>
      <c r="AD324" s="19" t="str">
        <f>VLOOKUP(E:E,笔记匹配!A:X,4,FALSE)</f>
        <v>广禾堂月之精华</v>
      </c>
    </row>
    <row r="325" spans="1:30">
      <c r="A325" s="22" t="s">
        <v>49</v>
      </c>
      <c r="B325" s="22" t="s">
        <v>571</v>
      </c>
      <c r="C325" s="23">
        <v>18045707</v>
      </c>
      <c r="D325" s="22" t="s">
        <v>184</v>
      </c>
      <c r="E325" s="22" t="s">
        <v>384</v>
      </c>
      <c r="F325" s="22" t="s">
        <v>572</v>
      </c>
      <c r="G325" s="23">
        <v>3581224</v>
      </c>
      <c r="H325" s="22" t="s">
        <v>572</v>
      </c>
      <c r="I325" s="23">
        <v>2966473</v>
      </c>
      <c r="J325" s="22" t="s">
        <v>518</v>
      </c>
      <c r="K325" s="23">
        <v>503.61</v>
      </c>
      <c r="L325" s="23">
        <v>51056</v>
      </c>
      <c r="M325" s="23">
        <v>2608</v>
      </c>
      <c r="N325" s="24">
        <v>0.0511</v>
      </c>
      <c r="O325" s="23">
        <v>0.19</v>
      </c>
      <c r="P325" s="23">
        <v>9.86</v>
      </c>
      <c r="Q325" s="23">
        <v>28</v>
      </c>
      <c r="R325" s="23">
        <v>2</v>
      </c>
      <c r="S325" s="23">
        <v>15</v>
      </c>
      <c r="T325" s="23">
        <v>5</v>
      </c>
      <c r="U325" s="23">
        <v>4</v>
      </c>
      <c r="V325" s="23">
        <v>54</v>
      </c>
      <c r="W325" s="23">
        <v>9.33</v>
      </c>
      <c r="X325" s="23">
        <v>0</v>
      </c>
      <c r="Y325" s="24">
        <v>0</v>
      </c>
      <c r="Z325" s="23">
        <v>3</v>
      </c>
      <c r="AA325" s="23">
        <v>4</v>
      </c>
      <c r="AB325" s="19" t="str">
        <f>VLOOKUP(E:E,笔记匹配!A:X,3,FALSE)</f>
        <v>坐月子的刘亦菲，请查收专属你秋天的第一杯“咖啡”</v>
      </c>
      <c r="AC325" s="19" t="str">
        <f>VLOOKUP(E:E,笔记匹配!A:X,2,FALSE)</f>
        <v>无</v>
      </c>
      <c r="AD325" s="19" t="str">
        <f>VLOOKUP(E:E,笔记匹配!A:X,4,FALSE)</f>
        <v>无</v>
      </c>
    </row>
    <row r="326" spans="1:30">
      <c r="A326" s="22" t="s">
        <v>49</v>
      </c>
      <c r="B326" s="22" t="s">
        <v>573</v>
      </c>
      <c r="C326" s="23">
        <v>18062841</v>
      </c>
      <c r="D326" s="22" t="s">
        <v>172</v>
      </c>
      <c r="E326" s="22" t="s">
        <v>373</v>
      </c>
      <c r="F326" s="22" t="s">
        <v>574</v>
      </c>
      <c r="G326" s="23">
        <v>3590010</v>
      </c>
      <c r="H326" s="22" t="s">
        <v>575</v>
      </c>
      <c r="I326" s="23">
        <v>2975201</v>
      </c>
      <c r="J326" s="22" t="s">
        <v>518</v>
      </c>
      <c r="K326" s="23">
        <v>8.66</v>
      </c>
      <c r="L326" s="23">
        <v>847</v>
      </c>
      <c r="M326" s="23">
        <v>30</v>
      </c>
      <c r="N326" s="24">
        <v>0.0354</v>
      </c>
      <c r="O326" s="23">
        <v>0.29</v>
      </c>
      <c r="P326" s="23">
        <v>10.22</v>
      </c>
      <c r="Q326" s="23">
        <v>0</v>
      </c>
      <c r="R326" s="23">
        <v>0</v>
      </c>
      <c r="S326" s="23">
        <v>1</v>
      </c>
      <c r="T326" s="23">
        <v>0</v>
      </c>
      <c r="U326" s="23">
        <v>0</v>
      </c>
      <c r="V326" s="23">
        <v>1</v>
      </c>
      <c r="W326" s="23">
        <v>8.66</v>
      </c>
      <c r="X326" s="23">
        <v>0</v>
      </c>
      <c r="Y326" s="24">
        <v>0</v>
      </c>
      <c r="Z326" s="23">
        <v>0</v>
      </c>
      <c r="AA326" s="23">
        <v>0</v>
      </c>
      <c r="AB326" s="19" t="str">
        <f>VLOOKUP(E:E,笔记匹配!A:X,3,FALSE)</f>
        <v>西米是个小可爱</v>
      </c>
      <c r="AC326" s="19" t="str">
        <f>VLOOKUP(E:E,笔记匹配!A:X,2,FALSE)</f>
        <v>月之精华</v>
      </c>
      <c r="AD326" s="19" t="str">
        <f>VLOOKUP(E:E,笔记匹配!A:X,4,FALSE)</f>
        <v>广禾堂</v>
      </c>
    </row>
    <row r="327" spans="1:30">
      <c r="A327" s="22" t="s">
        <v>49</v>
      </c>
      <c r="B327" s="22" t="s">
        <v>573</v>
      </c>
      <c r="C327" s="23">
        <v>18063010</v>
      </c>
      <c r="D327" s="22" t="s">
        <v>172</v>
      </c>
      <c r="E327" s="22" t="s">
        <v>373</v>
      </c>
      <c r="F327" s="22" t="s">
        <v>576</v>
      </c>
      <c r="G327" s="23">
        <v>3590089</v>
      </c>
      <c r="H327" s="22" t="s">
        <v>577</v>
      </c>
      <c r="I327" s="23">
        <v>2975278</v>
      </c>
      <c r="J327" s="22" t="s">
        <v>518</v>
      </c>
      <c r="K327" s="23">
        <v>208.49</v>
      </c>
      <c r="L327" s="23">
        <v>17963</v>
      </c>
      <c r="M327" s="23">
        <v>506</v>
      </c>
      <c r="N327" s="24">
        <v>0.0282</v>
      </c>
      <c r="O327" s="23">
        <v>0.41</v>
      </c>
      <c r="P327" s="23">
        <v>11.61</v>
      </c>
      <c r="Q327" s="23">
        <v>10</v>
      </c>
      <c r="R327" s="23">
        <v>0</v>
      </c>
      <c r="S327" s="23">
        <v>6</v>
      </c>
      <c r="T327" s="23">
        <v>1</v>
      </c>
      <c r="U327" s="23">
        <v>0</v>
      </c>
      <c r="V327" s="23">
        <v>17</v>
      </c>
      <c r="W327" s="23">
        <v>12.26</v>
      </c>
      <c r="X327" s="23">
        <v>0</v>
      </c>
      <c r="Y327" s="24">
        <v>0</v>
      </c>
      <c r="Z327" s="23">
        <v>2</v>
      </c>
      <c r="AA327" s="23">
        <v>1</v>
      </c>
      <c r="AB327" s="19" t="str">
        <f>VLOOKUP(E:E,笔记匹配!A:X,3,FALSE)</f>
        <v>西米是个小可爱</v>
      </c>
      <c r="AC327" s="19" t="str">
        <f>VLOOKUP(E:E,笔记匹配!A:X,2,FALSE)</f>
        <v>月之精华</v>
      </c>
      <c r="AD327" s="19" t="str">
        <f>VLOOKUP(E:E,笔记匹配!A:X,4,FALSE)</f>
        <v>广禾堂</v>
      </c>
    </row>
    <row r="328" spans="1:30">
      <c r="A328" s="22" t="s">
        <v>49</v>
      </c>
      <c r="B328" s="22" t="s">
        <v>578</v>
      </c>
      <c r="C328" s="23">
        <v>18063089</v>
      </c>
      <c r="D328" s="22" t="s">
        <v>172</v>
      </c>
      <c r="E328" s="22" t="s">
        <v>372</v>
      </c>
      <c r="F328" s="22" t="s">
        <v>579</v>
      </c>
      <c r="G328" s="23">
        <v>3590129</v>
      </c>
      <c r="H328" s="22" t="s">
        <v>580</v>
      </c>
      <c r="I328" s="23">
        <v>2975322</v>
      </c>
      <c r="J328" s="22" t="s">
        <v>518</v>
      </c>
      <c r="K328" s="23">
        <v>117.82</v>
      </c>
      <c r="L328" s="23">
        <v>13519</v>
      </c>
      <c r="M328" s="23">
        <v>327</v>
      </c>
      <c r="N328" s="24">
        <v>0.0242</v>
      </c>
      <c r="O328" s="23">
        <v>0.36</v>
      </c>
      <c r="P328" s="23">
        <v>8.72</v>
      </c>
      <c r="Q328" s="23">
        <v>5</v>
      </c>
      <c r="R328" s="23">
        <v>0</v>
      </c>
      <c r="S328" s="23">
        <v>2</v>
      </c>
      <c r="T328" s="23">
        <v>0</v>
      </c>
      <c r="U328" s="23">
        <v>0</v>
      </c>
      <c r="V328" s="23">
        <v>7</v>
      </c>
      <c r="W328" s="23">
        <v>16.83</v>
      </c>
      <c r="X328" s="23">
        <v>0</v>
      </c>
      <c r="Y328" s="24">
        <v>0</v>
      </c>
      <c r="Z328" s="23">
        <v>1</v>
      </c>
      <c r="AA328" s="23">
        <v>0</v>
      </c>
      <c r="AB328" s="19" t="str">
        <f>VLOOKUP(E:E,笔记匹配!A:X,3,FALSE)</f>
        <v>圆湘琴</v>
      </c>
      <c r="AC328" s="19" t="str">
        <f>VLOOKUP(E:E,笔记匹配!A:X,2,FALSE)</f>
        <v>月之精华</v>
      </c>
      <c r="AD328" s="19" t="str">
        <f>VLOOKUP(E:E,笔记匹配!A:X,4,FALSE)</f>
        <v>广禾堂月之精华</v>
      </c>
    </row>
    <row r="329" spans="1:30">
      <c r="A329" s="22" t="s">
        <v>49</v>
      </c>
      <c r="B329" s="22" t="s">
        <v>573</v>
      </c>
      <c r="C329" s="23">
        <v>18091605</v>
      </c>
      <c r="D329" s="22" t="s">
        <v>184</v>
      </c>
      <c r="E329" s="22" t="s">
        <v>385</v>
      </c>
      <c r="F329" s="22" t="s">
        <v>581</v>
      </c>
      <c r="G329" s="23">
        <v>3603407</v>
      </c>
      <c r="H329" s="22" t="s">
        <v>581</v>
      </c>
      <c r="I329" s="23">
        <v>2988916</v>
      </c>
      <c r="J329" s="22" t="s">
        <v>518</v>
      </c>
      <c r="K329" s="23">
        <v>244.12</v>
      </c>
      <c r="L329" s="23">
        <v>27864</v>
      </c>
      <c r="M329" s="23">
        <v>620</v>
      </c>
      <c r="N329" s="24">
        <v>0.0223</v>
      </c>
      <c r="O329" s="23">
        <v>0.39</v>
      </c>
      <c r="P329" s="23">
        <v>8.76</v>
      </c>
      <c r="Q329" s="23">
        <v>27</v>
      </c>
      <c r="R329" s="23">
        <v>1</v>
      </c>
      <c r="S329" s="23">
        <v>24</v>
      </c>
      <c r="T329" s="23">
        <v>0</v>
      </c>
      <c r="U329" s="23">
        <v>0</v>
      </c>
      <c r="V329" s="23">
        <v>52</v>
      </c>
      <c r="W329" s="23">
        <v>4.69</v>
      </c>
      <c r="X329" s="23">
        <v>0</v>
      </c>
      <c r="Y329" s="24">
        <v>0</v>
      </c>
      <c r="Z329" s="23">
        <v>2</v>
      </c>
      <c r="AA329" s="23">
        <v>6</v>
      </c>
      <c r="AB329" s="19" t="str">
        <f>VLOOKUP(E:E,笔记匹配!A:X,3,FALSE)</f>
        <v>绿不油</v>
      </c>
      <c r="AC329" s="19" t="str">
        <f>VLOOKUP(E:E,笔记匹配!A:X,2,FALSE)</f>
        <v>月之精华</v>
      </c>
      <c r="AD329" s="19" t="str">
        <f>VLOOKUP(E:E,笔记匹配!A:X,4,FALSE)</f>
        <v>广禾堂</v>
      </c>
    </row>
    <row r="330" spans="1:30">
      <c r="A330" s="22" t="s">
        <v>49</v>
      </c>
      <c r="B330" s="22" t="s">
        <v>582</v>
      </c>
      <c r="C330" s="23">
        <v>18139774</v>
      </c>
      <c r="D330" s="22" t="s">
        <v>184</v>
      </c>
      <c r="E330" s="22" t="s">
        <v>386</v>
      </c>
      <c r="F330" s="22" t="s">
        <v>583</v>
      </c>
      <c r="G330" s="23">
        <v>3624880</v>
      </c>
      <c r="H330" s="22" t="s">
        <v>583</v>
      </c>
      <c r="I330" s="23">
        <v>3009948</v>
      </c>
      <c r="J330" s="22" t="s">
        <v>518</v>
      </c>
      <c r="K330" s="23">
        <v>4.12</v>
      </c>
      <c r="L330" s="23">
        <v>483</v>
      </c>
      <c r="M330" s="23">
        <v>34</v>
      </c>
      <c r="N330" s="24">
        <v>0.0704</v>
      </c>
      <c r="O330" s="23">
        <v>0.12</v>
      </c>
      <c r="P330" s="23">
        <v>8.53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4">
        <v>0</v>
      </c>
      <c r="Z330" s="23">
        <v>0</v>
      </c>
      <c r="AA330" s="23">
        <v>0</v>
      </c>
      <c r="AB330" s="19" t="str">
        <f>VLOOKUP(E:E,笔记匹配!A:X,3,FALSE)</f>
        <v>锦鲤小姐姐</v>
      </c>
      <c r="AC330" s="19" t="str">
        <f>VLOOKUP(E:E,笔记匹配!A:X,2,FALSE)</f>
        <v>月之精华</v>
      </c>
      <c r="AD330" s="19" t="str">
        <f>VLOOKUP(E:E,笔记匹配!A:X,4,FALSE)</f>
        <v>无</v>
      </c>
    </row>
    <row r="331" spans="1:30">
      <c r="A331" s="22" t="s">
        <v>50</v>
      </c>
      <c r="B331" s="22" t="s">
        <v>521</v>
      </c>
      <c r="C331" s="23">
        <v>16642222</v>
      </c>
      <c r="D331" s="22" t="s">
        <v>172</v>
      </c>
      <c r="E331" s="22" t="s">
        <v>372</v>
      </c>
      <c r="F331" s="22" t="s">
        <v>522</v>
      </c>
      <c r="G331" s="23">
        <v>3233847</v>
      </c>
      <c r="H331" s="22" t="s">
        <v>522</v>
      </c>
      <c r="I331" s="23">
        <v>2619163</v>
      </c>
      <c r="J331" s="22" t="s">
        <v>518</v>
      </c>
      <c r="K331" s="23">
        <v>371.95</v>
      </c>
      <c r="L331" s="23">
        <v>30474</v>
      </c>
      <c r="M331" s="23">
        <v>841</v>
      </c>
      <c r="N331" s="24">
        <v>0.0276</v>
      </c>
      <c r="O331" s="23">
        <v>0.44</v>
      </c>
      <c r="P331" s="23">
        <v>12.21</v>
      </c>
      <c r="Q331" s="23">
        <v>12</v>
      </c>
      <c r="R331" s="23">
        <v>0</v>
      </c>
      <c r="S331" s="23">
        <v>5</v>
      </c>
      <c r="T331" s="23">
        <v>0</v>
      </c>
      <c r="U331" s="23">
        <v>0</v>
      </c>
      <c r="V331" s="23">
        <v>17</v>
      </c>
      <c r="W331" s="23">
        <v>21.88</v>
      </c>
      <c r="X331" s="23">
        <v>0</v>
      </c>
      <c r="Y331" s="24">
        <v>0</v>
      </c>
      <c r="Z331" s="23">
        <v>3</v>
      </c>
      <c r="AA331" s="23">
        <v>3</v>
      </c>
      <c r="AB331" s="19" t="str">
        <f>VLOOKUP(E:E,笔记匹配!A:X,3,FALSE)</f>
        <v>圆湘琴</v>
      </c>
      <c r="AC331" s="19" t="str">
        <f>VLOOKUP(E:E,笔记匹配!A:X,2,FALSE)</f>
        <v>月之精华</v>
      </c>
      <c r="AD331" s="19" t="str">
        <f>VLOOKUP(E:E,笔记匹配!A:X,4,FALSE)</f>
        <v>广禾堂月之精华</v>
      </c>
    </row>
    <row r="332" spans="1:30">
      <c r="A332" s="22" t="s">
        <v>50</v>
      </c>
      <c r="B332" s="22" t="s">
        <v>521</v>
      </c>
      <c r="C332" s="23">
        <v>16642794</v>
      </c>
      <c r="D332" s="22" t="s">
        <v>172</v>
      </c>
      <c r="E332" s="22" t="s">
        <v>372</v>
      </c>
      <c r="F332" s="22" t="s">
        <v>523</v>
      </c>
      <c r="G332" s="23">
        <v>3233955</v>
      </c>
      <c r="H332" s="22" t="s">
        <v>523</v>
      </c>
      <c r="I332" s="23">
        <v>2619293</v>
      </c>
      <c r="J332" s="22" t="s">
        <v>518</v>
      </c>
      <c r="K332" s="23">
        <v>389.83</v>
      </c>
      <c r="L332" s="23">
        <v>16900</v>
      </c>
      <c r="M332" s="23">
        <v>446</v>
      </c>
      <c r="N332" s="24">
        <v>0.0264</v>
      </c>
      <c r="O332" s="23">
        <v>0.87</v>
      </c>
      <c r="P332" s="23">
        <v>23.07</v>
      </c>
      <c r="Q332" s="23">
        <v>5</v>
      </c>
      <c r="R332" s="23">
        <v>0</v>
      </c>
      <c r="S332" s="23">
        <v>4</v>
      </c>
      <c r="T332" s="23">
        <v>2</v>
      </c>
      <c r="U332" s="23">
        <v>0</v>
      </c>
      <c r="V332" s="23">
        <v>11</v>
      </c>
      <c r="W332" s="23">
        <v>35.44</v>
      </c>
      <c r="X332" s="23">
        <v>0</v>
      </c>
      <c r="Y332" s="24">
        <v>0</v>
      </c>
      <c r="Z332" s="23">
        <v>2</v>
      </c>
      <c r="AA332" s="23">
        <v>2</v>
      </c>
      <c r="AB332" s="19" t="str">
        <f>VLOOKUP(E:E,笔记匹配!A:X,3,FALSE)</f>
        <v>圆湘琴</v>
      </c>
      <c r="AC332" s="19" t="str">
        <f>VLOOKUP(E:E,笔记匹配!A:X,2,FALSE)</f>
        <v>月之精华</v>
      </c>
      <c r="AD332" s="19" t="str">
        <f>VLOOKUP(E:E,笔记匹配!A:X,4,FALSE)</f>
        <v>广禾堂月之精华</v>
      </c>
    </row>
    <row r="333" spans="1:30">
      <c r="A333" s="22" t="s">
        <v>50</v>
      </c>
      <c r="B333" s="22" t="s">
        <v>521</v>
      </c>
      <c r="C333" s="23">
        <v>16642894</v>
      </c>
      <c r="D333" s="22" t="s">
        <v>172</v>
      </c>
      <c r="E333" s="22" t="s">
        <v>372</v>
      </c>
      <c r="F333" s="22" t="s">
        <v>524</v>
      </c>
      <c r="G333" s="23">
        <v>3233979</v>
      </c>
      <c r="H333" s="22" t="s">
        <v>524</v>
      </c>
      <c r="I333" s="23">
        <v>2619310</v>
      </c>
      <c r="J333" s="22" t="s">
        <v>518</v>
      </c>
      <c r="K333" s="23">
        <v>6.3</v>
      </c>
      <c r="L333" s="23">
        <v>219</v>
      </c>
      <c r="M333" s="23">
        <v>21</v>
      </c>
      <c r="N333" s="24">
        <v>0.0959</v>
      </c>
      <c r="O333" s="23">
        <v>0.3</v>
      </c>
      <c r="P333" s="23">
        <v>28.77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4">
        <v>0</v>
      </c>
      <c r="Z333" s="23">
        <v>0</v>
      </c>
      <c r="AA333" s="23">
        <v>0</v>
      </c>
      <c r="AB333" s="19" t="str">
        <f>VLOOKUP(E:E,笔记匹配!A:X,3,FALSE)</f>
        <v>圆湘琴</v>
      </c>
      <c r="AC333" s="19" t="str">
        <f>VLOOKUP(E:E,笔记匹配!A:X,2,FALSE)</f>
        <v>月之精华</v>
      </c>
      <c r="AD333" s="19" t="str">
        <f>VLOOKUP(E:E,笔记匹配!A:X,4,FALSE)</f>
        <v>广禾堂月之精华</v>
      </c>
    </row>
    <row r="334" spans="1:30">
      <c r="A334" s="22" t="s">
        <v>50</v>
      </c>
      <c r="B334" s="22" t="s">
        <v>531</v>
      </c>
      <c r="C334" s="23">
        <v>16851432</v>
      </c>
      <c r="D334" s="22" t="s">
        <v>172</v>
      </c>
      <c r="E334" s="22" t="s">
        <v>372</v>
      </c>
      <c r="F334" s="22" t="s">
        <v>532</v>
      </c>
      <c r="G334" s="23">
        <v>3264185</v>
      </c>
      <c r="H334" s="22" t="s">
        <v>532</v>
      </c>
      <c r="I334" s="23">
        <v>2651960</v>
      </c>
      <c r="J334" s="22" t="s">
        <v>518</v>
      </c>
      <c r="K334" s="23">
        <v>138.1</v>
      </c>
      <c r="L334" s="23">
        <v>11950</v>
      </c>
      <c r="M334" s="23">
        <v>317</v>
      </c>
      <c r="N334" s="24">
        <v>0.0265</v>
      </c>
      <c r="O334" s="23">
        <v>0.44</v>
      </c>
      <c r="P334" s="23">
        <v>11.56</v>
      </c>
      <c r="Q334" s="23">
        <v>6</v>
      </c>
      <c r="R334" s="23">
        <v>0</v>
      </c>
      <c r="S334" s="23">
        <v>2</v>
      </c>
      <c r="T334" s="23">
        <v>0</v>
      </c>
      <c r="U334" s="23">
        <v>0</v>
      </c>
      <c r="V334" s="23">
        <v>8</v>
      </c>
      <c r="W334" s="23">
        <v>17.26</v>
      </c>
      <c r="X334" s="23">
        <v>0</v>
      </c>
      <c r="Y334" s="24">
        <v>0</v>
      </c>
      <c r="Z334" s="23">
        <v>1</v>
      </c>
      <c r="AA334" s="23">
        <v>0</v>
      </c>
      <c r="AB334" s="19" t="str">
        <f>VLOOKUP(E:E,笔记匹配!A:X,3,FALSE)</f>
        <v>圆湘琴</v>
      </c>
      <c r="AC334" s="19" t="str">
        <f>VLOOKUP(E:E,笔记匹配!A:X,2,FALSE)</f>
        <v>月之精华</v>
      </c>
      <c r="AD334" s="19" t="str">
        <f>VLOOKUP(E:E,笔记匹配!A:X,4,FALSE)</f>
        <v>广禾堂月之精华</v>
      </c>
    </row>
    <row r="335" spans="1:30">
      <c r="A335" s="22" t="s">
        <v>50</v>
      </c>
      <c r="B335" s="22" t="s">
        <v>557</v>
      </c>
      <c r="C335" s="23">
        <v>17419696</v>
      </c>
      <c r="D335" s="22" t="s">
        <v>172</v>
      </c>
      <c r="E335" s="22" t="s">
        <v>372</v>
      </c>
      <c r="F335" s="22" t="s">
        <v>558</v>
      </c>
      <c r="G335" s="23">
        <v>3345513</v>
      </c>
      <c r="H335" s="22" t="s">
        <v>558</v>
      </c>
      <c r="I335" s="23">
        <v>2733316</v>
      </c>
      <c r="J335" s="22" t="s">
        <v>518</v>
      </c>
      <c r="K335" s="23">
        <v>253.12</v>
      </c>
      <c r="L335" s="23">
        <v>20228</v>
      </c>
      <c r="M335" s="23">
        <v>589</v>
      </c>
      <c r="N335" s="24">
        <v>0.0291</v>
      </c>
      <c r="O335" s="23">
        <v>0.43</v>
      </c>
      <c r="P335" s="23">
        <v>12.51</v>
      </c>
      <c r="Q335" s="23">
        <v>9</v>
      </c>
      <c r="R335" s="23">
        <v>0</v>
      </c>
      <c r="S335" s="23">
        <v>7</v>
      </c>
      <c r="T335" s="23">
        <v>0</v>
      </c>
      <c r="U335" s="23">
        <v>0</v>
      </c>
      <c r="V335" s="23">
        <v>16</v>
      </c>
      <c r="W335" s="23">
        <v>15.82</v>
      </c>
      <c r="X335" s="23">
        <v>0</v>
      </c>
      <c r="Y335" s="24">
        <v>0</v>
      </c>
      <c r="Z335" s="23">
        <v>5</v>
      </c>
      <c r="AA335" s="23">
        <v>3</v>
      </c>
      <c r="AB335" s="19" t="str">
        <f>VLOOKUP(E:E,笔记匹配!A:X,3,FALSE)</f>
        <v>圆湘琴</v>
      </c>
      <c r="AC335" s="19" t="str">
        <f>VLOOKUP(E:E,笔记匹配!A:X,2,FALSE)</f>
        <v>月之精华</v>
      </c>
      <c r="AD335" s="19" t="str">
        <f>VLOOKUP(E:E,笔记匹配!A:X,4,FALSE)</f>
        <v>广禾堂月之精华</v>
      </c>
    </row>
    <row r="336" spans="1:30">
      <c r="A336" s="22" t="s">
        <v>50</v>
      </c>
      <c r="B336" s="22" t="s">
        <v>563</v>
      </c>
      <c r="C336" s="23">
        <v>17610437</v>
      </c>
      <c r="D336" s="22" t="s">
        <v>184</v>
      </c>
      <c r="E336" s="22" t="s">
        <v>372</v>
      </c>
      <c r="F336" s="22" t="s">
        <v>564</v>
      </c>
      <c r="G336" s="23">
        <v>3384715</v>
      </c>
      <c r="H336" s="22" t="s">
        <v>564</v>
      </c>
      <c r="I336" s="23">
        <v>2771224</v>
      </c>
      <c r="J336" s="22" t="s">
        <v>518</v>
      </c>
      <c r="K336" s="23">
        <v>194.28</v>
      </c>
      <c r="L336" s="23">
        <v>13298</v>
      </c>
      <c r="M336" s="23">
        <v>379</v>
      </c>
      <c r="N336" s="24">
        <v>0.0285</v>
      </c>
      <c r="O336" s="23">
        <v>0.51</v>
      </c>
      <c r="P336" s="23">
        <v>14.61</v>
      </c>
      <c r="Q336" s="23">
        <v>18</v>
      </c>
      <c r="R336" s="23">
        <v>0</v>
      </c>
      <c r="S336" s="23">
        <v>15</v>
      </c>
      <c r="T336" s="23">
        <v>2</v>
      </c>
      <c r="U336" s="23">
        <v>1</v>
      </c>
      <c r="V336" s="23">
        <v>36</v>
      </c>
      <c r="W336" s="23">
        <v>5.4</v>
      </c>
      <c r="X336" s="23">
        <v>0</v>
      </c>
      <c r="Y336" s="24">
        <v>0</v>
      </c>
      <c r="Z336" s="23">
        <v>4</v>
      </c>
      <c r="AA336" s="23">
        <v>1</v>
      </c>
      <c r="AB336" s="19" t="str">
        <f>VLOOKUP(E:E,笔记匹配!A:X,3,FALSE)</f>
        <v>圆湘琴</v>
      </c>
      <c r="AC336" s="19" t="str">
        <f>VLOOKUP(E:E,笔记匹配!A:X,2,FALSE)</f>
        <v>月之精华</v>
      </c>
      <c r="AD336" s="19" t="str">
        <f>VLOOKUP(E:E,笔记匹配!A:X,4,FALSE)</f>
        <v>广禾堂月之精华</v>
      </c>
    </row>
    <row r="337" spans="1:30">
      <c r="A337" s="22" t="s">
        <v>50</v>
      </c>
      <c r="B337" s="22" t="s">
        <v>567</v>
      </c>
      <c r="C337" s="23">
        <v>17949158</v>
      </c>
      <c r="D337" s="22" t="s">
        <v>184</v>
      </c>
      <c r="E337" s="22" t="s">
        <v>373</v>
      </c>
      <c r="F337" s="22" t="s">
        <v>568</v>
      </c>
      <c r="G337" s="23">
        <v>3532508</v>
      </c>
      <c r="H337" s="22" t="s">
        <v>568</v>
      </c>
      <c r="I337" s="23">
        <v>2918034</v>
      </c>
      <c r="J337" s="22" t="s">
        <v>518</v>
      </c>
      <c r="K337" s="23">
        <v>835.79</v>
      </c>
      <c r="L337" s="23">
        <v>37059</v>
      </c>
      <c r="M337" s="23">
        <v>1457</v>
      </c>
      <c r="N337" s="24">
        <v>0.0393</v>
      </c>
      <c r="O337" s="23">
        <v>0.57</v>
      </c>
      <c r="P337" s="23">
        <v>22.55</v>
      </c>
      <c r="Q337" s="23">
        <v>79</v>
      </c>
      <c r="R337" s="23">
        <v>1</v>
      </c>
      <c r="S337" s="23">
        <v>56</v>
      </c>
      <c r="T337" s="23">
        <v>6</v>
      </c>
      <c r="U337" s="23">
        <v>1</v>
      </c>
      <c r="V337" s="23">
        <v>143</v>
      </c>
      <c r="W337" s="23">
        <v>5.84</v>
      </c>
      <c r="X337" s="23">
        <v>0</v>
      </c>
      <c r="Y337" s="24">
        <v>0</v>
      </c>
      <c r="Z337" s="23">
        <v>14</v>
      </c>
      <c r="AA337" s="23">
        <v>15</v>
      </c>
      <c r="AB337" s="19" t="str">
        <f>VLOOKUP(E:E,笔记匹配!A:X,3,FALSE)</f>
        <v>西米是个小可爱</v>
      </c>
      <c r="AC337" s="19" t="str">
        <f>VLOOKUP(E:E,笔记匹配!A:X,2,FALSE)</f>
        <v>月之精华</v>
      </c>
      <c r="AD337" s="19" t="str">
        <f>VLOOKUP(E:E,笔记匹配!A:X,4,FALSE)</f>
        <v>广禾堂</v>
      </c>
    </row>
    <row r="338" spans="1:30">
      <c r="A338" s="22" t="s">
        <v>50</v>
      </c>
      <c r="B338" s="22" t="s">
        <v>569</v>
      </c>
      <c r="C338" s="23">
        <v>17994331</v>
      </c>
      <c r="D338" s="22" t="s">
        <v>172</v>
      </c>
      <c r="E338" s="22" t="s">
        <v>372</v>
      </c>
      <c r="F338" s="22" t="s">
        <v>570</v>
      </c>
      <c r="G338" s="23">
        <v>3555881</v>
      </c>
      <c r="H338" s="22" t="s">
        <v>570</v>
      </c>
      <c r="I338" s="23">
        <v>2940876</v>
      </c>
      <c r="J338" s="22" t="s">
        <v>518</v>
      </c>
      <c r="K338" s="23">
        <v>62.29</v>
      </c>
      <c r="L338" s="23">
        <v>8461</v>
      </c>
      <c r="M338" s="23">
        <v>173</v>
      </c>
      <c r="N338" s="24">
        <v>0.0204</v>
      </c>
      <c r="O338" s="23">
        <v>0.36</v>
      </c>
      <c r="P338" s="23">
        <v>7.36</v>
      </c>
      <c r="Q338" s="23">
        <v>4</v>
      </c>
      <c r="R338" s="23">
        <v>0</v>
      </c>
      <c r="S338" s="23">
        <v>0</v>
      </c>
      <c r="T338" s="23">
        <v>0</v>
      </c>
      <c r="U338" s="23">
        <v>0</v>
      </c>
      <c r="V338" s="23">
        <v>4</v>
      </c>
      <c r="W338" s="23">
        <v>15.57</v>
      </c>
      <c r="X338" s="23">
        <v>0</v>
      </c>
      <c r="Y338" s="24">
        <v>0</v>
      </c>
      <c r="Z338" s="23">
        <v>0</v>
      </c>
      <c r="AA338" s="23">
        <v>0</v>
      </c>
      <c r="AB338" s="19" t="str">
        <f>VLOOKUP(E:E,笔记匹配!A:X,3,FALSE)</f>
        <v>圆湘琴</v>
      </c>
      <c r="AC338" s="19" t="str">
        <f>VLOOKUP(E:E,笔记匹配!A:X,2,FALSE)</f>
        <v>月之精华</v>
      </c>
      <c r="AD338" s="19" t="str">
        <f>VLOOKUP(E:E,笔记匹配!A:X,4,FALSE)</f>
        <v>广禾堂月之精华</v>
      </c>
    </row>
    <row r="339" spans="1:30">
      <c r="A339" s="22" t="s">
        <v>50</v>
      </c>
      <c r="B339" s="22" t="s">
        <v>571</v>
      </c>
      <c r="C339" s="23">
        <v>18045707</v>
      </c>
      <c r="D339" s="22" t="s">
        <v>184</v>
      </c>
      <c r="E339" s="22" t="s">
        <v>384</v>
      </c>
      <c r="F339" s="22" t="s">
        <v>572</v>
      </c>
      <c r="G339" s="23">
        <v>3581224</v>
      </c>
      <c r="H339" s="22" t="s">
        <v>572</v>
      </c>
      <c r="I339" s="23">
        <v>2966473</v>
      </c>
      <c r="J339" s="22" t="s">
        <v>518</v>
      </c>
      <c r="K339" s="23">
        <v>323.33</v>
      </c>
      <c r="L339" s="23">
        <v>26649</v>
      </c>
      <c r="M339" s="23">
        <v>1547</v>
      </c>
      <c r="N339" s="24">
        <v>0.0581</v>
      </c>
      <c r="O339" s="23">
        <v>0.21</v>
      </c>
      <c r="P339" s="23">
        <v>12.13</v>
      </c>
      <c r="Q339" s="23">
        <v>14</v>
      </c>
      <c r="R339" s="23">
        <v>0</v>
      </c>
      <c r="S339" s="23">
        <v>15</v>
      </c>
      <c r="T339" s="23">
        <v>1</v>
      </c>
      <c r="U339" s="23">
        <v>3</v>
      </c>
      <c r="V339" s="23">
        <v>33</v>
      </c>
      <c r="W339" s="23">
        <v>9.8</v>
      </c>
      <c r="X339" s="23">
        <v>1</v>
      </c>
      <c r="Y339" s="24">
        <v>0.0006</v>
      </c>
      <c r="Z339" s="23">
        <v>4</v>
      </c>
      <c r="AA339" s="23">
        <v>0</v>
      </c>
      <c r="AB339" s="19" t="str">
        <f>VLOOKUP(E:E,笔记匹配!A:X,3,FALSE)</f>
        <v>坐月子的刘亦菲，请查收专属你秋天的第一杯“咖啡”</v>
      </c>
      <c r="AC339" s="19" t="str">
        <f>VLOOKUP(E:E,笔记匹配!A:X,2,FALSE)</f>
        <v>无</v>
      </c>
      <c r="AD339" s="19" t="str">
        <f>VLOOKUP(E:E,笔记匹配!A:X,4,FALSE)</f>
        <v>无</v>
      </c>
    </row>
    <row r="340" spans="1:30">
      <c r="A340" s="22" t="s">
        <v>50</v>
      </c>
      <c r="B340" s="22" t="s">
        <v>573</v>
      </c>
      <c r="C340" s="23">
        <v>18062841</v>
      </c>
      <c r="D340" s="22" t="s">
        <v>172</v>
      </c>
      <c r="E340" s="22" t="s">
        <v>373</v>
      </c>
      <c r="F340" s="22" t="s">
        <v>574</v>
      </c>
      <c r="G340" s="23">
        <v>3590010</v>
      </c>
      <c r="H340" s="22" t="s">
        <v>575</v>
      </c>
      <c r="I340" s="23">
        <v>2975201</v>
      </c>
      <c r="J340" s="22" t="s">
        <v>518</v>
      </c>
      <c r="K340" s="23">
        <v>3.96</v>
      </c>
      <c r="L340" s="23">
        <v>245</v>
      </c>
      <c r="M340" s="23">
        <v>14</v>
      </c>
      <c r="N340" s="24">
        <v>0.0571</v>
      </c>
      <c r="O340" s="23">
        <v>0.28</v>
      </c>
      <c r="P340" s="23">
        <v>16.16</v>
      </c>
      <c r="Q340" s="23">
        <v>0</v>
      </c>
      <c r="R340" s="23">
        <v>0</v>
      </c>
      <c r="S340" s="23">
        <v>0</v>
      </c>
      <c r="T340" s="23">
        <v>0</v>
      </c>
      <c r="U340" s="23">
        <v>0</v>
      </c>
      <c r="V340" s="23">
        <v>0</v>
      </c>
      <c r="W340" s="23">
        <v>0</v>
      </c>
      <c r="X340" s="23">
        <v>0</v>
      </c>
      <c r="Y340" s="24">
        <v>0</v>
      </c>
      <c r="Z340" s="23">
        <v>0</v>
      </c>
      <c r="AA340" s="23">
        <v>0</v>
      </c>
      <c r="AB340" s="19" t="str">
        <f>VLOOKUP(E:E,笔记匹配!A:X,3,FALSE)</f>
        <v>西米是个小可爱</v>
      </c>
      <c r="AC340" s="19" t="str">
        <f>VLOOKUP(E:E,笔记匹配!A:X,2,FALSE)</f>
        <v>月之精华</v>
      </c>
      <c r="AD340" s="19" t="str">
        <f>VLOOKUP(E:E,笔记匹配!A:X,4,FALSE)</f>
        <v>广禾堂</v>
      </c>
    </row>
    <row r="341" spans="1:30">
      <c r="A341" s="22" t="s">
        <v>50</v>
      </c>
      <c r="B341" s="22" t="s">
        <v>573</v>
      </c>
      <c r="C341" s="23">
        <v>18063010</v>
      </c>
      <c r="D341" s="22" t="s">
        <v>172</v>
      </c>
      <c r="E341" s="22" t="s">
        <v>373</v>
      </c>
      <c r="F341" s="22" t="s">
        <v>576</v>
      </c>
      <c r="G341" s="23">
        <v>3590089</v>
      </c>
      <c r="H341" s="22" t="s">
        <v>577</v>
      </c>
      <c r="I341" s="23">
        <v>2975278</v>
      </c>
      <c r="J341" s="22" t="s">
        <v>518</v>
      </c>
      <c r="K341" s="23">
        <v>152.98</v>
      </c>
      <c r="L341" s="23">
        <v>11993</v>
      </c>
      <c r="M341" s="23">
        <v>358</v>
      </c>
      <c r="N341" s="24">
        <v>0.0299</v>
      </c>
      <c r="O341" s="23">
        <v>0.43</v>
      </c>
      <c r="P341" s="23">
        <v>12.76</v>
      </c>
      <c r="Q341" s="23">
        <v>4</v>
      </c>
      <c r="R341" s="23">
        <v>0</v>
      </c>
      <c r="S341" s="23">
        <v>0</v>
      </c>
      <c r="T341" s="23">
        <v>0</v>
      </c>
      <c r="U341" s="23">
        <v>0</v>
      </c>
      <c r="V341" s="23">
        <v>4</v>
      </c>
      <c r="W341" s="23">
        <v>38.24</v>
      </c>
      <c r="X341" s="23">
        <v>0</v>
      </c>
      <c r="Y341" s="24">
        <v>0</v>
      </c>
      <c r="Z341" s="23">
        <v>1</v>
      </c>
      <c r="AA341" s="23">
        <v>1</v>
      </c>
      <c r="AB341" s="19" t="str">
        <f>VLOOKUP(E:E,笔记匹配!A:X,3,FALSE)</f>
        <v>西米是个小可爱</v>
      </c>
      <c r="AC341" s="19" t="str">
        <f>VLOOKUP(E:E,笔记匹配!A:X,2,FALSE)</f>
        <v>月之精华</v>
      </c>
      <c r="AD341" s="19" t="str">
        <f>VLOOKUP(E:E,笔记匹配!A:X,4,FALSE)</f>
        <v>广禾堂</v>
      </c>
    </row>
    <row r="342" spans="1:30">
      <c r="A342" s="22" t="s">
        <v>50</v>
      </c>
      <c r="B342" s="22" t="s">
        <v>578</v>
      </c>
      <c r="C342" s="23">
        <v>18063089</v>
      </c>
      <c r="D342" s="22" t="s">
        <v>172</v>
      </c>
      <c r="E342" s="22" t="s">
        <v>372</v>
      </c>
      <c r="F342" s="22" t="s">
        <v>579</v>
      </c>
      <c r="G342" s="23">
        <v>3590129</v>
      </c>
      <c r="H342" s="22" t="s">
        <v>580</v>
      </c>
      <c r="I342" s="23">
        <v>2975322</v>
      </c>
      <c r="J342" s="22" t="s">
        <v>518</v>
      </c>
      <c r="K342" s="23">
        <v>60.05</v>
      </c>
      <c r="L342" s="23">
        <v>8016</v>
      </c>
      <c r="M342" s="23">
        <v>172</v>
      </c>
      <c r="N342" s="24">
        <v>0.0215</v>
      </c>
      <c r="O342" s="23">
        <v>0.35</v>
      </c>
      <c r="P342" s="23">
        <v>7.49</v>
      </c>
      <c r="Q342" s="23">
        <v>3</v>
      </c>
      <c r="R342" s="23">
        <v>0</v>
      </c>
      <c r="S342" s="23">
        <v>1</v>
      </c>
      <c r="T342" s="23">
        <v>0</v>
      </c>
      <c r="U342" s="23">
        <v>0</v>
      </c>
      <c r="V342" s="23">
        <v>4</v>
      </c>
      <c r="W342" s="23">
        <v>15.01</v>
      </c>
      <c r="X342" s="23">
        <v>0</v>
      </c>
      <c r="Y342" s="24">
        <v>0</v>
      </c>
      <c r="Z342" s="23">
        <v>3</v>
      </c>
      <c r="AA342" s="23">
        <v>1</v>
      </c>
      <c r="AB342" s="19" t="str">
        <f>VLOOKUP(E:E,笔记匹配!A:X,3,FALSE)</f>
        <v>圆湘琴</v>
      </c>
      <c r="AC342" s="19" t="str">
        <f>VLOOKUP(E:E,笔记匹配!A:X,2,FALSE)</f>
        <v>月之精华</v>
      </c>
      <c r="AD342" s="19" t="str">
        <f>VLOOKUP(E:E,笔记匹配!A:X,4,FALSE)</f>
        <v>广禾堂月之精华</v>
      </c>
    </row>
    <row r="343" spans="1:30">
      <c r="A343" s="22" t="s">
        <v>50</v>
      </c>
      <c r="B343" s="22" t="s">
        <v>573</v>
      </c>
      <c r="C343" s="23">
        <v>18091605</v>
      </c>
      <c r="D343" s="22" t="s">
        <v>184</v>
      </c>
      <c r="E343" s="22" t="s">
        <v>385</v>
      </c>
      <c r="F343" s="22" t="s">
        <v>581</v>
      </c>
      <c r="G343" s="23">
        <v>3603407</v>
      </c>
      <c r="H343" s="22" t="s">
        <v>581</v>
      </c>
      <c r="I343" s="23">
        <v>2988916</v>
      </c>
      <c r="J343" s="22" t="s">
        <v>518</v>
      </c>
      <c r="K343" s="23">
        <v>169.27</v>
      </c>
      <c r="L343" s="23">
        <v>14130</v>
      </c>
      <c r="M343" s="23">
        <v>405</v>
      </c>
      <c r="N343" s="24">
        <v>0.0287</v>
      </c>
      <c r="O343" s="23">
        <v>0.42</v>
      </c>
      <c r="P343" s="23">
        <v>11.98</v>
      </c>
      <c r="Q343" s="23">
        <v>9</v>
      </c>
      <c r="R343" s="23">
        <v>2</v>
      </c>
      <c r="S343" s="23">
        <v>16</v>
      </c>
      <c r="T343" s="23">
        <v>1</v>
      </c>
      <c r="U343" s="23">
        <v>1</v>
      </c>
      <c r="V343" s="23">
        <v>29</v>
      </c>
      <c r="W343" s="23">
        <v>5.84</v>
      </c>
      <c r="X343" s="23">
        <v>0</v>
      </c>
      <c r="Y343" s="24">
        <v>0</v>
      </c>
      <c r="Z343" s="23">
        <v>4</v>
      </c>
      <c r="AA343" s="23">
        <v>4</v>
      </c>
      <c r="AB343" s="19" t="str">
        <f>VLOOKUP(E:E,笔记匹配!A:X,3,FALSE)</f>
        <v>绿不油</v>
      </c>
      <c r="AC343" s="19" t="str">
        <f>VLOOKUP(E:E,笔记匹配!A:X,2,FALSE)</f>
        <v>月之精华</v>
      </c>
      <c r="AD343" s="19" t="str">
        <f>VLOOKUP(E:E,笔记匹配!A:X,4,FALSE)</f>
        <v>广禾堂</v>
      </c>
    </row>
    <row r="344" spans="1:30">
      <c r="A344" s="22" t="s">
        <v>50</v>
      </c>
      <c r="B344" s="22" t="s">
        <v>582</v>
      </c>
      <c r="C344" s="23">
        <v>18139774</v>
      </c>
      <c r="D344" s="22" t="s">
        <v>184</v>
      </c>
      <c r="E344" s="22" t="s">
        <v>386</v>
      </c>
      <c r="F344" s="22" t="s">
        <v>583</v>
      </c>
      <c r="G344" s="23">
        <v>3624880</v>
      </c>
      <c r="H344" s="22" t="s">
        <v>583</v>
      </c>
      <c r="I344" s="23">
        <v>3009948</v>
      </c>
      <c r="J344" s="22" t="s">
        <v>518</v>
      </c>
      <c r="K344" s="23">
        <v>302.79</v>
      </c>
      <c r="L344" s="23">
        <v>18431</v>
      </c>
      <c r="M344" s="23">
        <v>1513</v>
      </c>
      <c r="N344" s="24">
        <v>0.0821</v>
      </c>
      <c r="O344" s="23">
        <v>0.2</v>
      </c>
      <c r="P344" s="23">
        <v>16.43</v>
      </c>
      <c r="Q344" s="23">
        <v>6</v>
      </c>
      <c r="R344" s="23">
        <v>0</v>
      </c>
      <c r="S344" s="23">
        <v>7</v>
      </c>
      <c r="T344" s="23">
        <v>0</v>
      </c>
      <c r="U344" s="23">
        <v>0</v>
      </c>
      <c r="V344" s="23">
        <v>13</v>
      </c>
      <c r="W344" s="23">
        <v>23.29</v>
      </c>
      <c r="X344" s="23">
        <v>0</v>
      </c>
      <c r="Y344" s="24">
        <v>0</v>
      </c>
      <c r="Z344" s="23">
        <v>1</v>
      </c>
      <c r="AA344" s="23">
        <v>0</v>
      </c>
      <c r="AB344" s="19" t="str">
        <f>VLOOKUP(E:E,笔记匹配!A:X,3,FALSE)</f>
        <v>锦鲤小姐姐</v>
      </c>
      <c r="AC344" s="19" t="str">
        <f>VLOOKUP(E:E,笔记匹配!A:X,2,FALSE)</f>
        <v>月之精华</v>
      </c>
      <c r="AD344" s="19" t="str">
        <f>VLOOKUP(E:E,笔记匹配!A:X,4,FALSE)</f>
        <v>无</v>
      </c>
    </row>
    <row r="345" spans="1:30">
      <c r="A345" s="22" t="s">
        <v>51</v>
      </c>
      <c r="B345" s="22" t="s">
        <v>521</v>
      </c>
      <c r="C345" s="23">
        <v>16642222</v>
      </c>
      <c r="D345" s="22" t="s">
        <v>172</v>
      </c>
      <c r="E345" s="22" t="s">
        <v>372</v>
      </c>
      <c r="F345" s="22" t="s">
        <v>522</v>
      </c>
      <c r="G345" s="23">
        <v>3233847</v>
      </c>
      <c r="H345" s="22" t="s">
        <v>522</v>
      </c>
      <c r="I345" s="23">
        <v>2619163</v>
      </c>
      <c r="J345" s="22" t="s">
        <v>518</v>
      </c>
      <c r="K345" s="23">
        <v>292.01</v>
      </c>
      <c r="L345" s="23">
        <v>22822</v>
      </c>
      <c r="M345" s="23">
        <v>636</v>
      </c>
      <c r="N345" s="24">
        <v>0.0279</v>
      </c>
      <c r="O345" s="23">
        <v>0.46</v>
      </c>
      <c r="P345" s="23">
        <v>12.8</v>
      </c>
      <c r="Q345" s="23">
        <v>8</v>
      </c>
      <c r="R345" s="23">
        <v>0</v>
      </c>
      <c r="S345" s="23">
        <v>12</v>
      </c>
      <c r="T345" s="23">
        <v>1</v>
      </c>
      <c r="U345" s="23">
        <v>0</v>
      </c>
      <c r="V345" s="23">
        <v>21</v>
      </c>
      <c r="W345" s="23">
        <v>13.91</v>
      </c>
      <c r="X345" s="23">
        <v>0</v>
      </c>
      <c r="Y345" s="24">
        <v>0</v>
      </c>
      <c r="Z345" s="23">
        <v>0</v>
      </c>
      <c r="AA345" s="23">
        <v>3</v>
      </c>
      <c r="AB345" s="19" t="str">
        <f>VLOOKUP(E:E,笔记匹配!A:X,3,FALSE)</f>
        <v>圆湘琴</v>
      </c>
      <c r="AC345" s="19" t="str">
        <f>VLOOKUP(E:E,笔记匹配!A:X,2,FALSE)</f>
        <v>月之精华</v>
      </c>
      <c r="AD345" s="19" t="str">
        <f>VLOOKUP(E:E,笔记匹配!A:X,4,FALSE)</f>
        <v>广禾堂月之精华</v>
      </c>
    </row>
    <row r="346" spans="1:30">
      <c r="A346" s="22" t="s">
        <v>51</v>
      </c>
      <c r="B346" s="22" t="s">
        <v>521</v>
      </c>
      <c r="C346" s="23">
        <v>16642794</v>
      </c>
      <c r="D346" s="22" t="s">
        <v>172</v>
      </c>
      <c r="E346" s="22" t="s">
        <v>372</v>
      </c>
      <c r="F346" s="22" t="s">
        <v>523</v>
      </c>
      <c r="G346" s="23">
        <v>3233955</v>
      </c>
      <c r="H346" s="22" t="s">
        <v>523</v>
      </c>
      <c r="I346" s="23">
        <v>2619293</v>
      </c>
      <c r="J346" s="22" t="s">
        <v>518</v>
      </c>
      <c r="K346" s="23">
        <v>392.07</v>
      </c>
      <c r="L346" s="23">
        <v>14645</v>
      </c>
      <c r="M346" s="23">
        <v>440</v>
      </c>
      <c r="N346" s="24">
        <v>0.03</v>
      </c>
      <c r="O346" s="23">
        <v>0.89</v>
      </c>
      <c r="P346" s="23">
        <v>26.77</v>
      </c>
      <c r="Q346" s="23">
        <v>4</v>
      </c>
      <c r="R346" s="23">
        <v>0</v>
      </c>
      <c r="S346" s="23">
        <v>4</v>
      </c>
      <c r="T346" s="23">
        <v>0</v>
      </c>
      <c r="U346" s="23">
        <v>1</v>
      </c>
      <c r="V346" s="23">
        <v>9</v>
      </c>
      <c r="W346" s="23">
        <v>43.56</v>
      </c>
      <c r="X346" s="23">
        <v>0</v>
      </c>
      <c r="Y346" s="24">
        <v>0</v>
      </c>
      <c r="Z346" s="23">
        <v>0</v>
      </c>
      <c r="AA346" s="23">
        <v>0</v>
      </c>
      <c r="AB346" s="19" t="str">
        <f>VLOOKUP(E:E,笔记匹配!A:X,3,FALSE)</f>
        <v>圆湘琴</v>
      </c>
      <c r="AC346" s="19" t="str">
        <f>VLOOKUP(E:E,笔记匹配!A:X,2,FALSE)</f>
        <v>月之精华</v>
      </c>
      <c r="AD346" s="19" t="str">
        <f>VLOOKUP(E:E,笔记匹配!A:X,4,FALSE)</f>
        <v>广禾堂月之精华</v>
      </c>
    </row>
    <row r="347" spans="1:30">
      <c r="A347" s="22" t="s">
        <v>51</v>
      </c>
      <c r="B347" s="22" t="s">
        <v>521</v>
      </c>
      <c r="C347" s="23">
        <v>16642894</v>
      </c>
      <c r="D347" s="22" t="s">
        <v>172</v>
      </c>
      <c r="E347" s="22" t="s">
        <v>372</v>
      </c>
      <c r="F347" s="22" t="s">
        <v>524</v>
      </c>
      <c r="G347" s="23">
        <v>3233979</v>
      </c>
      <c r="H347" s="22" t="s">
        <v>524</v>
      </c>
      <c r="I347" s="23">
        <v>2619310</v>
      </c>
      <c r="J347" s="22" t="s">
        <v>518</v>
      </c>
      <c r="K347" s="23">
        <v>4.5</v>
      </c>
      <c r="L347" s="23">
        <v>212</v>
      </c>
      <c r="M347" s="23">
        <v>15</v>
      </c>
      <c r="N347" s="24">
        <v>0.0708</v>
      </c>
      <c r="O347" s="23">
        <v>0.3</v>
      </c>
      <c r="P347" s="23">
        <v>21.23</v>
      </c>
      <c r="Q347" s="23">
        <v>0</v>
      </c>
      <c r="R347" s="23">
        <v>0</v>
      </c>
      <c r="S347" s="23">
        <v>0</v>
      </c>
      <c r="T347" s="23">
        <v>0</v>
      </c>
      <c r="U347" s="23">
        <v>1</v>
      </c>
      <c r="V347" s="23">
        <v>1</v>
      </c>
      <c r="W347" s="23">
        <v>4.5</v>
      </c>
      <c r="X347" s="23">
        <v>0</v>
      </c>
      <c r="Y347" s="24">
        <v>0</v>
      </c>
      <c r="Z347" s="23">
        <v>0</v>
      </c>
      <c r="AA347" s="23">
        <v>0</v>
      </c>
      <c r="AB347" s="19" t="str">
        <f>VLOOKUP(E:E,笔记匹配!A:X,3,FALSE)</f>
        <v>圆湘琴</v>
      </c>
      <c r="AC347" s="19" t="str">
        <f>VLOOKUP(E:E,笔记匹配!A:X,2,FALSE)</f>
        <v>月之精华</v>
      </c>
      <c r="AD347" s="19" t="str">
        <f>VLOOKUP(E:E,笔记匹配!A:X,4,FALSE)</f>
        <v>广禾堂月之精华</v>
      </c>
    </row>
    <row r="348" spans="1:30">
      <c r="A348" s="22" t="s">
        <v>51</v>
      </c>
      <c r="B348" s="22" t="s">
        <v>531</v>
      </c>
      <c r="C348" s="23">
        <v>16851432</v>
      </c>
      <c r="D348" s="22" t="s">
        <v>172</v>
      </c>
      <c r="E348" s="22" t="s">
        <v>372</v>
      </c>
      <c r="F348" s="22" t="s">
        <v>532</v>
      </c>
      <c r="G348" s="23">
        <v>3264185</v>
      </c>
      <c r="H348" s="22" t="s">
        <v>532</v>
      </c>
      <c r="I348" s="23">
        <v>2651960</v>
      </c>
      <c r="J348" s="22" t="s">
        <v>518</v>
      </c>
      <c r="K348" s="23">
        <v>133.44</v>
      </c>
      <c r="L348" s="23">
        <v>10501</v>
      </c>
      <c r="M348" s="23">
        <v>306</v>
      </c>
      <c r="N348" s="24">
        <v>0.0291</v>
      </c>
      <c r="O348" s="23">
        <v>0.44</v>
      </c>
      <c r="P348" s="23">
        <v>12.71</v>
      </c>
      <c r="Q348" s="23">
        <v>2</v>
      </c>
      <c r="R348" s="23">
        <v>0</v>
      </c>
      <c r="S348" s="23">
        <v>0</v>
      </c>
      <c r="T348" s="23">
        <v>0</v>
      </c>
      <c r="U348" s="23">
        <v>0</v>
      </c>
      <c r="V348" s="23">
        <v>2</v>
      </c>
      <c r="W348" s="23">
        <v>66.72</v>
      </c>
      <c r="X348" s="23">
        <v>0</v>
      </c>
      <c r="Y348" s="24">
        <v>0</v>
      </c>
      <c r="Z348" s="23">
        <v>0</v>
      </c>
      <c r="AA348" s="23">
        <v>0</v>
      </c>
      <c r="AB348" s="19" t="str">
        <f>VLOOKUP(E:E,笔记匹配!A:X,3,FALSE)</f>
        <v>圆湘琴</v>
      </c>
      <c r="AC348" s="19" t="str">
        <f>VLOOKUP(E:E,笔记匹配!A:X,2,FALSE)</f>
        <v>月之精华</v>
      </c>
      <c r="AD348" s="19" t="str">
        <f>VLOOKUP(E:E,笔记匹配!A:X,4,FALSE)</f>
        <v>广禾堂月之精华</v>
      </c>
    </row>
    <row r="349" spans="1:30">
      <c r="A349" s="22" t="s">
        <v>51</v>
      </c>
      <c r="B349" s="22" t="s">
        <v>557</v>
      </c>
      <c r="C349" s="23">
        <v>17419696</v>
      </c>
      <c r="D349" s="22" t="s">
        <v>172</v>
      </c>
      <c r="E349" s="22" t="s">
        <v>372</v>
      </c>
      <c r="F349" s="22" t="s">
        <v>558</v>
      </c>
      <c r="G349" s="23">
        <v>3345513</v>
      </c>
      <c r="H349" s="22" t="s">
        <v>558</v>
      </c>
      <c r="I349" s="23">
        <v>2733316</v>
      </c>
      <c r="J349" s="22" t="s">
        <v>518</v>
      </c>
      <c r="K349" s="23">
        <v>231.76</v>
      </c>
      <c r="L349" s="23">
        <v>18008</v>
      </c>
      <c r="M349" s="23">
        <v>535</v>
      </c>
      <c r="N349" s="24">
        <v>0.0297</v>
      </c>
      <c r="O349" s="23">
        <v>0.43</v>
      </c>
      <c r="P349" s="23">
        <v>12.87</v>
      </c>
      <c r="Q349" s="23">
        <v>8</v>
      </c>
      <c r="R349" s="23">
        <v>1</v>
      </c>
      <c r="S349" s="23">
        <v>4</v>
      </c>
      <c r="T349" s="23">
        <v>0</v>
      </c>
      <c r="U349" s="23">
        <v>0</v>
      </c>
      <c r="V349" s="23">
        <v>13</v>
      </c>
      <c r="W349" s="23">
        <v>17.83</v>
      </c>
      <c r="X349" s="23">
        <v>0</v>
      </c>
      <c r="Y349" s="24">
        <v>0</v>
      </c>
      <c r="Z349" s="23">
        <v>3</v>
      </c>
      <c r="AA349" s="23">
        <v>0</v>
      </c>
      <c r="AB349" s="19" t="str">
        <f>VLOOKUP(E:E,笔记匹配!A:X,3,FALSE)</f>
        <v>圆湘琴</v>
      </c>
      <c r="AC349" s="19" t="str">
        <f>VLOOKUP(E:E,笔记匹配!A:X,2,FALSE)</f>
        <v>月之精华</v>
      </c>
      <c r="AD349" s="19" t="str">
        <f>VLOOKUP(E:E,笔记匹配!A:X,4,FALSE)</f>
        <v>广禾堂月之精华</v>
      </c>
    </row>
    <row r="350" spans="1:30">
      <c r="A350" s="22" t="s">
        <v>51</v>
      </c>
      <c r="B350" s="22" t="s">
        <v>563</v>
      </c>
      <c r="C350" s="23">
        <v>17610437</v>
      </c>
      <c r="D350" s="22" t="s">
        <v>184</v>
      </c>
      <c r="E350" s="22" t="s">
        <v>372</v>
      </c>
      <c r="F350" s="22" t="s">
        <v>564</v>
      </c>
      <c r="G350" s="23">
        <v>3384715</v>
      </c>
      <c r="H350" s="22" t="s">
        <v>564</v>
      </c>
      <c r="I350" s="23">
        <v>2771224</v>
      </c>
      <c r="J350" s="22" t="s">
        <v>518</v>
      </c>
      <c r="K350" s="23">
        <v>139.2</v>
      </c>
      <c r="L350" s="23">
        <v>8952</v>
      </c>
      <c r="M350" s="23">
        <v>269</v>
      </c>
      <c r="N350" s="24">
        <v>0.03</v>
      </c>
      <c r="O350" s="23">
        <v>0.52</v>
      </c>
      <c r="P350" s="23">
        <v>15.55</v>
      </c>
      <c r="Q350" s="23">
        <v>8</v>
      </c>
      <c r="R350" s="23">
        <v>0</v>
      </c>
      <c r="S350" s="23">
        <v>11</v>
      </c>
      <c r="T350" s="23">
        <v>0</v>
      </c>
      <c r="U350" s="23">
        <v>0</v>
      </c>
      <c r="V350" s="23">
        <v>19</v>
      </c>
      <c r="W350" s="23">
        <v>7.33</v>
      </c>
      <c r="X350" s="23">
        <v>0</v>
      </c>
      <c r="Y350" s="24">
        <v>0</v>
      </c>
      <c r="Z350" s="23">
        <v>3</v>
      </c>
      <c r="AA350" s="23">
        <v>4</v>
      </c>
      <c r="AB350" s="19" t="str">
        <f>VLOOKUP(E:E,笔记匹配!A:X,3,FALSE)</f>
        <v>圆湘琴</v>
      </c>
      <c r="AC350" s="19" t="str">
        <f>VLOOKUP(E:E,笔记匹配!A:X,2,FALSE)</f>
        <v>月之精华</v>
      </c>
      <c r="AD350" s="19" t="str">
        <f>VLOOKUP(E:E,笔记匹配!A:X,4,FALSE)</f>
        <v>广禾堂月之精华</v>
      </c>
    </row>
    <row r="351" spans="1:30">
      <c r="A351" s="22" t="s">
        <v>51</v>
      </c>
      <c r="B351" s="22" t="s">
        <v>567</v>
      </c>
      <c r="C351" s="23">
        <v>17949158</v>
      </c>
      <c r="D351" s="22" t="s">
        <v>184</v>
      </c>
      <c r="E351" s="22" t="s">
        <v>373</v>
      </c>
      <c r="F351" s="22" t="s">
        <v>568</v>
      </c>
      <c r="G351" s="23">
        <v>3532508</v>
      </c>
      <c r="H351" s="22" t="s">
        <v>568</v>
      </c>
      <c r="I351" s="23">
        <v>2918034</v>
      </c>
      <c r="J351" s="22" t="s">
        <v>518</v>
      </c>
      <c r="K351" s="23">
        <v>674.84</v>
      </c>
      <c r="L351" s="23">
        <v>30606</v>
      </c>
      <c r="M351" s="23">
        <v>1129</v>
      </c>
      <c r="N351" s="24">
        <v>0.0369</v>
      </c>
      <c r="O351" s="23">
        <v>0.6</v>
      </c>
      <c r="P351" s="23">
        <v>22.05</v>
      </c>
      <c r="Q351" s="23">
        <v>72</v>
      </c>
      <c r="R351" s="23">
        <v>0</v>
      </c>
      <c r="S351" s="23">
        <v>52</v>
      </c>
      <c r="T351" s="23">
        <v>4</v>
      </c>
      <c r="U351" s="23">
        <v>2</v>
      </c>
      <c r="V351" s="23">
        <v>130</v>
      </c>
      <c r="W351" s="23">
        <v>5.19</v>
      </c>
      <c r="X351" s="23">
        <v>0</v>
      </c>
      <c r="Y351" s="24">
        <v>0</v>
      </c>
      <c r="Z351" s="23">
        <v>14</v>
      </c>
      <c r="AA351" s="23">
        <v>10</v>
      </c>
      <c r="AB351" s="19" t="str">
        <f>VLOOKUP(E:E,笔记匹配!A:X,3,FALSE)</f>
        <v>西米是个小可爱</v>
      </c>
      <c r="AC351" s="19" t="str">
        <f>VLOOKUP(E:E,笔记匹配!A:X,2,FALSE)</f>
        <v>月之精华</v>
      </c>
      <c r="AD351" s="19" t="str">
        <f>VLOOKUP(E:E,笔记匹配!A:X,4,FALSE)</f>
        <v>广禾堂</v>
      </c>
    </row>
    <row r="352" spans="1:30">
      <c r="A352" s="22" t="s">
        <v>51</v>
      </c>
      <c r="B352" s="22" t="s">
        <v>569</v>
      </c>
      <c r="C352" s="23">
        <v>17994331</v>
      </c>
      <c r="D352" s="22" t="s">
        <v>172</v>
      </c>
      <c r="E352" s="22" t="s">
        <v>372</v>
      </c>
      <c r="F352" s="22" t="s">
        <v>570</v>
      </c>
      <c r="G352" s="23">
        <v>3555881</v>
      </c>
      <c r="H352" s="22" t="s">
        <v>570</v>
      </c>
      <c r="I352" s="23">
        <v>2940876</v>
      </c>
      <c r="J352" s="22" t="s">
        <v>518</v>
      </c>
      <c r="K352" s="23">
        <v>71.23</v>
      </c>
      <c r="L352" s="23">
        <v>7042</v>
      </c>
      <c r="M352" s="23">
        <v>185</v>
      </c>
      <c r="N352" s="24">
        <v>0.0263</v>
      </c>
      <c r="O352" s="23">
        <v>0.39</v>
      </c>
      <c r="P352" s="23">
        <v>10.12</v>
      </c>
      <c r="Q352" s="23">
        <v>2</v>
      </c>
      <c r="R352" s="23">
        <v>0</v>
      </c>
      <c r="S352" s="23">
        <v>1</v>
      </c>
      <c r="T352" s="23">
        <v>1</v>
      </c>
      <c r="U352" s="23">
        <v>0</v>
      </c>
      <c r="V352" s="23">
        <v>4</v>
      </c>
      <c r="W352" s="23">
        <v>17.81</v>
      </c>
      <c r="X352" s="23">
        <v>0</v>
      </c>
      <c r="Y352" s="24">
        <v>0</v>
      </c>
      <c r="Z352" s="23">
        <v>1</v>
      </c>
      <c r="AA352" s="23">
        <v>0</v>
      </c>
      <c r="AB352" s="19" t="str">
        <f>VLOOKUP(E:E,笔记匹配!A:X,3,FALSE)</f>
        <v>圆湘琴</v>
      </c>
      <c r="AC352" s="19" t="str">
        <f>VLOOKUP(E:E,笔记匹配!A:X,2,FALSE)</f>
        <v>月之精华</v>
      </c>
      <c r="AD352" s="19" t="str">
        <f>VLOOKUP(E:E,笔记匹配!A:X,4,FALSE)</f>
        <v>广禾堂月之精华</v>
      </c>
    </row>
    <row r="353" spans="1:30">
      <c r="A353" s="22" t="s">
        <v>51</v>
      </c>
      <c r="B353" s="22" t="s">
        <v>573</v>
      </c>
      <c r="C353" s="23">
        <v>18062841</v>
      </c>
      <c r="D353" s="22" t="s">
        <v>172</v>
      </c>
      <c r="E353" s="22" t="s">
        <v>373</v>
      </c>
      <c r="F353" s="22" t="s">
        <v>574</v>
      </c>
      <c r="G353" s="23">
        <v>3590010</v>
      </c>
      <c r="H353" s="22" t="s">
        <v>575</v>
      </c>
      <c r="I353" s="23">
        <v>2975201</v>
      </c>
      <c r="J353" s="22" t="s">
        <v>518</v>
      </c>
      <c r="K353" s="23">
        <v>5.52</v>
      </c>
      <c r="L353" s="23">
        <v>187</v>
      </c>
      <c r="M353" s="23">
        <v>19</v>
      </c>
      <c r="N353" s="24">
        <v>0.1016</v>
      </c>
      <c r="O353" s="23">
        <v>0.29</v>
      </c>
      <c r="P353" s="23">
        <v>29.52</v>
      </c>
      <c r="Q353" s="23">
        <v>0</v>
      </c>
      <c r="R353" s="23">
        <v>0</v>
      </c>
      <c r="S353" s="23">
        <v>0</v>
      </c>
      <c r="T353" s="23">
        <v>0</v>
      </c>
      <c r="U353" s="23">
        <v>0</v>
      </c>
      <c r="V353" s="23">
        <v>0</v>
      </c>
      <c r="W353" s="23">
        <v>0</v>
      </c>
      <c r="X353" s="23">
        <v>0</v>
      </c>
      <c r="Y353" s="24">
        <v>0</v>
      </c>
      <c r="Z353" s="23">
        <v>1</v>
      </c>
      <c r="AA353" s="23">
        <v>0</v>
      </c>
      <c r="AB353" s="19" t="str">
        <f>VLOOKUP(E:E,笔记匹配!A:X,3,FALSE)</f>
        <v>西米是个小可爱</v>
      </c>
      <c r="AC353" s="19" t="str">
        <f>VLOOKUP(E:E,笔记匹配!A:X,2,FALSE)</f>
        <v>月之精华</v>
      </c>
      <c r="AD353" s="19" t="str">
        <f>VLOOKUP(E:E,笔记匹配!A:X,4,FALSE)</f>
        <v>广禾堂</v>
      </c>
    </row>
    <row r="354" spans="1:30">
      <c r="A354" s="22" t="s">
        <v>51</v>
      </c>
      <c r="B354" s="22" t="s">
        <v>573</v>
      </c>
      <c r="C354" s="23">
        <v>18063010</v>
      </c>
      <c r="D354" s="22" t="s">
        <v>172</v>
      </c>
      <c r="E354" s="22" t="s">
        <v>373</v>
      </c>
      <c r="F354" s="22" t="s">
        <v>576</v>
      </c>
      <c r="G354" s="23">
        <v>3590089</v>
      </c>
      <c r="H354" s="22" t="s">
        <v>577</v>
      </c>
      <c r="I354" s="23">
        <v>2975278</v>
      </c>
      <c r="J354" s="22" t="s">
        <v>518</v>
      </c>
      <c r="K354" s="23">
        <v>181.39</v>
      </c>
      <c r="L354" s="23">
        <v>12991</v>
      </c>
      <c r="M354" s="23">
        <v>418</v>
      </c>
      <c r="N354" s="24">
        <v>0.0322</v>
      </c>
      <c r="O354" s="23">
        <v>0.43</v>
      </c>
      <c r="P354" s="23">
        <v>13.96</v>
      </c>
      <c r="Q354" s="23">
        <v>4</v>
      </c>
      <c r="R354" s="23">
        <v>0</v>
      </c>
      <c r="S354" s="23">
        <v>2</v>
      </c>
      <c r="T354" s="23">
        <v>0</v>
      </c>
      <c r="U354" s="23">
        <v>0</v>
      </c>
      <c r="V354" s="23">
        <v>6</v>
      </c>
      <c r="W354" s="23">
        <v>30.23</v>
      </c>
      <c r="X354" s="23">
        <v>0</v>
      </c>
      <c r="Y354" s="24">
        <v>0</v>
      </c>
      <c r="Z354" s="23">
        <v>2</v>
      </c>
      <c r="AA354" s="23">
        <v>1</v>
      </c>
      <c r="AB354" s="19" t="str">
        <f>VLOOKUP(E:E,笔记匹配!A:X,3,FALSE)</f>
        <v>西米是个小可爱</v>
      </c>
      <c r="AC354" s="19" t="str">
        <f>VLOOKUP(E:E,笔记匹配!A:X,2,FALSE)</f>
        <v>月之精华</v>
      </c>
      <c r="AD354" s="19" t="str">
        <f>VLOOKUP(E:E,笔记匹配!A:X,4,FALSE)</f>
        <v>广禾堂</v>
      </c>
    </row>
    <row r="355" spans="1:30">
      <c r="A355" s="22" t="s">
        <v>51</v>
      </c>
      <c r="B355" s="22" t="s">
        <v>578</v>
      </c>
      <c r="C355" s="23">
        <v>18063089</v>
      </c>
      <c r="D355" s="22" t="s">
        <v>172</v>
      </c>
      <c r="E355" s="22" t="s">
        <v>372</v>
      </c>
      <c r="F355" s="22" t="s">
        <v>579</v>
      </c>
      <c r="G355" s="23">
        <v>3590129</v>
      </c>
      <c r="H355" s="22" t="s">
        <v>580</v>
      </c>
      <c r="I355" s="23">
        <v>2975322</v>
      </c>
      <c r="J355" s="22" t="s">
        <v>518</v>
      </c>
      <c r="K355" s="23">
        <v>56.21</v>
      </c>
      <c r="L355" s="23">
        <v>6880</v>
      </c>
      <c r="M355" s="23">
        <v>152</v>
      </c>
      <c r="N355" s="24">
        <v>0.0221</v>
      </c>
      <c r="O355" s="23">
        <v>0.37</v>
      </c>
      <c r="P355" s="23">
        <v>8.17</v>
      </c>
      <c r="Q355" s="23">
        <v>1</v>
      </c>
      <c r="R355" s="23">
        <v>0</v>
      </c>
      <c r="S355" s="23">
        <v>2</v>
      </c>
      <c r="T355" s="23">
        <v>0</v>
      </c>
      <c r="U355" s="23">
        <v>0</v>
      </c>
      <c r="V355" s="23">
        <v>3</v>
      </c>
      <c r="W355" s="23">
        <v>18.74</v>
      </c>
      <c r="X355" s="23">
        <v>0</v>
      </c>
      <c r="Y355" s="24">
        <v>0</v>
      </c>
      <c r="Z355" s="23">
        <v>0</v>
      </c>
      <c r="AA355" s="23">
        <v>0</v>
      </c>
      <c r="AB355" s="19" t="str">
        <f>VLOOKUP(E:E,笔记匹配!A:X,3,FALSE)</f>
        <v>圆湘琴</v>
      </c>
      <c r="AC355" s="19" t="str">
        <f>VLOOKUP(E:E,笔记匹配!A:X,2,FALSE)</f>
        <v>月之精华</v>
      </c>
      <c r="AD355" s="19" t="str">
        <f>VLOOKUP(E:E,笔记匹配!A:X,4,FALSE)</f>
        <v>广禾堂月之精华</v>
      </c>
    </row>
    <row r="356" spans="1:30">
      <c r="A356" s="22" t="s">
        <v>51</v>
      </c>
      <c r="B356" s="22" t="s">
        <v>573</v>
      </c>
      <c r="C356" s="23">
        <v>18091605</v>
      </c>
      <c r="D356" s="22" t="s">
        <v>184</v>
      </c>
      <c r="E356" s="22" t="s">
        <v>385</v>
      </c>
      <c r="F356" s="22" t="s">
        <v>581</v>
      </c>
      <c r="G356" s="23">
        <v>3603407</v>
      </c>
      <c r="H356" s="22" t="s">
        <v>581</v>
      </c>
      <c r="I356" s="23">
        <v>2988916</v>
      </c>
      <c r="J356" s="22" t="s">
        <v>518</v>
      </c>
      <c r="K356" s="23">
        <v>315.65</v>
      </c>
      <c r="L356" s="23">
        <v>27087</v>
      </c>
      <c r="M356" s="23">
        <v>787</v>
      </c>
      <c r="N356" s="24">
        <v>0.0291</v>
      </c>
      <c r="O356" s="23">
        <v>0.4</v>
      </c>
      <c r="P356" s="23">
        <v>11.65</v>
      </c>
      <c r="Q356" s="23">
        <v>22</v>
      </c>
      <c r="R356" s="23">
        <v>0</v>
      </c>
      <c r="S356" s="23">
        <v>36</v>
      </c>
      <c r="T356" s="23">
        <v>1</v>
      </c>
      <c r="U356" s="23">
        <v>0</v>
      </c>
      <c r="V356" s="23">
        <v>59</v>
      </c>
      <c r="W356" s="23">
        <v>5.35</v>
      </c>
      <c r="X356" s="23">
        <v>0</v>
      </c>
      <c r="Y356" s="24">
        <v>0</v>
      </c>
      <c r="Z356" s="23">
        <v>4</v>
      </c>
      <c r="AA356" s="23">
        <v>5</v>
      </c>
      <c r="AB356" s="19" t="str">
        <f>VLOOKUP(E:E,笔记匹配!A:X,3,FALSE)</f>
        <v>绿不油</v>
      </c>
      <c r="AC356" s="19" t="str">
        <f>VLOOKUP(E:E,笔记匹配!A:X,2,FALSE)</f>
        <v>月之精华</v>
      </c>
      <c r="AD356" s="19" t="str">
        <f>VLOOKUP(E:E,笔记匹配!A:X,4,FALSE)</f>
        <v>广禾堂</v>
      </c>
    </row>
    <row r="357" spans="1:30">
      <c r="A357" s="22" t="s">
        <v>51</v>
      </c>
      <c r="B357" s="22" t="s">
        <v>582</v>
      </c>
      <c r="C357" s="23">
        <v>18139774</v>
      </c>
      <c r="D357" s="22" t="s">
        <v>184</v>
      </c>
      <c r="E357" s="22" t="s">
        <v>386</v>
      </c>
      <c r="F357" s="22" t="s">
        <v>583</v>
      </c>
      <c r="G357" s="23">
        <v>3624880</v>
      </c>
      <c r="H357" s="22" t="s">
        <v>583</v>
      </c>
      <c r="I357" s="23">
        <v>3009948</v>
      </c>
      <c r="J357" s="22" t="s">
        <v>518</v>
      </c>
      <c r="K357" s="23">
        <v>311.23</v>
      </c>
      <c r="L357" s="23">
        <v>24851</v>
      </c>
      <c r="M357" s="23">
        <v>1942</v>
      </c>
      <c r="N357" s="24">
        <v>0.0781</v>
      </c>
      <c r="O357" s="23">
        <v>0.16</v>
      </c>
      <c r="P357" s="23">
        <v>12.52</v>
      </c>
      <c r="Q357" s="23">
        <v>8</v>
      </c>
      <c r="R357" s="23">
        <v>0</v>
      </c>
      <c r="S357" s="23">
        <v>7</v>
      </c>
      <c r="T357" s="23">
        <v>0</v>
      </c>
      <c r="U357" s="23">
        <v>0</v>
      </c>
      <c r="V357" s="23">
        <v>15</v>
      </c>
      <c r="W357" s="23">
        <v>20.75</v>
      </c>
      <c r="X357" s="23">
        <v>0</v>
      </c>
      <c r="Y357" s="24">
        <v>0</v>
      </c>
      <c r="Z357" s="23">
        <v>1</v>
      </c>
      <c r="AA357" s="23">
        <v>1</v>
      </c>
      <c r="AB357" s="19" t="str">
        <f>VLOOKUP(E:E,笔记匹配!A:X,3,FALSE)</f>
        <v>锦鲤小姐姐</v>
      </c>
      <c r="AC357" s="19" t="str">
        <f>VLOOKUP(E:E,笔记匹配!A:X,2,FALSE)</f>
        <v>月之精华</v>
      </c>
      <c r="AD357" s="19" t="str">
        <f>VLOOKUP(E:E,笔记匹配!A:X,4,FALSE)</f>
        <v>无</v>
      </c>
    </row>
    <row r="358" spans="1:30">
      <c r="A358" s="22" t="s">
        <v>52</v>
      </c>
      <c r="B358" s="22" t="s">
        <v>521</v>
      </c>
      <c r="C358" s="23">
        <v>16642222</v>
      </c>
      <c r="D358" s="22" t="s">
        <v>172</v>
      </c>
      <c r="E358" s="22" t="s">
        <v>372</v>
      </c>
      <c r="F358" s="22" t="s">
        <v>522</v>
      </c>
      <c r="G358" s="23">
        <v>3233847</v>
      </c>
      <c r="H358" s="22" t="s">
        <v>522</v>
      </c>
      <c r="I358" s="23">
        <v>2619163</v>
      </c>
      <c r="J358" s="22" t="s">
        <v>518</v>
      </c>
      <c r="K358" s="23">
        <v>279.68</v>
      </c>
      <c r="L358" s="23">
        <v>21336</v>
      </c>
      <c r="M358" s="23">
        <v>616</v>
      </c>
      <c r="N358" s="24">
        <v>0.0289</v>
      </c>
      <c r="O358" s="23">
        <v>0.45</v>
      </c>
      <c r="P358" s="23">
        <v>13.11</v>
      </c>
      <c r="Q358" s="23">
        <v>6</v>
      </c>
      <c r="R358" s="23">
        <v>0</v>
      </c>
      <c r="S358" s="23">
        <v>1</v>
      </c>
      <c r="T358" s="23">
        <v>0</v>
      </c>
      <c r="U358" s="23">
        <v>0</v>
      </c>
      <c r="V358" s="23">
        <v>7</v>
      </c>
      <c r="W358" s="23">
        <v>39.95</v>
      </c>
      <c r="X358" s="23">
        <v>0</v>
      </c>
      <c r="Y358" s="24">
        <v>0</v>
      </c>
      <c r="Z358" s="23">
        <v>3</v>
      </c>
      <c r="AA358" s="23">
        <v>1</v>
      </c>
      <c r="AB358" s="19" t="str">
        <f>VLOOKUP(E:E,笔记匹配!A:X,3,FALSE)</f>
        <v>圆湘琴</v>
      </c>
      <c r="AC358" s="19" t="str">
        <f>VLOOKUP(E:E,笔记匹配!A:X,2,FALSE)</f>
        <v>月之精华</v>
      </c>
      <c r="AD358" s="19" t="str">
        <f>VLOOKUP(E:E,笔记匹配!A:X,4,FALSE)</f>
        <v>广禾堂月之精华</v>
      </c>
    </row>
    <row r="359" spans="1:30">
      <c r="A359" s="22" t="s">
        <v>52</v>
      </c>
      <c r="B359" s="22" t="s">
        <v>521</v>
      </c>
      <c r="C359" s="23">
        <v>16642794</v>
      </c>
      <c r="D359" s="22" t="s">
        <v>172</v>
      </c>
      <c r="E359" s="22" t="s">
        <v>372</v>
      </c>
      <c r="F359" s="22" t="s">
        <v>523</v>
      </c>
      <c r="G359" s="23">
        <v>3233955</v>
      </c>
      <c r="H359" s="22" t="s">
        <v>523</v>
      </c>
      <c r="I359" s="23">
        <v>2619293</v>
      </c>
      <c r="J359" s="22" t="s">
        <v>518</v>
      </c>
      <c r="K359" s="23">
        <v>389.75</v>
      </c>
      <c r="L359" s="23">
        <v>14358</v>
      </c>
      <c r="M359" s="23">
        <v>433</v>
      </c>
      <c r="N359" s="24">
        <v>0.0302</v>
      </c>
      <c r="O359" s="23">
        <v>0.9</v>
      </c>
      <c r="P359" s="23">
        <v>27.15</v>
      </c>
      <c r="Q359" s="23">
        <v>5</v>
      </c>
      <c r="R359" s="23">
        <v>0</v>
      </c>
      <c r="S359" s="23">
        <v>3</v>
      </c>
      <c r="T359" s="23">
        <v>0</v>
      </c>
      <c r="U359" s="23">
        <v>1</v>
      </c>
      <c r="V359" s="23">
        <v>9</v>
      </c>
      <c r="W359" s="23">
        <v>43.31</v>
      </c>
      <c r="X359" s="23">
        <v>0</v>
      </c>
      <c r="Y359" s="24">
        <v>0</v>
      </c>
      <c r="Z359" s="23">
        <v>5</v>
      </c>
      <c r="AA359" s="23">
        <v>2</v>
      </c>
      <c r="AB359" s="19" t="str">
        <f>VLOOKUP(E:E,笔记匹配!A:X,3,FALSE)</f>
        <v>圆湘琴</v>
      </c>
      <c r="AC359" s="19" t="str">
        <f>VLOOKUP(E:E,笔记匹配!A:X,2,FALSE)</f>
        <v>月之精华</v>
      </c>
      <c r="AD359" s="19" t="str">
        <f>VLOOKUP(E:E,笔记匹配!A:X,4,FALSE)</f>
        <v>广禾堂月之精华</v>
      </c>
    </row>
    <row r="360" spans="1:30">
      <c r="A360" s="22" t="s">
        <v>52</v>
      </c>
      <c r="B360" s="22" t="s">
        <v>521</v>
      </c>
      <c r="C360" s="23">
        <v>16642894</v>
      </c>
      <c r="D360" s="22" t="s">
        <v>172</v>
      </c>
      <c r="E360" s="22" t="s">
        <v>372</v>
      </c>
      <c r="F360" s="22" t="s">
        <v>524</v>
      </c>
      <c r="G360" s="23">
        <v>3233979</v>
      </c>
      <c r="H360" s="22" t="s">
        <v>524</v>
      </c>
      <c r="I360" s="23">
        <v>2619310</v>
      </c>
      <c r="J360" s="22" t="s">
        <v>518</v>
      </c>
      <c r="K360" s="23">
        <v>3.72</v>
      </c>
      <c r="L360" s="23">
        <v>217</v>
      </c>
      <c r="M360" s="23">
        <v>13</v>
      </c>
      <c r="N360" s="24">
        <v>0.0599</v>
      </c>
      <c r="O360" s="23">
        <v>0.29</v>
      </c>
      <c r="P360" s="23">
        <v>17.14</v>
      </c>
      <c r="Q360" s="23">
        <v>0</v>
      </c>
      <c r="R360" s="23">
        <v>0</v>
      </c>
      <c r="S360" s="23">
        <v>0</v>
      </c>
      <c r="T360" s="23">
        <v>0</v>
      </c>
      <c r="U360" s="23">
        <v>0</v>
      </c>
      <c r="V360" s="23">
        <v>0</v>
      </c>
      <c r="W360" s="23">
        <v>0</v>
      </c>
      <c r="X360" s="23">
        <v>0</v>
      </c>
      <c r="Y360" s="24">
        <v>0</v>
      </c>
      <c r="Z360" s="23">
        <v>0</v>
      </c>
      <c r="AA360" s="23">
        <v>0</v>
      </c>
      <c r="AB360" s="19" t="str">
        <f>VLOOKUP(E:E,笔记匹配!A:X,3,FALSE)</f>
        <v>圆湘琴</v>
      </c>
      <c r="AC360" s="19" t="str">
        <f>VLOOKUP(E:E,笔记匹配!A:X,2,FALSE)</f>
        <v>月之精华</v>
      </c>
      <c r="AD360" s="19" t="str">
        <f>VLOOKUP(E:E,笔记匹配!A:X,4,FALSE)</f>
        <v>广禾堂月之精华</v>
      </c>
    </row>
    <row r="361" spans="1:30">
      <c r="A361" s="22" t="s">
        <v>52</v>
      </c>
      <c r="B361" s="22" t="s">
        <v>531</v>
      </c>
      <c r="C361" s="23">
        <v>16851432</v>
      </c>
      <c r="D361" s="22" t="s">
        <v>172</v>
      </c>
      <c r="E361" s="22" t="s">
        <v>372</v>
      </c>
      <c r="F361" s="22" t="s">
        <v>532</v>
      </c>
      <c r="G361" s="23">
        <v>3264185</v>
      </c>
      <c r="H361" s="22" t="s">
        <v>532</v>
      </c>
      <c r="I361" s="23">
        <v>2651960</v>
      </c>
      <c r="J361" s="22" t="s">
        <v>518</v>
      </c>
      <c r="K361" s="23">
        <v>129.97</v>
      </c>
      <c r="L361" s="23">
        <v>9684</v>
      </c>
      <c r="M361" s="23">
        <v>295</v>
      </c>
      <c r="N361" s="24">
        <v>0.0305</v>
      </c>
      <c r="O361" s="23">
        <v>0.44</v>
      </c>
      <c r="P361" s="23">
        <v>13.42</v>
      </c>
      <c r="Q361" s="23">
        <v>4</v>
      </c>
      <c r="R361" s="23">
        <v>0</v>
      </c>
      <c r="S361" s="23">
        <v>1</v>
      </c>
      <c r="T361" s="23">
        <v>1</v>
      </c>
      <c r="U361" s="23">
        <v>0</v>
      </c>
      <c r="V361" s="23">
        <v>6</v>
      </c>
      <c r="W361" s="23">
        <v>21.66</v>
      </c>
      <c r="X361" s="23">
        <v>0</v>
      </c>
      <c r="Y361" s="24">
        <v>0</v>
      </c>
      <c r="Z361" s="23">
        <v>1</v>
      </c>
      <c r="AA361" s="23">
        <v>0</v>
      </c>
      <c r="AB361" s="19" t="str">
        <f>VLOOKUP(E:E,笔记匹配!A:X,3,FALSE)</f>
        <v>圆湘琴</v>
      </c>
      <c r="AC361" s="19" t="str">
        <f>VLOOKUP(E:E,笔记匹配!A:X,2,FALSE)</f>
        <v>月之精华</v>
      </c>
      <c r="AD361" s="19" t="str">
        <f>VLOOKUP(E:E,笔记匹配!A:X,4,FALSE)</f>
        <v>广禾堂月之精华</v>
      </c>
    </row>
    <row r="362" spans="1:30">
      <c r="A362" s="22" t="s">
        <v>52</v>
      </c>
      <c r="B362" s="22" t="s">
        <v>557</v>
      </c>
      <c r="C362" s="23">
        <v>17419696</v>
      </c>
      <c r="D362" s="22" t="s">
        <v>172</v>
      </c>
      <c r="E362" s="22" t="s">
        <v>372</v>
      </c>
      <c r="F362" s="22" t="s">
        <v>558</v>
      </c>
      <c r="G362" s="23">
        <v>3345513</v>
      </c>
      <c r="H362" s="22" t="s">
        <v>558</v>
      </c>
      <c r="I362" s="23">
        <v>2733316</v>
      </c>
      <c r="J362" s="22" t="s">
        <v>518</v>
      </c>
      <c r="K362" s="23">
        <v>217.12</v>
      </c>
      <c r="L362" s="23">
        <v>16650</v>
      </c>
      <c r="M362" s="23">
        <v>491</v>
      </c>
      <c r="N362" s="24">
        <v>0.0295</v>
      </c>
      <c r="O362" s="23">
        <v>0.44</v>
      </c>
      <c r="P362" s="23">
        <v>13.04</v>
      </c>
      <c r="Q362" s="23">
        <v>4</v>
      </c>
      <c r="R362" s="23">
        <v>0</v>
      </c>
      <c r="S362" s="23">
        <v>1</v>
      </c>
      <c r="T362" s="23">
        <v>0</v>
      </c>
      <c r="U362" s="23">
        <v>0</v>
      </c>
      <c r="V362" s="23">
        <v>5</v>
      </c>
      <c r="W362" s="23">
        <v>43.42</v>
      </c>
      <c r="X362" s="23">
        <v>0</v>
      </c>
      <c r="Y362" s="24">
        <v>0</v>
      </c>
      <c r="Z362" s="23">
        <v>1</v>
      </c>
      <c r="AA362" s="23">
        <v>0</v>
      </c>
      <c r="AB362" s="19" t="str">
        <f>VLOOKUP(E:E,笔记匹配!A:X,3,FALSE)</f>
        <v>圆湘琴</v>
      </c>
      <c r="AC362" s="19" t="str">
        <f>VLOOKUP(E:E,笔记匹配!A:X,2,FALSE)</f>
        <v>月之精华</v>
      </c>
      <c r="AD362" s="19" t="str">
        <f>VLOOKUP(E:E,笔记匹配!A:X,4,FALSE)</f>
        <v>广禾堂月之精华</v>
      </c>
    </row>
    <row r="363" spans="1:30">
      <c r="A363" s="22" t="s">
        <v>52</v>
      </c>
      <c r="B363" s="22" t="s">
        <v>563</v>
      </c>
      <c r="C363" s="23">
        <v>17610437</v>
      </c>
      <c r="D363" s="22" t="s">
        <v>184</v>
      </c>
      <c r="E363" s="22" t="s">
        <v>372</v>
      </c>
      <c r="F363" s="22" t="s">
        <v>564</v>
      </c>
      <c r="G363" s="23">
        <v>3384715</v>
      </c>
      <c r="H363" s="22" t="s">
        <v>564</v>
      </c>
      <c r="I363" s="23">
        <v>2771224</v>
      </c>
      <c r="J363" s="22" t="s">
        <v>518</v>
      </c>
      <c r="K363" s="23">
        <v>118.08</v>
      </c>
      <c r="L363" s="23">
        <v>8187</v>
      </c>
      <c r="M363" s="23">
        <v>228</v>
      </c>
      <c r="N363" s="24">
        <v>0.0278</v>
      </c>
      <c r="O363" s="23">
        <v>0.52</v>
      </c>
      <c r="P363" s="23">
        <v>14.42</v>
      </c>
      <c r="Q363" s="23">
        <v>5</v>
      </c>
      <c r="R363" s="23">
        <v>1</v>
      </c>
      <c r="S363" s="23">
        <v>15</v>
      </c>
      <c r="T363" s="23">
        <v>1</v>
      </c>
      <c r="U363" s="23">
        <v>2</v>
      </c>
      <c r="V363" s="23">
        <v>24</v>
      </c>
      <c r="W363" s="23">
        <v>4.92</v>
      </c>
      <c r="X363" s="23">
        <v>0</v>
      </c>
      <c r="Y363" s="24">
        <v>0</v>
      </c>
      <c r="Z363" s="23">
        <v>4</v>
      </c>
      <c r="AA363" s="23">
        <v>1</v>
      </c>
      <c r="AB363" s="19" t="str">
        <f>VLOOKUP(E:E,笔记匹配!A:X,3,FALSE)</f>
        <v>圆湘琴</v>
      </c>
      <c r="AC363" s="19" t="str">
        <f>VLOOKUP(E:E,笔记匹配!A:X,2,FALSE)</f>
        <v>月之精华</v>
      </c>
      <c r="AD363" s="19" t="str">
        <f>VLOOKUP(E:E,笔记匹配!A:X,4,FALSE)</f>
        <v>广禾堂月之精华</v>
      </c>
    </row>
    <row r="364" spans="1:30">
      <c r="A364" s="22" t="s">
        <v>52</v>
      </c>
      <c r="B364" s="22" t="s">
        <v>567</v>
      </c>
      <c r="C364" s="23">
        <v>17949158</v>
      </c>
      <c r="D364" s="22" t="s">
        <v>184</v>
      </c>
      <c r="E364" s="22" t="s">
        <v>373</v>
      </c>
      <c r="F364" s="22" t="s">
        <v>568</v>
      </c>
      <c r="G364" s="23">
        <v>3532508</v>
      </c>
      <c r="H364" s="22" t="s">
        <v>568</v>
      </c>
      <c r="I364" s="23">
        <v>2918034</v>
      </c>
      <c r="J364" s="22" t="s">
        <v>518</v>
      </c>
      <c r="K364" s="23">
        <v>598.87</v>
      </c>
      <c r="L364" s="23">
        <v>26483</v>
      </c>
      <c r="M364" s="23">
        <v>1008</v>
      </c>
      <c r="N364" s="24">
        <v>0.0381</v>
      </c>
      <c r="O364" s="23">
        <v>0.59</v>
      </c>
      <c r="P364" s="23">
        <v>22.61</v>
      </c>
      <c r="Q364" s="23">
        <v>62</v>
      </c>
      <c r="R364" s="23">
        <v>4</v>
      </c>
      <c r="S364" s="23">
        <v>59</v>
      </c>
      <c r="T364" s="23">
        <v>1</v>
      </c>
      <c r="U364" s="23">
        <v>1</v>
      </c>
      <c r="V364" s="23">
        <v>127</v>
      </c>
      <c r="W364" s="23">
        <v>4.72</v>
      </c>
      <c r="X364" s="23">
        <v>0</v>
      </c>
      <c r="Y364" s="24">
        <v>0</v>
      </c>
      <c r="Z364" s="23">
        <v>8</v>
      </c>
      <c r="AA364" s="23">
        <v>10</v>
      </c>
      <c r="AB364" s="19" t="str">
        <f>VLOOKUP(E:E,笔记匹配!A:X,3,FALSE)</f>
        <v>西米是个小可爱</v>
      </c>
      <c r="AC364" s="19" t="str">
        <f>VLOOKUP(E:E,笔记匹配!A:X,2,FALSE)</f>
        <v>月之精华</v>
      </c>
      <c r="AD364" s="19" t="str">
        <f>VLOOKUP(E:E,笔记匹配!A:X,4,FALSE)</f>
        <v>广禾堂</v>
      </c>
    </row>
    <row r="365" spans="1:30">
      <c r="A365" s="22" t="s">
        <v>52</v>
      </c>
      <c r="B365" s="22" t="s">
        <v>569</v>
      </c>
      <c r="C365" s="23">
        <v>17994331</v>
      </c>
      <c r="D365" s="22" t="s">
        <v>172</v>
      </c>
      <c r="E365" s="22" t="s">
        <v>372</v>
      </c>
      <c r="F365" s="22" t="s">
        <v>570</v>
      </c>
      <c r="G365" s="23">
        <v>3555881</v>
      </c>
      <c r="H365" s="22" t="s">
        <v>570</v>
      </c>
      <c r="I365" s="23">
        <v>2940876</v>
      </c>
      <c r="J365" s="22" t="s">
        <v>518</v>
      </c>
      <c r="K365" s="23">
        <v>58.82</v>
      </c>
      <c r="L365" s="23">
        <v>6786</v>
      </c>
      <c r="M365" s="23">
        <v>155</v>
      </c>
      <c r="N365" s="24">
        <v>0.0228</v>
      </c>
      <c r="O365" s="23">
        <v>0.38</v>
      </c>
      <c r="P365" s="23">
        <v>8.67</v>
      </c>
      <c r="Q365" s="23">
        <v>0</v>
      </c>
      <c r="R365" s="23">
        <v>0</v>
      </c>
      <c r="S365" s="23">
        <v>4</v>
      </c>
      <c r="T365" s="23">
        <v>0</v>
      </c>
      <c r="U365" s="23">
        <v>0</v>
      </c>
      <c r="V365" s="23">
        <v>4</v>
      </c>
      <c r="W365" s="23">
        <v>14.7</v>
      </c>
      <c r="X365" s="23">
        <v>0</v>
      </c>
      <c r="Y365" s="24">
        <v>0</v>
      </c>
      <c r="Z365" s="23">
        <v>1</v>
      </c>
      <c r="AA365" s="23">
        <v>1</v>
      </c>
      <c r="AB365" s="19" t="str">
        <f>VLOOKUP(E:E,笔记匹配!A:X,3,FALSE)</f>
        <v>圆湘琴</v>
      </c>
      <c r="AC365" s="19" t="str">
        <f>VLOOKUP(E:E,笔记匹配!A:X,2,FALSE)</f>
        <v>月之精华</v>
      </c>
      <c r="AD365" s="19" t="str">
        <f>VLOOKUP(E:E,笔记匹配!A:X,4,FALSE)</f>
        <v>广禾堂月之精华</v>
      </c>
    </row>
    <row r="366" spans="1:30">
      <c r="A366" s="22" t="s">
        <v>52</v>
      </c>
      <c r="B366" s="22" t="s">
        <v>573</v>
      </c>
      <c r="C366" s="23">
        <v>18062841</v>
      </c>
      <c r="D366" s="22" t="s">
        <v>172</v>
      </c>
      <c r="E366" s="22" t="s">
        <v>373</v>
      </c>
      <c r="F366" s="22" t="s">
        <v>574</v>
      </c>
      <c r="G366" s="23">
        <v>3590010</v>
      </c>
      <c r="H366" s="22" t="s">
        <v>575</v>
      </c>
      <c r="I366" s="23">
        <v>2975201</v>
      </c>
      <c r="J366" s="22" t="s">
        <v>518</v>
      </c>
      <c r="K366" s="23">
        <v>3.23</v>
      </c>
      <c r="L366" s="23">
        <v>211</v>
      </c>
      <c r="M366" s="23">
        <v>11</v>
      </c>
      <c r="N366" s="24">
        <v>0.0521</v>
      </c>
      <c r="O366" s="23">
        <v>0.29</v>
      </c>
      <c r="P366" s="23">
        <v>15.31</v>
      </c>
      <c r="Q366" s="23">
        <v>0</v>
      </c>
      <c r="R366" s="23">
        <v>0</v>
      </c>
      <c r="S366" s="23">
        <v>0</v>
      </c>
      <c r="T366" s="23">
        <v>0</v>
      </c>
      <c r="U366" s="23">
        <v>0</v>
      </c>
      <c r="V366" s="23">
        <v>0</v>
      </c>
      <c r="W366" s="23">
        <v>0</v>
      </c>
      <c r="X366" s="23">
        <v>0</v>
      </c>
      <c r="Y366" s="24">
        <v>0</v>
      </c>
      <c r="Z366" s="23">
        <v>0</v>
      </c>
      <c r="AA366" s="23">
        <v>0</v>
      </c>
      <c r="AB366" s="19" t="str">
        <f>VLOOKUP(E:E,笔记匹配!A:X,3,FALSE)</f>
        <v>西米是个小可爱</v>
      </c>
      <c r="AC366" s="19" t="str">
        <f>VLOOKUP(E:E,笔记匹配!A:X,2,FALSE)</f>
        <v>月之精华</v>
      </c>
      <c r="AD366" s="19" t="str">
        <f>VLOOKUP(E:E,笔记匹配!A:X,4,FALSE)</f>
        <v>广禾堂</v>
      </c>
    </row>
    <row r="367" spans="1:30">
      <c r="A367" s="22" t="s">
        <v>52</v>
      </c>
      <c r="B367" s="22" t="s">
        <v>573</v>
      </c>
      <c r="C367" s="23">
        <v>18063010</v>
      </c>
      <c r="D367" s="22" t="s">
        <v>172</v>
      </c>
      <c r="E367" s="22" t="s">
        <v>373</v>
      </c>
      <c r="F367" s="22" t="s">
        <v>576</v>
      </c>
      <c r="G367" s="23">
        <v>3590089</v>
      </c>
      <c r="H367" s="22" t="s">
        <v>577</v>
      </c>
      <c r="I367" s="23">
        <v>2975278</v>
      </c>
      <c r="J367" s="22" t="s">
        <v>518</v>
      </c>
      <c r="K367" s="23">
        <v>146.99</v>
      </c>
      <c r="L367" s="23">
        <v>9979</v>
      </c>
      <c r="M367" s="23">
        <v>334</v>
      </c>
      <c r="N367" s="24">
        <v>0.0335</v>
      </c>
      <c r="O367" s="23">
        <v>0.44</v>
      </c>
      <c r="P367" s="23">
        <v>14.73</v>
      </c>
      <c r="Q367" s="23">
        <v>3</v>
      </c>
      <c r="R367" s="23">
        <v>0</v>
      </c>
      <c r="S367" s="23">
        <v>4</v>
      </c>
      <c r="T367" s="23">
        <v>1</v>
      </c>
      <c r="U367" s="23">
        <v>1</v>
      </c>
      <c r="V367" s="23">
        <v>9</v>
      </c>
      <c r="W367" s="23">
        <v>16.33</v>
      </c>
      <c r="X367" s="23">
        <v>0</v>
      </c>
      <c r="Y367" s="24">
        <v>0</v>
      </c>
      <c r="Z367" s="23">
        <v>3</v>
      </c>
      <c r="AA367" s="23">
        <v>3</v>
      </c>
      <c r="AB367" s="19" t="str">
        <f>VLOOKUP(E:E,笔记匹配!A:X,3,FALSE)</f>
        <v>西米是个小可爱</v>
      </c>
      <c r="AC367" s="19" t="str">
        <f>VLOOKUP(E:E,笔记匹配!A:X,2,FALSE)</f>
        <v>月之精华</v>
      </c>
      <c r="AD367" s="19" t="str">
        <f>VLOOKUP(E:E,笔记匹配!A:X,4,FALSE)</f>
        <v>广禾堂</v>
      </c>
    </row>
    <row r="368" spans="1:30">
      <c r="A368" s="22" t="s">
        <v>52</v>
      </c>
      <c r="B368" s="22" t="s">
        <v>578</v>
      </c>
      <c r="C368" s="23">
        <v>18063089</v>
      </c>
      <c r="D368" s="22" t="s">
        <v>172</v>
      </c>
      <c r="E368" s="22" t="s">
        <v>372</v>
      </c>
      <c r="F368" s="22" t="s">
        <v>579</v>
      </c>
      <c r="G368" s="23">
        <v>3590129</v>
      </c>
      <c r="H368" s="22" t="s">
        <v>580</v>
      </c>
      <c r="I368" s="23">
        <v>2975322</v>
      </c>
      <c r="J368" s="22" t="s">
        <v>518</v>
      </c>
      <c r="K368" s="23">
        <v>43.58</v>
      </c>
      <c r="L368" s="23">
        <v>5843</v>
      </c>
      <c r="M368" s="23">
        <v>120</v>
      </c>
      <c r="N368" s="24">
        <v>0.0205</v>
      </c>
      <c r="O368" s="23">
        <v>0.36</v>
      </c>
      <c r="P368" s="23">
        <v>7.46</v>
      </c>
      <c r="Q368" s="23">
        <v>2</v>
      </c>
      <c r="R368" s="23">
        <v>0</v>
      </c>
      <c r="S368" s="23">
        <v>3</v>
      </c>
      <c r="T368" s="23">
        <v>0</v>
      </c>
      <c r="U368" s="23">
        <v>0</v>
      </c>
      <c r="V368" s="23">
        <v>5</v>
      </c>
      <c r="W368" s="23">
        <v>8.72</v>
      </c>
      <c r="X368" s="23">
        <v>0</v>
      </c>
      <c r="Y368" s="24">
        <v>0</v>
      </c>
      <c r="Z368" s="23">
        <v>0</v>
      </c>
      <c r="AA368" s="23">
        <v>0</v>
      </c>
      <c r="AB368" s="19" t="str">
        <f>VLOOKUP(E:E,笔记匹配!A:X,3,FALSE)</f>
        <v>圆湘琴</v>
      </c>
      <c r="AC368" s="19" t="str">
        <f>VLOOKUP(E:E,笔记匹配!A:X,2,FALSE)</f>
        <v>月之精华</v>
      </c>
      <c r="AD368" s="19" t="str">
        <f>VLOOKUP(E:E,笔记匹配!A:X,4,FALSE)</f>
        <v>广禾堂月之精华</v>
      </c>
    </row>
    <row r="369" spans="1:30">
      <c r="A369" s="22" t="s">
        <v>52</v>
      </c>
      <c r="B369" s="22" t="s">
        <v>573</v>
      </c>
      <c r="C369" s="23">
        <v>18091605</v>
      </c>
      <c r="D369" s="22" t="s">
        <v>184</v>
      </c>
      <c r="E369" s="22" t="s">
        <v>385</v>
      </c>
      <c r="F369" s="22" t="s">
        <v>581</v>
      </c>
      <c r="G369" s="23">
        <v>3603407</v>
      </c>
      <c r="H369" s="22" t="s">
        <v>581</v>
      </c>
      <c r="I369" s="23">
        <v>2988916</v>
      </c>
      <c r="J369" s="22" t="s">
        <v>518</v>
      </c>
      <c r="K369" s="23">
        <v>360.79</v>
      </c>
      <c r="L369" s="23">
        <v>30423</v>
      </c>
      <c r="M369" s="23">
        <v>915</v>
      </c>
      <c r="N369" s="24">
        <v>0.0301</v>
      </c>
      <c r="O369" s="23">
        <v>0.39</v>
      </c>
      <c r="P369" s="23">
        <v>11.86</v>
      </c>
      <c r="Q369" s="23">
        <v>32</v>
      </c>
      <c r="R369" s="23">
        <v>2</v>
      </c>
      <c r="S369" s="23">
        <v>38</v>
      </c>
      <c r="T369" s="23">
        <v>0</v>
      </c>
      <c r="U369" s="23">
        <v>2</v>
      </c>
      <c r="V369" s="23">
        <v>74</v>
      </c>
      <c r="W369" s="23">
        <v>4.88</v>
      </c>
      <c r="X369" s="23">
        <v>0</v>
      </c>
      <c r="Y369" s="24">
        <v>0</v>
      </c>
      <c r="Z369" s="23">
        <v>4</v>
      </c>
      <c r="AA369" s="23">
        <v>2</v>
      </c>
      <c r="AB369" s="19" t="str">
        <f>VLOOKUP(E:E,笔记匹配!A:X,3,FALSE)</f>
        <v>绿不油</v>
      </c>
      <c r="AC369" s="19" t="str">
        <f>VLOOKUP(E:E,笔记匹配!A:X,2,FALSE)</f>
        <v>月之精华</v>
      </c>
      <c r="AD369" s="19" t="str">
        <f>VLOOKUP(E:E,笔记匹配!A:X,4,FALSE)</f>
        <v>广禾堂</v>
      </c>
    </row>
    <row r="370" spans="1:30">
      <c r="A370" s="22" t="s">
        <v>52</v>
      </c>
      <c r="B370" s="22" t="s">
        <v>582</v>
      </c>
      <c r="C370" s="23">
        <v>18139774</v>
      </c>
      <c r="D370" s="22" t="s">
        <v>184</v>
      </c>
      <c r="E370" s="22" t="s">
        <v>386</v>
      </c>
      <c r="F370" s="22" t="s">
        <v>583</v>
      </c>
      <c r="G370" s="23">
        <v>3624880</v>
      </c>
      <c r="H370" s="22" t="s">
        <v>583</v>
      </c>
      <c r="I370" s="23">
        <v>3009948</v>
      </c>
      <c r="J370" s="22" t="s">
        <v>518</v>
      </c>
      <c r="K370" s="23">
        <v>313.17</v>
      </c>
      <c r="L370" s="23">
        <v>46257</v>
      </c>
      <c r="M370" s="23">
        <v>3734</v>
      </c>
      <c r="N370" s="24">
        <v>0.0807</v>
      </c>
      <c r="O370" s="23">
        <v>0.08</v>
      </c>
      <c r="P370" s="23">
        <v>6.77</v>
      </c>
      <c r="Q370" s="23">
        <v>21</v>
      </c>
      <c r="R370" s="23">
        <v>1</v>
      </c>
      <c r="S370" s="23">
        <v>14</v>
      </c>
      <c r="T370" s="23">
        <v>0</v>
      </c>
      <c r="U370" s="23">
        <v>0</v>
      </c>
      <c r="V370" s="23">
        <v>36</v>
      </c>
      <c r="W370" s="23">
        <v>8.7</v>
      </c>
      <c r="X370" s="23">
        <v>0</v>
      </c>
      <c r="Y370" s="24">
        <v>0</v>
      </c>
      <c r="Z370" s="23">
        <v>0</v>
      </c>
      <c r="AA370" s="23">
        <v>1</v>
      </c>
      <c r="AB370" s="19" t="str">
        <f>VLOOKUP(E:E,笔记匹配!A:X,3,FALSE)</f>
        <v>锦鲤小姐姐</v>
      </c>
      <c r="AC370" s="19" t="str">
        <f>VLOOKUP(E:E,笔记匹配!A:X,2,FALSE)</f>
        <v>月之精华</v>
      </c>
      <c r="AD370" s="19" t="str">
        <f>VLOOKUP(E:E,笔记匹配!A:X,4,FALSE)</f>
        <v>无</v>
      </c>
    </row>
    <row r="371" spans="1:30">
      <c r="A371" s="22" t="s">
        <v>53</v>
      </c>
      <c r="B371" s="22" t="s">
        <v>521</v>
      </c>
      <c r="C371" s="23">
        <v>16642222</v>
      </c>
      <c r="D371" s="22" t="s">
        <v>172</v>
      </c>
      <c r="E371" s="22" t="s">
        <v>372</v>
      </c>
      <c r="F371" s="22" t="s">
        <v>522</v>
      </c>
      <c r="G371" s="23">
        <v>3233847</v>
      </c>
      <c r="H371" s="22" t="s">
        <v>522</v>
      </c>
      <c r="I371" s="23">
        <v>2619163</v>
      </c>
      <c r="J371" s="22" t="s">
        <v>518</v>
      </c>
      <c r="K371" s="23">
        <v>273.97</v>
      </c>
      <c r="L371" s="23">
        <v>23406</v>
      </c>
      <c r="M371" s="23">
        <v>612</v>
      </c>
      <c r="N371" s="24">
        <v>0.0261</v>
      </c>
      <c r="O371" s="23">
        <v>0.45</v>
      </c>
      <c r="P371" s="23">
        <v>11.71</v>
      </c>
      <c r="Q371" s="23">
        <v>9</v>
      </c>
      <c r="R371" s="23">
        <v>1</v>
      </c>
      <c r="S371" s="23">
        <v>6</v>
      </c>
      <c r="T371" s="23">
        <v>1</v>
      </c>
      <c r="U371" s="23">
        <v>1</v>
      </c>
      <c r="V371" s="23">
        <v>18</v>
      </c>
      <c r="W371" s="23">
        <v>15.22</v>
      </c>
      <c r="X371" s="23">
        <v>0</v>
      </c>
      <c r="Y371" s="24">
        <v>0</v>
      </c>
      <c r="Z371" s="23">
        <v>0</v>
      </c>
      <c r="AA371" s="23">
        <v>2</v>
      </c>
      <c r="AB371" s="19" t="str">
        <f>VLOOKUP(E:E,笔记匹配!A:X,3,FALSE)</f>
        <v>圆湘琴</v>
      </c>
      <c r="AC371" s="19" t="str">
        <f>VLOOKUP(E:E,笔记匹配!A:X,2,FALSE)</f>
        <v>月之精华</v>
      </c>
      <c r="AD371" s="19" t="str">
        <f>VLOOKUP(E:E,笔记匹配!A:X,4,FALSE)</f>
        <v>广禾堂月之精华</v>
      </c>
    </row>
    <row r="372" spans="1:30">
      <c r="A372" s="22" t="s">
        <v>53</v>
      </c>
      <c r="B372" s="22" t="s">
        <v>521</v>
      </c>
      <c r="C372" s="23">
        <v>16642794</v>
      </c>
      <c r="D372" s="22" t="s">
        <v>172</v>
      </c>
      <c r="E372" s="22" t="s">
        <v>372</v>
      </c>
      <c r="F372" s="22" t="s">
        <v>523</v>
      </c>
      <c r="G372" s="23">
        <v>3233955</v>
      </c>
      <c r="H372" s="22" t="s">
        <v>523</v>
      </c>
      <c r="I372" s="23">
        <v>2619293</v>
      </c>
      <c r="J372" s="22" t="s">
        <v>518</v>
      </c>
      <c r="K372" s="23">
        <v>377.19</v>
      </c>
      <c r="L372" s="23">
        <v>15290</v>
      </c>
      <c r="M372" s="23">
        <v>441</v>
      </c>
      <c r="N372" s="24">
        <v>0.0288</v>
      </c>
      <c r="O372" s="23">
        <v>0.86</v>
      </c>
      <c r="P372" s="23">
        <v>24.67</v>
      </c>
      <c r="Q372" s="23">
        <v>4</v>
      </c>
      <c r="R372" s="23">
        <v>0</v>
      </c>
      <c r="S372" s="23">
        <v>2</v>
      </c>
      <c r="T372" s="23">
        <v>0</v>
      </c>
      <c r="U372" s="23">
        <v>0</v>
      </c>
      <c r="V372" s="23">
        <v>6</v>
      </c>
      <c r="W372" s="23">
        <v>62.86</v>
      </c>
      <c r="X372" s="23">
        <v>0</v>
      </c>
      <c r="Y372" s="24">
        <v>0</v>
      </c>
      <c r="Z372" s="23">
        <v>1</v>
      </c>
      <c r="AA372" s="23">
        <v>1</v>
      </c>
      <c r="AB372" s="19" t="str">
        <f>VLOOKUP(E:E,笔记匹配!A:X,3,FALSE)</f>
        <v>圆湘琴</v>
      </c>
      <c r="AC372" s="19" t="str">
        <f>VLOOKUP(E:E,笔记匹配!A:X,2,FALSE)</f>
        <v>月之精华</v>
      </c>
      <c r="AD372" s="19" t="str">
        <f>VLOOKUP(E:E,笔记匹配!A:X,4,FALSE)</f>
        <v>广禾堂月之精华</v>
      </c>
    </row>
    <row r="373" spans="1:30">
      <c r="A373" s="22" t="s">
        <v>53</v>
      </c>
      <c r="B373" s="22" t="s">
        <v>521</v>
      </c>
      <c r="C373" s="23">
        <v>16642894</v>
      </c>
      <c r="D373" s="22" t="s">
        <v>172</v>
      </c>
      <c r="E373" s="22" t="s">
        <v>372</v>
      </c>
      <c r="F373" s="22" t="s">
        <v>524</v>
      </c>
      <c r="G373" s="23">
        <v>3233979</v>
      </c>
      <c r="H373" s="22" t="s">
        <v>524</v>
      </c>
      <c r="I373" s="23">
        <v>2619310</v>
      </c>
      <c r="J373" s="22" t="s">
        <v>518</v>
      </c>
      <c r="K373" s="23">
        <v>5.1</v>
      </c>
      <c r="L373" s="23">
        <v>258</v>
      </c>
      <c r="M373" s="23">
        <v>17</v>
      </c>
      <c r="N373" s="24">
        <v>0.0659</v>
      </c>
      <c r="O373" s="23">
        <v>0.3</v>
      </c>
      <c r="P373" s="23">
        <v>19.77</v>
      </c>
      <c r="Q373" s="23">
        <v>0</v>
      </c>
      <c r="R373" s="23">
        <v>0</v>
      </c>
      <c r="S373" s="23">
        <v>1</v>
      </c>
      <c r="T373" s="23">
        <v>0</v>
      </c>
      <c r="U373" s="23">
        <v>0</v>
      </c>
      <c r="V373" s="23">
        <v>1</v>
      </c>
      <c r="W373" s="23">
        <v>5.1</v>
      </c>
      <c r="X373" s="23">
        <v>0</v>
      </c>
      <c r="Y373" s="24">
        <v>0</v>
      </c>
      <c r="Z373" s="23">
        <v>1</v>
      </c>
      <c r="AA373" s="23">
        <v>0</v>
      </c>
      <c r="AB373" s="19" t="str">
        <f>VLOOKUP(E:E,笔记匹配!A:X,3,FALSE)</f>
        <v>圆湘琴</v>
      </c>
      <c r="AC373" s="19" t="str">
        <f>VLOOKUP(E:E,笔记匹配!A:X,2,FALSE)</f>
        <v>月之精华</v>
      </c>
      <c r="AD373" s="19" t="str">
        <f>VLOOKUP(E:E,笔记匹配!A:X,4,FALSE)</f>
        <v>广禾堂月之精华</v>
      </c>
    </row>
    <row r="374" spans="1:30">
      <c r="A374" s="22" t="s">
        <v>53</v>
      </c>
      <c r="B374" s="22" t="s">
        <v>531</v>
      </c>
      <c r="C374" s="23">
        <v>16851432</v>
      </c>
      <c r="D374" s="22" t="s">
        <v>172</v>
      </c>
      <c r="E374" s="22" t="s">
        <v>372</v>
      </c>
      <c r="F374" s="22" t="s">
        <v>532</v>
      </c>
      <c r="G374" s="23">
        <v>3264185</v>
      </c>
      <c r="H374" s="22" t="s">
        <v>532</v>
      </c>
      <c r="I374" s="23">
        <v>2651960</v>
      </c>
      <c r="J374" s="22" t="s">
        <v>518</v>
      </c>
      <c r="K374" s="23">
        <v>158.3</v>
      </c>
      <c r="L374" s="23">
        <v>11744</v>
      </c>
      <c r="M374" s="23">
        <v>355</v>
      </c>
      <c r="N374" s="24">
        <v>0.0302</v>
      </c>
      <c r="O374" s="23">
        <v>0.45</v>
      </c>
      <c r="P374" s="23">
        <v>13.48</v>
      </c>
      <c r="Q374" s="23">
        <v>5</v>
      </c>
      <c r="R374" s="23">
        <v>0</v>
      </c>
      <c r="S374" s="23">
        <v>0</v>
      </c>
      <c r="T374" s="23">
        <v>0</v>
      </c>
      <c r="U374" s="23">
        <v>0</v>
      </c>
      <c r="V374" s="23">
        <v>5</v>
      </c>
      <c r="W374" s="23">
        <v>31.66</v>
      </c>
      <c r="X374" s="23">
        <v>0</v>
      </c>
      <c r="Y374" s="24">
        <v>0</v>
      </c>
      <c r="Z374" s="23">
        <v>0</v>
      </c>
      <c r="AA374" s="23">
        <v>0</v>
      </c>
      <c r="AB374" s="19" t="str">
        <f>VLOOKUP(E:E,笔记匹配!A:X,3,FALSE)</f>
        <v>圆湘琴</v>
      </c>
      <c r="AC374" s="19" t="str">
        <f>VLOOKUP(E:E,笔记匹配!A:X,2,FALSE)</f>
        <v>月之精华</v>
      </c>
      <c r="AD374" s="19" t="str">
        <f>VLOOKUP(E:E,笔记匹配!A:X,4,FALSE)</f>
        <v>广禾堂月之精华</v>
      </c>
    </row>
    <row r="375" spans="1:30">
      <c r="A375" s="22" t="s">
        <v>53</v>
      </c>
      <c r="B375" s="22" t="s">
        <v>557</v>
      </c>
      <c r="C375" s="23">
        <v>17419696</v>
      </c>
      <c r="D375" s="22" t="s">
        <v>172</v>
      </c>
      <c r="E375" s="22" t="s">
        <v>372</v>
      </c>
      <c r="F375" s="22" t="s">
        <v>558</v>
      </c>
      <c r="G375" s="23">
        <v>3345513</v>
      </c>
      <c r="H375" s="22" t="s">
        <v>558</v>
      </c>
      <c r="I375" s="23">
        <v>2733316</v>
      </c>
      <c r="J375" s="22" t="s">
        <v>518</v>
      </c>
      <c r="K375" s="23">
        <v>249.25</v>
      </c>
      <c r="L375" s="23">
        <v>19617</v>
      </c>
      <c r="M375" s="23">
        <v>573</v>
      </c>
      <c r="N375" s="24">
        <v>0.0292</v>
      </c>
      <c r="O375" s="23">
        <v>0.43</v>
      </c>
      <c r="P375" s="23">
        <v>12.71</v>
      </c>
      <c r="Q375" s="23">
        <v>2</v>
      </c>
      <c r="R375" s="23">
        <v>0</v>
      </c>
      <c r="S375" s="23">
        <v>0</v>
      </c>
      <c r="T375" s="23">
        <v>0</v>
      </c>
      <c r="U375" s="23">
        <v>1</v>
      </c>
      <c r="V375" s="23">
        <v>3</v>
      </c>
      <c r="W375" s="23">
        <v>83.08</v>
      </c>
      <c r="X375" s="23">
        <v>0</v>
      </c>
      <c r="Y375" s="24">
        <v>0</v>
      </c>
      <c r="Z375" s="23">
        <v>1</v>
      </c>
      <c r="AA375" s="23">
        <v>2</v>
      </c>
      <c r="AB375" s="19" t="str">
        <f>VLOOKUP(E:E,笔记匹配!A:X,3,FALSE)</f>
        <v>圆湘琴</v>
      </c>
      <c r="AC375" s="19" t="str">
        <f>VLOOKUP(E:E,笔记匹配!A:X,2,FALSE)</f>
        <v>月之精华</v>
      </c>
      <c r="AD375" s="19" t="str">
        <f>VLOOKUP(E:E,笔记匹配!A:X,4,FALSE)</f>
        <v>广禾堂月之精华</v>
      </c>
    </row>
    <row r="376" spans="1:30">
      <c r="A376" s="22" t="s">
        <v>53</v>
      </c>
      <c r="B376" s="22" t="s">
        <v>563</v>
      </c>
      <c r="C376" s="23">
        <v>17610437</v>
      </c>
      <c r="D376" s="22" t="s">
        <v>184</v>
      </c>
      <c r="E376" s="22" t="s">
        <v>372</v>
      </c>
      <c r="F376" s="22" t="s">
        <v>564</v>
      </c>
      <c r="G376" s="23">
        <v>3384715</v>
      </c>
      <c r="H376" s="22" t="s">
        <v>564</v>
      </c>
      <c r="I376" s="23">
        <v>2771224</v>
      </c>
      <c r="J376" s="22" t="s">
        <v>518</v>
      </c>
      <c r="K376" s="23">
        <v>75</v>
      </c>
      <c r="L376" s="23">
        <v>5236</v>
      </c>
      <c r="M376" s="23">
        <v>148</v>
      </c>
      <c r="N376" s="24">
        <v>0.0283</v>
      </c>
      <c r="O376" s="23">
        <v>0.51</v>
      </c>
      <c r="P376" s="23">
        <v>14.32</v>
      </c>
      <c r="Q376" s="23">
        <v>2</v>
      </c>
      <c r="R376" s="23">
        <v>0</v>
      </c>
      <c r="S376" s="23">
        <v>5</v>
      </c>
      <c r="T376" s="23">
        <v>0</v>
      </c>
      <c r="U376" s="23">
        <v>0</v>
      </c>
      <c r="V376" s="23">
        <v>7</v>
      </c>
      <c r="W376" s="23">
        <v>10.71</v>
      </c>
      <c r="X376" s="23">
        <v>0</v>
      </c>
      <c r="Y376" s="24">
        <v>0</v>
      </c>
      <c r="Z376" s="23">
        <v>2</v>
      </c>
      <c r="AA376" s="23">
        <v>1</v>
      </c>
      <c r="AB376" s="19" t="str">
        <f>VLOOKUP(E:E,笔记匹配!A:X,3,FALSE)</f>
        <v>圆湘琴</v>
      </c>
      <c r="AC376" s="19" t="str">
        <f>VLOOKUP(E:E,笔记匹配!A:X,2,FALSE)</f>
        <v>月之精华</v>
      </c>
      <c r="AD376" s="19" t="str">
        <f>VLOOKUP(E:E,笔记匹配!A:X,4,FALSE)</f>
        <v>广禾堂月之精华</v>
      </c>
    </row>
    <row r="377" spans="1:30">
      <c r="A377" s="22" t="s">
        <v>53</v>
      </c>
      <c r="B377" s="22" t="s">
        <v>567</v>
      </c>
      <c r="C377" s="23">
        <v>17949158</v>
      </c>
      <c r="D377" s="22" t="s">
        <v>184</v>
      </c>
      <c r="E377" s="22" t="s">
        <v>373</v>
      </c>
      <c r="F377" s="22" t="s">
        <v>568</v>
      </c>
      <c r="G377" s="23">
        <v>3532508</v>
      </c>
      <c r="H377" s="22" t="s">
        <v>568</v>
      </c>
      <c r="I377" s="23">
        <v>2918034</v>
      </c>
      <c r="J377" s="22" t="s">
        <v>518</v>
      </c>
      <c r="K377" s="23">
        <v>773.49</v>
      </c>
      <c r="L377" s="23">
        <v>34112</v>
      </c>
      <c r="M377" s="23">
        <v>1309</v>
      </c>
      <c r="N377" s="24">
        <v>0.0384</v>
      </c>
      <c r="O377" s="23">
        <v>0.59</v>
      </c>
      <c r="P377" s="23">
        <v>22.68</v>
      </c>
      <c r="Q377" s="23">
        <v>74</v>
      </c>
      <c r="R377" s="23">
        <v>2</v>
      </c>
      <c r="S377" s="23">
        <v>55</v>
      </c>
      <c r="T377" s="23">
        <v>4</v>
      </c>
      <c r="U377" s="23">
        <v>3</v>
      </c>
      <c r="V377" s="23">
        <v>138</v>
      </c>
      <c r="W377" s="23">
        <v>5.6</v>
      </c>
      <c r="X377" s="23">
        <v>0</v>
      </c>
      <c r="Y377" s="24">
        <v>0</v>
      </c>
      <c r="Z377" s="23">
        <v>12</v>
      </c>
      <c r="AA377" s="23">
        <v>16</v>
      </c>
      <c r="AB377" s="19" t="str">
        <f>VLOOKUP(E:E,笔记匹配!A:X,3,FALSE)</f>
        <v>西米是个小可爱</v>
      </c>
      <c r="AC377" s="19" t="str">
        <f>VLOOKUP(E:E,笔记匹配!A:X,2,FALSE)</f>
        <v>月之精华</v>
      </c>
      <c r="AD377" s="19" t="str">
        <f>VLOOKUP(E:E,笔记匹配!A:X,4,FALSE)</f>
        <v>广禾堂</v>
      </c>
    </row>
    <row r="378" spans="1:30">
      <c r="A378" s="22" t="s">
        <v>53</v>
      </c>
      <c r="B378" s="22" t="s">
        <v>569</v>
      </c>
      <c r="C378" s="23">
        <v>17994331</v>
      </c>
      <c r="D378" s="22" t="s">
        <v>172</v>
      </c>
      <c r="E378" s="22" t="s">
        <v>372</v>
      </c>
      <c r="F378" s="22" t="s">
        <v>570</v>
      </c>
      <c r="G378" s="23">
        <v>3555881</v>
      </c>
      <c r="H378" s="22" t="s">
        <v>570</v>
      </c>
      <c r="I378" s="23">
        <v>2940876</v>
      </c>
      <c r="J378" s="22" t="s">
        <v>518</v>
      </c>
      <c r="K378" s="23">
        <v>62.39</v>
      </c>
      <c r="L378" s="23">
        <v>8121</v>
      </c>
      <c r="M378" s="23">
        <v>170</v>
      </c>
      <c r="N378" s="24">
        <v>0.0209</v>
      </c>
      <c r="O378" s="23">
        <v>0.37</v>
      </c>
      <c r="P378" s="23">
        <v>7.68</v>
      </c>
      <c r="Q378" s="23">
        <v>4</v>
      </c>
      <c r="R378" s="23">
        <v>0</v>
      </c>
      <c r="S378" s="23">
        <v>1</v>
      </c>
      <c r="T378" s="23">
        <v>0</v>
      </c>
      <c r="U378" s="23">
        <v>0</v>
      </c>
      <c r="V378" s="23">
        <v>5</v>
      </c>
      <c r="W378" s="23">
        <v>12.48</v>
      </c>
      <c r="X378" s="23">
        <v>0</v>
      </c>
      <c r="Y378" s="24">
        <v>0</v>
      </c>
      <c r="Z378" s="23">
        <v>1</v>
      </c>
      <c r="AA378" s="23">
        <v>0</v>
      </c>
      <c r="AB378" s="19" t="str">
        <f>VLOOKUP(E:E,笔记匹配!A:X,3,FALSE)</f>
        <v>圆湘琴</v>
      </c>
      <c r="AC378" s="19" t="str">
        <f>VLOOKUP(E:E,笔记匹配!A:X,2,FALSE)</f>
        <v>月之精华</v>
      </c>
      <c r="AD378" s="19" t="str">
        <f>VLOOKUP(E:E,笔记匹配!A:X,4,FALSE)</f>
        <v>广禾堂月之精华</v>
      </c>
    </row>
    <row r="379" spans="1:30">
      <c r="A379" s="22" t="s">
        <v>53</v>
      </c>
      <c r="B379" s="22" t="s">
        <v>573</v>
      </c>
      <c r="C379" s="23">
        <v>18062841</v>
      </c>
      <c r="D379" s="22" t="s">
        <v>172</v>
      </c>
      <c r="E379" s="22" t="s">
        <v>373</v>
      </c>
      <c r="F379" s="22" t="s">
        <v>574</v>
      </c>
      <c r="G379" s="23">
        <v>3590010</v>
      </c>
      <c r="H379" s="22" t="s">
        <v>575</v>
      </c>
      <c r="I379" s="23">
        <v>2975201</v>
      </c>
      <c r="J379" s="22" t="s">
        <v>518</v>
      </c>
      <c r="K379" s="23">
        <v>4.35</v>
      </c>
      <c r="L379" s="23">
        <v>282</v>
      </c>
      <c r="M379" s="23">
        <v>15</v>
      </c>
      <c r="N379" s="24">
        <v>0.0532</v>
      </c>
      <c r="O379" s="23">
        <v>0.29</v>
      </c>
      <c r="P379" s="23">
        <v>15.43</v>
      </c>
      <c r="Q379" s="23">
        <v>0</v>
      </c>
      <c r="R379" s="23">
        <v>0</v>
      </c>
      <c r="S379" s="23">
        <v>0</v>
      </c>
      <c r="T379" s="23">
        <v>0</v>
      </c>
      <c r="U379" s="23">
        <v>0</v>
      </c>
      <c r="V379" s="23">
        <v>0</v>
      </c>
      <c r="W379" s="23">
        <v>0</v>
      </c>
      <c r="X379" s="23">
        <v>0</v>
      </c>
      <c r="Y379" s="24">
        <v>0</v>
      </c>
      <c r="Z379" s="23">
        <v>0</v>
      </c>
      <c r="AA379" s="23">
        <v>0</v>
      </c>
      <c r="AB379" s="19" t="str">
        <f>VLOOKUP(E:E,笔记匹配!A:X,3,FALSE)</f>
        <v>西米是个小可爱</v>
      </c>
      <c r="AC379" s="19" t="str">
        <f>VLOOKUP(E:E,笔记匹配!A:X,2,FALSE)</f>
        <v>月之精华</v>
      </c>
      <c r="AD379" s="19" t="str">
        <f>VLOOKUP(E:E,笔记匹配!A:X,4,FALSE)</f>
        <v>广禾堂</v>
      </c>
    </row>
    <row r="380" spans="1:30">
      <c r="A380" s="22" t="s">
        <v>53</v>
      </c>
      <c r="B380" s="22" t="s">
        <v>573</v>
      </c>
      <c r="C380" s="23">
        <v>18063010</v>
      </c>
      <c r="D380" s="22" t="s">
        <v>172</v>
      </c>
      <c r="E380" s="22" t="s">
        <v>373</v>
      </c>
      <c r="F380" s="22" t="s">
        <v>576</v>
      </c>
      <c r="G380" s="23">
        <v>3590089</v>
      </c>
      <c r="H380" s="22" t="s">
        <v>577</v>
      </c>
      <c r="I380" s="23">
        <v>2975278</v>
      </c>
      <c r="J380" s="22" t="s">
        <v>518</v>
      </c>
      <c r="K380" s="23">
        <v>179.09</v>
      </c>
      <c r="L380" s="23">
        <v>11232</v>
      </c>
      <c r="M380" s="23">
        <v>403</v>
      </c>
      <c r="N380" s="24">
        <v>0.0359</v>
      </c>
      <c r="O380" s="23">
        <v>0.44</v>
      </c>
      <c r="P380" s="23">
        <v>15.94</v>
      </c>
      <c r="Q380" s="23">
        <v>0</v>
      </c>
      <c r="R380" s="23">
        <v>0</v>
      </c>
      <c r="S380" s="23">
        <v>1</v>
      </c>
      <c r="T380" s="23">
        <v>1</v>
      </c>
      <c r="U380" s="23">
        <v>0</v>
      </c>
      <c r="V380" s="23">
        <v>2</v>
      </c>
      <c r="W380" s="23">
        <v>89.54</v>
      </c>
      <c r="X380" s="23">
        <v>0</v>
      </c>
      <c r="Y380" s="24">
        <v>0</v>
      </c>
      <c r="Z380" s="23">
        <v>1</v>
      </c>
      <c r="AA380" s="23">
        <v>0</v>
      </c>
      <c r="AB380" s="19" t="str">
        <f>VLOOKUP(E:E,笔记匹配!A:X,3,FALSE)</f>
        <v>西米是个小可爱</v>
      </c>
      <c r="AC380" s="19" t="str">
        <f>VLOOKUP(E:E,笔记匹配!A:X,2,FALSE)</f>
        <v>月之精华</v>
      </c>
      <c r="AD380" s="19" t="str">
        <f>VLOOKUP(E:E,笔记匹配!A:X,4,FALSE)</f>
        <v>广禾堂</v>
      </c>
    </row>
    <row r="381" spans="1:30">
      <c r="A381" s="22" t="s">
        <v>53</v>
      </c>
      <c r="B381" s="22" t="s">
        <v>578</v>
      </c>
      <c r="C381" s="23">
        <v>18063089</v>
      </c>
      <c r="D381" s="22" t="s">
        <v>172</v>
      </c>
      <c r="E381" s="22" t="s">
        <v>372</v>
      </c>
      <c r="F381" s="22" t="s">
        <v>579</v>
      </c>
      <c r="G381" s="23">
        <v>3590129</v>
      </c>
      <c r="H381" s="22" t="s">
        <v>580</v>
      </c>
      <c r="I381" s="23">
        <v>2975322</v>
      </c>
      <c r="J381" s="22" t="s">
        <v>518</v>
      </c>
      <c r="K381" s="23">
        <v>51.87</v>
      </c>
      <c r="L381" s="23">
        <v>6646</v>
      </c>
      <c r="M381" s="23">
        <v>146</v>
      </c>
      <c r="N381" s="24">
        <v>0.022</v>
      </c>
      <c r="O381" s="23">
        <v>0.36</v>
      </c>
      <c r="P381" s="23">
        <v>7.8</v>
      </c>
      <c r="Q381" s="23">
        <v>1</v>
      </c>
      <c r="R381" s="23">
        <v>0</v>
      </c>
      <c r="S381" s="23">
        <v>2</v>
      </c>
      <c r="T381" s="23">
        <v>1</v>
      </c>
      <c r="U381" s="23">
        <v>0</v>
      </c>
      <c r="V381" s="23">
        <v>4</v>
      </c>
      <c r="W381" s="23">
        <v>12.97</v>
      </c>
      <c r="X381" s="23">
        <v>0</v>
      </c>
      <c r="Y381" s="24">
        <v>0</v>
      </c>
      <c r="Z381" s="23">
        <v>1</v>
      </c>
      <c r="AA381" s="23">
        <v>0</v>
      </c>
      <c r="AB381" s="19" t="str">
        <f>VLOOKUP(E:E,笔记匹配!A:X,3,FALSE)</f>
        <v>圆湘琴</v>
      </c>
      <c r="AC381" s="19" t="str">
        <f>VLOOKUP(E:E,笔记匹配!A:X,2,FALSE)</f>
        <v>月之精华</v>
      </c>
      <c r="AD381" s="19" t="str">
        <f>VLOOKUP(E:E,笔记匹配!A:X,4,FALSE)</f>
        <v>广禾堂月之精华</v>
      </c>
    </row>
    <row r="382" spans="1:30">
      <c r="A382" s="22" t="s">
        <v>53</v>
      </c>
      <c r="B382" s="22" t="s">
        <v>573</v>
      </c>
      <c r="C382" s="23">
        <v>18091605</v>
      </c>
      <c r="D382" s="22" t="s">
        <v>184</v>
      </c>
      <c r="E382" s="22" t="s">
        <v>385</v>
      </c>
      <c r="F382" s="22" t="s">
        <v>581</v>
      </c>
      <c r="G382" s="23">
        <v>3603407</v>
      </c>
      <c r="H382" s="22" t="s">
        <v>581</v>
      </c>
      <c r="I382" s="23">
        <v>2988916</v>
      </c>
      <c r="J382" s="22" t="s">
        <v>518</v>
      </c>
      <c r="K382" s="23">
        <v>437.86</v>
      </c>
      <c r="L382" s="23">
        <v>36129</v>
      </c>
      <c r="M382" s="23">
        <v>1112</v>
      </c>
      <c r="N382" s="24">
        <v>0.0308</v>
      </c>
      <c r="O382" s="23">
        <v>0.39</v>
      </c>
      <c r="P382" s="23">
        <v>12.12</v>
      </c>
      <c r="Q382" s="23">
        <v>42</v>
      </c>
      <c r="R382" s="23">
        <v>0</v>
      </c>
      <c r="S382" s="23">
        <v>34</v>
      </c>
      <c r="T382" s="23">
        <v>0</v>
      </c>
      <c r="U382" s="23">
        <v>4</v>
      </c>
      <c r="V382" s="23">
        <v>80</v>
      </c>
      <c r="W382" s="23">
        <v>5.47</v>
      </c>
      <c r="X382" s="23">
        <v>0</v>
      </c>
      <c r="Y382" s="24">
        <v>0</v>
      </c>
      <c r="Z382" s="23">
        <v>6</v>
      </c>
      <c r="AA382" s="23">
        <v>3</v>
      </c>
      <c r="AB382" s="19" t="str">
        <f>VLOOKUP(E:E,笔记匹配!A:X,3,FALSE)</f>
        <v>绿不油</v>
      </c>
      <c r="AC382" s="19" t="str">
        <f>VLOOKUP(E:E,笔记匹配!A:X,2,FALSE)</f>
        <v>月之精华</v>
      </c>
      <c r="AD382" s="19" t="str">
        <f>VLOOKUP(E:E,笔记匹配!A:X,4,FALSE)</f>
        <v>广禾堂</v>
      </c>
    </row>
    <row r="383" spans="1:30">
      <c r="A383" s="22" t="s">
        <v>53</v>
      </c>
      <c r="B383" s="22" t="s">
        <v>582</v>
      </c>
      <c r="C383" s="23">
        <v>18139774</v>
      </c>
      <c r="D383" s="22" t="s">
        <v>184</v>
      </c>
      <c r="E383" s="22" t="s">
        <v>386</v>
      </c>
      <c r="F383" s="22" t="s">
        <v>583</v>
      </c>
      <c r="G383" s="23">
        <v>3624880</v>
      </c>
      <c r="H383" s="22" t="s">
        <v>583</v>
      </c>
      <c r="I383" s="23">
        <v>3009948</v>
      </c>
      <c r="J383" s="22" t="s">
        <v>518</v>
      </c>
      <c r="K383" s="23">
        <v>318.58</v>
      </c>
      <c r="L383" s="23">
        <v>49135</v>
      </c>
      <c r="M383" s="23">
        <v>4361</v>
      </c>
      <c r="N383" s="24">
        <v>0.0888</v>
      </c>
      <c r="O383" s="23">
        <v>0.07</v>
      </c>
      <c r="P383" s="23">
        <v>6.48</v>
      </c>
      <c r="Q383" s="23">
        <v>14</v>
      </c>
      <c r="R383" s="23">
        <v>2</v>
      </c>
      <c r="S383" s="23">
        <v>9</v>
      </c>
      <c r="T383" s="23">
        <v>0</v>
      </c>
      <c r="U383" s="23">
        <v>0</v>
      </c>
      <c r="V383" s="23">
        <v>25</v>
      </c>
      <c r="W383" s="23">
        <v>12.74</v>
      </c>
      <c r="X383" s="23">
        <v>0</v>
      </c>
      <c r="Y383" s="24">
        <v>0</v>
      </c>
      <c r="Z383" s="23">
        <v>1</v>
      </c>
      <c r="AA383" s="23">
        <v>3</v>
      </c>
      <c r="AB383" s="19" t="str">
        <f>VLOOKUP(E:E,笔记匹配!A:X,3,FALSE)</f>
        <v>锦鲤小姐姐</v>
      </c>
      <c r="AC383" s="19" t="str">
        <f>VLOOKUP(E:E,笔记匹配!A:X,2,FALSE)</f>
        <v>月之精华</v>
      </c>
      <c r="AD383" s="19" t="str">
        <f>VLOOKUP(E:E,笔记匹配!A:X,4,FALSE)</f>
        <v>无</v>
      </c>
    </row>
    <row r="384" spans="1:30">
      <c r="A384" s="22" t="s">
        <v>54</v>
      </c>
      <c r="B384" s="22" t="s">
        <v>521</v>
      </c>
      <c r="C384" s="23">
        <v>16642222</v>
      </c>
      <c r="D384" s="22" t="s">
        <v>172</v>
      </c>
      <c r="E384" s="22" t="s">
        <v>372</v>
      </c>
      <c r="F384" s="22" t="s">
        <v>522</v>
      </c>
      <c r="G384" s="23">
        <v>3233847</v>
      </c>
      <c r="H384" s="22" t="s">
        <v>522</v>
      </c>
      <c r="I384" s="23">
        <v>2619163</v>
      </c>
      <c r="J384" s="22" t="s">
        <v>518</v>
      </c>
      <c r="K384" s="23">
        <v>303.05</v>
      </c>
      <c r="L384" s="23">
        <v>24781</v>
      </c>
      <c r="M384" s="23">
        <v>678</v>
      </c>
      <c r="N384" s="24">
        <v>0.0274</v>
      </c>
      <c r="O384" s="23">
        <v>0.45</v>
      </c>
      <c r="P384" s="23">
        <v>12.23</v>
      </c>
      <c r="Q384" s="23">
        <v>8</v>
      </c>
      <c r="R384" s="23">
        <v>0</v>
      </c>
      <c r="S384" s="23">
        <v>4</v>
      </c>
      <c r="T384" s="23">
        <v>0</v>
      </c>
      <c r="U384" s="23">
        <v>0</v>
      </c>
      <c r="V384" s="23">
        <v>12</v>
      </c>
      <c r="W384" s="23">
        <v>25.25</v>
      </c>
      <c r="X384" s="23">
        <v>0</v>
      </c>
      <c r="Y384" s="24">
        <v>0</v>
      </c>
      <c r="Z384" s="23">
        <v>2</v>
      </c>
      <c r="AA384" s="23">
        <v>0</v>
      </c>
      <c r="AB384" s="19" t="str">
        <f>VLOOKUP(E:E,笔记匹配!A:X,3,FALSE)</f>
        <v>圆湘琴</v>
      </c>
      <c r="AC384" s="19" t="str">
        <f>VLOOKUP(E:E,笔记匹配!A:X,2,FALSE)</f>
        <v>月之精华</v>
      </c>
      <c r="AD384" s="19" t="str">
        <f>VLOOKUP(E:E,笔记匹配!A:X,4,FALSE)</f>
        <v>广禾堂月之精华</v>
      </c>
    </row>
    <row r="385" spans="1:30">
      <c r="A385" s="22" t="s">
        <v>54</v>
      </c>
      <c r="B385" s="22" t="s">
        <v>521</v>
      </c>
      <c r="C385" s="23">
        <v>16642794</v>
      </c>
      <c r="D385" s="22" t="s">
        <v>172</v>
      </c>
      <c r="E385" s="22" t="s">
        <v>372</v>
      </c>
      <c r="F385" s="22" t="s">
        <v>523</v>
      </c>
      <c r="G385" s="23">
        <v>3233955</v>
      </c>
      <c r="H385" s="22" t="s">
        <v>523</v>
      </c>
      <c r="I385" s="23">
        <v>2619293</v>
      </c>
      <c r="J385" s="22" t="s">
        <v>518</v>
      </c>
      <c r="K385" s="23">
        <v>376.88</v>
      </c>
      <c r="L385" s="23">
        <v>13935</v>
      </c>
      <c r="M385" s="23">
        <v>424</v>
      </c>
      <c r="N385" s="24">
        <v>0.0304</v>
      </c>
      <c r="O385" s="23">
        <v>0.89</v>
      </c>
      <c r="P385" s="23">
        <v>27.05</v>
      </c>
      <c r="Q385" s="23">
        <v>5</v>
      </c>
      <c r="R385" s="23">
        <v>0</v>
      </c>
      <c r="S385" s="23">
        <v>5</v>
      </c>
      <c r="T385" s="23">
        <v>0</v>
      </c>
      <c r="U385" s="23">
        <v>1</v>
      </c>
      <c r="V385" s="23">
        <v>11</v>
      </c>
      <c r="W385" s="23">
        <v>34.26</v>
      </c>
      <c r="X385" s="23">
        <v>0</v>
      </c>
      <c r="Y385" s="24">
        <v>0</v>
      </c>
      <c r="Z385" s="23">
        <v>2</v>
      </c>
      <c r="AA385" s="23">
        <v>1</v>
      </c>
      <c r="AB385" s="19" t="str">
        <f>VLOOKUP(E:E,笔记匹配!A:X,3,FALSE)</f>
        <v>圆湘琴</v>
      </c>
      <c r="AC385" s="19" t="str">
        <f>VLOOKUP(E:E,笔记匹配!A:X,2,FALSE)</f>
        <v>月之精华</v>
      </c>
      <c r="AD385" s="19" t="str">
        <f>VLOOKUP(E:E,笔记匹配!A:X,4,FALSE)</f>
        <v>广禾堂月之精华</v>
      </c>
    </row>
    <row r="386" spans="1:30">
      <c r="A386" s="22" t="s">
        <v>54</v>
      </c>
      <c r="B386" s="22" t="s">
        <v>521</v>
      </c>
      <c r="C386" s="23">
        <v>16642894</v>
      </c>
      <c r="D386" s="22" t="s">
        <v>172</v>
      </c>
      <c r="E386" s="22" t="s">
        <v>372</v>
      </c>
      <c r="F386" s="22" t="s">
        <v>524</v>
      </c>
      <c r="G386" s="23">
        <v>3233979</v>
      </c>
      <c r="H386" s="22" t="s">
        <v>524</v>
      </c>
      <c r="I386" s="23">
        <v>2619310</v>
      </c>
      <c r="J386" s="22" t="s">
        <v>518</v>
      </c>
      <c r="K386" s="23">
        <v>5.69</v>
      </c>
      <c r="L386" s="23">
        <v>305</v>
      </c>
      <c r="M386" s="23">
        <v>19</v>
      </c>
      <c r="N386" s="24">
        <v>0.0623</v>
      </c>
      <c r="O386" s="23">
        <v>0.3</v>
      </c>
      <c r="P386" s="23">
        <v>18.66</v>
      </c>
      <c r="Q386" s="23">
        <v>0</v>
      </c>
      <c r="R386" s="23">
        <v>0</v>
      </c>
      <c r="S386" s="23">
        <v>0</v>
      </c>
      <c r="T386" s="23">
        <v>0</v>
      </c>
      <c r="U386" s="23">
        <v>0</v>
      </c>
      <c r="V386" s="23">
        <v>0</v>
      </c>
      <c r="W386" s="23">
        <v>0</v>
      </c>
      <c r="X386" s="23">
        <v>0</v>
      </c>
      <c r="Y386" s="24">
        <v>0</v>
      </c>
      <c r="Z386" s="23">
        <v>0</v>
      </c>
      <c r="AA386" s="23">
        <v>0</v>
      </c>
      <c r="AB386" s="19" t="str">
        <f>VLOOKUP(E:E,笔记匹配!A:X,3,FALSE)</f>
        <v>圆湘琴</v>
      </c>
      <c r="AC386" s="19" t="str">
        <f>VLOOKUP(E:E,笔记匹配!A:X,2,FALSE)</f>
        <v>月之精华</v>
      </c>
      <c r="AD386" s="19" t="str">
        <f>VLOOKUP(E:E,笔记匹配!A:X,4,FALSE)</f>
        <v>广禾堂月之精华</v>
      </c>
    </row>
    <row r="387" spans="1:30">
      <c r="A387" s="22" t="s">
        <v>54</v>
      </c>
      <c r="B387" s="22" t="s">
        <v>531</v>
      </c>
      <c r="C387" s="23">
        <v>16851432</v>
      </c>
      <c r="D387" s="22" t="s">
        <v>172</v>
      </c>
      <c r="E387" s="22" t="s">
        <v>372</v>
      </c>
      <c r="F387" s="22" t="s">
        <v>532</v>
      </c>
      <c r="G387" s="23">
        <v>3264185</v>
      </c>
      <c r="H387" s="22" t="s">
        <v>532</v>
      </c>
      <c r="I387" s="23">
        <v>2651960</v>
      </c>
      <c r="J387" s="22" t="s">
        <v>518</v>
      </c>
      <c r="K387" s="23">
        <v>167.17</v>
      </c>
      <c r="L387" s="23">
        <v>13079</v>
      </c>
      <c r="M387" s="23">
        <v>368</v>
      </c>
      <c r="N387" s="24">
        <v>0.0281</v>
      </c>
      <c r="O387" s="23">
        <v>0.45</v>
      </c>
      <c r="P387" s="23">
        <v>12.78</v>
      </c>
      <c r="Q387" s="23">
        <v>3</v>
      </c>
      <c r="R387" s="23">
        <v>1</v>
      </c>
      <c r="S387" s="23">
        <v>0</v>
      </c>
      <c r="T387" s="23">
        <v>0</v>
      </c>
      <c r="U387" s="23">
        <v>0</v>
      </c>
      <c r="V387" s="23">
        <v>4</v>
      </c>
      <c r="W387" s="23">
        <v>41.79</v>
      </c>
      <c r="X387" s="23">
        <v>0</v>
      </c>
      <c r="Y387" s="24">
        <v>0</v>
      </c>
      <c r="Z387" s="23">
        <v>2</v>
      </c>
      <c r="AA387" s="23">
        <v>1</v>
      </c>
      <c r="AB387" s="19" t="str">
        <f>VLOOKUP(E:E,笔记匹配!A:X,3,FALSE)</f>
        <v>圆湘琴</v>
      </c>
      <c r="AC387" s="19" t="str">
        <f>VLOOKUP(E:E,笔记匹配!A:X,2,FALSE)</f>
        <v>月之精华</v>
      </c>
      <c r="AD387" s="19" t="str">
        <f>VLOOKUP(E:E,笔记匹配!A:X,4,FALSE)</f>
        <v>广禾堂月之精华</v>
      </c>
    </row>
    <row r="388" spans="1:30">
      <c r="A388" s="22" t="s">
        <v>54</v>
      </c>
      <c r="B388" s="22" t="s">
        <v>557</v>
      </c>
      <c r="C388" s="23">
        <v>17419696</v>
      </c>
      <c r="D388" s="22" t="s">
        <v>172</v>
      </c>
      <c r="E388" s="22" t="s">
        <v>372</v>
      </c>
      <c r="F388" s="22" t="s">
        <v>558</v>
      </c>
      <c r="G388" s="23">
        <v>3345513</v>
      </c>
      <c r="H388" s="22" t="s">
        <v>558</v>
      </c>
      <c r="I388" s="23">
        <v>2733316</v>
      </c>
      <c r="J388" s="22" t="s">
        <v>518</v>
      </c>
      <c r="K388" s="23">
        <v>216.69</v>
      </c>
      <c r="L388" s="23">
        <v>18820</v>
      </c>
      <c r="M388" s="23">
        <v>500</v>
      </c>
      <c r="N388" s="24">
        <v>0.0266</v>
      </c>
      <c r="O388" s="23">
        <v>0.43</v>
      </c>
      <c r="P388" s="23">
        <v>11.51</v>
      </c>
      <c r="Q388" s="23">
        <v>7</v>
      </c>
      <c r="R388" s="23">
        <v>0</v>
      </c>
      <c r="S388" s="23">
        <v>2</v>
      </c>
      <c r="T388" s="23">
        <v>0</v>
      </c>
      <c r="U388" s="23">
        <v>1</v>
      </c>
      <c r="V388" s="23">
        <v>10</v>
      </c>
      <c r="W388" s="23">
        <v>21.67</v>
      </c>
      <c r="X388" s="23">
        <v>0</v>
      </c>
      <c r="Y388" s="24">
        <v>0</v>
      </c>
      <c r="Z388" s="23">
        <v>5</v>
      </c>
      <c r="AA388" s="23">
        <v>0</v>
      </c>
      <c r="AB388" s="19" t="str">
        <f>VLOOKUP(E:E,笔记匹配!A:X,3,FALSE)</f>
        <v>圆湘琴</v>
      </c>
      <c r="AC388" s="19" t="str">
        <f>VLOOKUP(E:E,笔记匹配!A:X,2,FALSE)</f>
        <v>月之精华</v>
      </c>
      <c r="AD388" s="19" t="str">
        <f>VLOOKUP(E:E,笔记匹配!A:X,4,FALSE)</f>
        <v>广禾堂月之精华</v>
      </c>
    </row>
    <row r="389" spans="1:30">
      <c r="A389" s="22" t="s">
        <v>54</v>
      </c>
      <c r="B389" s="22" t="s">
        <v>567</v>
      </c>
      <c r="C389" s="23">
        <v>17949158</v>
      </c>
      <c r="D389" s="22" t="s">
        <v>184</v>
      </c>
      <c r="E389" s="22" t="s">
        <v>373</v>
      </c>
      <c r="F389" s="22" t="s">
        <v>568</v>
      </c>
      <c r="G389" s="23">
        <v>3532508</v>
      </c>
      <c r="H389" s="22" t="s">
        <v>568</v>
      </c>
      <c r="I389" s="23">
        <v>2918034</v>
      </c>
      <c r="J389" s="22" t="s">
        <v>518</v>
      </c>
      <c r="K389" s="23">
        <v>669.66</v>
      </c>
      <c r="L389" s="23">
        <v>30201</v>
      </c>
      <c r="M389" s="23">
        <v>1120</v>
      </c>
      <c r="N389" s="24">
        <v>0.0371</v>
      </c>
      <c r="O389" s="23">
        <v>0.6</v>
      </c>
      <c r="P389" s="23">
        <v>22.17</v>
      </c>
      <c r="Q389" s="23">
        <v>82</v>
      </c>
      <c r="R389" s="23">
        <v>1</v>
      </c>
      <c r="S389" s="23">
        <v>71</v>
      </c>
      <c r="T389" s="23">
        <v>3</v>
      </c>
      <c r="U389" s="23">
        <v>4</v>
      </c>
      <c r="V389" s="23">
        <v>161</v>
      </c>
      <c r="W389" s="23">
        <v>4.16</v>
      </c>
      <c r="X389" s="23">
        <v>0</v>
      </c>
      <c r="Y389" s="24">
        <v>0</v>
      </c>
      <c r="Z389" s="23">
        <v>7</v>
      </c>
      <c r="AA389" s="23">
        <v>8</v>
      </c>
      <c r="AB389" s="19" t="str">
        <f>VLOOKUP(E:E,笔记匹配!A:X,3,FALSE)</f>
        <v>西米是个小可爱</v>
      </c>
      <c r="AC389" s="19" t="str">
        <f>VLOOKUP(E:E,笔记匹配!A:X,2,FALSE)</f>
        <v>月之精华</v>
      </c>
      <c r="AD389" s="19" t="str">
        <f>VLOOKUP(E:E,笔记匹配!A:X,4,FALSE)</f>
        <v>广禾堂</v>
      </c>
    </row>
    <row r="390" spans="1:30">
      <c r="A390" s="22" t="s">
        <v>54</v>
      </c>
      <c r="B390" s="22" t="s">
        <v>569</v>
      </c>
      <c r="C390" s="23">
        <v>17994331</v>
      </c>
      <c r="D390" s="22" t="s">
        <v>172</v>
      </c>
      <c r="E390" s="22" t="s">
        <v>372</v>
      </c>
      <c r="F390" s="22" t="s">
        <v>570</v>
      </c>
      <c r="G390" s="23">
        <v>3555881</v>
      </c>
      <c r="H390" s="22" t="s">
        <v>570</v>
      </c>
      <c r="I390" s="23">
        <v>2940876</v>
      </c>
      <c r="J390" s="22" t="s">
        <v>518</v>
      </c>
      <c r="K390" s="23">
        <v>72.06</v>
      </c>
      <c r="L390" s="23">
        <v>8530</v>
      </c>
      <c r="M390" s="23">
        <v>191</v>
      </c>
      <c r="N390" s="24">
        <v>0.0224</v>
      </c>
      <c r="O390" s="23">
        <v>0.38</v>
      </c>
      <c r="P390" s="23">
        <v>8.45</v>
      </c>
      <c r="Q390" s="23">
        <v>2</v>
      </c>
      <c r="R390" s="23">
        <v>0</v>
      </c>
      <c r="S390" s="23">
        <v>1</v>
      </c>
      <c r="T390" s="23">
        <v>0</v>
      </c>
      <c r="U390" s="23">
        <v>0</v>
      </c>
      <c r="V390" s="23">
        <v>3</v>
      </c>
      <c r="W390" s="23">
        <v>24.02</v>
      </c>
      <c r="X390" s="23">
        <v>0</v>
      </c>
      <c r="Y390" s="24">
        <v>0</v>
      </c>
      <c r="Z390" s="23">
        <v>1</v>
      </c>
      <c r="AA390" s="23">
        <v>0</v>
      </c>
      <c r="AB390" s="19" t="str">
        <f>VLOOKUP(E:E,笔记匹配!A:X,3,FALSE)</f>
        <v>圆湘琴</v>
      </c>
      <c r="AC390" s="19" t="str">
        <f>VLOOKUP(E:E,笔记匹配!A:X,2,FALSE)</f>
        <v>月之精华</v>
      </c>
      <c r="AD390" s="19" t="str">
        <f>VLOOKUP(E:E,笔记匹配!A:X,4,FALSE)</f>
        <v>广禾堂月之精华</v>
      </c>
    </row>
    <row r="391" spans="1:30">
      <c r="A391" s="22" t="s">
        <v>54</v>
      </c>
      <c r="B391" s="22" t="s">
        <v>573</v>
      </c>
      <c r="C391" s="23">
        <v>18062841</v>
      </c>
      <c r="D391" s="22" t="s">
        <v>172</v>
      </c>
      <c r="E391" s="22" t="s">
        <v>373</v>
      </c>
      <c r="F391" s="22" t="s">
        <v>574</v>
      </c>
      <c r="G391" s="23">
        <v>3590010</v>
      </c>
      <c r="H391" s="22" t="s">
        <v>575</v>
      </c>
      <c r="I391" s="23">
        <v>2975201</v>
      </c>
      <c r="J391" s="22" t="s">
        <v>518</v>
      </c>
      <c r="K391" s="23">
        <v>7.64</v>
      </c>
      <c r="L391" s="23">
        <v>281</v>
      </c>
      <c r="M391" s="23">
        <v>26</v>
      </c>
      <c r="N391" s="24">
        <v>0.0925</v>
      </c>
      <c r="O391" s="23">
        <v>0.29</v>
      </c>
      <c r="P391" s="23">
        <v>27.19</v>
      </c>
      <c r="Q391" s="23">
        <v>0</v>
      </c>
      <c r="R391" s="23">
        <v>0</v>
      </c>
      <c r="S391" s="23">
        <v>0</v>
      </c>
      <c r="T391" s="23">
        <v>0</v>
      </c>
      <c r="U391" s="23">
        <v>0</v>
      </c>
      <c r="V391" s="23">
        <v>0</v>
      </c>
      <c r="W391" s="23">
        <v>0</v>
      </c>
      <c r="X391" s="23">
        <v>0</v>
      </c>
      <c r="Y391" s="24">
        <v>0</v>
      </c>
      <c r="Z391" s="23">
        <v>0</v>
      </c>
      <c r="AA391" s="23">
        <v>0</v>
      </c>
      <c r="AB391" s="19" t="str">
        <f>VLOOKUP(E:E,笔记匹配!A:X,3,FALSE)</f>
        <v>西米是个小可爱</v>
      </c>
      <c r="AC391" s="19" t="str">
        <f>VLOOKUP(E:E,笔记匹配!A:X,2,FALSE)</f>
        <v>月之精华</v>
      </c>
      <c r="AD391" s="19" t="str">
        <f>VLOOKUP(E:E,笔记匹配!A:X,4,FALSE)</f>
        <v>广禾堂</v>
      </c>
    </row>
    <row r="392" spans="1:30">
      <c r="A392" s="22" t="s">
        <v>54</v>
      </c>
      <c r="B392" s="22" t="s">
        <v>573</v>
      </c>
      <c r="C392" s="23">
        <v>18063010</v>
      </c>
      <c r="D392" s="22" t="s">
        <v>172</v>
      </c>
      <c r="E392" s="22" t="s">
        <v>373</v>
      </c>
      <c r="F392" s="22" t="s">
        <v>576</v>
      </c>
      <c r="G392" s="23">
        <v>3590089</v>
      </c>
      <c r="H392" s="22" t="s">
        <v>577</v>
      </c>
      <c r="I392" s="23">
        <v>2975278</v>
      </c>
      <c r="J392" s="22" t="s">
        <v>518</v>
      </c>
      <c r="K392" s="23">
        <v>175.8</v>
      </c>
      <c r="L392" s="23">
        <v>11205</v>
      </c>
      <c r="M392" s="23">
        <v>404</v>
      </c>
      <c r="N392" s="24">
        <v>0.0361</v>
      </c>
      <c r="O392" s="23">
        <v>0.44</v>
      </c>
      <c r="P392" s="23">
        <v>15.69</v>
      </c>
      <c r="Q392" s="23">
        <v>2</v>
      </c>
      <c r="R392" s="23">
        <v>0</v>
      </c>
      <c r="S392" s="23">
        <v>6</v>
      </c>
      <c r="T392" s="23">
        <v>0</v>
      </c>
      <c r="U392" s="23">
        <v>0</v>
      </c>
      <c r="V392" s="23">
        <v>8</v>
      </c>
      <c r="W392" s="23">
        <v>21.98</v>
      </c>
      <c r="X392" s="23">
        <v>0</v>
      </c>
      <c r="Y392" s="24">
        <v>0</v>
      </c>
      <c r="Z392" s="23">
        <v>1</v>
      </c>
      <c r="AA392" s="23">
        <v>0</v>
      </c>
      <c r="AB392" s="19" t="str">
        <f>VLOOKUP(E:E,笔记匹配!A:X,3,FALSE)</f>
        <v>西米是个小可爱</v>
      </c>
      <c r="AC392" s="19" t="str">
        <f>VLOOKUP(E:E,笔记匹配!A:X,2,FALSE)</f>
        <v>月之精华</v>
      </c>
      <c r="AD392" s="19" t="str">
        <f>VLOOKUP(E:E,笔记匹配!A:X,4,FALSE)</f>
        <v>广禾堂</v>
      </c>
    </row>
    <row r="393" spans="1:30">
      <c r="A393" s="22" t="s">
        <v>54</v>
      </c>
      <c r="B393" s="22" t="s">
        <v>578</v>
      </c>
      <c r="C393" s="23">
        <v>18063089</v>
      </c>
      <c r="D393" s="22" t="s">
        <v>172</v>
      </c>
      <c r="E393" s="22" t="s">
        <v>372</v>
      </c>
      <c r="F393" s="22" t="s">
        <v>579</v>
      </c>
      <c r="G393" s="23">
        <v>3590129</v>
      </c>
      <c r="H393" s="22" t="s">
        <v>580</v>
      </c>
      <c r="I393" s="23">
        <v>2975322</v>
      </c>
      <c r="J393" s="22" t="s">
        <v>518</v>
      </c>
      <c r="K393" s="23">
        <v>55.4</v>
      </c>
      <c r="L393" s="23">
        <v>6559</v>
      </c>
      <c r="M393" s="23">
        <v>154</v>
      </c>
      <c r="N393" s="24">
        <v>0.0235</v>
      </c>
      <c r="O393" s="23">
        <v>0.36</v>
      </c>
      <c r="P393" s="23">
        <v>8.45</v>
      </c>
      <c r="Q393" s="23">
        <v>1</v>
      </c>
      <c r="R393" s="23">
        <v>0</v>
      </c>
      <c r="S393" s="23">
        <v>2</v>
      </c>
      <c r="T393" s="23">
        <v>0</v>
      </c>
      <c r="U393" s="23">
        <v>0</v>
      </c>
      <c r="V393" s="23">
        <v>3</v>
      </c>
      <c r="W393" s="23">
        <v>18.47</v>
      </c>
      <c r="X393" s="23">
        <v>0</v>
      </c>
      <c r="Y393" s="24">
        <v>0</v>
      </c>
      <c r="Z393" s="23">
        <v>1</v>
      </c>
      <c r="AA393" s="23">
        <v>1</v>
      </c>
      <c r="AB393" s="19" t="str">
        <f>VLOOKUP(E:E,笔记匹配!A:X,3,FALSE)</f>
        <v>圆湘琴</v>
      </c>
      <c r="AC393" s="19" t="str">
        <f>VLOOKUP(E:E,笔记匹配!A:X,2,FALSE)</f>
        <v>月之精华</v>
      </c>
      <c r="AD393" s="19" t="str">
        <f>VLOOKUP(E:E,笔记匹配!A:X,4,FALSE)</f>
        <v>广禾堂月之精华</v>
      </c>
    </row>
    <row r="394" spans="1:30">
      <c r="A394" s="22" t="s">
        <v>54</v>
      </c>
      <c r="B394" s="22" t="s">
        <v>573</v>
      </c>
      <c r="C394" s="23">
        <v>18091605</v>
      </c>
      <c r="D394" s="22" t="s">
        <v>184</v>
      </c>
      <c r="E394" s="22" t="s">
        <v>385</v>
      </c>
      <c r="F394" s="22" t="s">
        <v>581</v>
      </c>
      <c r="G394" s="23">
        <v>3603407</v>
      </c>
      <c r="H394" s="22" t="s">
        <v>581</v>
      </c>
      <c r="I394" s="23">
        <v>2988916</v>
      </c>
      <c r="J394" s="22" t="s">
        <v>518</v>
      </c>
      <c r="K394" s="23">
        <v>349.33</v>
      </c>
      <c r="L394" s="23">
        <v>29043</v>
      </c>
      <c r="M394" s="23">
        <v>867</v>
      </c>
      <c r="N394" s="24">
        <v>0.0299</v>
      </c>
      <c r="O394" s="23">
        <v>0.4</v>
      </c>
      <c r="P394" s="23">
        <v>12.03</v>
      </c>
      <c r="Q394" s="23">
        <v>22</v>
      </c>
      <c r="R394" s="23">
        <v>2</v>
      </c>
      <c r="S394" s="23">
        <v>35</v>
      </c>
      <c r="T394" s="23">
        <v>0</v>
      </c>
      <c r="U394" s="23">
        <v>3</v>
      </c>
      <c r="V394" s="23">
        <v>62</v>
      </c>
      <c r="W394" s="23">
        <v>5.63</v>
      </c>
      <c r="X394" s="23">
        <v>0</v>
      </c>
      <c r="Y394" s="24">
        <v>0</v>
      </c>
      <c r="Z394" s="23">
        <v>3</v>
      </c>
      <c r="AA394" s="23">
        <v>3</v>
      </c>
      <c r="AB394" s="19" t="str">
        <f>VLOOKUP(E:E,笔记匹配!A:X,3,FALSE)</f>
        <v>绿不油</v>
      </c>
      <c r="AC394" s="19" t="str">
        <f>VLOOKUP(E:E,笔记匹配!A:X,2,FALSE)</f>
        <v>月之精华</v>
      </c>
      <c r="AD394" s="19" t="str">
        <f>VLOOKUP(E:E,笔记匹配!A:X,4,FALSE)</f>
        <v>广禾堂</v>
      </c>
    </row>
    <row r="395" spans="1:30">
      <c r="A395" s="22" t="s">
        <v>54</v>
      </c>
      <c r="B395" s="22" t="s">
        <v>582</v>
      </c>
      <c r="C395" s="23">
        <v>18139774</v>
      </c>
      <c r="D395" s="22" t="s">
        <v>184</v>
      </c>
      <c r="E395" s="22" t="s">
        <v>386</v>
      </c>
      <c r="F395" s="22" t="s">
        <v>583</v>
      </c>
      <c r="G395" s="23">
        <v>3624880</v>
      </c>
      <c r="H395" s="22" t="s">
        <v>583</v>
      </c>
      <c r="I395" s="23">
        <v>3009948</v>
      </c>
      <c r="J395" s="22" t="s">
        <v>518</v>
      </c>
      <c r="K395" s="23">
        <v>306.3</v>
      </c>
      <c r="L395" s="23">
        <v>45737</v>
      </c>
      <c r="M395" s="23">
        <v>3926</v>
      </c>
      <c r="N395" s="24">
        <v>0.0858</v>
      </c>
      <c r="O395" s="23">
        <v>0.08</v>
      </c>
      <c r="P395" s="23">
        <v>6.7</v>
      </c>
      <c r="Q395" s="23">
        <v>24</v>
      </c>
      <c r="R395" s="23">
        <v>0</v>
      </c>
      <c r="S395" s="23">
        <v>12</v>
      </c>
      <c r="T395" s="23">
        <v>0</v>
      </c>
      <c r="U395" s="23">
        <v>0</v>
      </c>
      <c r="V395" s="23">
        <v>36</v>
      </c>
      <c r="W395" s="23">
        <v>8.51</v>
      </c>
      <c r="X395" s="23">
        <v>0</v>
      </c>
      <c r="Y395" s="24">
        <v>0</v>
      </c>
      <c r="Z395" s="23">
        <v>1</v>
      </c>
      <c r="AA395" s="23">
        <v>0</v>
      </c>
      <c r="AB395" s="19" t="str">
        <f>VLOOKUP(E:E,笔记匹配!A:X,3,FALSE)</f>
        <v>锦鲤小姐姐</v>
      </c>
      <c r="AC395" s="19" t="str">
        <f>VLOOKUP(E:E,笔记匹配!A:X,2,FALSE)</f>
        <v>月之精华</v>
      </c>
      <c r="AD395" s="19" t="str">
        <f>VLOOKUP(E:E,笔记匹配!A:X,4,FALSE)</f>
        <v>无</v>
      </c>
    </row>
    <row r="396" spans="1:30">
      <c r="A396" s="22" t="s">
        <v>55</v>
      </c>
      <c r="B396" s="22" t="s">
        <v>521</v>
      </c>
      <c r="C396" s="23">
        <v>16642222</v>
      </c>
      <c r="D396" s="22" t="s">
        <v>172</v>
      </c>
      <c r="E396" s="22" t="s">
        <v>372</v>
      </c>
      <c r="F396" s="22" t="s">
        <v>522</v>
      </c>
      <c r="G396" s="23">
        <v>3233847</v>
      </c>
      <c r="H396" s="22" t="s">
        <v>522</v>
      </c>
      <c r="I396" s="23">
        <v>2619163</v>
      </c>
      <c r="J396" s="22" t="s">
        <v>518</v>
      </c>
      <c r="K396" s="23">
        <v>275.34</v>
      </c>
      <c r="L396" s="23">
        <v>22488</v>
      </c>
      <c r="M396" s="23">
        <v>605</v>
      </c>
      <c r="N396" s="24">
        <v>0.0269</v>
      </c>
      <c r="O396" s="23">
        <v>0.46</v>
      </c>
      <c r="P396" s="23">
        <v>12.24</v>
      </c>
      <c r="Q396" s="23">
        <v>5</v>
      </c>
      <c r="R396" s="23">
        <v>0</v>
      </c>
      <c r="S396" s="23">
        <v>4</v>
      </c>
      <c r="T396" s="23">
        <v>0</v>
      </c>
      <c r="U396" s="23">
        <v>1</v>
      </c>
      <c r="V396" s="23">
        <v>10</v>
      </c>
      <c r="W396" s="23">
        <v>27.53</v>
      </c>
      <c r="X396" s="23">
        <v>0</v>
      </c>
      <c r="Y396" s="24">
        <v>0</v>
      </c>
      <c r="Z396" s="23">
        <v>2</v>
      </c>
      <c r="AA396" s="23">
        <v>3</v>
      </c>
      <c r="AB396" s="19" t="str">
        <f>VLOOKUP(E:E,笔记匹配!A:X,3,FALSE)</f>
        <v>圆湘琴</v>
      </c>
      <c r="AC396" s="19" t="str">
        <f>VLOOKUP(E:E,笔记匹配!A:X,2,FALSE)</f>
        <v>月之精华</v>
      </c>
      <c r="AD396" s="19" t="str">
        <f>VLOOKUP(E:E,笔记匹配!A:X,4,FALSE)</f>
        <v>广禾堂月之精华</v>
      </c>
    </row>
    <row r="397" spans="1:30">
      <c r="A397" s="22" t="s">
        <v>55</v>
      </c>
      <c r="B397" s="22" t="s">
        <v>521</v>
      </c>
      <c r="C397" s="23">
        <v>16642794</v>
      </c>
      <c r="D397" s="22" t="s">
        <v>172</v>
      </c>
      <c r="E397" s="22" t="s">
        <v>372</v>
      </c>
      <c r="F397" s="22" t="s">
        <v>523</v>
      </c>
      <c r="G397" s="23">
        <v>3233955</v>
      </c>
      <c r="H397" s="22" t="s">
        <v>523</v>
      </c>
      <c r="I397" s="23">
        <v>2619293</v>
      </c>
      <c r="J397" s="22" t="s">
        <v>518</v>
      </c>
      <c r="K397" s="23">
        <v>384.03</v>
      </c>
      <c r="L397" s="23">
        <v>15047</v>
      </c>
      <c r="M397" s="23">
        <v>438</v>
      </c>
      <c r="N397" s="24">
        <v>0.0291</v>
      </c>
      <c r="O397" s="23">
        <v>0.88</v>
      </c>
      <c r="P397" s="23">
        <v>25.52</v>
      </c>
      <c r="Q397" s="23">
        <v>4</v>
      </c>
      <c r="R397" s="23">
        <v>1</v>
      </c>
      <c r="S397" s="23">
        <v>4</v>
      </c>
      <c r="T397" s="23">
        <v>0</v>
      </c>
      <c r="U397" s="23">
        <v>0</v>
      </c>
      <c r="V397" s="23">
        <v>9</v>
      </c>
      <c r="W397" s="23">
        <v>42.67</v>
      </c>
      <c r="X397" s="23">
        <v>0</v>
      </c>
      <c r="Y397" s="24">
        <v>0</v>
      </c>
      <c r="Z397" s="23">
        <v>1</v>
      </c>
      <c r="AA397" s="23">
        <v>2</v>
      </c>
      <c r="AB397" s="19" t="str">
        <f>VLOOKUP(E:E,笔记匹配!A:X,3,FALSE)</f>
        <v>圆湘琴</v>
      </c>
      <c r="AC397" s="19" t="str">
        <f>VLOOKUP(E:E,笔记匹配!A:X,2,FALSE)</f>
        <v>月之精华</v>
      </c>
      <c r="AD397" s="19" t="str">
        <f>VLOOKUP(E:E,笔记匹配!A:X,4,FALSE)</f>
        <v>广禾堂月之精华</v>
      </c>
    </row>
    <row r="398" spans="1:30">
      <c r="A398" s="22" t="s">
        <v>55</v>
      </c>
      <c r="B398" s="22" t="s">
        <v>521</v>
      </c>
      <c r="C398" s="23">
        <v>16642894</v>
      </c>
      <c r="D398" s="22" t="s">
        <v>172</v>
      </c>
      <c r="E398" s="22" t="s">
        <v>372</v>
      </c>
      <c r="F398" s="22" t="s">
        <v>524</v>
      </c>
      <c r="G398" s="23">
        <v>3233979</v>
      </c>
      <c r="H398" s="22" t="s">
        <v>524</v>
      </c>
      <c r="I398" s="23">
        <v>2619310</v>
      </c>
      <c r="J398" s="22" t="s">
        <v>518</v>
      </c>
      <c r="K398" s="23">
        <v>3.9</v>
      </c>
      <c r="L398" s="23">
        <v>276</v>
      </c>
      <c r="M398" s="23">
        <v>13</v>
      </c>
      <c r="N398" s="24">
        <v>0.0471</v>
      </c>
      <c r="O398" s="23">
        <v>0.3</v>
      </c>
      <c r="P398" s="23">
        <v>14.13</v>
      </c>
      <c r="Q398" s="23">
        <v>0</v>
      </c>
      <c r="R398" s="23">
        <v>0</v>
      </c>
      <c r="S398" s="23">
        <v>0</v>
      </c>
      <c r="T398" s="23">
        <v>0</v>
      </c>
      <c r="U398" s="23">
        <v>0</v>
      </c>
      <c r="V398" s="23">
        <v>0</v>
      </c>
      <c r="W398" s="23">
        <v>0</v>
      </c>
      <c r="X398" s="23">
        <v>0</v>
      </c>
      <c r="Y398" s="24">
        <v>0</v>
      </c>
      <c r="Z398" s="23">
        <v>0</v>
      </c>
      <c r="AA398" s="23">
        <v>0</v>
      </c>
      <c r="AB398" s="19" t="str">
        <f>VLOOKUP(E:E,笔记匹配!A:X,3,FALSE)</f>
        <v>圆湘琴</v>
      </c>
      <c r="AC398" s="19" t="str">
        <f>VLOOKUP(E:E,笔记匹配!A:X,2,FALSE)</f>
        <v>月之精华</v>
      </c>
      <c r="AD398" s="19" t="str">
        <f>VLOOKUP(E:E,笔记匹配!A:X,4,FALSE)</f>
        <v>广禾堂月之精华</v>
      </c>
    </row>
    <row r="399" spans="1:30">
      <c r="A399" s="22" t="s">
        <v>55</v>
      </c>
      <c r="B399" s="22" t="s">
        <v>531</v>
      </c>
      <c r="C399" s="23">
        <v>16851432</v>
      </c>
      <c r="D399" s="22" t="s">
        <v>172</v>
      </c>
      <c r="E399" s="22" t="s">
        <v>372</v>
      </c>
      <c r="F399" s="22" t="s">
        <v>532</v>
      </c>
      <c r="G399" s="23">
        <v>3264185</v>
      </c>
      <c r="H399" s="22" t="s">
        <v>532</v>
      </c>
      <c r="I399" s="23">
        <v>2651960</v>
      </c>
      <c r="J399" s="22" t="s">
        <v>518</v>
      </c>
      <c r="K399" s="23">
        <v>154.49</v>
      </c>
      <c r="L399" s="23">
        <v>11319</v>
      </c>
      <c r="M399" s="23">
        <v>341</v>
      </c>
      <c r="N399" s="24">
        <v>0.0301</v>
      </c>
      <c r="O399" s="23">
        <v>0.45</v>
      </c>
      <c r="P399" s="23">
        <v>13.65</v>
      </c>
      <c r="Q399" s="23">
        <v>0</v>
      </c>
      <c r="R399" s="23">
        <v>0</v>
      </c>
      <c r="S399" s="23">
        <v>1</v>
      </c>
      <c r="T399" s="23">
        <v>0</v>
      </c>
      <c r="U399" s="23">
        <v>0</v>
      </c>
      <c r="V399" s="23">
        <v>1</v>
      </c>
      <c r="W399" s="23">
        <v>154.49</v>
      </c>
      <c r="X399" s="23">
        <v>0</v>
      </c>
      <c r="Y399" s="24">
        <v>0</v>
      </c>
      <c r="Z399" s="23">
        <v>2</v>
      </c>
      <c r="AA399" s="23">
        <v>2</v>
      </c>
      <c r="AB399" s="19" t="str">
        <f>VLOOKUP(E:E,笔记匹配!A:X,3,FALSE)</f>
        <v>圆湘琴</v>
      </c>
      <c r="AC399" s="19" t="str">
        <f>VLOOKUP(E:E,笔记匹配!A:X,2,FALSE)</f>
        <v>月之精华</v>
      </c>
      <c r="AD399" s="19" t="str">
        <f>VLOOKUP(E:E,笔记匹配!A:X,4,FALSE)</f>
        <v>广禾堂月之精华</v>
      </c>
    </row>
    <row r="400" spans="1:30">
      <c r="A400" s="22" t="s">
        <v>55</v>
      </c>
      <c r="B400" s="22" t="s">
        <v>557</v>
      </c>
      <c r="C400" s="23">
        <v>17419696</v>
      </c>
      <c r="D400" s="22" t="s">
        <v>172</v>
      </c>
      <c r="E400" s="22" t="s">
        <v>372</v>
      </c>
      <c r="F400" s="22" t="s">
        <v>558</v>
      </c>
      <c r="G400" s="23">
        <v>3345513</v>
      </c>
      <c r="H400" s="22" t="s">
        <v>558</v>
      </c>
      <c r="I400" s="23">
        <v>2733316</v>
      </c>
      <c r="J400" s="22" t="s">
        <v>518</v>
      </c>
      <c r="K400" s="23">
        <v>198.69</v>
      </c>
      <c r="L400" s="23">
        <v>15863</v>
      </c>
      <c r="M400" s="23">
        <v>463</v>
      </c>
      <c r="N400" s="24">
        <v>0.0292</v>
      </c>
      <c r="O400" s="23">
        <v>0.43</v>
      </c>
      <c r="P400" s="23">
        <v>12.53</v>
      </c>
      <c r="Q400" s="23">
        <v>5</v>
      </c>
      <c r="R400" s="23">
        <v>0</v>
      </c>
      <c r="S400" s="23">
        <v>5</v>
      </c>
      <c r="T400" s="23">
        <v>0</v>
      </c>
      <c r="U400" s="23">
        <v>0</v>
      </c>
      <c r="V400" s="23">
        <v>10</v>
      </c>
      <c r="W400" s="23">
        <v>19.87</v>
      </c>
      <c r="X400" s="23">
        <v>0</v>
      </c>
      <c r="Y400" s="24">
        <v>0</v>
      </c>
      <c r="Z400" s="23">
        <v>1</v>
      </c>
      <c r="AA400" s="23">
        <v>1</v>
      </c>
      <c r="AB400" s="19" t="str">
        <f>VLOOKUP(E:E,笔记匹配!A:X,3,FALSE)</f>
        <v>圆湘琴</v>
      </c>
      <c r="AC400" s="19" t="str">
        <f>VLOOKUP(E:E,笔记匹配!A:X,2,FALSE)</f>
        <v>月之精华</v>
      </c>
      <c r="AD400" s="19" t="str">
        <f>VLOOKUP(E:E,笔记匹配!A:X,4,FALSE)</f>
        <v>广禾堂月之精华</v>
      </c>
    </row>
    <row r="401" spans="1:30">
      <c r="A401" s="22" t="s">
        <v>55</v>
      </c>
      <c r="B401" s="22" t="s">
        <v>567</v>
      </c>
      <c r="C401" s="23">
        <v>17949158</v>
      </c>
      <c r="D401" s="22" t="s">
        <v>184</v>
      </c>
      <c r="E401" s="22" t="s">
        <v>373</v>
      </c>
      <c r="F401" s="22" t="s">
        <v>568</v>
      </c>
      <c r="G401" s="23">
        <v>3532508</v>
      </c>
      <c r="H401" s="22" t="s">
        <v>568</v>
      </c>
      <c r="I401" s="23">
        <v>2918034</v>
      </c>
      <c r="J401" s="22" t="s">
        <v>518</v>
      </c>
      <c r="K401" s="23">
        <v>613.87</v>
      </c>
      <c r="L401" s="23">
        <v>26117</v>
      </c>
      <c r="M401" s="23">
        <v>997</v>
      </c>
      <c r="N401" s="24">
        <v>0.0382</v>
      </c>
      <c r="O401" s="23">
        <v>0.62</v>
      </c>
      <c r="P401" s="23">
        <v>23.5</v>
      </c>
      <c r="Q401" s="23">
        <v>79</v>
      </c>
      <c r="R401" s="23">
        <v>0</v>
      </c>
      <c r="S401" s="23">
        <v>56</v>
      </c>
      <c r="T401" s="23">
        <v>3</v>
      </c>
      <c r="U401" s="23">
        <v>1</v>
      </c>
      <c r="V401" s="23">
        <v>139</v>
      </c>
      <c r="W401" s="23">
        <v>4.42</v>
      </c>
      <c r="X401" s="23">
        <v>0</v>
      </c>
      <c r="Y401" s="24">
        <v>0</v>
      </c>
      <c r="Z401" s="23">
        <v>7</v>
      </c>
      <c r="AA401" s="23">
        <v>12</v>
      </c>
      <c r="AB401" s="19" t="str">
        <f>VLOOKUP(E:E,笔记匹配!A:X,3,FALSE)</f>
        <v>西米是个小可爱</v>
      </c>
      <c r="AC401" s="19" t="str">
        <f>VLOOKUP(E:E,笔记匹配!A:X,2,FALSE)</f>
        <v>月之精华</v>
      </c>
      <c r="AD401" s="19" t="str">
        <f>VLOOKUP(E:E,笔记匹配!A:X,4,FALSE)</f>
        <v>广禾堂</v>
      </c>
    </row>
    <row r="402" spans="1:30">
      <c r="A402" s="22" t="s">
        <v>55</v>
      </c>
      <c r="B402" s="22" t="s">
        <v>569</v>
      </c>
      <c r="C402" s="23">
        <v>17994331</v>
      </c>
      <c r="D402" s="22" t="s">
        <v>172</v>
      </c>
      <c r="E402" s="22" t="s">
        <v>372</v>
      </c>
      <c r="F402" s="22" t="s">
        <v>570</v>
      </c>
      <c r="G402" s="23">
        <v>3555881</v>
      </c>
      <c r="H402" s="22" t="s">
        <v>570</v>
      </c>
      <c r="I402" s="23">
        <v>2940876</v>
      </c>
      <c r="J402" s="22" t="s">
        <v>518</v>
      </c>
      <c r="K402" s="23">
        <v>70.36</v>
      </c>
      <c r="L402" s="23">
        <v>7896</v>
      </c>
      <c r="M402" s="23">
        <v>187</v>
      </c>
      <c r="N402" s="24">
        <v>0.0237</v>
      </c>
      <c r="O402" s="23">
        <v>0.38</v>
      </c>
      <c r="P402" s="23">
        <v>8.91</v>
      </c>
      <c r="Q402" s="23">
        <v>0</v>
      </c>
      <c r="R402" s="23">
        <v>0</v>
      </c>
      <c r="S402" s="23">
        <v>4</v>
      </c>
      <c r="T402" s="23">
        <v>0</v>
      </c>
      <c r="U402" s="23">
        <v>1</v>
      </c>
      <c r="V402" s="23">
        <v>5</v>
      </c>
      <c r="W402" s="23">
        <v>14.07</v>
      </c>
      <c r="X402" s="23">
        <v>0</v>
      </c>
      <c r="Y402" s="24">
        <v>0</v>
      </c>
      <c r="Z402" s="23">
        <v>0</v>
      </c>
      <c r="AA402" s="23">
        <v>2</v>
      </c>
      <c r="AB402" s="19" t="str">
        <f>VLOOKUP(E:E,笔记匹配!A:X,3,FALSE)</f>
        <v>圆湘琴</v>
      </c>
      <c r="AC402" s="19" t="str">
        <f>VLOOKUP(E:E,笔记匹配!A:X,2,FALSE)</f>
        <v>月之精华</v>
      </c>
      <c r="AD402" s="19" t="str">
        <f>VLOOKUP(E:E,笔记匹配!A:X,4,FALSE)</f>
        <v>广禾堂月之精华</v>
      </c>
    </row>
    <row r="403" spans="1:30">
      <c r="A403" s="22" t="s">
        <v>55</v>
      </c>
      <c r="B403" s="22" t="s">
        <v>573</v>
      </c>
      <c r="C403" s="23">
        <v>18062841</v>
      </c>
      <c r="D403" s="22" t="s">
        <v>172</v>
      </c>
      <c r="E403" s="22" t="s">
        <v>373</v>
      </c>
      <c r="F403" s="22" t="s">
        <v>574</v>
      </c>
      <c r="G403" s="23">
        <v>3590010</v>
      </c>
      <c r="H403" s="22" t="s">
        <v>575</v>
      </c>
      <c r="I403" s="23">
        <v>2975201</v>
      </c>
      <c r="J403" s="22" t="s">
        <v>518</v>
      </c>
      <c r="K403" s="23">
        <v>4.18</v>
      </c>
      <c r="L403" s="23">
        <v>235</v>
      </c>
      <c r="M403" s="23">
        <v>14</v>
      </c>
      <c r="N403" s="24">
        <v>0.0596</v>
      </c>
      <c r="O403" s="23">
        <v>0.3</v>
      </c>
      <c r="P403" s="23">
        <v>17.79</v>
      </c>
      <c r="Q403" s="23">
        <v>0</v>
      </c>
      <c r="R403" s="23">
        <v>0</v>
      </c>
      <c r="S403" s="23">
        <v>0</v>
      </c>
      <c r="T403" s="23">
        <v>0</v>
      </c>
      <c r="U403" s="23">
        <v>0</v>
      </c>
      <c r="V403" s="23">
        <v>0</v>
      </c>
      <c r="W403" s="23">
        <v>0</v>
      </c>
      <c r="X403" s="23">
        <v>0</v>
      </c>
      <c r="Y403" s="24">
        <v>0</v>
      </c>
      <c r="Z403" s="23">
        <v>0</v>
      </c>
      <c r="AA403" s="23">
        <v>0</v>
      </c>
      <c r="AB403" s="19" t="str">
        <f>VLOOKUP(E:E,笔记匹配!A:X,3,FALSE)</f>
        <v>西米是个小可爱</v>
      </c>
      <c r="AC403" s="19" t="str">
        <f>VLOOKUP(E:E,笔记匹配!A:X,2,FALSE)</f>
        <v>月之精华</v>
      </c>
      <c r="AD403" s="19" t="str">
        <f>VLOOKUP(E:E,笔记匹配!A:X,4,FALSE)</f>
        <v>广禾堂</v>
      </c>
    </row>
    <row r="404" spans="1:30">
      <c r="A404" s="22" t="s">
        <v>55</v>
      </c>
      <c r="B404" s="22" t="s">
        <v>573</v>
      </c>
      <c r="C404" s="23">
        <v>18063010</v>
      </c>
      <c r="D404" s="22" t="s">
        <v>172</v>
      </c>
      <c r="E404" s="22" t="s">
        <v>373</v>
      </c>
      <c r="F404" s="22" t="s">
        <v>576</v>
      </c>
      <c r="G404" s="23">
        <v>3590089</v>
      </c>
      <c r="H404" s="22" t="s">
        <v>577</v>
      </c>
      <c r="I404" s="23">
        <v>2975278</v>
      </c>
      <c r="J404" s="22" t="s">
        <v>518</v>
      </c>
      <c r="K404" s="23">
        <v>164.83</v>
      </c>
      <c r="L404" s="23">
        <v>11675</v>
      </c>
      <c r="M404" s="23">
        <v>378</v>
      </c>
      <c r="N404" s="24">
        <v>0.0324</v>
      </c>
      <c r="O404" s="23">
        <v>0.44</v>
      </c>
      <c r="P404" s="23">
        <v>14.12</v>
      </c>
      <c r="Q404" s="23">
        <v>5</v>
      </c>
      <c r="R404" s="23">
        <v>0</v>
      </c>
      <c r="S404" s="23">
        <v>7</v>
      </c>
      <c r="T404" s="23">
        <v>2</v>
      </c>
      <c r="U404" s="23">
        <v>0</v>
      </c>
      <c r="V404" s="23">
        <v>14</v>
      </c>
      <c r="W404" s="23">
        <v>11.77</v>
      </c>
      <c r="X404" s="23">
        <v>0</v>
      </c>
      <c r="Y404" s="24">
        <v>0</v>
      </c>
      <c r="Z404" s="23">
        <v>1</v>
      </c>
      <c r="AA404" s="23">
        <v>0</v>
      </c>
      <c r="AB404" s="19" t="str">
        <f>VLOOKUP(E:E,笔记匹配!A:X,3,FALSE)</f>
        <v>西米是个小可爱</v>
      </c>
      <c r="AC404" s="19" t="str">
        <f>VLOOKUP(E:E,笔记匹配!A:X,2,FALSE)</f>
        <v>月之精华</v>
      </c>
      <c r="AD404" s="19" t="str">
        <f>VLOOKUP(E:E,笔记匹配!A:X,4,FALSE)</f>
        <v>广禾堂</v>
      </c>
    </row>
    <row r="405" spans="1:30">
      <c r="A405" s="22" t="s">
        <v>55</v>
      </c>
      <c r="B405" s="22" t="s">
        <v>578</v>
      </c>
      <c r="C405" s="23">
        <v>18063089</v>
      </c>
      <c r="D405" s="22" t="s">
        <v>172</v>
      </c>
      <c r="E405" s="22" t="s">
        <v>372</v>
      </c>
      <c r="F405" s="22" t="s">
        <v>579</v>
      </c>
      <c r="G405" s="23">
        <v>3590129</v>
      </c>
      <c r="H405" s="22" t="s">
        <v>580</v>
      </c>
      <c r="I405" s="23">
        <v>2975322</v>
      </c>
      <c r="J405" s="22" t="s">
        <v>518</v>
      </c>
      <c r="K405" s="23">
        <v>39.42</v>
      </c>
      <c r="L405" s="23">
        <v>6071</v>
      </c>
      <c r="M405" s="23">
        <v>108</v>
      </c>
      <c r="N405" s="24">
        <v>0.0178</v>
      </c>
      <c r="O405" s="23">
        <v>0.36</v>
      </c>
      <c r="P405" s="23">
        <v>6.49</v>
      </c>
      <c r="Q405" s="23">
        <v>1</v>
      </c>
      <c r="R405" s="23">
        <v>0</v>
      </c>
      <c r="S405" s="23">
        <v>0</v>
      </c>
      <c r="T405" s="23">
        <v>0</v>
      </c>
      <c r="U405" s="23">
        <v>0</v>
      </c>
      <c r="V405" s="23">
        <v>1</v>
      </c>
      <c r="W405" s="23">
        <v>39.42</v>
      </c>
      <c r="X405" s="23">
        <v>0</v>
      </c>
      <c r="Y405" s="24">
        <v>0</v>
      </c>
      <c r="Z405" s="23">
        <v>0</v>
      </c>
      <c r="AA405" s="23">
        <v>0</v>
      </c>
      <c r="AB405" s="19" t="str">
        <f>VLOOKUP(E:E,笔记匹配!A:X,3,FALSE)</f>
        <v>圆湘琴</v>
      </c>
      <c r="AC405" s="19" t="str">
        <f>VLOOKUP(E:E,笔记匹配!A:X,2,FALSE)</f>
        <v>月之精华</v>
      </c>
      <c r="AD405" s="19" t="str">
        <f>VLOOKUP(E:E,笔记匹配!A:X,4,FALSE)</f>
        <v>广禾堂月之精华</v>
      </c>
    </row>
    <row r="406" spans="1:30">
      <c r="A406" s="22" t="s">
        <v>55</v>
      </c>
      <c r="B406" s="22" t="s">
        <v>573</v>
      </c>
      <c r="C406" s="23">
        <v>18091605</v>
      </c>
      <c r="D406" s="22" t="s">
        <v>184</v>
      </c>
      <c r="E406" s="22" t="s">
        <v>385</v>
      </c>
      <c r="F406" s="22" t="s">
        <v>581</v>
      </c>
      <c r="G406" s="23">
        <v>3603407</v>
      </c>
      <c r="H406" s="22" t="s">
        <v>581</v>
      </c>
      <c r="I406" s="23">
        <v>2988916</v>
      </c>
      <c r="J406" s="22" t="s">
        <v>518</v>
      </c>
      <c r="K406" s="23">
        <v>228.05</v>
      </c>
      <c r="L406" s="23">
        <v>17309</v>
      </c>
      <c r="M406" s="23">
        <v>542</v>
      </c>
      <c r="N406" s="24">
        <v>0.0313</v>
      </c>
      <c r="O406" s="23">
        <v>0.42</v>
      </c>
      <c r="P406" s="23">
        <v>13.18</v>
      </c>
      <c r="Q406" s="23">
        <v>14</v>
      </c>
      <c r="R406" s="23">
        <v>1</v>
      </c>
      <c r="S406" s="23">
        <v>32</v>
      </c>
      <c r="T406" s="23">
        <v>1</v>
      </c>
      <c r="U406" s="23">
        <v>3</v>
      </c>
      <c r="V406" s="23">
        <v>51</v>
      </c>
      <c r="W406" s="23">
        <v>4.47</v>
      </c>
      <c r="X406" s="23">
        <v>0</v>
      </c>
      <c r="Y406" s="24">
        <v>0</v>
      </c>
      <c r="Z406" s="23">
        <v>7</v>
      </c>
      <c r="AA406" s="23">
        <v>4</v>
      </c>
      <c r="AB406" s="19" t="str">
        <f>VLOOKUP(E:E,笔记匹配!A:X,3,FALSE)</f>
        <v>绿不油</v>
      </c>
      <c r="AC406" s="19" t="str">
        <f>VLOOKUP(E:E,笔记匹配!A:X,2,FALSE)</f>
        <v>月之精华</v>
      </c>
      <c r="AD406" s="19" t="str">
        <f>VLOOKUP(E:E,笔记匹配!A:X,4,FALSE)</f>
        <v>广禾堂</v>
      </c>
    </row>
    <row r="407" spans="1:30">
      <c r="A407" s="22" t="s">
        <v>55</v>
      </c>
      <c r="B407" s="22" t="s">
        <v>582</v>
      </c>
      <c r="C407" s="23">
        <v>18139774</v>
      </c>
      <c r="D407" s="22" t="s">
        <v>184</v>
      </c>
      <c r="E407" s="22" t="s">
        <v>386</v>
      </c>
      <c r="F407" s="22" t="s">
        <v>583</v>
      </c>
      <c r="G407" s="23">
        <v>3624880</v>
      </c>
      <c r="H407" s="22" t="s">
        <v>583</v>
      </c>
      <c r="I407" s="23">
        <v>3009948</v>
      </c>
      <c r="J407" s="22" t="s">
        <v>518</v>
      </c>
      <c r="K407" s="23">
        <v>313.4</v>
      </c>
      <c r="L407" s="23">
        <v>51080</v>
      </c>
      <c r="M407" s="23">
        <v>4262</v>
      </c>
      <c r="N407" s="24">
        <v>0.0834</v>
      </c>
      <c r="O407" s="23">
        <v>0.07</v>
      </c>
      <c r="P407" s="23">
        <v>6.14</v>
      </c>
      <c r="Q407" s="23">
        <v>17</v>
      </c>
      <c r="R407" s="23">
        <v>1</v>
      </c>
      <c r="S407" s="23">
        <v>7</v>
      </c>
      <c r="T407" s="23">
        <v>0</v>
      </c>
      <c r="U407" s="23">
        <v>0</v>
      </c>
      <c r="V407" s="23">
        <v>25</v>
      </c>
      <c r="W407" s="23">
        <v>12.54</v>
      </c>
      <c r="X407" s="23">
        <v>0</v>
      </c>
      <c r="Y407" s="24">
        <v>0</v>
      </c>
      <c r="Z407" s="23">
        <v>1</v>
      </c>
      <c r="AA407" s="23">
        <v>3</v>
      </c>
      <c r="AB407" s="19" t="str">
        <f>VLOOKUP(E:E,笔记匹配!A:X,3,FALSE)</f>
        <v>锦鲤小姐姐</v>
      </c>
      <c r="AC407" s="19" t="str">
        <f>VLOOKUP(E:E,笔记匹配!A:X,2,FALSE)</f>
        <v>月之精华</v>
      </c>
      <c r="AD407" s="19" t="str">
        <f>VLOOKUP(E:E,笔记匹配!A:X,4,FALSE)</f>
        <v>无</v>
      </c>
    </row>
    <row r="408" spans="1:30">
      <c r="A408" s="22" t="s">
        <v>56</v>
      </c>
      <c r="B408" s="22" t="s">
        <v>521</v>
      </c>
      <c r="C408" s="23">
        <v>16642222</v>
      </c>
      <c r="D408" s="22" t="s">
        <v>172</v>
      </c>
      <c r="E408" s="22" t="s">
        <v>372</v>
      </c>
      <c r="F408" s="22" t="s">
        <v>522</v>
      </c>
      <c r="G408" s="23">
        <v>3233847</v>
      </c>
      <c r="H408" s="22" t="s">
        <v>522</v>
      </c>
      <c r="I408" s="23">
        <v>2619163</v>
      </c>
      <c r="J408" s="22" t="s">
        <v>518</v>
      </c>
      <c r="K408" s="23">
        <v>251.3</v>
      </c>
      <c r="L408" s="23">
        <v>21629</v>
      </c>
      <c r="M408" s="23">
        <v>556</v>
      </c>
      <c r="N408" s="24">
        <v>0.0257</v>
      </c>
      <c r="O408" s="23">
        <v>0.45</v>
      </c>
      <c r="P408" s="23">
        <v>11.62</v>
      </c>
      <c r="Q408" s="23">
        <v>8</v>
      </c>
      <c r="R408" s="23">
        <v>1</v>
      </c>
      <c r="S408" s="23">
        <v>1</v>
      </c>
      <c r="T408" s="23">
        <v>0</v>
      </c>
      <c r="U408" s="23">
        <v>2</v>
      </c>
      <c r="V408" s="23">
        <v>12</v>
      </c>
      <c r="W408" s="23">
        <v>20.94</v>
      </c>
      <c r="X408" s="23">
        <v>0</v>
      </c>
      <c r="Y408" s="24">
        <v>0</v>
      </c>
      <c r="Z408" s="23">
        <v>2</v>
      </c>
      <c r="AA408" s="23">
        <v>0</v>
      </c>
      <c r="AB408" s="19" t="str">
        <f>VLOOKUP(E:E,笔记匹配!A:X,3,FALSE)</f>
        <v>圆湘琴</v>
      </c>
      <c r="AC408" s="19" t="str">
        <f>VLOOKUP(E:E,笔记匹配!A:X,2,FALSE)</f>
        <v>月之精华</v>
      </c>
      <c r="AD408" s="19" t="str">
        <f>VLOOKUP(E:E,笔记匹配!A:X,4,FALSE)</f>
        <v>广禾堂月之精华</v>
      </c>
    </row>
    <row r="409" spans="1:30">
      <c r="A409" s="22" t="s">
        <v>56</v>
      </c>
      <c r="B409" s="22" t="s">
        <v>521</v>
      </c>
      <c r="C409" s="23">
        <v>16642794</v>
      </c>
      <c r="D409" s="22" t="s">
        <v>172</v>
      </c>
      <c r="E409" s="22" t="s">
        <v>372</v>
      </c>
      <c r="F409" s="22" t="s">
        <v>523</v>
      </c>
      <c r="G409" s="23">
        <v>3233955</v>
      </c>
      <c r="H409" s="22" t="s">
        <v>523</v>
      </c>
      <c r="I409" s="23">
        <v>2619293</v>
      </c>
      <c r="J409" s="22" t="s">
        <v>518</v>
      </c>
      <c r="K409" s="23">
        <v>395.08</v>
      </c>
      <c r="L409" s="23">
        <v>17147</v>
      </c>
      <c r="M409" s="23">
        <v>461</v>
      </c>
      <c r="N409" s="24">
        <v>0.0269</v>
      </c>
      <c r="O409" s="23">
        <v>0.86</v>
      </c>
      <c r="P409" s="23">
        <v>23.04</v>
      </c>
      <c r="Q409" s="23">
        <v>5</v>
      </c>
      <c r="R409" s="23">
        <v>0</v>
      </c>
      <c r="S409" s="23">
        <v>3</v>
      </c>
      <c r="T409" s="23">
        <v>0</v>
      </c>
      <c r="U409" s="23">
        <v>1</v>
      </c>
      <c r="V409" s="23">
        <v>9</v>
      </c>
      <c r="W409" s="23">
        <v>43.9</v>
      </c>
      <c r="X409" s="23">
        <v>0</v>
      </c>
      <c r="Y409" s="24">
        <v>0</v>
      </c>
      <c r="Z409" s="23">
        <v>2</v>
      </c>
      <c r="AA409" s="23">
        <v>1</v>
      </c>
      <c r="AB409" s="19" t="str">
        <f>VLOOKUP(E:E,笔记匹配!A:X,3,FALSE)</f>
        <v>圆湘琴</v>
      </c>
      <c r="AC409" s="19" t="str">
        <f>VLOOKUP(E:E,笔记匹配!A:X,2,FALSE)</f>
        <v>月之精华</v>
      </c>
      <c r="AD409" s="19" t="str">
        <f>VLOOKUP(E:E,笔记匹配!A:X,4,FALSE)</f>
        <v>广禾堂月之精华</v>
      </c>
    </row>
    <row r="410" spans="1:30">
      <c r="A410" s="22" t="s">
        <v>56</v>
      </c>
      <c r="B410" s="22" t="s">
        <v>521</v>
      </c>
      <c r="C410" s="23">
        <v>16642894</v>
      </c>
      <c r="D410" s="22" t="s">
        <v>172</v>
      </c>
      <c r="E410" s="22" t="s">
        <v>372</v>
      </c>
      <c r="F410" s="22" t="s">
        <v>524</v>
      </c>
      <c r="G410" s="23">
        <v>3233979</v>
      </c>
      <c r="H410" s="22" t="s">
        <v>524</v>
      </c>
      <c r="I410" s="23">
        <v>2619310</v>
      </c>
      <c r="J410" s="22" t="s">
        <v>518</v>
      </c>
      <c r="K410" s="23">
        <v>3.9</v>
      </c>
      <c r="L410" s="23">
        <v>273</v>
      </c>
      <c r="M410" s="23">
        <v>13</v>
      </c>
      <c r="N410" s="24">
        <v>0.0476</v>
      </c>
      <c r="O410" s="23">
        <v>0.3</v>
      </c>
      <c r="P410" s="23">
        <v>14.29</v>
      </c>
      <c r="Q410" s="23">
        <v>0</v>
      </c>
      <c r="R410" s="23">
        <v>0</v>
      </c>
      <c r="S410" s="23">
        <v>0</v>
      </c>
      <c r="T410" s="23">
        <v>0</v>
      </c>
      <c r="U410" s="23">
        <v>0</v>
      </c>
      <c r="V410" s="23">
        <v>0</v>
      </c>
      <c r="W410" s="23">
        <v>0</v>
      </c>
      <c r="X410" s="23">
        <v>0</v>
      </c>
      <c r="Y410" s="24">
        <v>0</v>
      </c>
      <c r="Z410" s="23">
        <v>0</v>
      </c>
      <c r="AA410" s="23">
        <v>0</v>
      </c>
      <c r="AB410" s="19" t="str">
        <f>VLOOKUP(E:E,笔记匹配!A:X,3,FALSE)</f>
        <v>圆湘琴</v>
      </c>
      <c r="AC410" s="19" t="str">
        <f>VLOOKUP(E:E,笔记匹配!A:X,2,FALSE)</f>
        <v>月之精华</v>
      </c>
      <c r="AD410" s="19" t="str">
        <f>VLOOKUP(E:E,笔记匹配!A:X,4,FALSE)</f>
        <v>广禾堂月之精华</v>
      </c>
    </row>
    <row r="411" spans="1:30">
      <c r="A411" s="22" t="s">
        <v>56</v>
      </c>
      <c r="B411" s="22" t="s">
        <v>531</v>
      </c>
      <c r="C411" s="23">
        <v>16851432</v>
      </c>
      <c r="D411" s="22" t="s">
        <v>172</v>
      </c>
      <c r="E411" s="22" t="s">
        <v>372</v>
      </c>
      <c r="F411" s="22" t="s">
        <v>532</v>
      </c>
      <c r="G411" s="23">
        <v>3264185</v>
      </c>
      <c r="H411" s="22" t="s">
        <v>532</v>
      </c>
      <c r="I411" s="23">
        <v>2651960</v>
      </c>
      <c r="J411" s="22" t="s">
        <v>518</v>
      </c>
      <c r="K411" s="23">
        <v>179.28</v>
      </c>
      <c r="L411" s="23">
        <v>14116</v>
      </c>
      <c r="M411" s="23">
        <v>387</v>
      </c>
      <c r="N411" s="24">
        <v>0.0274</v>
      </c>
      <c r="O411" s="23">
        <v>0.46</v>
      </c>
      <c r="P411" s="23">
        <v>12.7</v>
      </c>
      <c r="Q411" s="23">
        <v>5</v>
      </c>
      <c r="R411" s="23">
        <v>0</v>
      </c>
      <c r="S411" s="23">
        <v>2</v>
      </c>
      <c r="T411" s="23">
        <v>1</v>
      </c>
      <c r="U411" s="23">
        <v>0</v>
      </c>
      <c r="V411" s="23">
        <v>8</v>
      </c>
      <c r="W411" s="23">
        <v>22.41</v>
      </c>
      <c r="X411" s="23">
        <v>0</v>
      </c>
      <c r="Y411" s="24">
        <v>0</v>
      </c>
      <c r="Z411" s="23">
        <v>2</v>
      </c>
      <c r="AA411" s="23">
        <v>2</v>
      </c>
      <c r="AB411" s="19" t="str">
        <f>VLOOKUP(E:E,笔记匹配!A:X,3,FALSE)</f>
        <v>圆湘琴</v>
      </c>
      <c r="AC411" s="19" t="str">
        <f>VLOOKUP(E:E,笔记匹配!A:X,2,FALSE)</f>
        <v>月之精华</v>
      </c>
      <c r="AD411" s="19" t="str">
        <f>VLOOKUP(E:E,笔记匹配!A:X,4,FALSE)</f>
        <v>广禾堂月之精华</v>
      </c>
    </row>
    <row r="412" spans="1:30">
      <c r="A412" s="22" t="s">
        <v>56</v>
      </c>
      <c r="B412" s="22" t="s">
        <v>557</v>
      </c>
      <c r="C412" s="23">
        <v>17419696</v>
      </c>
      <c r="D412" s="22" t="s">
        <v>172</v>
      </c>
      <c r="E412" s="22" t="s">
        <v>372</v>
      </c>
      <c r="F412" s="22" t="s">
        <v>558</v>
      </c>
      <c r="G412" s="23">
        <v>3345513</v>
      </c>
      <c r="H412" s="22" t="s">
        <v>558</v>
      </c>
      <c r="I412" s="23">
        <v>2733316</v>
      </c>
      <c r="J412" s="22" t="s">
        <v>518</v>
      </c>
      <c r="K412" s="23">
        <v>213.18</v>
      </c>
      <c r="L412" s="23">
        <v>16075</v>
      </c>
      <c r="M412" s="23">
        <v>497</v>
      </c>
      <c r="N412" s="24">
        <v>0.0309</v>
      </c>
      <c r="O412" s="23">
        <v>0.43</v>
      </c>
      <c r="P412" s="23">
        <v>13.26</v>
      </c>
      <c r="Q412" s="23">
        <v>5</v>
      </c>
      <c r="R412" s="23">
        <v>0</v>
      </c>
      <c r="S412" s="23">
        <v>5</v>
      </c>
      <c r="T412" s="23">
        <v>0</v>
      </c>
      <c r="U412" s="23">
        <v>1</v>
      </c>
      <c r="V412" s="23">
        <v>11</v>
      </c>
      <c r="W412" s="23">
        <v>19.38</v>
      </c>
      <c r="X412" s="23">
        <v>0</v>
      </c>
      <c r="Y412" s="24">
        <v>0</v>
      </c>
      <c r="Z412" s="23">
        <v>0</v>
      </c>
      <c r="AA412" s="23">
        <v>1</v>
      </c>
      <c r="AB412" s="19" t="str">
        <f>VLOOKUP(E:E,笔记匹配!A:X,3,FALSE)</f>
        <v>圆湘琴</v>
      </c>
      <c r="AC412" s="19" t="str">
        <f>VLOOKUP(E:E,笔记匹配!A:X,2,FALSE)</f>
        <v>月之精华</v>
      </c>
      <c r="AD412" s="19" t="str">
        <f>VLOOKUP(E:E,笔记匹配!A:X,4,FALSE)</f>
        <v>广禾堂月之精华</v>
      </c>
    </row>
    <row r="413" spans="1:30">
      <c r="A413" s="22" t="s">
        <v>56</v>
      </c>
      <c r="B413" s="22" t="s">
        <v>567</v>
      </c>
      <c r="C413" s="23">
        <v>17949158</v>
      </c>
      <c r="D413" s="22" t="s">
        <v>184</v>
      </c>
      <c r="E413" s="22" t="s">
        <v>373</v>
      </c>
      <c r="F413" s="22" t="s">
        <v>568</v>
      </c>
      <c r="G413" s="23">
        <v>3532508</v>
      </c>
      <c r="H413" s="22" t="s">
        <v>568</v>
      </c>
      <c r="I413" s="23">
        <v>2918034</v>
      </c>
      <c r="J413" s="22" t="s">
        <v>518</v>
      </c>
      <c r="K413" s="23">
        <v>550.66</v>
      </c>
      <c r="L413" s="23">
        <v>26550</v>
      </c>
      <c r="M413" s="23">
        <v>928</v>
      </c>
      <c r="N413" s="24">
        <v>0.035</v>
      </c>
      <c r="O413" s="23">
        <v>0.59</v>
      </c>
      <c r="P413" s="23">
        <v>20.74</v>
      </c>
      <c r="Q413" s="23">
        <v>58</v>
      </c>
      <c r="R413" s="23">
        <v>2</v>
      </c>
      <c r="S413" s="23">
        <v>55</v>
      </c>
      <c r="T413" s="23">
        <v>4</v>
      </c>
      <c r="U413" s="23">
        <v>1</v>
      </c>
      <c r="V413" s="23">
        <v>120</v>
      </c>
      <c r="W413" s="23">
        <v>4.59</v>
      </c>
      <c r="X413" s="23">
        <v>0</v>
      </c>
      <c r="Y413" s="24">
        <v>0</v>
      </c>
      <c r="Z413" s="23">
        <v>12</v>
      </c>
      <c r="AA413" s="23">
        <v>7</v>
      </c>
      <c r="AB413" s="19" t="str">
        <f>VLOOKUP(E:E,笔记匹配!A:X,3,FALSE)</f>
        <v>西米是个小可爱</v>
      </c>
      <c r="AC413" s="19" t="str">
        <f>VLOOKUP(E:E,笔记匹配!A:X,2,FALSE)</f>
        <v>月之精华</v>
      </c>
      <c r="AD413" s="19" t="str">
        <f>VLOOKUP(E:E,笔记匹配!A:X,4,FALSE)</f>
        <v>广禾堂</v>
      </c>
    </row>
    <row r="414" spans="1:30">
      <c r="A414" s="22" t="s">
        <v>56</v>
      </c>
      <c r="B414" s="22" t="s">
        <v>569</v>
      </c>
      <c r="C414" s="23">
        <v>17994331</v>
      </c>
      <c r="D414" s="22" t="s">
        <v>172</v>
      </c>
      <c r="E414" s="22" t="s">
        <v>372</v>
      </c>
      <c r="F414" s="22" t="s">
        <v>570</v>
      </c>
      <c r="G414" s="23">
        <v>3555881</v>
      </c>
      <c r="H414" s="22" t="s">
        <v>570</v>
      </c>
      <c r="I414" s="23">
        <v>2940876</v>
      </c>
      <c r="J414" s="22" t="s">
        <v>518</v>
      </c>
      <c r="K414" s="23">
        <v>74.4</v>
      </c>
      <c r="L414" s="23">
        <v>8239</v>
      </c>
      <c r="M414" s="23">
        <v>202</v>
      </c>
      <c r="N414" s="24">
        <v>0.0245</v>
      </c>
      <c r="O414" s="23">
        <v>0.37</v>
      </c>
      <c r="P414" s="23">
        <v>9.03</v>
      </c>
      <c r="Q414" s="23">
        <v>5</v>
      </c>
      <c r="R414" s="23">
        <v>0</v>
      </c>
      <c r="S414" s="23">
        <v>2</v>
      </c>
      <c r="T414" s="23">
        <v>0</v>
      </c>
      <c r="U414" s="23">
        <v>0</v>
      </c>
      <c r="V414" s="23">
        <v>7</v>
      </c>
      <c r="W414" s="23">
        <v>10.63</v>
      </c>
      <c r="X414" s="23">
        <v>0</v>
      </c>
      <c r="Y414" s="24">
        <v>0</v>
      </c>
      <c r="Z414" s="23">
        <v>0</v>
      </c>
      <c r="AA414" s="23">
        <v>1</v>
      </c>
      <c r="AB414" s="19" t="str">
        <f>VLOOKUP(E:E,笔记匹配!A:X,3,FALSE)</f>
        <v>圆湘琴</v>
      </c>
      <c r="AC414" s="19" t="str">
        <f>VLOOKUP(E:E,笔记匹配!A:X,2,FALSE)</f>
        <v>月之精华</v>
      </c>
      <c r="AD414" s="19" t="str">
        <f>VLOOKUP(E:E,笔记匹配!A:X,4,FALSE)</f>
        <v>广禾堂月之精华</v>
      </c>
    </row>
    <row r="415" spans="1:30">
      <c r="A415" s="22" t="s">
        <v>56</v>
      </c>
      <c r="B415" s="22" t="s">
        <v>573</v>
      </c>
      <c r="C415" s="23">
        <v>18062841</v>
      </c>
      <c r="D415" s="22" t="s">
        <v>172</v>
      </c>
      <c r="E415" s="22" t="s">
        <v>373</v>
      </c>
      <c r="F415" s="22" t="s">
        <v>574</v>
      </c>
      <c r="G415" s="23">
        <v>3590010</v>
      </c>
      <c r="H415" s="22" t="s">
        <v>575</v>
      </c>
      <c r="I415" s="23">
        <v>2975201</v>
      </c>
      <c r="J415" s="22" t="s">
        <v>518</v>
      </c>
      <c r="K415" s="23">
        <v>4.43</v>
      </c>
      <c r="L415" s="23">
        <v>226</v>
      </c>
      <c r="M415" s="23">
        <v>15</v>
      </c>
      <c r="N415" s="24">
        <v>0.0664</v>
      </c>
      <c r="O415" s="23">
        <v>0.3</v>
      </c>
      <c r="P415" s="23">
        <v>19.6</v>
      </c>
      <c r="Q415" s="23">
        <v>0</v>
      </c>
      <c r="R415" s="23">
        <v>0</v>
      </c>
      <c r="S415" s="23">
        <v>0</v>
      </c>
      <c r="T415" s="23">
        <v>0</v>
      </c>
      <c r="U415" s="23">
        <v>0</v>
      </c>
      <c r="V415" s="23">
        <v>0</v>
      </c>
      <c r="W415" s="23">
        <v>0</v>
      </c>
      <c r="X415" s="23">
        <v>0</v>
      </c>
      <c r="Y415" s="24">
        <v>0</v>
      </c>
      <c r="Z415" s="23">
        <v>0</v>
      </c>
      <c r="AA415" s="23">
        <v>0</v>
      </c>
      <c r="AB415" s="19" t="str">
        <f>VLOOKUP(E:E,笔记匹配!A:X,3,FALSE)</f>
        <v>西米是个小可爱</v>
      </c>
      <c r="AC415" s="19" t="str">
        <f>VLOOKUP(E:E,笔记匹配!A:X,2,FALSE)</f>
        <v>月之精华</v>
      </c>
      <c r="AD415" s="19" t="str">
        <f>VLOOKUP(E:E,笔记匹配!A:X,4,FALSE)</f>
        <v>广禾堂</v>
      </c>
    </row>
    <row r="416" spans="1:30">
      <c r="A416" s="22" t="s">
        <v>56</v>
      </c>
      <c r="B416" s="22" t="s">
        <v>573</v>
      </c>
      <c r="C416" s="23">
        <v>18063010</v>
      </c>
      <c r="D416" s="22" t="s">
        <v>172</v>
      </c>
      <c r="E416" s="22" t="s">
        <v>373</v>
      </c>
      <c r="F416" s="22" t="s">
        <v>576</v>
      </c>
      <c r="G416" s="23">
        <v>3590089</v>
      </c>
      <c r="H416" s="22" t="s">
        <v>577</v>
      </c>
      <c r="I416" s="23">
        <v>2975278</v>
      </c>
      <c r="J416" s="22" t="s">
        <v>518</v>
      </c>
      <c r="K416" s="23">
        <v>194.23</v>
      </c>
      <c r="L416" s="23">
        <v>13325</v>
      </c>
      <c r="M416" s="23">
        <v>442</v>
      </c>
      <c r="N416" s="24">
        <v>0.0332</v>
      </c>
      <c r="O416" s="23">
        <v>0.44</v>
      </c>
      <c r="P416" s="23">
        <v>14.58</v>
      </c>
      <c r="Q416" s="23">
        <v>6</v>
      </c>
      <c r="R416" s="23">
        <v>0</v>
      </c>
      <c r="S416" s="23">
        <v>2</v>
      </c>
      <c r="T416" s="23">
        <v>1</v>
      </c>
      <c r="U416" s="23">
        <v>0</v>
      </c>
      <c r="V416" s="23">
        <v>9</v>
      </c>
      <c r="W416" s="23">
        <v>21.58</v>
      </c>
      <c r="X416" s="23">
        <v>0</v>
      </c>
      <c r="Y416" s="24">
        <v>0</v>
      </c>
      <c r="Z416" s="23">
        <v>1</v>
      </c>
      <c r="AA416" s="23">
        <v>2</v>
      </c>
      <c r="AB416" s="19" t="str">
        <f>VLOOKUP(E:E,笔记匹配!A:X,3,FALSE)</f>
        <v>西米是个小可爱</v>
      </c>
      <c r="AC416" s="19" t="str">
        <f>VLOOKUP(E:E,笔记匹配!A:X,2,FALSE)</f>
        <v>月之精华</v>
      </c>
      <c r="AD416" s="19" t="str">
        <f>VLOOKUP(E:E,笔记匹配!A:X,4,FALSE)</f>
        <v>广禾堂</v>
      </c>
    </row>
    <row r="417" spans="1:30">
      <c r="A417" s="22" t="s">
        <v>56</v>
      </c>
      <c r="B417" s="22" t="s">
        <v>578</v>
      </c>
      <c r="C417" s="23">
        <v>18063089</v>
      </c>
      <c r="D417" s="22" t="s">
        <v>172</v>
      </c>
      <c r="E417" s="22" t="s">
        <v>372</v>
      </c>
      <c r="F417" s="22" t="s">
        <v>579</v>
      </c>
      <c r="G417" s="23">
        <v>3590129</v>
      </c>
      <c r="H417" s="22" t="s">
        <v>580</v>
      </c>
      <c r="I417" s="23">
        <v>2975322</v>
      </c>
      <c r="J417" s="22" t="s">
        <v>518</v>
      </c>
      <c r="K417" s="23">
        <v>39.94</v>
      </c>
      <c r="L417" s="23">
        <v>6309</v>
      </c>
      <c r="M417" s="23">
        <v>109</v>
      </c>
      <c r="N417" s="24">
        <v>0.0173</v>
      </c>
      <c r="O417" s="23">
        <v>0.37</v>
      </c>
      <c r="P417" s="23">
        <v>6.33</v>
      </c>
      <c r="Q417" s="23">
        <v>0</v>
      </c>
      <c r="R417" s="23">
        <v>0</v>
      </c>
      <c r="S417" s="23">
        <v>0</v>
      </c>
      <c r="T417" s="23">
        <v>0</v>
      </c>
      <c r="U417" s="23">
        <v>0</v>
      </c>
      <c r="V417" s="23">
        <v>0</v>
      </c>
      <c r="W417" s="23">
        <v>0</v>
      </c>
      <c r="X417" s="23">
        <v>0</v>
      </c>
      <c r="Y417" s="24">
        <v>0</v>
      </c>
      <c r="Z417" s="23">
        <v>0</v>
      </c>
      <c r="AA417" s="23">
        <v>0</v>
      </c>
      <c r="AB417" s="19" t="str">
        <f>VLOOKUP(E:E,笔记匹配!A:X,3,FALSE)</f>
        <v>圆湘琴</v>
      </c>
      <c r="AC417" s="19" t="str">
        <f>VLOOKUP(E:E,笔记匹配!A:X,2,FALSE)</f>
        <v>月之精华</v>
      </c>
      <c r="AD417" s="19" t="str">
        <f>VLOOKUP(E:E,笔记匹配!A:X,4,FALSE)</f>
        <v>广禾堂月之精华</v>
      </c>
    </row>
    <row r="418" spans="1:30">
      <c r="A418" s="22" t="s">
        <v>56</v>
      </c>
      <c r="B418" s="22" t="s">
        <v>573</v>
      </c>
      <c r="C418" s="23">
        <v>18091605</v>
      </c>
      <c r="D418" s="22" t="s">
        <v>184</v>
      </c>
      <c r="E418" s="22" t="s">
        <v>385</v>
      </c>
      <c r="F418" s="22" t="s">
        <v>581</v>
      </c>
      <c r="G418" s="23">
        <v>3603407</v>
      </c>
      <c r="H418" s="22" t="s">
        <v>581</v>
      </c>
      <c r="I418" s="23">
        <v>2988916</v>
      </c>
      <c r="J418" s="22" t="s">
        <v>518</v>
      </c>
      <c r="K418" s="23">
        <v>134.91</v>
      </c>
      <c r="L418" s="23">
        <v>9598</v>
      </c>
      <c r="M418" s="23">
        <v>298</v>
      </c>
      <c r="N418" s="24">
        <v>0.031</v>
      </c>
      <c r="O418" s="23">
        <v>0.45</v>
      </c>
      <c r="P418" s="23">
        <v>14.06</v>
      </c>
      <c r="Q418" s="23">
        <v>13</v>
      </c>
      <c r="R418" s="23">
        <v>0</v>
      </c>
      <c r="S418" s="23">
        <v>15</v>
      </c>
      <c r="T418" s="23">
        <v>0</v>
      </c>
      <c r="U418" s="23">
        <v>1</v>
      </c>
      <c r="V418" s="23">
        <v>29</v>
      </c>
      <c r="W418" s="23">
        <v>4.65</v>
      </c>
      <c r="X418" s="23">
        <v>0</v>
      </c>
      <c r="Y418" s="24">
        <v>0</v>
      </c>
      <c r="Z418" s="23">
        <v>0</v>
      </c>
      <c r="AA418" s="23">
        <v>1</v>
      </c>
      <c r="AB418" s="19" t="str">
        <f>VLOOKUP(E:E,笔记匹配!A:X,3,FALSE)</f>
        <v>绿不油</v>
      </c>
      <c r="AC418" s="19" t="str">
        <f>VLOOKUP(E:E,笔记匹配!A:X,2,FALSE)</f>
        <v>月之精华</v>
      </c>
      <c r="AD418" s="19" t="str">
        <f>VLOOKUP(E:E,笔记匹配!A:X,4,FALSE)</f>
        <v>广禾堂</v>
      </c>
    </row>
    <row r="419" spans="1:30">
      <c r="A419" s="22" t="s">
        <v>56</v>
      </c>
      <c r="B419" s="22" t="s">
        <v>582</v>
      </c>
      <c r="C419" s="23">
        <v>18139774</v>
      </c>
      <c r="D419" s="22" t="s">
        <v>184</v>
      </c>
      <c r="E419" s="22" t="s">
        <v>386</v>
      </c>
      <c r="F419" s="22" t="s">
        <v>583</v>
      </c>
      <c r="G419" s="23">
        <v>3624880</v>
      </c>
      <c r="H419" s="22" t="s">
        <v>583</v>
      </c>
      <c r="I419" s="23">
        <v>3009948</v>
      </c>
      <c r="J419" s="22" t="s">
        <v>518</v>
      </c>
      <c r="K419" s="23">
        <v>309.14</v>
      </c>
      <c r="L419" s="23">
        <v>54018</v>
      </c>
      <c r="M419" s="23">
        <v>4656</v>
      </c>
      <c r="N419" s="24">
        <v>0.0862</v>
      </c>
      <c r="O419" s="23">
        <v>0.07</v>
      </c>
      <c r="P419" s="23">
        <v>5.72</v>
      </c>
      <c r="Q419" s="23">
        <v>17</v>
      </c>
      <c r="R419" s="23">
        <v>0</v>
      </c>
      <c r="S419" s="23">
        <v>4</v>
      </c>
      <c r="T419" s="23">
        <v>0</v>
      </c>
      <c r="U419" s="23">
        <v>0</v>
      </c>
      <c r="V419" s="23">
        <v>21</v>
      </c>
      <c r="W419" s="23">
        <v>14.72</v>
      </c>
      <c r="X419" s="23">
        <v>0</v>
      </c>
      <c r="Y419" s="24">
        <v>0</v>
      </c>
      <c r="Z419" s="23">
        <v>3</v>
      </c>
      <c r="AA419" s="23">
        <v>4</v>
      </c>
      <c r="AB419" s="19" t="str">
        <f>VLOOKUP(E:E,笔记匹配!A:X,3,FALSE)</f>
        <v>锦鲤小姐姐</v>
      </c>
      <c r="AC419" s="19" t="str">
        <f>VLOOKUP(E:E,笔记匹配!A:X,2,FALSE)</f>
        <v>月之精华</v>
      </c>
      <c r="AD419" s="19" t="str">
        <f>VLOOKUP(E:E,笔记匹配!A:X,4,FALSE)</f>
        <v>无</v>
      </c>
    </row>
    <row r="420" spans="1:30">
      <c r="A420" s="22" t="s">
        <v>57</v>
      </c>
      <c r="B420" s="22" t="s">
        <v>521</v>
      </c>
      <c r="C420" s="23">
        <v>16642222</v>
      </c>
      <c r="D420" s="22" t="s">
        <v>172</v>
      </c>
      <c r="E420" s="22" t="s">
        <v>372</v>
      </c>
      <c r="F420" s="22" t="s">
        <v>522</v>
      </c>
      <c r="G420" s="23">
        <v>3233847</v>
      </c>
      <c r="H420" s="22" t="s">
        <v>522</v>
      </c>
      <c r="I420" s="23">
        <v>2619163</v>
      </c>
      <c r="J420" s="22" t="s">
        <v>518</v>
      </c>
      <c r="K420" s="23">
        <v>257</v>
      </c>
      <c r="L420" s="23">
        <v>19422</v>
      </c>
      <c r="M420" s="23">
        <v>573</v>
      </c>
      <c r="N420" s="24">
        <v>0.0295</v>
      </c>
      <c r="O420" s="23">
        <v>0.45</v>
      </c>
      <c r="P420" s="23">
        <v>13.23</v>
      </c>
      <c r="Q420" s="23">
        <v>10</v>
      </c>
      <c r="R420" s="23">
        <v>0</v>
      </c>
      <c r="S420" s="23">
        <v>6</v>
      </c>
      <c r="T420" s="23">
        <v>1</v>
      </c>
      <c r="U420" s="23">
        <v>0</v>
      </c>
      <c r="V420" s="23">
        <v>17</v>
      </c>
      <c r="W420" s="23">
        <v>15.12</v>
      </c>
      <c r="X420" s="23">
        <v>0</v>
      </c>
      <c r="Y420" s="24">
        <v>0</v>
      </c>
      <c r="Z420" s="23">
        <v>2</v>
      </c>
      <c r="AA420" s="23">
        <v>0</v>
      </c>
      <c r="AB420" s="19" t="str">
        <f>VLOOKUP(E:E,笔记匹配!A:X,3,FALSE)</f>
        <v>圆湘琴</v>
      </c>
      <c r="AC420" s="19" t="str">
        <f>VLOOKUP(E:E,笔记匹配!A:X,2,FALSE)</f>
        <v>月之精华</v>
      </c>
      <c r="AD420" s="19" t="str">
        <f>VLOOKUP(E:E,笔记匹配!A:X,4,FALSE)</f>
        <v>广禾堂月之精华</v>
      </c>
    </row>
    <row r="421" spans="1:30">
      <c r="A421" s="22" t="s">
        <v>57</v>
      </c>
      <c r="B421" s="22" t="s">
        <v>521</v>
      </c>
      <c r="C421" s="23">
        <v>16642794</v>
      </c>
      <c r="D421" s="22" t="s">
        <v>172</v>
      </c>
      <c r="E421" s="22" t="s">
        <v>372</v>
      </c>
      <c r="F421" s="22" t="s">
        <v>523</v>
      </c>
      <c r="G421" s="23">
        <v>3233955</v>
      </c>
      <c r="H421" s="22" t="s">
        <v>523</v>
      </c>
      <c r="I421" s="23">
        <v>2619293</v>
      </c>
      <c r="J421" s="22" t="s">
        <v>518</v>
      </c>
      <c r="K421" s="23">
        <v>392.42</v>
      </c>
      <c r="L421" s="23">
        <v>14760</v>
      </c>
      <c r="M421" s="23">
        <v>437</v>
      </c>
      <c r="N421" s="24">
        <v>0.0296</v>
      </c>
      <c r="O421" s="23">
        <v>0.9</v>
      </c>
      <c r="P421" s="23">
        <v>26.59</v>
      </c>
      <c r="Q421" s="23">
        <v>10</v>
      </c>
      <c r="R421" s="23">
        <v>0</v>
      </c>
      <c r="S421" s="23">
        <v>5</v>
      </c>
      <c r="T421" s="23">
        <v>0</v>
      </c>
      <c r="U421" s="23">
        <v>0</v>
      </c>
      <c r="V421" s="23">
        <v>15</v>
      </c>
      <c r="W421" s="23">
        <v>26.16</v>
      </c>
      <c r="X421" s="23">
        <v>0</v>
      </c>
      <c r="Y421" s="24">
        <v>0</v>
      </c>
      <c r="Z421" s="23">
        <v>2</v>
      </c>
      <c r="AA421" s="23">
        <v>0</v>
      </c>
      <c r="AB421" s="19" t="str">
        <f>VLOOKUP(E:E,笔记匹配!A:X,3,FALSE)</f>
        <v>圆湘琴</v>
      </c>
      <c r="AC421" s="19" t="str">
        <f>VLOOKUP(E:E,笔记匹配!A:X,2,FALSE)</f>
        <v>月之精华</v>
      </c>
      <c r="AD421" s="19" t="str">
        <f>VLOOKUP(E:E,笔记匹配!A:X,4,FALSE)</f>
        <v>广禾堂月之精华</v>
      </c>
    </row>
    <row r="422" spans="1:30">
      <c r="A422" s="22" t="s">
        <v>57</v>
      </c>
      <c r="B422" s="22" t="s">
        <v>521</v>
      </c>
      <c r="C422" s="23">
        <v>16642894</v>
      </c>
      <c r="D422" s="22" t="s">
        <v>172</v>
      </c>
      <c r="E422" s="22" t="s">
        <v>372</v>
      </c>
      <c r="F422" s="22" t="s">
        <v>524</v>
      </c>
      <c r="G422" s="23">
        <v>3233979</v>
      </c>
      <c r="H422" s="22" t="s">
        <v>524</v>
      </c>
      <c r="I422" s="23">
        <v>2619310</v>
      </c>
      <c r="J422" s="22" t="s">
        <v>518</v>
      </c>
      <c r="K422" s="23">
        <v>3.6</v>
      </c>
      <c r="L422" s="23">
        <v>284</v>
      </c>
      <c r="M422" s="23">
        <v>12</v>
      </c>
      <c r="N422" s="24">
        <v>0.0423</v>
      </c>
      <c r="O422" s="23">
        <v>0.3</v>
      </c>
      <c r="P422" s="23">
        <v>12.68</v>
      </c>
      <c r="Q422" s="23">
        <v>0</v>
      </c>
      <c r="R422" s="23">
        <v>0</v>
      </c>
      <c r="S422" s="23">
        <v>0</v>
      </c>
      <c r="T422" s="23">
        <v>0</v>
      </c>
      <c r="U422" s="23">
        <v>0</v>
      </c>
      <c r="V422" s="23">
        <v>0</v>
      </c>
      <c r="W422" s="23">
        <v>0</v>
      </c>
      <c r="X422" s="23">
        <v>0</v>
      </c>
      <c r="Y422" s="24">
        <v>0</v>
      </c>
      <c r="Z422" s="23">
        <v>0</v>
      </c>
      <c r="AA422" s="23">
        <v>0</v>
      </c>
      <c r="AB422" s="19" t="str">
        <f>VLOOKUP(E:E,笔记匹配!A:X,3,FALSE)</f>
        <v>圆湘琴</v>
      </c>
      <c r="AC422" s="19" t="str">
        <f>VLOOKUP(E:E,笔记匹配!A:X,2,FALSE)</f>
        <v>月之精华</v>
      </c>
      <c r="AD422" s="19" t="str">
        <f>VLOOKUP(E:E,笔记匹配!A:X,4,FALSE)</f>
        <v>广禾堂月之精华</v>
      </c>
    </row>
    <row r="423" spans="1:30">
      <c r="A423" s="22" t="s">
        <v>57</v>
      </c>
      <c r="B423" s="22" t="s">
        <v>531</v>
      </c>
      <c r="C423" s="23">
        <v>16851432</v>
      </c>
      <c r="D423" s="22" t="s">
        <v>172</v>
      </c>
      <c r="E423" s="22" t="s">
        <v>372</v>
      </c>
      <c r="F423" s="22" t="s">
        <v>532</v>
      </c>
      <c r="G423" s="23">
        <v>3264185</v>
      </c>
      <c r="H423" s="22" t="s">
        <v>532</v>
      </c>
      <c r="I423" s="23">
        <v>2651960</v>
      </c>
      <c r="J423" s="22" t="s">
        <v>518</v>
      </c>
      <c r="K423" s="23">
        <v>196.9</v>
      </c>
      <c r="L423" s="23">
        <v>17035</v>
      </c>
      <c r="M423" s="23">
        <v>427</v>
      </c>
      <c r="N423" s="24">
        <v>0.0251</v>
      </c>
      <c r="O423" s="23">
        <v>0.46</v>
      </c>
      <c r="P423" s="23">
        <v>11.56</v>
      </c>
      <c r="Q423" s="23">
        <v>3</v>
      </c>
      <c r="R423" s="23">
        <v>0</v>
      </c>
      <c r="S423" s="23">
        <v>2</v>
      </c>
      <c r="T423" s="23">
        <v>0</v>
      </c>
      <c r="U423" s="23">
        <v>0</v>
      </c>
      <c r="V423" s="23">
        <v>5</v>
      </c>
      <c r="W423" s="23">
        <v>39.38</v>
      </c>
      <c r="X423" s="23">
        <v>0</v>
      </c>
      <c r="Y423" s="24">
        <v>0</v>
      </c>
      <c r="Z423" s="23">
        <v>2</v>
      </c>
      <c r="AA423" s="23">
        <v>1</v>
      </c>
      <c r="AB423" s="19" t="str">
        <f>VLOOKUP(E:E,笔记匹配!A:X,3,FALSE)</f>
        <v>圆湘琴</v>
      </c>
      <c r="AC423" s="19" t="str">
        <f>VLOOKUP(E:E,笔记匹配!A:X,2,FALSE)</f>
        <v>月之精华</v>
      </c>
      <c r="AD423" s="19" t="str">
        <f>VLOOKUP(E:E,笔记匹配!A:X,4,FALSE)</f>
        <v>广禾堂月之精华</v>
      </c>
    </row>
    <row r="424" spans="1:30">
      <c r="A424" s="22" t="s">
        <v>57</v>
      </c>
      <c r="B424" s="22" t="s">
        <v>557</v>
      </c>
      <c r="C424" s="23">
        <v>17419696</v>
      </c>
      <c r="D424" s="22" t="s">
        <v>172</v>
      </c>
      <c r="E424" s="22" t="s">
        <v>372</v>
      </c>
      <c r="F424" s="22" t="s">
        <v>558</v>
      </c>
      <c r="G424" s="23">
        <v>3345513</v>
      </c>
      <c r="H424" s="22" t="s">
        <v>558</v>
      </c>
      <c r="I424" s="23">
        <v>2733316</v>
      </c>
      <c r="J424" s="22" t="s">
        <v>518</v>
      </c>
      <c r="K424" s="23">
        <v>174.31</v>
      </c>
      <c r="L424" s="23">
        <v>14930</v>
      </c>
      <c r="M424" s="23">
        <v>407</v>
      </c>
      <c r="N424" s="24">
        <v>0.0273</v>
      </c>
      <c r="O424" s="23">
        <v>0.43</v>
      </c>
      <c r="P424" s="23">
        <v>11.68</v>
      </c>
      <c r="Q424" s="23">
        <v>7</v>
      </c>
      <c r="R424" s="23">
        <v>1</v>
      </c>
      <c r="S424" s="23">
        <v>3</v>
      </c>
      <c r="T424" s="23">
        <v>1</v>
      </c>
      <c r="U424" s="23">
        <v>0</v>
      </c>
      <c r="V424" s="23">
        <v>12</v>
      </c>
      <c r="W424" s="23">
        <v>14.53</v>
      </c>
      <c r="X424" s="23">
        <v>0</v>
      </c>
      <c r="Y424" s="24">
        <v>0</v>
      </c>
      <c r="Z424" s="23">
        <v>5</v>
      </c>
      <c r="AA424" s="23">
        <v>0</v>
      </c>
      <c r="AB424" s="19" t="str">
        <f>VLOOKUP(E:E,笔记匹配!A:X,3,FALSE)</f>
        <v>圆湘琴</v>
      </c>
      <c r="AC424" s="19" t="str">
        <f>VLOOKUP(E:E,笔记匹配!A:X,2,FALSE)</f>
        <v>月之精华</v>
      </c>
      <c r="AD424" s="19" t="str">
        <f>VLOOKUP(E:E,笔记匹配!A:X,4,FALSE)</f>
        <v>广禾堂月之精华</v>
      </c>
    </row>
    <row r="425" spans="1:30">
      <c r="A425" s="22" t="s">
        <v>57</v>
      </c>
      <c r="B425" s="22" t="s">
        <v>567</v>
      </c>
      <c r="C425" s="23">
        <v>17949158</v>
      </c>
      <c r="D425" s="22" t="s">
        <v>184</v>
      </c>
      <c r="E425" s="22" t="s">
        <v>373</v>
      </c>
      <c r="F425" s="22" t="s">
        <v>568</v>
      </c>
      <c r="G425" s="23">
        <v>3532508</v>
      </c>
      <c r="H425" s="22" t="s">
        <v>568</v>
      </c>
      <c r="I425" s="23">
        <v>2918034</v>
      </c>
      <c r="J425" s="22" t="s">
        <v>518</v>
      </c>
      <c r="K425" s="23">
        <v>733.97</v>
      </c>
      <c r="L425" s="23">
        <v>42999</v>
      </c>
      <c r="M425" s="23">
        <v>1222</v>
      </c>
      <c r="N425" s="24">
        <v>0.0284</v>
      </c>
      <c r="O425" s="23">
        <v>0.6</v>
      </c>
      <c r="P425" s="23">
        <v>17.07</v>
      </c>
      <c r="Q425" s="23">
        <v>81</v>
      </c>
      <c r="R425" s="23">
        <v>0</v>
      </c>
      <c r="S425" s="23">
        <v>66</v>
      </c>
      <c r="T425" s="23">
        <v>2</v>
      </c>
      <c r="U425" s="23">
        <v>1</v>
      </c>
      <c r="V425" s="23">
        <v>150</v>
      </c>
      <c r="W425" s="23">
        <v>4.89</v>
      </c>
      <c r="X425" s="23">
        <v>0</v>
      </c>
      <c r="Y425" s="24">
        <v>0</v>
      </c>
      <c r="Z425" s="23">
        <v>8</v>
      </c>
      <c r="AA425" s="23">
        <v>12</v>
      </c>
      <c r="AB425" s="19" t="str">
        <f>VLOOKUP(E:E,笔记匹配!A:X,3,FALSE)</f>
        <v>西米是个小可爱</v>
      </c>
      <c r="AC425" s="19" t="str">
        <f>VLOOKUP(E:E,笔记匹配!A:X,2,FALSE)</f>
        <v>月之精华</v>
      </c>
      <c r="AD425" s="19" t="str">
        <f>VLOOKUP(E:E,笔记匹配!A:X,4,FALSE)</f>
        <v>广禾堂</v>
      </c>
    </row>
    <row r="426" spans="1:30">
      <c r="A426" s="22" t="s">
        <v>57</v>
      </c>
      <c r="B426" s="22" t="s">
        <v>569</v>
      </c>
      <c r="C426" s="23">
        <v>17994331</v>
      </c>
      <c r="D426" s="22" t="s">
        <v>172</v>
      </c>
      <c r="E426" s="22" t="s">
        <v>372</v>
      </c>
      <c r="F426" s="22" t="s">
        <v>570</v>
      </c>
      <c r="G426" s="23">
        <v>3555881</v>
      </c>
      <c r="H426" s="22" t="s">
        <v>570</v>
      </c>
      <c r="I426" s="23">
        <v>2940876</v>
      </c>
      <c r="J426" s="22" t="s">
        <v>518</v>
      </c>
      <c r="K426" s="23">
        <v>59.39</v>
      </c>
      <c r="L426" s="23">
        <v>7946</v>
      </c>
      <c r="M426" s="23">
        <v>158</v>
      </c>
      <c r="N426" s="24">
        <v>0.0199</v>
      </c>
      <c r="O426" s="23">
        <v>0.38</v>
      </c>
      <c r="P426" s="23">
        <v>7.47</v>
      </c>
      <c r="Q426" s="23">
        <v>3</v>
      </c>
      <c r="R426" s="23">
        <v>0</v>
      </c>
      <c r="S426" s="23">
        <v>3</v>
      </c>
      <c r="T426" s="23">
        <v>0</v>
      </c>
      <c r="U426" s="23">
        <v>0</v>
      </c>
      <c r="V426" s="23">
        <v>6</v>
      </c>
      <c r="W426" s="23">
        <v>9.9</v>
      </c>
      <c r="X426" s="23">
        <v>0</v>
      </c>
      <c r="Y426" s="24">
        <v>0</v>
      </c>
      <c r="Z426" s="23">
        <v>0</v>
      </c>
      <c r="AA426" s="23">
        <v>0</v>
      </c>
      <c r="AB426" s="19" t="str">
        <f>VLOOKUP(E:E,笔记匹配!A:X,3,FALSE)</f>
        <v>圆湘琴</v>
      </c>
      <c r="AC426" s="19" t="str">
        <f>VLOOKUP(E:E,笔记匹配!A:X,2,FALSE)</f>
        <v>月之精华</v>
      </c>
      <c r="AD426" s="19" t="str">
        <f>VLOOKUP(E:E,笔记匹配!A:X,4,FALSE)</f>
        <v>广禾堂月之精华</v>
      </c>
    </row>
    <row r="427" spans="1:30">
      <c r="A427" s="22" t="s">
        <v>57</v>
      </c>
      <c r="B427" s="22" t="s">
        <v>573</v>
      </c>
      <c r="C427" s="23">
        <v>18062841</v>
      </c>
      <c r="D427" s="22" t="s">
        <v>172</v>
      </c>
      <c r="E427" s="22" t="s">
        <v>373</v>
      </c>
      <c r="F427" s="22" t="s">
        <v>574</v>
      </c>
      <c r="G427" s="23">
        <v>3590010</v>
      </c>
      <c r="H427" s="22" t="s">
        <v>575</v>
      </c>
      <c r="I427" s="23">
        <v>2975201</v>
      </c>
      <c r="J427" s="22" t="s">
        <v>518</v>
      </c>
      <c r="K427" s="23">
        <v>4.97</v>
      </c>
      <c r="L427" s="23">
        <v>305</v>
      </c>
      <c r="M427" s="23">
        <v>17</v>
      </c>
      <c r="N427" s="24">
        <v>0.0557</v>
      </c>
      <c r="O427" s="23">
        <v>0.29</v>
      </c>
      <c r="P427" s="23">
        <v>16.3</v>
      </c>
      <c r="Q427" s="23">
        <v>0</v>
      </c>
      <c r="R427" s="23">
        <v>0</v>
      </c>
      <c r="S427" s="23">
        <v>0</v>
      </c>
      <c r="T427" s="23">
        <v>0</v>
      </c>
      <c r="U427" s="23">
        <v>0</v>
      </c>
      <c r="V427" s="23">
        <v>0</v>
      </c>
      <c r="W427" s="23">
        <v>0</v>
      </c>
      <c r="X427" s="23">
        <v>0</v>
      </c>
      <c r="Y427" s="24">
        <v>0</v>
      </c>
      <c r="Z427" s="23">
        <v>0</v>
      </c>
      <c r="AA427" s="23">
        <v>0</v>
      </c>
      <c r="AB427" s="19" t="str">
        <f>VLOOKUP(E:E,笔记匹配!A:X,3,FALSE)</f>
        <v>西米是个小可爱</v>
      </c>
      <c r="AC427" s="19" t="str">
        <f>VLOOKUP(E:E,笔记匹配!A:X,2,FALSE)</f>
        <v>月之精华</v>
      </c>
      <c r="AD427" s="19" t="str">
        <f>VLOOKUP(E:E,笔记匹配!A:X,4,FALSE)</f>
        <v>广禾堂</v>
      </c>
    </row>
    <row r="428" spans="1:30">
      <c r="A428" s="22" t="s">
        <v>57</v>
      </c>
      <c r="B428" s="22" t="s">
        <v>573</v>
      </c>
      <c r="C428" s="23">
        <v>18063010</v>
      </c>
      <c r="D428" s="22" t="s">
        <v>172</v>
      </c>
      <c r="E428" s="22" t="s">
        <v>373</v>
      </c>
      <c r="F428" s="22" t="s">
        <v>576</v>
      </c>
      <c r="G428" s="23">
        <v>3590089</v>
      </c>
      <c r="H428" s="22" t="s">
        <v>577</v>
      </c>
      <c r="I428" s="23">
        <v>2975278</v>
      </c>
      <c r="J428" s="22" t="s">
        <v>518</v>
      </c>
      <c r="K428" s="23">
        <v>162.41</v>
      </c>
      <c r="L428" s="23">
        <v>14081</v>
      </c>
      <c r="M428" s="23">
        <v>375</v>
      </c>
      <c r="N428" s="24">
        <v>0.0266</v>
      </c>
      <c r="O428" s="23">
        <v>0.43</v>
      </c>
      <c r="P428" s="23">
        <v>11.53</v>
      </c>
      <c r="Q428" s="23">
        <v>4</v>
      </c>
      <c r="R428" s="23">
        <v>0</v>
      </c>
      <c r="S428" s="23">
        <v>6</v>
      </c>
      <c r="T428" s="23">
        <v>1</v>
      </c>
      <c r="U428" s="23">
        <v>0</v>
      </c>
      <c r="V428" s="23">
        <v>11</v>
      </c>
      <c r="W428" s="23">
        <v>14.76</v>
      </c>
      <c r="X428" s="23">
        <v>0</v>
      </c>
      <c r="Y428" s="24">
        <v>0</v>
      </c>
      <c r="Z428" s="23">
        <v>2</v>
      </c>
      <c r="AA428" s="23">
        <v>1</v>
      </c>
      <c r="AB428" s="19" t="str">
        <f>VLOOKUP(E:E,笔记匹配!A:X,3,FALSE)</f>
        <v>西米是个小可爱</v>
      </c>
      <c r="AC428" s="19" t="str">
        <f>VLOOKUP(E:E,笔记匹配!A:X,2,FALSE)</f>
        <v>月之精华</v>
      </c>
      <c r="AD428" s="19" t="str">
        <f>VLOOKUP(E:E,笔记匹配!A:X,4,FALSE)</f>
        <v>广禾堂</v>
      </c>
    </row>
    <row r="429" spans="1:30">
      <c r="A429" s="22" t="s">
        <v>57</v>
      </c>
      <c r="B429" s="22" t="s">
        <v>578</v>
      </c>
      <c r="C429" s="23">
        <v>18063089</v>
      </c>
      <c r="D429" s="22" t="s">
        <v>172</v>
      </c>
      <c r="E429" s="22" t="s">
        <v>372</v>
      </c>
      <c r="F429" s="22" t="s">
        <v>579</v>
      </c>
      <c r="G429" s="23">
        <v>3590129</v>
      </c>
      <c r="H429" s="22" t="s">
        <v>580</v>
      </c>
      <c r="I429" s="23">
        <v>2975322</v>
      </c>
      <c r="J429" s="22" t="s">
        <v>518</v>
      </c>
      <c r="K429" s="23">
        <v>49.59</v>
      </c>
      <c r="L429" s="23">
        <v>5611</v>
      </c>
      <c r="M429" s="23">
        <v>136</v>
      </c>
      <c r="N429" s="24">
        <v>0.0242</v>
      </c>
      <c r="O429" s="23">
        <v>0.36</v>
      </c>
      <c r="P429" s="23">
        <v>8.84</v>
      </c>
      <c r="Q429" s="23">
        <v>2</v>
      </c>
      <c r="R429" s="23">
        <v>0</v>
      </c>
      <c r="S429" s="23">
        <v>1</v>
      </c>
      <c r="T429" s="23">
        <v>0</v>
      </c>
      <c r="U429" s="23">
        <v>0</v>
      </c>
      <c r="V429" s="23">
        <v>3</v>
      </c>
      <c r="W429" s="23">
        <v>16.53</v>
      </c>
      <c r="X429" s="23">
        <v>0</v>
      </c>
      <c r="Y429" s="24">
        <v>0</v>
      </c>
      <c r="Z429" s="23">
        <v>0</v>
      </c>
      <c r="AA429" s="23">
        <v>0</v>
      </c>
      <c r="AB429" s="19" t="str">
        <f>VLOOKUP(E:E,笔记匹配!A:X,3,FALSE)</f>
        <v>圆湘琴</v>
      </c>
      <c r="AC429" s="19" t="str">
        <f>VLOOKUP(E:E,笔记匹配!A:X,2,FALSE)</f>
        <v>月之精华</v>
      </c>
      <c r="AD429" s="19" t="str">
        <f>VLOOKUP(E:E,笔记匹配!A:X,4,FALSE)</f>
        <v>广禾堂月之精华</v>
      </c>
    </row>
    <row r="430" spans="1:30">
      <c r="A430" s="22" t="s">
        <v>57</v>
      </c>
      <c r="B430" s="22" t="s">
        <v>573</v>
      </c>
      <c r="C430" s="23">
        <v>18091605</v>
      </c>
      <c r="D430" s="22" t="s">
        <v>184</v>
      </c>
      <c r="E430" s="22" t="s">
        <v>385</v>
      </c>
      <c r="F430" s="22" t="s">
        <v>581</v>
      </c>
      <c r="G430" s="23">
        <v>3603407</v>
      </c>
      <c r="H430" s="22" t="s">
        <v>581</v>
      </c>
      <c r="I430" s="23">
        <v>2988916</v>
      </c>
      <c r="J430" s="22" t="s">
        <v>518</v>
      </c>
      <c r="K430" s="23">
        <v>202.78</v>
      </c>
      <c r="L430" s="23">
        <v>15499</v>
      </c>
      <c r="M430" s="23">
        <v>470</v>
      </c>
      <c r="N430" s="24">
        <v>0.0303</v>
      </c>
      <c r="O430" s="23">
        <v>0.43</v>
      </c>
      <c r="P430" s="23">
        <v>13.08</v>
      </c>
      <c r="Q430" s="23">
        <v>23</v>
      </c>
      <c r="R430" s="23">
        <v>0</v>
      </c>
      <c r="S430" s="23">
        <v>27</v>
      </c>
      <c r="T430" s="23">
        <v>0</v>
      </c>
      <c r="U430" s="23">
        <v>1</v>
      </c>
      <c r="V430" s="23">
        <v>51</v>
      </c>
      <c r="W430" s="23">
        <v>3.98</v>
      </c>
      <c r="X430" s="23">
        <v>0</v>
      </c>
      <c r="Y430" s="24">
        <v>0</v>
      </c>
      <c r="Z430" s="23">
        <v>5</v>
      </c>
      <c r="AA430" s="23">
        <v>4</v>
      </c>
      <c r="AB430" s="19" t="str">
        <f>VLOOKUP(E:E,笔记匹配!A:X,3,FALSE)</f>
        <v>绿不油</v>
      </c>
      <c r="AC430" s="19" t="str">
        <f>VLOOKUP(E:E,笔记匹配!A:X,2,FALSE)</f>
        <v>月之精华</v>
      </c>
      <c r="AD430" s="19" t="str">
        <f>VLOOKUP(E:E,笔记匹配!A:X,4,FALSE)</f>
        <v>广禾堂</v>
      </c>
    </row>
    <row r="431" spans="1:30">
      <c r="A431" s="22" t="s">
        <v>57</v>
      </c>
      <c r="B431" s="22" t="s">
        <v>582</v>
      </c>
      <c r="C431" s="23">
        <v>18139774</v>
      </c>
      <c r="D431" s="22" t="s">
        <v>184</v>
      </c>
      <c r="E431" s="22" t="s">
        <v>386</v>
      </c>
      <c r="F431" s="22" t="s">
        <v>583</v>
      </c>
      <c r="G431" s="23">
        <v>3624880</v>
      </c>
      <c r="H431" s="22" t="s">
        <v>583</v>
      </c>
      <c r="I431" s="23">
        <v>3009948</v>
      </c>
      <c r="J431" s="22" t="s">
        <v>518</v>
      </c>
      <c r="K431" s="23">
        <v>505.96</v>
      </c>
      <c r="L431" s="23">
        <v>133749</v>
      </c>
      <c r="M431" s="23">
        <v>10776</v>
      </c>
      <c r="N431" s="24">
        <v>0.0806</v>
      </c>
      <c r="O431" s="23">
        <v>0.05</v>
      </c>
      <c r="P431" s="23">
        <v>3.78</v>
      </c>
      <c r="Q431" s="23">
        <v>27</v>
      </c>
      <c r="R431" s="23">
        <v>1</v>
      </c>
      <c r="S431" s="23">
        <v>22</v>
      </c>
      <c r="T431" s="23">
        <v>0</v>
      </c>
      <c r="U431" s="23">
        <v>1</v>
      </c>
      <c r="V431" s="23">
        <v>51</v>
      </c>
      <c r="W431" s="23">
        <v>9.92</v>
      </c>
      <c r="X431" s="23">
        <v>0</v>
      </c>
      <c r="Y431" s="24">
        <v>0</v>
      </c>
      <c r="Z431" s="23">
        <v>4</v>
      </c>
      <c r="AA431" s="23">
        <v>1</v>
      </c>
      <c r="AB431" s="19" t="str">
        <f>VLOOKUP(E:E,笔记匹配!A:X,3,FALSE)</f>
        <v>锦鲤小姐姐</v>
      </c>
      <c r="AC431" s="19" t="str">
        <f>VLOOKUP(E:E,笔记匹配!A:X,2,FALSE)</f>
        <v>月之精华</v>
      </c>
      <c r="AD431" s="19" t="str">
        <f>VLOOKUP(E:E,笔记匹配!A:X,4,FALSE)</f>
        <v>无</v>
      </c>
    </row>
    <row r="432" spans="1:30">
      <c r="A432" s="22" t="s">
        <v>57</v>
      </c>
      <c r="B432" s="22" t="s">
        <v>584</v>
      </c>
      <c r="C432" s="23">
        <v>18366636</v>
      </c>
      <c r="D432" s="22" t="s">
        <v>184</v>
      </c>
      <c r="E432" s="22" t="s">
        <v>387</v>
      </c>
      <c r="F432" s="22" t="s">
        <v>585</v>
      </c>
      <c r="G432" s="23">
        <v>3734397</v>
      </c>
      <c r="H432" s="22" t="s">
        <v>585</v>
      </c>
      <c r="I432" s="23">
        <v>3119693</v>
      </c>
      <c r="J432" s="22" t="s">
        <v>518</v>
      </c>
      <c r="K432" s="23">
        <v>301.23</v>
      </c>
      <c r="L432" s="23">
        <v>57397</v>
      </c>
      <c r="M432" s="23">
        <v>1572</v>
      </c>
      <c r="N432" s="24">
        <v>0.0274</v>
      </c>
      <c r="O432" s="23">
        <v>0.19</v>
      </c>
      <c r="P432" s="23">
        <v>5.25</v>
      </c>
      <c r="Q432" s="23">
        <v>28</v>
      </c>
      <c r="R432" s="23">
        <v>2</v>
      </c>
      <c r="S432" s="23">
        <v>24</v>
      </c>
      <c r="T432" s="23">
        <v>2</v>
      </c>
      <c r="U432" s="23">
        <v>9</v>
      </c>
      <c r="V432" s="23">
        <v>65</v>
      </c>
      <c r="W432" s="23">
        <v>4.63</v>
      </c>
      <c r="X432" s="23">
        <v>0</v>
      </c>
      <c r="Y432" s="24">
        <v>0</v>
      </c>
      <c r="Z432" s="23">
        <v>2</v>
      </c>
      <c r="AA432" s="23">
        <v>1</v>
      </c>
      <c r="AB432" s="19" t="str">
        <f>VLOOKUP(E:E,笔记匹配!A:X,3,FALSE)</f>
        <v>安利给全世界的痛经女孩！</v>
      </c>
      <c r="AC432" s="19" t="str">
        <f>VLOOKUP(E:E,笔记匹配!A:X,2,FALSE)</f>
        <v>无</v>
      </c>
      <c r="AD432" s="19" t="str">
        <f>VLOOKUP(E:E,笔记匹配!A:X,4,FALSE)</f>
        <v>无</v>
      </c>
    </row>
    <row r="433" spans="1:30">
      <c r="A433" s="22" t="s">
        <v>58</v>
      </c>
      <c r="B433" s="22" t="s">
        <v>521</v>
      </c>
      <c r="C433" s="23">
        <v>16642222</v>
      </c>
      <c r="D433" s="22" t="s">
        <v>172</v>
      </c>
      <c r="E433" s="22" t="s">
        <v>372</v>
      </c>
      <c r="F433" s="22" t="s">
        <v>522</v>
      </c>
      <c r="G433" s="23">
        <v>3233847</v>
      </c>
      <c r="H433" s="22" t="s">
        <v>522</v>
      </c>
      <c r="I433" s="23">
        <v>2619163</v>
      </c>
      <c r="J433" s="22" t="s">
        <v>518</v>
      </c>
      <c r="K433" s="23">
        <v>223.03</v>
      </c>
      <c r="L433" s="23">
        <v>16667</v>
      </c>
      <c r="M433" s="23">
        <v>484</v>
      </c>
      <c r="N433" s="24">
        <v>0.029</v>
      </c>
      <c r="O433" s="23">
        <v>0.46</v>
      </c>
      <c r="P433" s="23">
        <v>13.38</v>
      </c>
      <c r="Q433" s="23">
        <v>3</v>
      </c>
      <c r="R433" s="23">
        <v>0</v>
      </c>
      <c r="S433" s="23">
        <v>2</v>
      </c>
      <c r="T433" s="23">
        <v>0</v>
      </c>
      <c r="U433" s="23">
        <v>0</v>
      </c>
      <c r="V433" s="23">
        <v>5</v>
      </c>
      <c r="W433" s="23">
        <v>44.61</v>
      </c>
      <c r="X433" s="23">
        <v>0</v>
      </c>
      <c r="Y433" s="24">
        <v>0</v>
      </c>
      <c r="Z433" s="23">
        <v>2</v>
      </c>
      <c r="AA433" s="23">
        <v>0</v>
      </c>
      <c r="AB433" s="19" t="str">
        <f>VLOOKUP(E:E,笔记匹配!A:X,3,FALSE)</f>
        <v>圆湘琴</v>
      </c>
      <c r="AC433" s="19" t="str">
        <f>VLOOKUP(E:E,笔记匹配!A:X,2,FALSE)</f>
        <v>月之精华</v>
      </c>
      <c r="AD433" s="19" t="str">
        <f>VLOOKUP(E:E,笔记匹配!A:X,4,FALSE)</f>
        <v>广禾堂月之精华</v>
      </c>
    </row>
    <row r="434" spans="1:30">
      <c r="A434" s="22" t="s">
        <v>58</v>
      </c>
      <c r="B434" s="22" t="s">
        <v>521</v>
      </c>
      <c r="C434" s="23">
        <v>16642794</v>
      </c>
      <c r="D434" s="22" t="s">
        <v>172</v>
      </c>
      <c r="E434" s="22" t="s">
        <v>372</v>
      </c>
      <c r="F434" s="22" t="s">
        <v>523</v>
      </c>
      <c r="G434" s="23">
        <v>3233955</v>
      </c>
      <c r="H434" s="22" t="s">
        <v>523</v>
      </c>
      <c r="I434" s="23">
        <v>2619293</v>
      </c>
      <c r="J434" s="22" t="s">
        <v>518</v>
      </c>
      <c r="K434" s="23">
        <v>387.25</v>
      </c>
      <c r="L434" s="23">
        <v>16066</v>
      </c>
      <c r="M434" s="23">
        <v>413</v>
      </c>
      <c r="N434" s="24">
        <v>0.0257</v>
      </c>
      <c r="O434" s="23">
        <v>0.94</v>
      </c>
      <c r="P434" s="23">
        <v>24.1</v>
      </c>
      <c r="Q434" s="23">
        <v>5</v>
      </c>
      <c r="R434" s="23">
        <v>1</v>
      </c>
      <c r="S434" s="23">
        <v>2</v>
      </c>
      <c r="T434" s="23">
        <v>0</v>
      </c>
      <c r="U434" s="23">
        <v>0</v>
      </c>
      <c r="V434" s="23">
        <v>8</v>
      </c>
      <c r="W434" s="23">
        <v>48.41</v>
      </c>
      <c r="X434" s="23">
        <v>0</v>
      </c>
      <c r="Y434" s="24">
        <v>0</v>
      </c>
      <c r="Z434" s="23">
        <v>1</v>
      </c>
      <c r="AA434" s="23">
        <v>0</v>
      </c>
      <c r="AB434" s="19" t="str">
        <f>VLOOKUP(E:E,笔记匹配!A:X,3,FALSE)</f>
        <v>圆湘琴</v>
      </c>
      <c r="AC434" s="19" t="str">
        <f>VLOOKUP(E:E,笔记匹配!A:X,2,FALSE)</f>
        <v>月之精华</v>
      </c>
      <c r="AD434" s="19" t="str">
        <f>VLOOKUP(E:E,笔记匹配!A:X,4,FALSE)</f>
        <v>广禾堂月之精华</v>
      </c>
    </row>
    <row r="435" spans="1:30">
      <c r="A435" s="22" t="s">
        <v>58</v>
      </c>
      <c r="B435" s="22" t="s">
        <v>521</v>
      </c>
      <c r="C435" s="23">
        <v>16642894</v>
      </c>
      <c r="D435" s="22" t="s">
        <v>172</v>
      </c>
      <c r="E435" s="22" t="s">
        <v>372</v>
      </c>
      <c r="F435" s="22" t="s">
        <v>524</v>
      </c>
      <c r="G435" s="23">
        <v>3233979</v>
      </c>
      <c r="H435" s="22" t="s">
        <v>524</v>
      </c>
      <c r="I435" s="23">
        <v>2619310</v>
      </c>
      <c r="J435" s="22" t="s">
        <v>518</v>
      </c>
      <c r="K435" s="23">
        <v>4.2</v>
      </c>
      <c r="L435" s="23">
        <v>457</v>
      </c>
      <c r="M435" s="23">
        <v>14</v>
      </c>
      <c r="N435" s="24">
        <v>0.0306</v>
      </c>
      <c r="O435" s="23">
        <v>0.3</v>
      </c>
      <c r="P435" s="23">
        <v>9.19</v>
      </c>
      <c r="Q435" s="23">
        <v>0</v>
      </c>
      <c r="R435" s="23">
        <v>0</v>
      </c>
      <c r="S435" s="23">
        <v>0</v>
      </c>
      <c r="T435" s="23">
        <v>0</v>
      </c>
      <c r="U435" s="23">
        <v>0</v>
      </c>
      <c r="V435" s="23">
        <v>0</v>
      </c>
      <c r="W435" s="23">
        <v>0</v>
      </c>
      <c r="X435" s="23">
        <v>0</v>
      </c>
      <c r="Y435" s="24">
        <v>0</v>
      </c>
      <c r="Z435" s="23">
        <v>1</v>
      </c>
      <c r="AA435" s="23">
        <v>0</v>
      </c>
      <c r="AB435" s="19" t="str">
        <f>VLOOKUP(E:E,笔记匹配!A:X,3,FALSE)</f>
        <v>圆湘琴</v>
      </c>
      <c r="AC435" s="19" t="str">
        <f>VLOOKUP(E:E,笔记匹配!A:X,2,FALSE)</f>
        <v>月之精华</v>
      </c>
      <c r="AD435" s="19" t="str">
        <f>VLOOKUP(E:E,笔记匹配!A:X,4,FALSE)</f>
        <v>广禾堂月之精华</v>
      </c>
    </row>
    <row r="436" spans="1:30">
      <c r="A436" s="22" t="s">
        <v>58</v>
      </c>
      <c r="B436" s="22" t="s">
        <v>531</v>
      </c>
      <c r="C436" s="23">
        <v>16851432</v>
      </c>
      <c r="D436" s="22" t="s">
        <v>172</v>
      </c>
      <c r="E436" s="22" t="s">
        <v>372</v>
      </c>
      <c r="F436" s="22" t="s">
        <v>532</v>
      </c>
      <c r="G436" s="23">
        <v>3264185</v>
      </c>
      <c r="H436" s="22" t="s">
        <v>532</v>
      </c>
      <c r="I436" s="23">
        <v>2651960</v>
      </c>
      <c r="J436" s="22" t="s">
        <v>518</v>
      </c>
      <c r="K436" s="23">
        <v>177.22</v>
      </c>
      <c r="L436" s="23">
        <v>14347</v>
      </c>
      <c r="M436" s="23">
        <v>391</v>
      </c>
      <c r="N436" s="24">
        <v>0.0273</v>
      </c>
      <c r="O436" s="23">
        <v>0.45</v>
      </c>
      <c r="P436" s="23">
        <v>12.35</v>
      </c>
      <c r="Q436" s="23">
        <v>4</v>
      </c>
      <c r="R436" s="23">
        <v>0</v>
      </c>
      <c r="S436" s="23">
        <v>0</v>
      </c>
      <c r="T436" s="23">
        <v>1</v>
      </c>
      <c r="U436" s="23">
        <v>0</v>
      </c>
      <c r="V436" s="23">
        <v>5</v>
      </c>
      <c r="W436" s="23">
        <v>35.44</v>
      </c>
      <c r="X436" s="23">
        <v>0</v>
      </c>
      <c r="Y436" s="24">
        <v>0</v>
      </c>
      <c r="Z436" s="23">
        <v>1</v>
      </c>
      <c r="AA436" s="23">
        <v>1</v>
      </c>
      <c r="AB436" s="19" t="str">
        <f>VLOOKUP(E:E,笔记匹配!A:X,3,FALSE)</f>
        <v>圆湘琴</v>
      </c>
      <c r="AC436" s="19" t="str">
        <f>VLOOKUP(E:E,笔记匹配!A:X,2,FALSE)</f>
        <v>月之精华</v>
      </c>
      <c r="AD436" s="19" t="str">
        <f>VLOOKUP(E:E,笔记匹配!A:X,4,FALSE)</f>
        <v>广禾堂月之精华</v>
      </c>
    </row>
    <row r="437" spans="1:30">
      <c r="A437" s="22" t="s">
        <v>58</v>
      </c>
      <c r="B437" s="22" t="s">
        <v>557</v>
      </c>
      <c r="C437" s="23">
        <v>17419696</v>
      </c>
      <c r="D437" s="22" t="s">
        <v>172</v>
      </c>
      <c r="E437" s="22" t="s">
        <v>372</v>
      </c>
      <c r="F437" s="22" t="s">
        <v>558</v>
      </c>
      <c r="G437" s="23">
        <v>3345513</v>
      </c>
      <c r="H437" s="22" t="s">
        <v>558</v>
      </c>
      <c r="I437" s="23">
        <v>2733316</v>
      </c>
      <c r="J437" s="22" t="s">
        <v>518</v>
      </c>
      <c r="K437" s="23">
        <v>172.93</v>
      </c>
      <c r="L437" s="23">
        <v>13866</v>
      </c>
      <c r="M437" s="23">
        <v>401</v>
      </c>
      <c r="N437" s="24">
        <v>0.0289</v>
      </c>
      <c r="O437" s="23">
        <v>0.43</v>
      </c>
      <c r="P437" s="23">
        <v>12.47</v>
      </c>
      <c r="Q437" s="23">
        <v>4</v>
      </c>
      <c r="R437" s="23">
        <v>0</v>
      </c>
      <c r="S437" s="23">
        <v>3</v>
      </c>
      <c r="T437" s="23">
        <v>0</v>
      </c>
      <c r="U437" s="23">
        <v>0</v>
      </c>
      <c r="V437" s="23">
        <v>7</v>
      </c>
      <c r="W437" s="23">
        <v>24.7</v>
      </c>
      <c r="X437" s="23">
        <v>0</v>
      </c>
      <c r="Y437" s="24">
        <v>0</v>
      </c>
      <c r="Z437" s="23">
        <v>2</v>
      </c>
      <c r="AA437" s="23">
        <v>1</v>
      </c>
      <c r="AB437" s="19" t="str">
        <f>VLOOKUP(E:E,笔记匹配!A:X,3,FALSE)</f>
        <v>圆湘琴</v>
      </c>
      <c r="AC437" s="19" t="str">
        <f>VLOOKUP(E:E,笔记匹配!A:X,2,FALSE)</f>
        <v>月之精华</v>
      </c>
      <c r="AD437" s="19" t="str">
        <f>VLOOKUP(E:E,笔记匹配!A:X,4,FALSE)</f>
        <v>广禾堂月之精华</v>
      </c>
    </row>
    <row r="438" spans="1:30">
      <c r="A438" s="22" t="s">
        <v>58</v>
      </c>
      <c r="B438" s="22" t="s">
        <v>567</v>
      </c>
      <c r="C438" s="23">
        <v>17949158</v>
      </c>
      <c r="D438" s="22" t="s">
        <v>184</v>
      </c>
      <c r="E438" s="22" t="s">
        <v>373</v>
      </c>
      <c r="F438" s="22" t="s">
        <v>568</v>
      </c>
      <c r="G438" s="23">
        <v>3532508</v>
      </c>
      <c r="H438" s="22" t="s">
        <v>568</v>
      </c>
      <c r="I438" s="23">
        <v>2918034</v>
      </c>
      <c r="J438" s="22" t="s">
        <v>518</v>
      </c>
      <c r="K438" s="23">
        <v>356.19</v>
      </c>
      <c r="L438" s="23">
        <v>21284</v>
      </c>
      <c r="M438" s="23">
        <v>586</v>
      </c>
      <c r="N438" s="24">
        <v>0.0275</v>
      </c>
      <c r="O438" s="23">
        <v>0.61</v>
      </c>
      <c r="P438" s="23">
        <v>16.74</v>
      </c>
      <c r="Q438" s="23">
        <v>53</v>
      </c>
      <c r="R438" s="23">
        <v>2</v>
      </c>
      <c r="S438" s="23">
        <v>35</v>
      </c>
      <c r="T438" s="23">
        <v>1</v>
      </c>
      <c r="U438" s="23">
        <v>2</v>
      </c>
      <c r="V438" s="23">
        <v>93</v>
      </c>
      <c r="W438" s="23">
        <v>3.83</v>
      </c>
      <c r="X438" s="23">
        <v>0</v>
      </c>
      <c r="Y438" s="24">
        <v>0</v>
      </c>
      <c r="Z438" s="23">
        <v>10</v>
      </c>
      <c r="AA438" s="23">
        <v>7</v>
      </c>
      <c r="AB438" s="19" t="str">
        <f>VLOOKUP(E:E,笔记匹配!A:X,3,FALSE)</f>
        <v>西米是个小可爱</v>
      </c>
      <c r="AC438" s="19" t="str">
        <f>VLOOKUP(E:E,笔记匹配!A:X,2,FALSE)</f>
        <v>月之精华</v>
      </c>
      <c r="AD438" s="19" t="str">
        <f>VLOOKUP(E:E,笔记匹配!A:X,4,FALSE)</f>
        <v>广禾堂</v>
      </c>
    </row>
    <row r="439" spans="1:30">
      <c r="A439" s="22" t="s">
        <v>58</v>
      </c>
      <c r="B439" s="22" t="s">
        <v>569</v>
      </c>
      <c r="C439" s="23">
        <v>17994331</v>
      </c>
      <c r="D439" s="22" t="s">
        <v>172</v>
      </c>
      <c r="E439" s="22" t="s">
        <v>372</v>
      </c>
      <c r="F439" s="22" t="s">
        <v>570</v>
      </c>
      <c r="G439" s="23">
        <v>3555881</v>
      </c>
      <c r="H439" s="22" t="s">
        <v>570</v>
      </c>
      <c r="I439" s="23">
        <v>2940876</v>
      </c>
      <c r="J439" s="22" t="s">
        <v>518</v>
      </c>
      <c r="K439" s="23">
        <v>49.35</v>
      </c>
      <c r="L439" s="23">
        <v>6320</v>
      </c>
      <c r="M439" s="23">
        <v>134</v>
      </c>
      <c r="N439" s="24">
        <v>0.0212</v>
      </c>
      <c r="O439" s="23">
        <v>0.37</v>
      </c>
      <c r="P439" s="23">
        <v>7.81</v>
      </c>
      <c r="Q439" s="23">
        <v>1</v>
      </c>
      <c r="R439" s="23">
        <v>0</v>
      </c>
      <c r="S439" s="23">
        <v>-1</v>
      </c>
      <c r="T439" s="23">
        <v>0</v>
      </c>
      <c r="U439" s="23">
        <v>0</v>
      </c>
      <c r="V439" s="23">
        <v>0</v>
      </c>
      <c r="W439" s="23">
        <v>0</v>
      </c>
      <c r="X439" s="23">
        <v>0</v>
      </c>
      <c r="Y439" s="24">
        <v>0</v>
      </c>
      <c r="Z439" s="23">
        <v>1</v>
      </c>
      <c r="AA439" s="23">
        <v>0</v>
      </c>
      <c r="AB439" s="19" t="str">
        <f>VLOOKUP(E:E,笔记匹配!A:X,3,FALSE)</f>
        <v>圆湘琴</v>
      </c>
      <c r="AC439" s="19" t="str">
        <f>VLOOKUP(E:E,笔记匹配!A:X,2,FALSE)</f>
        <v>月之精华</v>
      </c>
      <c r="AD439" s="19" t="str">
        <f>VLOOKUP(E:E,笔记匹配!A:X,4,FALSE)</f>
        <v>广禾堂月之精华</v>
      </c>
    </row>
    <row r="440" spans="1:30">
      <c r="A440" s="22" t="s">
        <v>58</v>
      </c>
      <c r="B440" s="22" t="s">
        <v>573</v>
      </c>
      <c r="C440" s="23">
        <v>18062841</v>
      </c>
      <c r="D440" s="22" t="s">
        <v>172</v>
      </c>
      <c r="E440" s="22" t="s">
        <v>373</v>
      </c>
      <c r="F440" s="22" t="s">
        <v>574</v>
      </c>
      <c r="G440" s="23">
        <v>3590010</v>
      </c>
      <c r="H440" s="22" t="s">
        <v>575</v>
      </c>
      <c r="I440" s="23">
        <v>2975201</v>
      </c>
      <c r="J440" s="22" t="s">
        <v>518</v>
      </c>
      <c r="K440" s="23">
        <v>1.8</v>
      </c>
      <c r="L440" s="23">
        <v>199</v>
      </c>
      <c r="M440" s="23">
        <v>6</v>
      </c>
      <c r="N440" s="24">
        <v>0.0302</v>
      </c>
      <c r="O440" s="23">
        <v>0.3</v>
      </c>
      <c r="P440" s="23">
        <v>9.05</v>
      </c>
      <c r="Q440" s="23">
        <v>0</v>
      </c>
      <c r="R440" s="23">
        <v>0</v>
      </c>
      <c r="S440" s="23">
        <v>0</v>
      </c>
      <c r="T440" s="23">
        <v>0</v>
      </c>
      <c r="U440" s="23">
        <v>0</v>
      </c>
      <c r="V440" s="23">
        <v>0</v>
      </c>
      <c r="W440" s="23">
        <v>0</v>
      </c>
      <c r="X440" s="23">
        <v>0</v>
      </c>
      <c r="Y440" s="24">
        <v>0</v>
      </c>
      <c r="Z440" s="23">
        <v>0</v>
      </c>
      <c r="AA440" s="23">
        <v>0</v>
      </c>
      <c r="AB440" s="19" t="str">
        <f>VLOOKUP(E:E,笔记匹配!A:X,3,FALSE)</f>
        <v>西米是个小可爱</v>
      </c>
      <c r="AC440" s="19" t="str">
        <f>VLOOKUP(E:E,笔记匹配!A:X,2,FALSE)</f>
        <v>月之精华</v>
      </c>
      <c r="AD440" s="19" t="str">
        <f>VLOOKUP(E:E,笔记匹配!A:X,4,FALSE)</f>
        <v>广禾堂</v>
      </c>
    </row>
    <row r="441" spans="1:30">
      <c r="A441" s="22" t="s">
        <v>58</v>
      </c>
      <c r="B441" s="22" t="s">
        <v>573</v>
      </c>
      <c r="C441" s="23">
        <v>18063010</v>
      </c>
      <c r="D441" s="22" t="s">
        <v>172</v>
      </c>
      <c r="E441" s="22" t="s">
        <v>373</v>
      </c>
      <c r="F441" s="22" t="s">
        <v>576</v>
      </c>
      <c r="G441" s="23">
        <v>3590089</v>
      </c>
      <c r="H441" s="22" t="s">
        <v>577</v>
      </c>
      <c r="I441" s="23">
        <v>2975278</v>
      </c>
      <c r="J441" s="22" t="s">
        <v>518</v>
      </c>
      <c r="K441" s="23">
        <v>140.25</v>
      </c>
      <c r="L441" s="23">
        <v>10825</v>
      </c>
      <c r="M441" s="23">
        <v>319</v>
      </c>
      <c r="N441" s="24">
        <v>0.0295</v>
      </c>
      <c r="O441" s="23">
        <v>0.44</v>
      </c>
      <c r="P441" s="23">
        <v>12.96</v>
      </c>
      <c r="Q441" s="23">
        <v>2</v>
      </c>
      <c r="R441" s="23">
        <v>0</v>
      </c>
      <c r="S441" s="23">
        <v>2</v>
      </c>
      <c r="T441" s="23">
        <v>1</v>
      </c>
      <c r="U441" s="23">
        <v>0</v>
      </c>
      <c r="V441" s="23">
        <v>5</v>
      </c>
      <c r="W441" s="23">
        <v>28.05</v>
      </c>
      <c r="X441" s="23">
        <v>0</v>
      </c>
      <c r="Y441" s="24">
        <v>0</v>
      </c>
      <c r="Z441" s="23">
        <v>3</v>
      </c>
      <c r="AA441" s="23">
        <v>1</v>
      </c>
      <c r="AB441" s="19" t="str">
        <f>VLOOKUP(E:E,笔记匹配!A:X,3,FALSE)</f>
        <v>西米是个小可爱</v>
      </c>
      <c r="AC441" s="19" t="str">
        <f>VLOOKUP(E:E,笔记匹配!A:X,2,FALSE)</f>
        <v>月之精华</v>
      </c>
      <c r="AD441" s="19" t="str">
        <f>VLOOKUP(E:E,笔记匹配!A:X,4,FALSE)</f>
        <v>广禾堂</v>
      </c>
    </row>
    <row r="442" spans="1:30">
      <c r="A442" s="22" t="s">
        <v>58</v>
      </c>
      <c r="B442" s="22" t="s">
        <v>578</v>
      </c>
      <c r="C442" s="23">
        <v>18063089</v>
      </c>
      <c r="D442" s="22" t="s">
        <v>172</v>
      </c>
      <c r="E442" s="22" t="s">
        <v>372</v>
      </c>
      <c r="F442" s="22" t="s">
        <v>579</v>
      </c>
      <c r="G442" s="23">
        <v>3590129</v>
      </c>
      <c r="H442" s="22" t="s">
        <v>580</v>
      </c>
      <c r="I442" s="23">
        <v>2975322</v>
      </c>
      <c r="J442" s="22" t="s">
        <v>518</v>
      </c>
      <c r="K442" s="23">
        <v>39.19</v>
      </c>
      <c r="L442" s="23">
        <v>4448</v>
      </c>
      <c r="M442" s="23">
        <v>108</v>
      </c>
      <c r="N442" s="24">
        <v>0.0243</v>
      </c>
      <c r="O442" s="23">
        <v>0.36</v>
      </c>
      <c r="P442" s="23">
        <v>8.81</v>
      </c>
      <c r="Q442" s="23">
        <v>2</v>
      </c>
      <c r="R442" s="23">
        <v>0</v>
      </c>
      <c r="S442" s="23">
        <v>0</v>
      </c>
      <c r="T442" s="23">
        <v>0</v>
      </c>
      <c r="U442" s="23">
        <v>0</v>
      </c>
      <c r="V442" s="23">
        <v>2</v>
      </c>
      <c r="W442" s="23">
        <v>19.6</v>
      </c>
      <c r="X442" s="23">
        <v>0</v>
      </c>
      <c r="Y442" s="24">
        <v>0</v>
      </c>
      <c r="Z442" s="23">
        <v>1</v>
      </c>
      <c r="AA442" s="23">
        <v>0</v>
      </c>
      <c r="AB442" s="19" t="str">
        <f>VLOOKUP(E:E,笔记匹配!A:X,3,FALSE)</f>
        <v>圆湘琴</v>
      </c>
      <c r="AC442" s="19" t="str">
        <f>VLOOKUP(E:E,笔记匹配!A:X,2,FALSE)</f>
        <v>月之精华</v>
      </c>
      <c r="AD442" s="19" t="str">
        <f>VLOOKUP(E:E,笔记匹配!A:X,4,FALSE)</f>
        <v>广禾堂月之精华</v>
      </c>
    </row>
    <row r="443" spans="1:30">
      <c r="A443" s="22" t="s">
        <v>58</v>
      </c>
      <c r="B443" s="22" t="s">
        <v>573</v>
      </c>
      <c r="C443" s="23">
        <v>18091605</v>
      </c>
      <c r="D443" s="22" t="s">
        <v>184</v>
      </c>
      <c r="E443" s="22" t="s">
        <v>385</v>
      </c>
      <c r="F443" s="22" t="s">
        <v>581</v>
      </c>
      <c r="G443" s="23">
        <v>3603407</v>
      </c>
      <c r="H443" s="22" t="s">
        <v>581</v>
      </c>
      <c r="I443" s="23">
        <v>2988916</v>
      </c>
      <c r="J443" s="22" t="s">
        <v>518</v>
      </c>
      <c r="K443" s="23">
        <v>145.13</v>
      </c>
      <c r="L443" s="23">
        <v>11687</v>
      </c>
      <c r="M443" s="23">
        <v>316</v>
      </c>
      <c r="N443" s="24">
        <v>0.027</v>
      </c>
      <c r="O443" s="23">
        <v>0.46</v>
      </c>
      <c r="P443" s="23">
        <v>12.42</v>
      </c>
      <c r="Q443" s="23">
        <v>18</v>
      </c>
      <c r="R443" s="23">
        <v>0</v>
      </c>
      <c r="S443" s="23">
        <v>28</v>
      </c>
      <c r="T443" s="23">
        <v>1</v>
      </c>
      <c r="U443" s="23">
        <v>0</v>
      </c>
      <c r="V443" s="23">
        <v>47</v>
      </c>
      <c r="W443" s="23">
        <v>3.09</v>
      </c>
      <c r="X443" s="23">
        <v>0</v>
      </c>
      <c r="Y443" s="24">
        <v>0</v>
      </c>
      <c r="Z443" s="23">
        <v>3</v>
      </c>
      <c r="AA443" s="23">
        <v>2</v>
      </c>
      <c r="AB443" s="19" t="str">
        <f>VLOOKUP(E:E,笔记匹配!A:X,3,FALSE)</f>
        <v>绿不油</v>
      </c>
      <c r="AC443" s="19" t="str">
        <f>VLOOKUP(E:E,笔记匹配!A:X,2,FALSE)</f>
        <v>月之精华</v>
      </c>
      <c r="AD443" s="19" t="str">
        <f>VLOOKUP(E:E,笔记匹配!A:X,4,FALSE)</f>
        <v>广禾堂</v>
      </c>
    </row>
    <row r="444" spans="1:30">
      <c r="A444" s="22" t="s">
        <v>58</v>
      </c>
      <c r="B444" s="22" t="s">
        <v>582</v>
      </c>
      <c r="C444" s="23">
        <v>18139774</v>
      </c>
      <c r="D444" s="22" t="s">
        <v>184</v>
      </c>
      <c r="E444" s="22" t="s">
        <v>386</v>
      </c>
      <c r="F444" s="22" t="s">
        <v>583</v>
      </c>
      <c r="G444" s="23">
        <v>3624880</v>
      </c>
      <c r="H444" s="22" t="s">
        <v>583</v>
      </c>
      <c r="I444" s="23">
        <v>3009948</v>
      </c>
      <c r="J444" s="22" t="s">
        <v>518</v>
      </c>
      <c r="K444" s="23">
        <v>504.82</v>
      </c>
      <c r="L444" s="23">
        <v>108803</v>
      </c>
      <c r="M444" s="23">
        <v>10085</v>
      </c>
      <c r="N444" s="24">
        <v>0.0927</v>
      </c>
      <c r="O444" s="23">
        <v>0.05</v>
      </c>
      <c r="P444" s="23">
        <v>4.64</v>
      </c>
      <c r="Q444" s="23">
        <v>37</v>
      </c>
      <c r="R444" s="23">
        <v>2</v>
      </c>
      <c r="S444" s="23">
        <v>19</v>
      </c>
      <c r="T444" s="23">
        <v>1</v>
      </c>
      <c r="U444" s="23">
        <v>1</v>
      </c>
      <c r="V444" s="23">
        <v>60</v>
      </c>
      <c r="W444" s="23">
        <v>8.41</v>
      </c>
      <c r="X444" s="23">
        <v>0</v>
      </c>
      <c r="Y444" s="24">
        <v>0</v>
      </c>
      <c r="Z444" s="23">
        <v>2</v>
      </c>
      <c r="AA444" s="23">
        <v>6</v>
      </c>
      <c r="AB444" s="19" t="str">
        <f>VLOOKUP(E:E,笔记匹配!A:X,3,FALSE)</f>
        <v>锦鲤小姐姐</v>
      </c>
      <c r="AC444" s="19" t="str">
        <f>VLOOKUP(E:E,笔记匹配!A:X,2,FALSE)</f>
        <v>月之精华</v>
      </c>
      <c r="AD444" s="19" t="str">
        <f>VLOOKUP(E:E,笔记匹配!A:X,4,FALSE)</f>
        <v>无</v>
      </c>
    </row>
    <row r="445" spans="1:30">
      <c r="A445" s="22" t="s">
        <v>58</v>
      </c>
      <c r="B445" s="22" t="s">
        <v>584</v>
      </c>
      <c r="C445" s="23">
        <v>18366636</v>
      </c>
      <c r="D445" s="22" t="s">
        <v>184</v>
      </c>
      <c r="E445" s="22" t="s">
        <v>387</v>
      </c>
      <c r="F445" s="22" t="s">
        <v>585</v>
      </c>
      <c r="G445" s="23">
        <v>3734397</v>
      </c>
      <c r="H445" s="22" t="s">
        <v>585</v>
      </c>
      <c r="I445" s="23">
        <v>3119693</v>
      </c>
      <c r="J445" s="22" t="s">
        <v>518</v>
      </c>
      <c r="K445" s="23">
        <v>268.77</v>
      </c>
      <c r="L445" s="23">
        <v>29310</v>
      </c>
      <c r="M445" s="23">
        <v>960</v>
      </c>
      <c r="N445" s="24">
        <v>0.0328</v>
      </c>
      <c r="O445" s="23">
        <v>0.28</v>
      </c>
      <c r="P445" s="23">
        <v>9.17</v>
      </c>
      <c r="Q445" s="23">
        <v>23</v>
      </c>
      <c r="R445" s="23">
        <v>0</v>
      </c>
      <c r="S445" s="23">
        <v>28</v>
      </c>
      <c r="T445" s="23">
        <v>1</v>
      </c>
      <c r="U445" s="23">
        <v>3</v>
      </c>
      <c r="V445" s="23">
        <v>55</v>
      </c>
      <c r="W445" s="23">
        <v>4.89</v>
      </c>
      <c r="X445" s="23">
        <v>0</v>
      </c>
      <c r="Y445" s="24">
        <v>0</v>
      </c>
      <c r="Z445" s="23">
        <v>3</v>
      </c>
      <c r="AA445" s="23">
        <v>5</v>
      </c>
      <c r="AB445" s="19" t="str">
        <f>VLOOKUP(E:E,笔记匹配!A:X,3,FALSE)</f>
        <v>安利给全世界的痛经女孩！</v>
      </c>
      <c r="AC445" s="19" t="str">
        <f>VLOOKUP(E:E,笔记匹配!A:X,2,FALSE)</f>
        <v>无</v>
      </c>
      <c r="AD445" s="19" t="str">
        <f>VLOOKUP(E:E,笔记匹配!A:X,4,FALSE)</f>
        <v>无</v>
      </c>
    </row>
    <row r="446" spans="1:30">
      <c r="A446" s="22" t="s">
        <v>58</v>
      </c>
      <c r="B446" s="22" t="s">
        <v>586</v>
      </c>
      <c r="C446" s="23">
        <v>18495633</v>
      </c>
      <c r="D446" s="22" t="s">
        <v>184</v>
      </c>
      <c r="E446" s="22" t="s">
        <v>388</v>
      </c>
      <c r="F446" s="22" t="s">
        <v>587</v>
      </c>
      <c r="G446" s="23">
        <v>3794773</v>
      </c>
      <c r="H446" s="22" t="s">
        <v>587</v>
      </c>
      <c r="I446" s="23">
        <v>3179957</v>
      </c>
      <c r="J446" s="22" t="s">
        <v>518</v>
      </c>
      <c r="K446" s="23">
        <v>499.6</v>
      </c>
      <c r="L446" s="23">
        <v>37302</v>
      </c>
      <c r="M446" s="23">
        <v>2199</v>
      </c>
      <c r="N446" s="24">
        <v>0.059</v>
      </c>
      <c r="O446" s="23">
        <v>0.23</v>
      </c>
      <c r="P446" s="23">
        <v>13.39</v>
      </c>
      <c r="Q446" s="23">
        <v>17</v>
      </c>
      <c r="R446" s="23">
        <v>1</v>
      </c>
      <c r="S446" s="23">
        <v>24</v>
      </c>
      <c r="T446" s="23">
        <v>2</v>
      </c>
      <c r="U446" s="23">
        <v>33</v>
      </c>
      <c r="V446" s="23">
        <v>77</v>
      </c>
      <c r="W446" s="23">
        <v>6.49</v>
      </c>
      <c r="X446" s="23">
        <v>0</v>
      </c>
      <c r="Y446" s="24">
        <v>0</v>
      </c>
      <c r="Z446" s="23">
        <v>2</v>
      </c>
      <c r="AA446" s="23">
        <v>29</v>
      </c>
      <c r="AB446" s="19" t="str">
        <f>VLOOKUP(E:E,笔记匹配!A:X,3,FALSE)</f>
        <v>42天的月子注意事项，看这一篇就够啦！</v>
      </c>
      <c r="AC446" s="19" t="str">
        <f>VLOOKUP(E:E,笔记匹配!A:X,2,FALSE)</f>
        <v>无</v>
      </c>
      <c r="AD446" s="19" t="str">
        <f>VLOOKUP(E:E,笔记匹配!A:X,4,FALSE)</f>
        <v>广禾堂</v>
      </c>
    </row>
    <row r="447" spans="1:30">
      <c r="A447" s="22" t="s">
        <v>59</v>
      </c>
      <c r="B447" s="22" t="s">
        <v>521</v>
      </c>
      <c r="C447" s="23">
        <v>16642222</v>
      </c>
      <c r="D447" s="22" t="s">
        <v>172</v>
      </c>
      <c r="E447" s="22" t="s">
        <v>372</v>
      </c>
      <c r="F447" s="22" t="s">
        <v>522</v>
      </c>
      <c r="G447" s="23">
        <v>3233847</v>
      </c>
      <c r="H447" s="22" t="s">
        <v>522</v>
      </c>
      <c r="I447" s="23">
        <v>2619163</v>
      </c>
      <c r="J447" s="22" t="s">
        <v>518</v>
      </c>
      <c r="K447" s="23">
        <v>230.03</v>
      </c>
      <c r="L447" s="23">
        <v>15151</v>
      </c>
      <c r="M447" s="23">
        <v>456</v>
      </c>
      <c r="N447" s="24">
        <v>0.0301</v>
      </c>
      <c r="O447" s="23">
        <v>0.5</v>
      </c>
      <c r="P447" s="23">
        <v>15.18</v>
      </c>
      <c r="Q447" s="23">
        <v>6</v>
      </c>
      <c r="R447" s="23">
        <v>0</v>
      </c>
      <c r="S447" s="23">
        <v>4</v>
      </c>
      <c r="T447" s="23">
        <v>1</v>
      </c>
      <c r="U447" s="23">
        <v>0</v>
      </c>
      <c r="V447" s="23">
        <v>11</v>
      </c>
      <c r="W447" s="23">
        <v>20.91</v>
      </c>
      <c r="X447" s="23">
        <v>0</v>
      </c>
      <c r="Y447" s="24">
        <v>0</v>
      </c>
      <c r="Z447" s="23">
        <v>2</v>
      </c>
      <c r="AA447" s="23">
        <v>0</v>
      </c>
      <c r="AB447" s="19" t="str">
        <f>VLOOKUP(E:E,笔记匹配!A:X,3,FALSE)</f>
        <v>圆湘琴</v>
      </c>
      <c r="AC447" s="19" t="str">
        <f>VLOOKUP(E:E,笔记匹配!A:X,2,FALSE)</f>
        <v>月之精华</v>
      </c>
      <c r="AD447" s="19" t="str">
        <f>VLOOKUP(E:E,笔记匹配!A:X,4,FALSE)</f>
        <v>广禾堂月之精华</v>
      </c>
    </row>
    <row r="448" spans="1:30">
      <c r="A448" s="22" t="s">
        <v>59</v>
      </c>
      <c r="B448" s="22" t="s">
        <v>521</v>
      </c>
      <c r="C448" s="23">
        <v>16642794</v>
      </c>
      <c r="D448" s="22" t="s">
        <v>172</v>
      </c>
      <c r="E448" s="22" t="s">
        <v>372</v>
      </c>
      <c r="F448" s="22" t="s">
        <v>523</v>
      </c>
      <c r="G448" s="23">
        <v>3233955</v>
      </c>
      <c r="H448" s="22" t="s">
        <v>523</v>
      </c>
      <c r="I448" s="23">
        <v>2619293</v>
      </c>
      <c r="J448" s="22" t="s">
        <v>518</v>
      </c>
      <c r="K448" s="23">
        <v>387.98</v>
      </c>
      <c r="L448" s="23">
        <v>15740</v>
      </c>
      <c r="M448" s="23">
        <v>404</v>
      </c>
      <c r="N448" s="24">
        <v>0.0257</v>
      </c>
      <c r="O448" s="23">
        <v>0.96</v>
      </c>
      <c r="P448" s="23">
        <v>24.65</v>
      </c>
      <c r="Q448" s="23">
        <v>6</v>
      </c>
      <c r="R448" s="23">
        <v>0</v>
      </c>
      <c r="S448" s="23">
        <v>5</v>
      </c>
      <c r="T448" s="23">
        <v>0</v>
      </c>
      <c r="U448" s="23">
        <v>0</v>
      </c>
      <c r="V448" s="23">
        <v>11</v>
      </c>
      <c r="W448" s="23">
        <v>35.27</v>
      </c>
      <c r="X448" s="23">
        <v>0</v>
      </c>
      <c r="Y448" s="24">
        <v>0</v>
      </c>
      <c r="Z448" s="23">
        <v>1</v>
      </c>
      <c r="AA448" s="23">
        <v>3</v>
      </c>
      <c r="AB448" s="19" t="str">
        <f>VLOOKUP(E:E,笔记匹配!A:X,3,FALSE)</f>
        <v>圆湘琴</v>
      </c>
      <c r="AC448" s="19" t="str">
        <f>VLOOKUP(E:E,笔记匹配!A:X,2,FALSE)</f>
        <v>月之精华</v>
      </c>
      <c r="AD448" s="19" t="str">
        <f>VLOOKUP(E:E,笔记匹配!A:X,4,FALSE)</f>
        <v>广禾堂月之精华</v>
      </c>
    </row>
    <row r="449" spans="1:30">
      <c r="A449" s="22" t="s">
        <v>59</v>
      </c>
      <c r="B449" s="22" t="s">
        <v>521</v>
      </c>
      <c r="C449" s="23">
        <v>16642894</v>
      </c>
      <c r="D449" s="22" t="s">
        <v>172</v>
      </c>
      <c r="E449" s="22" t="s">
        <v>372</v>
      </c>
      <c r="F449" s="22" t="s">
        <v>524</v>
      </c>
      <c r="G449" s="23">
        <v>3233979</v>
      </c>
      <c r="H449" s="22" t="s">
        <v>524</v>
      </c>
      <c r="I449" s="23">
        <v>2619310</v>
      </c>
      <c r="J449" s="22" t="s">
        <v>518</v>
      </c>
      <c r="K449" s="23">
        <v>3.9</v>
      </c>
      <c r="L449" s="23">
        <v>751</v>
      </c>
      <c r="M449" s="23">
        <v>13</v>
      </c>
      <c r="N449" s="24">
        <v>0.0173</v>
      </c>
      <c r="O449" s="23">
        <v>0.3</v>
      </c>
      <c r="P449" s="23">
        <v>5.19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23">
        <v>0</v>
      </c>
      <c r="X449" s="23">
        <v>0</v>
      </c>
      <c r="Y449" s="24">
        <v>0</v>
      </c>
      <c r="Z449" s="23">
        <v>0</v>
      </c>
      <c r="AA449" s="23">
        <v>0</v>
      </c>
      <c r="AB449" s="19" t="str">
        <f>VLOOKUP(E:E,笔记匹配!A:X,3,FALSE)</f>
        <v>圆湘琴</v>
      </c>
      <c r="AC449" s="19" t="str">
        <f>VLOOKUP(E:E,笔记匹配!A:X,2,FALSE)</f>
        <v>月之精华</v>
      </c>
      <c r="AD449" s="19" t="str">
        <f>VLOOKUP(E:E,笔记匹配!A:X,4,FALSE)</f>
        <v>广禾堂月之精华</v>
      </c>
    </row>
    <row r="450" spans="1:30">
      <c r="A450" s="22" t="s">
        <v>59</v>
      </c>
      <c r="B450" s="22" t="s">
        <v>531</v>
      </c>
      <c r="C450" s="23">
        <v>16851432</v>
      </c>
      <c r="D450" s="22" t="s">
        <v>172</v>
      </c>
      <c r="E450" s="22" t="s">
        <v>372</v>
      </c>
      <c r="F450" s="22" t="s">
        <v>532</v>
      </c>
      <c r="G450" s="23">
        <v>3264185</v>
      </c>
      <c r="H450" s="22" t="s">
        <v>532</v>
      </c>
      <c r="I450" s="23">
        <v>2651960</v>
      </c>
      <c r="J450" s="22" t="s">
        <v>518</v>
      </c>
      <c r="K450" s="23">
        <v>186.93</v>
      </c>
      <c r="L450" s="23">
        <v>13800</v>
      </c>
      <c r="M450" s="23">
        <v>394</v>
      </c>
      <c r="N450" s="24">
        <v>0.0286</v>
      </c>
      <c r="O450" s="23">
        <v>0.47</v>
      </c>
      <c r="P450" s="23">
        <v>13.55</v>
      </c>
      <c r="Q450" s="23">
        <v>3</v>
      </c>
      <c r="R450" s="23">
        <v>0</v>
      </c>
      <c r="S450" s="23">
        <v>0</v>
      </c>
      <c r="T450" s="23">
        <v>1</v>
      </c>
      <c r="U450" s="23">
        <v>0</v>
      </c>
      <c r="V450" s="23">
        <v>4</v>
      </c>
      <c r="W450" s="23">
        <v>46.73</v>
      </c>
      <c r="X450" s="23">
        <v>0</v>
      </c>
      <c r="Y450" s="24">
        <v>0</v>
      </c>
      <c r="Z450" s="23">
        <v>5</v>
      </c>
      <c r="AA450" s="23">
        <v>3</v>
      </c>
      <c r="AB450" s="19" t="str">
        <f>VLOOKUP(E:E,笔记匹配!A:X,3,FALSE)</f>
        <v>圆湘琴</v>
      </c>
      <c r="AC450" s="19" t="str">
        <f>VLOOKUP(E:E,笔记匹配!A:X,2,FALSE)</f>
        <v>月之精华</v>
      </c>
      <c r="AD450" s="19" t="str">
        <f>VLOOKUP(E:E,笔记匹配!A:X,4,FALSE)</f>
        <v>广禾堂月之精华</v>
      </c>
    </row>
    <row r="451" spans="1:30">
      <c r="A451" s="22" t="s">
        <v>59</v>
      </c>
      <c r="B451" s="22" t="s">
        <v>557</v>
      </c>
      <c r="C451" s="23">
        <v>17419696</v>
      </c>
      <c r="D451" s="22" t="s">
        <v>172</v>
      </c>
      <c r="E451" s="22" t="s">
        <v>372</v>
      </c>
      <c r="F451" s="22" t="s">
        <v>558</v>
      </c>
      <c r="G451" s="23">
        <v>3345513</v>
      </c>
      <c r="H451" s="22" t="s">
        <v>558</v>
      </c>
      <c r="I451" s="23">
        <v>2733316</v>
      </c>
      <c r="J451" s="22" t="s">
        <v>518</v>
      </c>
      <c r="K451" s="23">
        <v>185.53</v>
      </c>
      <c r="L451" s="23">
        <v>15297</v>
      </c>
      <c r="M451" s="23">
        <v>417</v>
      </c>
      <c r="N451" s="24">
        <v>0.0273</v>
      </c>
      <c r="O451" s="23">
        <v>0.44</v>
      </c>
      <c r="P451" s="23">
        <v>12.13</v>
      </c>
      <c r="Q451" s="23">
        <v>5</v>
      </c>
      <c r="R451" s="23">
        <v>0</v>
      </c>
      <c r="S451" s="23">
        <v>3</v>
      </c>
      <c r="T451" s="23">
        <v>0</v>
      </c>
      <c r="U451" s="23">
        <v>1</v>
      </c>
      <c r="V451" s="23">
        <v>9</v>
      </c>
      <c r="W451" s="23">
        <v>20.61</v>
      </c>
      <c r="X451" s="23">
        <v>0</v>
      </c>
      <c r="Y451" s="24">
        <v>0</v>
      </c>
      <c r="Z451" s="23">
        <v>2</v>
      </c>
      <c r="AA451" s="23">
        <v>2</v>
      </c>
      <c r="AB451" s="19" t="str">
        <f>VLOOKUP(E:E,笔记匹配!A:X,3,FALSE)</f>
        <v>圆湘琴</v>
      </c>
      <c r="AC451" s="19" t="str">
        <f>VLOOKUP(E:E,笔记匹配!A:X,2,FALSE)</f>
        <v>月之精华</v>
      </c>
      <c r="AD451" s="19" t="str">
        <f>VLOOKUP(E:E,笔记匹配!A:X,4,FALSE)</f>
        <v>广禾堂月之精华</v>
      </c>
    </row>
    <row r="452" spans="1:30">
      <c r="A452" s="22" t="s">
        <v>59</v>
      </c>
      <c r="B452" s="22" t="s">
        <v>567</v>
      </c>
      <c r="C452" s="23">
        <v>17949158</v>
      </c>
      <c r="D452" s="22" t="s">
        <v>184</v>
      </c>
      <c r="E452" s="22" t="s">
        <v>373</v>
      </c>
      <c r="F452" s="22" t="s">
        <v>568</v>
      </c>
      <c r="G452" s="23">
        <v>3532508</v>
      </c>
      <c r="H452" s="22" t="s">
        <v>568</v>
      </c>
      <c r="I452" s="23">
        <v>2918034</v>
      </c>
      <c r="J452" s="22" t="s">
        <v>518</v>
      </c>
      <c r="K452" s="23">
        <v>205</v>
      </c>
      <c r="L452" s="23">
        <v>11853</v>
      </c>
      <c r="M452" s="23">
        <v>342</v>
      </c>
      <c r="N452" s="24">
        <v>0.0289</v>
      </c>
      <c r="O452" s="23">
        <v>0.6</v>
      </c>
      <c r="P452" s="23">
        <v>17.3</v>
      </c>
      <c r="Q452" s="23">
        <v>30</v>
      </c>
      <c r="R452" s="23">
        <v>0</v>
      </c>
      <c r="S452" s="23">
        <v>21</v>
      </c>
      <c r="T452" s="23">
        <v>0</v>
      </c>
      <c r="U452" s="23">
        <v>0</v>
      </c>
      <c r="V452" s="23">
        <v>51</v>
      </c>
      <c r="W452" s="23">
        <v>4.02</v>
      </c>
      <c r="X452" s="23">
        <v>0</v>
      </c>
      <c r="Y452" s="24">
        <v>0</v>
      </c>
      <c r="Z452" s="23">
        <v>5</v>
      </c>
      <c r="AA452" s="23">
        <v>1</v>
      </c>
      <c r="AB452" s="19" t="str">
        <f>VLOOKUP(E:E,笔记匹配!A:X,3,FALSE)</f>
        <v>西米是个小可爱</v>
      </c>
      <c r="AC452" s="19" t="str">
        <f>VLOOKUP(E:E,笔记匹配!A:X,2,FALSE)</f>
        <v>月之精华</v>
      </c>
      <c r="AD452" s="19" t="str">
        <f>VLOOKUP(E:E,笔记匹配!A:X,4,FALSE)</f>
        <v>广禾堂</v>
      </c>
    </row>
    <row r="453" spans="1:30">
      <c r="A453" s="22" t="s">
        <v>59</v>
      </c>
      <c r="B453" s="22" t="s">
        <v>569</v>
      </c>
      <c r="C453" s="23">
        <v>17994331</v>
      </c>
      <c r="D453" s="22" t="s">
        <v>172</v>
      </c>
      <c r="E453" s="22" t="s">
        <v>372</v>
      </c>
      <c r="F453" s="22" t="s">
        <v>570</v>
      </c>
      <c r="G453" s="23">
        <v>3555881</v>
      </c>
      <c r="H453" s="22" t="s">
        <v>570</v>
      </c>
      <c r="I453" s="23">
        <v>2940876</v>
      </c>
      <c r="J453" s="22" t="s">
        <v>518</v>
      </c>
      <c r="K453" s="23">
        <v>47.87</v>
      </c>
      <c r="L453" s="23">
        <v>5434</v>
      </c>
      <c r="M453" s="23">
        <v>129</v>
      </c>
      <c r="N453" s="24">
        <v>0.0237</v>
      </c>
      <c r="O453" s="23">
        <v>0.37</v>
      </c>
      <c r="P453" s="23">
        <v>8.81</v>
      </c>
      <c r="Q453" s="23">
        <v>0</v>
      </c>
      <c r="R453" s="23">
        <v>0</v>
      </c>
      <c r="S453" s="23">
        <v>0</v>
      </c>
      <c r="T453" s="23">
        <v>0</v>
      </c>
      <c r="U453" s="23">
        <v>2</v>
      </c>
      <c r="V453" s="23">
        <v>2</v>
      </c>
      <c r="W453" s="23">
        <v>23.94</v>
      </c>
      <c r="X453" s="23">
        <v>0</v>
      </c>
      <c r="Y453" s="24">
        <v>0</v>
      </c>
      <c r="Z453" s="23">
        <v>1</v>
      </c>
      <c r="AA453" s="23">
        <v>0</v>
      </c>
      <c r="AB453" s="19" t="str">
        <f>VLOOKUP(E:E,笔记匹配!A:X,3,FALSE)</f>
        <v>圆湘琴</v>
      </c>
      <c r="AC453" s="19" t="str">
        <f>VLOOKUP(E:E,笔记匹配!A:X,2,FALSE)</f>
        <v>月之精华</v>
      </c>
      <c r="AD453" s="19" t="str">
        <f>VLOOKUP(E:E,笔记匹配!A:X,4,FALSE)</f>
        <v>广禾堂月之精华</v>
      </c>
    </row>
    <row r="454" spans="1:30">
      <c r="A454" s="22" t="s">
        <v>59</v>
      </c>
      <c r="B454" s="22" t="s">
        <v>573</v>
      </c>
      <c r="C454" s="23">
        <v>18062841</v>
      </c>
      <c r="D454" s="22" t="s">
        <v>172</v>
      </c>
      <c r="E454" s="22" t="s">
        <v>373</v>
      </c>
      <c r="F454" s="22" t="s">
        <v>574</v>
      </c>
      <c r="G454" s="23">
        <v>3590010</v>
      </c>
      <c r="H454" s="22" t="s">
        <v>575</v>
      </c>
      <c r="I454" s="23">
        <v>2975201</v>
      </c>
      <c r="J454" s="22" t="s">
        <v>518</v>
      </c>
      <c r="K454" s="23">
        <v>1.11</v>
      </c>
      <c r="L454" s="23">
        <v>159</v>
      </c>
      <c r="M454" s="23">
        <v>4</v>
      </c>
      <c r="N454" s="24">
        <v>0.0252</v>
      </c>
      <c r="O454" s="23">
        <v>0.28</v>
      </c>
      <c r="P454" s="23">
        <v>6.98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23">
        <v>0</v>
      </c>
      <c r="X454" s="23">
        <v>0</v>
      </c>
      <c r="Y454" s="24">
        <v>0</v>
      </c>
      <c r="Z454" s="23">
        <v>0</v>
      </c>
      <c r="AA454" s="23">
        <v>0</v>
      </c>
      <c r="AB454" s="19" t="str">
        <f>VLOOKUP(E:E,笔记匹配!A:X,3,FALSE)</f>
        <v>西米是个小可爱</v>
      </c>
      <c r="AC454" s="19" t="str">
        <f>VLOOKUP(E:E,笔记匹配!A:X,2,FALSE)</f>
        <v>月之精华</v>
      </c>
      <c r="AD454" s="19" t="str">
        <f>VLOOKUP(E:E,笔记匹配!A:X,4,FALSE)</f>
        <v>广禾堂</v>
      </c>
    </row>
    <row r="455" spans="1:30">
      <c r="A455" s="22" t="s">
        <v>59</v>
      </c>
      <c r="B455" s="22" t="s">
        <v>573</v>
      </c>
      <c r="C455" s="23">
        <v>18063010</v>
      </c>
      <c r="D455" s="22" t="s">
        <v>172</v>
      </c>
      <c r="E455" s="22" t="s">
        <v>373</v>
      </c>
      <c r="F455" s="22" t="s">
        <v>576</v>
      </c>
      <c r="G455" s="23">
        <v>3590089</v>
      </c>
      <c r="H455" s="22" t="s">
        <v>577</v>
      </c>
      <c r="I455" s="23">
        <v>2975278</v>
      </c>
      <c r="J455" s="22" t="s">
        <v>518</v>
      </c>
      <c r="K455" s="23">
        <v>115.55</v>
      </c>
      <c r="L455" s="23">
        <v>8196</v>
      </c>
      <c r="M455" s="23">
        <v>263</v>
      </c>
      <c r="N455" s="24">
        <v>0.0321</v>
      </c>
      <c r="O455" s="23">
        <v>0.44</v>
      </c>
      <c r="P455" s="23">
        <v>14.1</v>
      </c>
      <c r="Q455" s="23">
        <v>2</v>
      </c>
      <c r="R455" s="23">
        <v>0</v>
      </c>
      <c r="S455" s="23">
        <v>3</v>
      </c>
      <c r="T455" s="23">
        <v>0</v>
      </c>
      <c r="U455" s="23">
        <v>0</v>
      </c>
      <c r="V455" s="23">
        <v>5</v>
      </c>
      <c r="W455" s="23">
        <v>23.11</v>
      </c>
      <c r="X455" s="23">
        <v>0</v>
      </c>
      <c r="Y455" s="24">
        <v>0</v>
      </c>
      <c r="Z455" s="23">
        <v>2</v>
      </c>
      <c r="AA455" s="23">
        <v>0</v>
      </c>
      <c r="AB455" s="19" t="str">
        <f>VLOOKUP(E:E,笔记匹配!A:X,3,FALSE)</f>
        <v>西米是个小可爱</v>
      </c>
      <c r="AC455" s="19" t="str">
        <f>VLOOKUP(E:E,笔记匹配!A:X,2,FALSE)</f>
        <v>月之精华</v>
      </c>
      <c r="AD455" s="19" t="str">
        <f>VLOOKUP(E:E,笔记匹配!A:X,4,FALSE)</f>
        <v>广禾堂</v>
      </c>
    </row>
    <row r="456" spans="1:30">
      <c r="A456" s="22" t="s">
        <v>59</v>
      </c>
      <c r="B456" s="22" t="s">
        <v>578</v>
      </c>
      <c r="C456" s="23">
        <v>18063089</v>
      </c>
      <c r="D456" s="22" t="s">
        <v>172</v>
      </c>
      <c r="E456" s="22" t="s">
        <v>372</v>
      </c>
      <c r="F456" s="22" t="s">
        <v>579</v>
      </c>
      <c r="G456" s="23">
        <v>3590129</v>
      </c>
      <c r="H456" s="22" t="s">
        <v>580</v>
      </c>
      <c r="I456" s="23">
        <v>2975322</v>
      </c>
      <c r="J456" s="22" t="s">
        <v>518</v>
      </c>
      <c r="K456" s="23">
        <v>40.08</v>
      </c>
      <c r="L456" s="23">
        <v>4054</v>
      </c>
      <c r="M456" s="23">
        <v>111</v>
      </c>
      <c r="N456" s="24">
        <v>0.0274</v>
      </c>
      <c r="O456" s="23">
        <v>0.36</v>
      </c>
      <c r="P456" s="23">
        <v>9.89</v>
      </c>
      <c r="Q456" s="23">
        <v>0</v>
      </c>
      <c r="R456" s="23">
        <v>0</v>
      </c>
      <c r="S456" s="23">
        <v>0</v>
      </c>
      <c r="T456" s="23">
        <v>0</v>
      </c>
      <c r="U456" s="23">
        <v>2</v>
      </c>
      <c r="V456" s="23">
        <v>2</v>
      </c>
      <c r="W456" s="23">
        <v>20.04</v>
      </c>
      <c r="X456" s="23">
        <v>0</v>
      </c>
      <c r="Y456" s="24">
        <v>0</v>
      </c>
      <c r="Z456" s="23">
        <v>0</v>
      </c>
      <c r="AA456" s="23">
        <v>0</v>
      </c>
      <c r="AB456" s="19" t="str">
        <f>VLOOKUP(E:E,笔记匹配!A:X,3,FALSE)</f>
        <v>圆湘琴</v>
      </c>
      <c r="AC456" s="19" t="str">
        <f>VLOOKUP(E:E,笔记匹配!A:X,2,FALSE)</f>
        <v>月之精华</v>
      </c>
      <c r="AD456" s="19" t="str">
        <f>VLOOKUP(E:E,笔记匹配!A:X,4,FALSE)</f>
        <v>广禾堂月之精华</v>
      </c>
    </row>
    <row r="457" spans="1:30">
      <c r="A457" s="22" t="s">
        <v>59</v>
      </c>
      <c r="B457" s="22" t="s">
        <v>573</v>
      </c>
      <c r="C457" s="23">
        <v>18091605</v>
      </c>
      <c r="D457" s="22" t="s">
        <v>184</v>
      </c>
      <c r="E457" s="22" t="s">
        <v>385</v>
      </c>
      <c r="F457" s="22" t="s">
        <v>581</v>
      </c>
      <c r="G457" s="23">
        <v>3603407</v>
      </c>
      <c r="H457" s="22" t="s">
        <v>581</v>
      </c>
      <c r="I457" s="23">
        <v>2988916</v>
      </c>
      <c r="J457" s="22" t="s">
        <v>518</v>
      </c>
      <c r="K457" s="23">
        <v>108.87</v>
      </c>
      <c r="L457" s="23">
        <v>8173</v>
      </c>
      <c r="M457" s="23">
        <v>242</v>
      </c>
      <c r="N457" s="24">
        <v>0.0296</v>
      </c>
      <c r="O457" s="23">
        <v>0.45</v>
      </c>
      <c r="P457" s="23">
        <v>13.32</v>
      </c>
      <c r="Q457" s="23">
        <v>9</v>
      </c>
      <c r="R457" s="23">
        <v>0</v>
      </c>
      <c r="S457" s="23">
        <v>16</v>
      </c>
      <c r="T457" s="23">
        <v>0</v>
      </c>
      <c r="U457" s="23">
        <v>2</v>
      </c>
      <c r="V457" s="23">
        <v>27</v>
      </c>
      <c r="W457" s="23">
        <v>4.03</v>
      </c>
      <c r="X457" s="23">
        <v>0</v>
      </c>
      <c r="Y457" s="24">
        <v>0</v>
      </c>
      <c r="Z457" s="23">
        <v>1</v>
      </c>
      <c r="AA457" s="23">
        <v>2</v>
      </c>
      <c r="AB457" s="19" t="str">
        <f>VLOOKUP(E:E,笔记匹配!A:X,3,FALSE)</f>
        <v>绿不油</v>
      </c>
      <c r="AC457" s="19" t="str">
        <f>VLOOKUP(E:E,笔记匹配!A:X,2,FALSE)</f>
        <v>月之精华</v>
      </c>
      <c r="AD457" s="19" t="str">
        <f>VLOOKUP(E:E,笔记匹配!A:X,4,FALSE)</f>
        <v>广禾堂</v>
      </c>
    </row>
    <row r="458" spans="1:30">
      <c r="A458" s="22" t="s">
        <v>59</v>
      </c>
      <c r="B458" s="22" t="s">
        <v>584</v>
      </c>
      <c r="C458" s="23">
        <v>18366636</v>
      </c>
      <c r="D458" s="22" t="s">
        <v>184</v>
      </c>
      <c r="E458" s="22" t="s">
        <v>387</v>
      </c>
      <c r="F458" s="22" t="s">
        <v>585</v>
      </c>
      <c r="G458" s="23">
        <v>3734397</v>
      </c>
      <c r="H458" s="22" t="s">
        <v>585</v>
      </c>
      <c r="I458" s="23">
        <v>3119693</v>
      </c>
      <c r="J458" s="22" t="s">
        <v>518</v>
      </c>
      <c r="K458" s="23">
        <v>196.55</v>
      </c>
      <c r="L458" s="23">
        <v>15474</v>
      </c>
      <c r="M458" s="23">
        <v>670</v>
      </c>
      <c r="N458" s="24">
        <v>0.0433</v>
      </c>
      <c r="O458" s="23">
        <v>0.29</v>
      </c>
      <c r="P458" s="23">
        <v>12.7</v>
      </c>
      <c r="Q458" s="23">
        <v>19</v>
      </c>
      <c r="R458" s="23">
        <v>0</v>
      </c>
      <c r="S458" s="23">
        <v>16</v>
      </c>
      <c r="T458" s="23">
        <v>0</v>
      </c>
      <c r="U458" s="23">
        <v>3</v>
      </c>
      <c r="V458" s="23">
        <v>38</v>
      </c>
      <c r="W458" s="23">
        <v>5.17</v>
      </c>
      <c r="X458" s="23">
        <v>0</v>
      </c>
      <c r="Y458" s="24">
        <v>0</v>
      </c>
      <c r="Z458" s="23">
        <v>1</v>
      </c>
      <c r="AA458" s="23">
        <v>0</v>
      </c>
      <c r="AB458" s="19" t="str">
        <f>VLOOKUP(E:E,笔记匹配!A:X,3,FALSE)</f>
        <v>安利给全世界的痛经女孩！</v>
      </c>
      <c r="AC458" s="19" t="str">
        <f>VLOOKUP(E:E,笔记匹配!A:X,2,FALSE)</f>
        <v>无</v>
      </c>
      <c r="AD458" s="19" t="str">
        <f>VLOOKUP(E:E,笔记匹配!A:X,4,FALSE)</f>
        <v>无</v>
      </c>
    </row>
    <row r="459" spans="1:30">
      <c r="A459" s="22" t="s">
        <v>59</v>
      </c>
      <c r="B459" s="22" t="s">
        <v>586</v>
      </c>
      <c r="C459" s="23">
        <v>18495633</v>
      </c>
      <c r="D459" s="22" t="s">
        <v>184</v>
      </c>
      <c r="E459" s="22" t="s">
        <v>388</v>
      </c>
      <c r="F459" s="22" t="s">
        <v>587</v>
      </c>
      <c r="G459" s="23">
        <v>3794773</v>
      </c>
      <c r="H459" s="22" t="s">
        <v>587</v>
      </c>
      <c r="I459" s="23">
        <v>3179957</v>
      </c>
      <c r="J459" s="22" t="s">
        <v>518</v>
      </c>
      <c r="K459" s="23">
        <v>498.38</v>
      </c>
      <c r="L459" s="23">
        <v>61530</v>
      </c>
      <c r="M459" s="23">
        <v>3476</v>
      </c>
      <c r="N459" s="24">
        <v>0.0565</v>
      </c>
      <c r="O459" s="23">
        <v>0.14</v>
      </c>
      <c r="P459" s="23">
        <v>8.1</v>
      </c>
      <c r="Q459" s="23">
        <v>38</v>
      </c>
      <c r="R459" s="23">
        <v>3</v>
      </c>
      <c r="S459" s="23">
        <v>51</v>
      </c>
      <c r="T459" s="23">
        <v>2</v>
      </c>
      <c r="U459" s="23">
        <v>36</v>
      </c>
      <c r="V459" s="23">
        <v>130</v>
      </c>
      <c r="W459" s="23">
        <v>3.83</v>
      </c>
      <c r="X459" s="23">
        <v>0</v>
      </c>
      <c r="Y459" s="24">
        <v>0</v>
      </c>
      <c r="Z459" s="23">
        <v>15</v>
      </c>
      <c r="AA459" s="23">
        <v>56</v>
      </c>
      <c r="AB459" s="19" t="str">
        <f>VLOOKUP(E:E,笔记匹配!A:X,3,FALSE)</f>
        <v>42天的月子注意事项，看这一篇就够啦！</v>
      </c>
      <c r="AC459" s="19" t="str">
        <f>VLOOKUP(E:E,笔记匹配!A:X,2,FALSE)</f>
        <v>无</v>
      </c>
      <c r="AD459" s="19" t="str">
        <f>VLOOKUP(E:E,笔记匹配!A:X,4,FALSE)</f>
        <v>广禾堂</v>
      </c>
    </row>
    <row r="460" spans="1:30">
      <c r="A460" s="22" t="s">
        <v>59</v>
      </c>
      <c r="B460" s="22" t="s">
        <v>588</v>
      </c>
      <c r="C460" s="23">
        <v>18547124</v>
      </c>
      <c r="D460" s="22" t="s">
        <v>184</v>
      </c>
      <c r="E460" s="22" t="s">
        <v>389</v>
      </c>
      <c r="F460" s="22" t="s">
        <v>589</v>
      </c>
      <c r="G460" s="23">
        <v>3820882</v>
      </c>
      <c r="H460" s="22" t="s">
        <v>589</v>
      </c>
      <c r="I460" s="23">
        <v>3205885</v>
      </c>
      <c r="J460" s="22" t="s">
        <v>518</v>
      </c>
      <c r="K460" s="23">
        <v>236.87</v>
      </c>
      <c r="L460" s="23">
        <v>62158</v>
      </c>
      <c r="M460" s="23">
        <v>1583</v>
      </c>
      <c r="N460" s="24">
        <v>0.0255</v>
      </c>
      <c r="O460" s="23">
        <v>0.15</v>
      </c>
      <c r="P460" s="23">
        <v>3.81</v>
      </c>
      <c r="Q460" s="23">
        <v>40</v>
      </c>
      <c r="R460" s="23">
        <v>2</v>
      </c>
      <c r="S460" s="23">
        <v>43</v>
      </c>
      <c r="T460" s="23">
        <v>5</v>
      </c>
      <c r="U460" s="23">
        <v>1</v>
      </c>
      <c r="V460" s="23">
        <v>91</v>
      </c>
      <c r="W460" s="23">
        <v>2.6</v>
      </c>
      <c r="X460" s="23">
        <v>0</v>
      </c>
      <c r="Y460" s="24">
        <v>0</v>
      </c>
      <c r="Z460" s="23">
        <v>20</v>
      </c>
      <c r="AA460" s="23">
        <v>15</v>
      </c>
      <c r="AB460" s="19" t="str">
        <f>VLOOKUP(E:E,笔记匹配!A:X,3,FALSE)</f>
        <v>一只慕</v>
      </c>
      <c r="AC460" s="19" t="str">
        <f>VLOOKUP(E:E,笔记匹配!A:X,2,FALSE)</f>
        <v>月之精华</v>
      </c>
      <c r="AD460" s="19" t="str">
        <f>VLOOKUP(E:E,笔记匹配!A:X,4,FALSE)</f>
        <v>广禾堂月之精华</v>
      </c>
    </row>
    <row r="461" spans="1:30">
      <c r="A461" s="22" t="s">
        <v>60</v>
      </c>
      <c r="B461" s="22" t="s">
        <v>521</v>
      </c>
      <c r="C461" s="23">
        <v>16642222</v>
      </c>
      <c r="D461" s="22" t="s">
        <v>172</v>
      </c>
      <c r="E461" s="22" t="s">
        <v>372</v>
      </c>
      <c r="F461" s="22" t="s">
        <v>522</v>
      </c>
      <c r="G461" s="23">
        <v>3233847</v>
      </c>
      <c r="H461" s="22" t="s">
        <v>522</v>
      </c>
      <c r="I461" s="23">
        <v>2619163</v>
      </c>
      <c r="J461" s="22" t="s">
        <v>518</v>
      </c>
      <c r="K461" s="23">
        <v>289.87</v>
      </c>
      <c r="L461" s="23">
        <v>19374</v>
      </c>
      <c r="M461" s="23">
        <v>587</v>
      </c>
      <c r="N461" s="24">
        <v>0.0303</v>
      </c>
      <c r="O461" s="23">
        <v>0.49</v>
      </c>
      <c r="P461" s="23">
        <v>14.96</v>
      </c>
      <c r="Q461" s="23">
        <v>8</v>
      </c>
      <c r="R461" s="23">
        <v>0</v>
      </c>
      <c r="S461" s="23">
        <v>3</v>
      </c>
      <c r="T461" s="23">
        <v>0</v>
      </c>
      <c r="U461" s="23">
        <v>0</v>
      </c>
      <c r="V461" s="23">
        <v>11</v>
      </c>
      <c r="W461" s="23">
        <v>26.35</v>
      </c>
      <c r="X461" s="23">
        <v>0</v>
      </c>
      <c r="Y461" s="24">
        <v>0</v>
      </c>
      <c r="Z461" s="23">
        <v>1</v>
      </c>
      <c r="AA461" s="23">
        <v>1</v>
      </c>
      <c r="AB461" s="19" t="str">
        <f>VLOOKUP(E:E,笔记匹配!A:X,3,FALSE)</f>
        <v>圆湘琴</v>
      </c>
      <c r="AC461" s="19" t="str">
        <f>VLOOKUP(E:E,笔记匹配!A:X,2,FALSE)</f>
        <v>月之精华</v>
      </c>
      <c r="AD461" s="19" t="str">
        <f>VLOOKUP(E:E,笔记匹配!A:X,4,FALSE)</f>
        <v>广禾堂月之精华</v>
      </c>
    </row>
    <row r="462" spans="1:30">
      <c r="A462" s="22" t="s">
        <v>60</v>
      </c>
      <c r="B462" s="22" t="s">
        <v>521</v>
      </c>
      <c r="C462" s="23">
        <v>16642794</v>
      </c>
      <c r="D462" s="22" t="s">
        <v>172</v>
      </c>
      <c r="E462" s="22" t="s">
        <v>372</v>
      </c>
      <c r="F462" s="22" t="s">
        <v>523</v>
      </c>
      <c r="G462" s="23">
        <v>3233955</v>
      </c>
      <c r="H462" s="22" t="s">
        <v>523</v>
      </c>
      <c r="I462" s="23">
        <v>2619293</v>
      </c>
      <c r="J462" s="22" t="s">
        <v>518</v>
      </c>
      <c r="K462" s="23">
        <v>404.16</v>
      </c>
      <c r="L462" s="23">
        <v>15432</v>
      </c>
      <c r="M462" s="23">
        <v>442</v>
      </c>
      <c r="N462" s="24">
        <v>0.0286</v>
      </c>
      <c r="O462" s="23">
        <v>0.91</v>
      </c>
      <c r="P462" s="23">
        <v>26.19</v>
      </c>
      <c r="Q462" s="23">
        <v>8</v>
      </c>
      <c r="R462" s="23">
        <v>0</v>
      </c>
      <c r="S462" s="23">
        <v>2</v>
      </c>
      <c r="T462" s="23">
        <v>0</v>
      </c>
      <c r="U462" s="23">
        <v>2</v>
      </c>
      <c r="V462" s="23">
        <v>12</v>
      </c>
      <c r="W462" s="23">
        <v>33.68</v>
      </c>
      <c r="X462" s="23">
        <v>0</v>
      </c>
      <c r="Y462" s="24">
        <v>0</v>
      </c>
      <c r="Z462" s="23">
        <v>3</v>
      </c>
      <c r="AA462" s="23">
        <v>1</v>
      </c>
      <c r="AB462" s="19" t="str">
        <f>VLOOKUP(E:E,笔记匹配!A:X,3,FALSE)</f>
        <v>圆湘琴</v>
      </c>
      <c r="AC462" s="19" t="str">
        <f>VLOOKUP(E:E,笔记匹配!A:X,2,FALSE)</f>
        <v>月之精华</v>
      </c>
      <c r="AD462" s="19" t="str">
        <f>VLOOKUP(E:E,笔记匹配!A:X,4,FALSE)</f>
        <v>广禾堂月之精华</v>
      </c>
    </row>
    <row r="463" spans="1:30">
      <c r="A463" s="22" t="s">
        <v>60</v>
      </c>
      <c r="B463" s="22" t="s">
        <v>521</v>
      </c>
      <c r="C463" s="23">
        <v>16642894</v>
      </c>
      <c r="D463" s="22" t="s">
        <v>172</v>
      </c>
      <c r="E463" s="22" t="s">
        <v>372</v>
      </c>
      <c r="F463" s="22" t="s">
        <v>524</v>
      </c>
      <c r="G463" s="23">
        <v>3233979</v>
      </c>
      <c r="H463" s="22" t="s">
        <v>524</v>
      </c>
      <c r="I463" s="23">
        <v>2619310</v>
      </c>
      <c r="J463" s="22" t="s">
        <v>518</v>
      </c>
      <c r="K463" s="23">
        <v>4.18</v>
      </c>
      <c r="L463" s="23">
        <v>803</v>
      </c>
      <c r="M463" s="23">
        <v>14</v>
      </c>
      <c r="N463" s="24">
        <v>0.0174</v>
      </c>
      <c r="O463" s="23">
        <v>0.3</v>
      </c>
      <c r="P463" s="23">
        <v>5.21</v>
      </c>
      <c r="Q463" s="23">
        <v>0</v>
      </c>
      <c r="R463" s="23">
        <v>0</v>
      </c>
      <c r="S463" s="23">
        <v>0</v>
      </c>
      <c r="T463" s="23">
        <v>0</v>
      </c>
      <c r="U463" s="23">
        <v>0</v>
      </c>
      <c r="V463" s="23">
        <v>0</v>
      </c>
      <c r="W463" s="23">
        <v>0</v>
      </c>
      <c r="X463" s="23">
        <v>0</v>
      </c>
      <c r="Y463" s="24">
        <v>0</v>
      </c>
      <c r="Z463" s="23">
        <v>0</v>
      </c>
      <c r="AA463" s="23">
        <v>0</v>
      </c>
      <c r="AB463" s="19" t="str">
        <f>VLOOKUP(E:E,笔记匹配!A:X,3,FALSE)</f>
        <v>圆湘琴</v>
      </c>
      <c r="AC463" s="19" t="str">
        <f>VLOOKUP(E:E,笔记匹配!A:X,2,FALSE)</f>
        <v>月之精华</v>
      </c>
      <c r="AD463" s="19" t="str">
        <f>VLOOKUP(E:E,笔记匹配!A:X,4,FALSE)</f>
        <v>广禾堂月之精华</v>
      </c>
    </row>
    <row r="464" spans="1:30">
      <c r="A464" s="22" t="s">
        <v>60</v>
      </c>
      <c r="B464" s="22" t="s">
        <v>531</v>
      </c>
      <c r="C464" s="23">
        <v>16851432</v>
      </c>
      <c r="D464" s="22" t="s">
        <v>172</v>
      </c>
      <c r="E464" s="22" t="s">
        <v>372</v>
      </c>
      <c r="F464" s="22" t="s">
        <v>532</v>
      </c>
      <c r="G464" s="23">
        <v>3264185</v>
      </c>
      <c r="H464" s="22" t="s">
        <v>532</v>
      </c>
      <c r="I464" s="23">
        <v>2651960</v>
      </c>
      <c r="J464" s="22" t="s">
        <v>518</v>
      </c>
      <c r="K464" s="23">
        <v>210.15</v>
      </c>
      <c r="L464" s="23">
        <v>16178</v>
      </c>
      <c r="M464" s="23">
        <v>450</v>
      </c>
      <c r="N464" s="24">
        <v>0.0278</v>
      </c>
      <c r="O464" s="23">
        <v>0.47</v>
      </c>
      <c r="P464" s="23">
        <v>12.99</v>
      </c>
      <c r="Q464" s="23">
        <v>9</v>
      </c>
      <c r="R464" s="23">
        <v>0</v>
      </c>
      <c r="S464" s="23">
        <v>0</v>
      </c>
      <c r="T464" s="23">
        <v>0</v>
      </c>
      <c r="U464" s="23">
        <v>0</v>
      </c>
      <c r="V464" s="23">
        <v>9</v>
      </c>
      <c r="W464" s="23">
        <v>23.35</v>
      </c>
      <c r="X464" s="23">
        <v>0</v>
      </c>
      <c r="Y464" s="24">
        <v>0</v>
      </c>
      <c r="Z464" s="23">
        <v>4</v>
      </c>
      <c r="AA464" s="23">
        <v>1</v>
      </c>
      <c r="AB464" s="19" t="str">
        <f>VLOOKUP(E:E,笔记匹配!A:X,3,FALSE)</f>
        <v>圆湘琴</v>
      </c>
      <c r="AC464" s="19" t="str">
        <f>VLOOKUP(E:E,笔记匹配!A:X,2,FALSE)</f>
        <v>月之精华</v>
      </c>
      <c r="AD464" s="19" t="str">
        <f>VLOOKUP(E:E,笔记匹配!A:X,4,FALSE)</f>
        <v>广禾堂月之精华</v>
      </c>
    </row>
    <row r="465" spans="1:30">
      <c r="A465" s="22" t="s">
        <v>60</v>
      </c>
      <c r="B465" s="22" t="s">
        <v>557</v>
      </c>
      <c r="C465" s="23">
        <v>17419696</v>
      </c>
      <c r="D465" s="22" t="s">
        <v>172</v>
      </c>
      <c r="E465" s="22" t="s">
        <v>372</v>
      </c>
      <c r="F465" s="22" t="s">
        <v>558</v>
      </c>
      <c r="G465" s="23">
        <v>3345513</v>
      </c>
      <c r="H465" s="22" t="s">
        <v>558</v>
      </c>
      <c r="I465" s="23">
        <v>2733316</v>
      </c>
      <c r="J465" s="22" t="s">
        <v>518</v>
      </c>
      <c r="K465" s="23">
        <v>224.67</v>
      </c>
      <c r="L465" s="23">
        <v>18479</v>
      </c>
      <c r="M465" s="23">
        <v>509</v>
      </c>
      <c r="N465" s="24">
        <v>0.0275</v>
      </c>
      <c r="O465" s="23">
        <v>0.44</v>
      </c>
      <c r="P465" s="23">
        <v>12.16</v>
      </c>
      <c r="Q465" s="23">
        <v>8</v>
      </c>
      <c r="R465" s="23">
        <v>0</v>
      </c>
      <c r="S465" s="23">
        <v>1</v>
      </c>
      <c r="T465" s="23">
        <v>0</v>
      </c>
      <c r="U465" s="23">
        <v>0</v>
      </c>
      <c r="V465" s="23">
        <v>9</v>
      </c>
      <c r="W465" s="23">
        <v>24.96</v>
      </c>
      <c r="X465" s="23">
        <v>0</v>
      </c>
      <c r="Y465" s="24">
        <v>0</v>
      </c>
      <c r="Z465" s="23">
        <v>0</v>
      </c>
      <c r="AA465" s="23">
        <v>0</v>
      </c>
      <c r="AB465" s="19" t="str">
        <f>VLOOKUP(E:E,笔记匹配!A:X,3,FALSE)</f>
        <v>圆湘琴</v>
      </c>
      <c r="AC465" s="19" t="str">
        <f>VLOOKUP(E:E,笔记匹配!A:X,2,FALSE)</f>
        <v>月之精华</v>
      </c>
      <c r="AD465" s="19" t="str">
        <f>VLOOKUP(E:E,笔记匹配!A:X,4,FALSE)</f>
        <v>广禾堂月之精华</v>
      </c>
    </row>
    <row r="466" spans="1:30">
      <c r="A466" s="22" t="s">
        <v>60</v>
      </c>
      <c r="B466" s="22" t="s">
        <v>567</v>
      </c>
      <c r="C466" s="23">
        <v>17949158</v>
      </c>
      <c r="D466" s="22" t="s">
        <v>184</v>
      </c>
      <c r="E466" s="22" t="s">
        <v>373</v>
      </c>
      <c r="F466" s="22" t="s">
        <v>568</v>
      </c>
      <c r="G466" s="23">
        <v>3532508</v>
      </c>
      <c r="H466" s="22" t="s">
        <v>568</v>
      </c>
      <c r="I466" s="23">
        <v>2918034</v>
      </c>
      <c r="J466" s="22" t="s">
        <v>518</v>
      </c>
      <c r="K466" s="23">
        <v>399.78</v>
      </c>
      <c r="L466" s="23">
        <v>20810</v>
      </c>
      <c r="M466" s="23">
        <v>655</v>
      </c>
      <c r="N466" s="24">
        <v>0.0315</v>
      </c>
      <c r="O466" s="23">
        <v>0.61</v>
      </c>
      <c r="P466" s="23">
        <v>19.21</v>
      </c>
      <c r="Q466" s="23">
        <v>50</v>
      </c>
      <c r="R466" s="23">
        <v>0</v>
      </c>
      <c r="S466" s="23">
        <v>32</v>
      </c>
      <c r="T466" s="23">
        <v>0</v>
      </c>
      <c r="U466" s="23">
        <v>3</v>
      </c>
      <c r="V466" s="23">
        <v>85</v>
      </c>
      <c r="W466" s="23">
        <v>4.7</v>
      </c>
      <c r="X466" s="23">
        <v>0</v>
      </c>
      <c r="Y466" s="24">
        <v>0</v>
      </c>
      <c r="Z466" s="23">
        <v>13</v>
      </c>
      <c r="AA466" s="23">
        <v>8</v>
      </c>
      <c r="AB466" s="19" t="str">
        <f>VLOOKUP(E:E,笔记匹配!A:X,3,FALSE)</f>
        <v>西米是个小可爱</v>
      </c>
      <c r="AC466" s="19" t="str">
        <f>VLOOKUP(E:E,笔记匹配!A:X,2,FALSE)</f>
        <v>月之精华</v>
      </c>
      <c r="AD466" s="19" t="str">
        <f>VLOOKUP(E:E,笔记匹配!A:X,4,FALSE)</f>
        <v>广禾堂</v>
      </c>
    </row>
    <row r="467" spans="1:30">
      <c r="A467" s="22" t="s">
        <v>60</v>
      </c>
      <c r="B467" s="22" t="s">
        <v>569</v>
      </c>
      <c r="C467" s="23">
        <v>17994331</v>
      </c>
      <c r="D467" s="22" t="s">
        <v>172</v>
      </c>
      <c r="E467" s="22" t="s">
        <v>372</v>
      </c>
      <c r="F467" s="22" t="s">
        <v>570</v>
      </c>
      <c r="G467" s="23">
        <v>3555881</v>
      </c>
      <c r="H467" s="22" t="s">
        <v>570</v>
      </c>
      <c r="I467" s="23">
        <v>2940876</v>
      </c>
      <c r="J467" s="22" t="s">
        <v>518</v>
      </c>
      <c r="K467" s="23">
        <v>49.85</v>
      </c>
      <c r="L467" s="23">
        <v>5775</v>
      </c>
      <c r="M467" s="23">
        <v>137</v>
      </c>
      <c r="N467" s="24">
        <v>0.0237</v>
      </c>
      <c r="O467" s="23">
        <v>0.36</v>
      </c>
      <c r="P467" s="23">
        <v>8.63</v>
      </c>
      <c r="Q467" s="23">
        <v>0</v>
      </c>
      <c r="R467" s="23">
        <v>0</v>
      </c>
      <c r="S467" s="23">
        <v>0</v>
      </c>
      <c r="T467" s="23">
        <v>0</v>
      </c>
      <c r="U467" s="23">
        <v>0</v>
      </c>
      <c r="V467" s="23">
        <v>0</v>
      </c>
      <c r="W467" s="23">
        <v>0</v>
      </c>
      <c r="X467" s="23">
        <v>0</v>
      </c>
      <c r="Y467" s="24">
        <v>0</v>
      </c>
      <c r="Z467" s="23">
        <v>1</v>
      </c>
      <c r="AA467" s="23">
        <v>0</v>
      </c>
      <c r="AB467" s="19" t="str">
        <f>VLOOKUP(E:E,笔记匹配!A:X,3,FALSE)</f>
        <v>圆湘琴</v>
      </c>
      <c r="AC467" s="19" t="str">
        <f>VLOOKUP(E:E,笔记匹配!A:X,2,FALSE)</f>
        <v>月之精华</v>
      </c>
      <c r="AD467" s="19" t="str">
        <f>VLOOKUP(E:E,笔记匹配!A:X,4,FALSE)</f>
        <v>广禾堂月之精华</v>
      </c>
    </row>
    <row r="468" spans="1:30">
      <c r="A468" s="22" t="s">
        <v>60</v>
      </c>
      <c r="B468" s="22" t="s">
        <v>573</v>
      </c>
      <c r="C468" s="23">
        <v>18062841</v>
      </c>
      <c r="D468" s="22" t="s">
        <v>172</v>
      </c>
      <c r="E468" s="22" t="s">
        <v>373</v>
      </c>
      <c r="F468" s="22" t="s">
        <v>574</v>
      </c>
      <c r="G468" s="23">
        <v>3590010</v>
      </c>
      <c r="H468" s="22" t="s">
        <v>575</v>
      </c>
      <c r="I468" s="23">
        <v>2975201</v>
      </c>
      <c r="J468" s="22" t="s">
        <v>518</v>
      </c>
      <c r="K468" s="23">
        <v>1.5</v>
      </c>
      <c r="L468" s="23">
        <v>210</v>
      </c>
      <c r="M468" s="23">
        <v>5</v>
      </c>
      <c r="N468" s="24">
        <v>0.0238</v>
      </c>
      <c r="O468" s="23">
        <v>0.3</v>
      </c>
      <c r="P468" s="23">
        <v>7.14</v>
      </c>
      <c r="Q468" s="23">
        <v>0</v>
      </c>
      <c r="R468" s="23">
        <v>0</v>
      </c>
      <c r="S468" s="23">
        <v>0</v>
      </c>
      <c r="T468" s="23">
        <v>0</v>
      </c>
      <c r="U468" s="23">
        <v>0</v>
      </c>
      <c r="V468" s="23">
        <v>0</v>
      </c>
      <c r="W468" s="23">
        <v>0</v>
      </c>
      <c r="X468" s="23">
        <v>0</v>
      </c>
      <c r="Y468" s="24">
        <v>0</v>
      </c>
      <c r="Z468" s="23">
        <v>0</v>
      </c>
      <c r="AA468" s="23">
        <v>0</v>
      </c>
      <c r="AB468" s="19" t="str">
        <f>VLOOKUP(E:E,笔记匹配!A:X,3,FALSE)</f>
        <v>西米是个小可爱</v>
      </c>
      <c r="AC468" s="19" t="str">
        <f>VLOOKUP(E:E,笔记匹配!A:X,2,FALSE)</f>
        <v>月之精华</v>
      </c>
      <c r="AD468" s="19" t="str">
        <f>VLOOKUP(E:E,笔记匹配!A:X,4,FALSE)</f>
        <v>广禾堂</v>
      </c>
    </row>
    <row r="469" spans="1:30">
      <c r="A469" s="22" t="s">
        <v>60</v>
      </c>
      <c r="B469" s="22" t="s">
        <v>573</v>
      </c>
      <c r="C469" s="23">
        <v>18063010</v>
      </c>
      <c r="D469" s="22" t="s">
        <v>172</v>
      </c>
      <c r="E469" s="22" t="s">
        <v>373</v>
      </c>
      <c r="F469" s="22" t="s">
        <v>576</v>
      </c>
      <c r="G469" s="23">
        <v>3590089</v>
      </c>
      <c r="H469" s="22" t="s">
        <v>577</v>
      </c>
      <c r="I469" s="23">
        <v>2975278</v>
      </c>
      <c r="J469" s="22" t="s">
        <v>518</v>
      </c>
      <c r="K469" s="23">
        <v>132.17</v>
      </c>
      <c r="L469" s="23">
        <v>9768</v>
      </c>
      <c r="M469" s="23">
        <v>299</v>
      </c>
      <c r="N469" s="24">
        <v>0.0306</v>
      </c>
      <c r="O469" s="23">
        <v>0.44</v>
      </c>
      <c r="P469" s="23">
        <v>13.53</v>
      </c>
      <c r="Q469" s="23">
        <v>1</v>
      </c>
      <c r="R469" s="23">
        <v>0</v>
      </c>
      <c r="S469" s="23">
        <v>2</v>
      </c>
      <c r="T469" s="23">
        <v>0</v>
      </c>
      <c r="U469" s="23">
        <v>0</v>
      </c>
      <c r="V469" s="23">
        <v>3</v>
      </c>
      <c r="W469" s="23">
        <v>44.06</v>
      </c>
      <c r="X469" s="23">
        <v>0</v>
      </c>
      <c r="Y469" s="24">
        <v>0</v>
      </c>
      <c r="Z469" s="23">
        <v>3</v>
      </c>
      <c r="AA469" s="23">
        <v>1</v>
      </c>
      <c r="AB469" s="19" t="str">
        <f>VLOOKUP(E:E,笔记匹配!A:X,3,FALSE)</f>
        <v>西米是个小可爱</v>
      </c>
      <c r="AC469" s="19" t="str">
        <f>VLOOKUP(E:E,笔记匹配!A:X,2,FALSE)</f>
        <v>月之精华</v>
      </c>
      <c r="AD469" s="19" t="str">
        <f>VLOOKUP(E:E,笔记匹配!A:X,4,FALSE)</f>
        <v>广禾堂</v>
      </c>
    </row>
    <row r="470" spans="1:30">
      <c r="A470" s="22" t="s">
        <v>60</v>
      </c>
      <c r="B470" s="22" t="s">
        <v>578</v>
      </c>
      <c r="C470" s="23">
        <v>18063089</v>
      </c>
      <c r="D470" s="22" t="s">
        <v>172</v>
      </c>
      <c r="E470" s="22" t="s">
        <v>372</v>
      </c>
      <c r="F470" s="22" t="s">
        <v>579</v>
      </c>
      <c r="G470" s="23">
        <v>3590129</v>
      </c>
      <c r="H470" s="22" t="s">
        <v>580</v>
      </c>
      <c r="I470" s="23">
        <v>2975322</v>
      </c>
      <c r="J470" s="22" t="s">
        <v>518</v>
      </c>
      <c r="K470" s="23">
        <v>43.1</v>
      </c>
      <c r="L470" s="23">
        <v>4991</v>
      </c>
      <c r="M470" s="23">
        <v>121</v>
      </c>
      <c r="N470" s="24">
        <v>0.0242</v>
      </c>
      <c r="O470" s="23">
        <v>0.36</v>
      </c>
      <c r="P470" s="23">
        <v>8.64</v>
      </c>
      <c r="Q470" s="23">
        <v>1</v>
      </c>
      <c r="R470" s="23">
        <v>0</v>
      </c>
      <c r="S470" s="23">
        <v>0</v>
      </c>
      <c r="T470" s="23">
        <v>0</v>
      </c>
      <c r="U470" s="23">
        <v>0</v>
      </c>
      <c r="V470" s="23">
        <v>1</v>
      </c>
      <c r="W470" s="23">
        <v>43.1</v>
      </c>
      <c r="X470" s="23">
        <v>0</v>
      </c>
      <c r="Y470" s="24">
        <v>0</v>
      </c>
      <c r="Z470" s="23">
        <v>1</v>
      </c>
      <c r="AA470" s="23">
        <v>1</v>
      </c>
      <c r="AB470" s="19" t="str">
        <f>VLOOKUP(E:E,笔记匹配!A:X,3,FALSE)</f>
        <v>圆湘琴</v>
      </c>
      <c r="AC470" s="19" t="str">
        <f>VLOOKUP(E:E,笔记匹配!A:X,2,FALSE)</f>
        <v>月之精华</v>
      </c>
      <c r="AD470" s="19" t="str">
        <f>VLOOKUP(E:E,笔记匹配!A:X,4,FALSE)</f>
        <v>广禾堂月之精华</v>
      </c>
    </row>
    <row r="471" spans="1:30">
      <c r="A471" s="22" t="s">
        <v>60</v>
      </c>
      <c r="B471" s="22" t="s">
        <v>573</v>
      </c>
      <c r="C471" s="23">
        <v>18091605</v>
      </c>
      <c r="D471" s="22" t="s">
        <v>184</v>
      </c>
      <c r="E471" s="22" t="s">
        <v>385</v>
      </c>
      <c r="F471" s="22" t="s">
        <v>581</v>
      </c>
      <c r="G471" s="23">
        <v>3603407</v>
      </c>
      <c r="H471" s="22" t="s">
        <v>581</v>
      </c>
      <c r="I471" s="23">
        <v>2988916</v>
      </c>
      <c r="J471" s="22" t="s">
        <v>518</v>
      </c>
      <c r="K471" s="23">
        <v>117.96</v>
      </c>
      <c r="L471" s="23">
        <v>8616</v>
      </c>
      <c r="M471" s="23">
        <v>263</v>
      </c>
      <c r="N471" s="24">
        <v>0.0305</v>
      </c>
      <c r="O471" s="23">
        <v>0.45</v>
      </c>
      <c r="P471" s="23">
        <v>13.69</v>
      </c>
      <c r="Q471" s="23">
        <v>10</v>
      </c>
      <c r="R471" s="23">
        <v>2</v>
      </c>
      <c r="S471" s="23">
        <v>11</v>
      </c>
      <c r="T471" s="23">
        <v>0</v>
      </c>
      <c r="U471" s="23">
        <v>1</v>
      </c>
      <c r="V471" s="23">
        <v>24</v>
      </c>
      <c r="W471" s="23">
        <v>4.92</v>
      </c>
      <c r="X471" s="23">
        <v>0</v>
      </c>
      <c r="Y471" s="24">
        <v>0</v>
      </c>
      <c r="Z471" s="23">
        <v>4</v>
      </c>
      <c r="AA471" s="23">
        <v>1</v>
      </c>
      <c r="AB471" s="19" t="str">
        <f>VLOOKUP(E:E,笔记匹配!A:X,3,FALSE)</f>
        <v>绿不油</v>
      </c>
      <c r="AC471" s="19" t="str">
        <f>VLOOKUP(E:E,笔记匹配!A:X,2,FALSE)</f>
        <v>月之精华</v>
      </c>
      <c r="AD471" s="19" t="str">
        <f>VLOOKUP(E:E,笔记匹配!A:X,4,FALSE)</f>
        <v>广禾堂</v>
      </c>
    </row>
    <row r="472" spans="1:30">
      <c r="A472" s="22" t="s">
        <v>60</v>
      </c>
      <c r="B472" s="22" t="s">
        <v>584</v>
      </c>
      <c r="C472" s="23">
        <v>18366636</v>
      </c>
      <c r="D472" s="22" t="s">
        <v>184</v>
      </c>
      <c r="E472" s="22" t="s">
        <v>387</v>
      </c>
      <c r="F472" s="22" t="s">
        <v>585</v>
      </c>
      <c r="G472" s="23">
        <v>3734397</v>
      </c>
      <c r="H472" s="22" t="s">
        <v>585</v>
      </c>
      <c r="I472" s="23">
        <v>3119693</v>
      </c>
      <c r="J472" s="22" t="s">
        <v>518</v>
      </c>
      <c r="K472" s="23">
        <v>284.03</v>
      </c>
      <c r="L472" s="23">
        <v>25670</v>
      </c>
      <c r="M472" s="23">
        <v>1191</v>
      </c>
      <c r="N472" s="24">
        <v>0.0464</v>
      </c>
      <c r="O472" s="23">
        <v>0.24</v>
      </c>
      <c r="P472" s="23">
        <v>11.06</v>
      </c>
      <c r="Q472" s="23">
        <v>36</v>
      </c>
      <c r="R472" s="23">
        <v>1</v>
      </c>
      <c r="S472" s="23">
        <v>22</v>
      </c>
      <c r="T472" s="23">
        <v>0</v>
      </c>
      <c r="U472" s="23">
        <v>8</v>
      </c>
      <c r="V472" s="23">
        <v>67</v>
      </c>
      <c r="W472" s="23">
        <v>4.24</v>
      </c>
      <c r="X472" s="23">
        <v>0</v>
      </c>
      <c r="Y472" s="24">
        <v>0</v>
      </c>
      <c r="Z472" s="23">
        <v>3</v>
      </c>
      <c r="AA472" s="23">
        <v>0</v>
      </c>
      <c r="AB472" s="19" t="str">
        <f>VLOOKUP(E:E,笔记匹配!A:X,3,FALSE)</f>
        <v>安利给全世界的痛经女孩！</v>
      </c>
      <c r="AC472" s="19" t="str">
        <f>VLOOKUP(E:E,笔记匹配!A:X,2,FALSE)</f>
        <v>无</v>
      </c>
      <c r="AD472" s="19" t="str">
        <f>VLOOKUP(E:E,笔记匹配!A:X,4,FALSE)</f>
        <v>无</v>
      </c>
    </row>
    <row r="473" spans="1:30">
      <c r="A473" s="22" t="s">
        <v>60</v>
      </c>
      <c r="B473" s="22" t="s">
        <v>586</v>
      </c>
      <c r="C473" s="23">
        <v>18495633</v>
      </c>
      <c r="D473" s="22" t="s">
        <v>184</v>
      </c>
      <c r="E473" s="22" t="s">
        <v>388</v>
      </c>
      <c r="F473" s="22" t="s">
        <v>587</v>
      </c>
      <c r="G473" s="23">
        <v>3794773</v>
      </c>
      <c r="H473" s="22" t="s">
        <v>587</v>
      </c>
      <c r="I473" s="23">
        <v>3179957</v>
      </c>
      <c r="J473" s="22" t="s">
        <v>518</v>
      </c>
      <c r="K473" s="23">
        <v>501.74</v>
      </c>
      <c r="L473" s="23">
        <v>99198</v>
      </c>
      <c r="M473" s="23">
        <v>6514</v>
      </c>
      <c r="N473" s="24">
        <v>0.0657</v>
      </c>
      <c r="O473" s="23">
        <v>0.08</v>
      </c>
      <c r="P473" s="23">
        <v>5.06</v>
      </c>
      <c r="Q473" s="23">
        <v>85</v>
      </c>
      <c r="R473" s="23">
        <v>9</v>
      </c>
      <c r="S473" s="23">
        <v>114</v>
      </c>
      <c r="T473" s="23">
        <v>3</v>
      </c>
      <c r="U473" s="23">
        <v>98</v>
      </c>
      <c r="V473" s="23">
        <v>309</v>
      </c>
      <c r="W473" s="23">
        <v>1.62</v>
      </c>
      <c r="X473" s="23">
        <v>0</v>
      </c>
      <c r="Y473" s="24">
        <v>0</v>
      </c>
      <c r="Z473" s="23">
        <v>39</v>
      </c>
      <c r="AA473" s="23">
        <v>138</v>
      </c>
      <c r="AB473" s="19" t="str">
        <f>VLOOKUP(E:E,笔记匹配!A:X,3,FALSE)</f>
        <v>42天的月子注意事项，看这一篇就够啦！</v>
      </c>
      <c r="AC473" s="19" t="str">
        <f>VLOOKUP(E:E,笔记匹配!A:X,2,FALSE)</f>
        <v>无</v>
      </c>
      <c r="AD473" s="19" t="str">
        <f>VLOOKUP(E:E,笔记匹配!A:X,4,FALSE)</f>
        <v>广禾堂</v>
      </c>
    </row>
    <row r="474" spans="1:30">
      <c r="A474" s="22" t="s">
        <v>60</v>
      </c>
      <c r="B474" s="22" t="s">
        <v>588</v>
      </c>
      <c r="C474" s="23">
        <v>18547124</v>
      </c>
      <c r="D474" s="22" t="s">
        <v>184</v>
      </c>
      <c r="E474" s="22" t="s">
        <v>389</v>
      </c>
      <c r="F474" s="22" t="s">
        <v>589</v>
      </c>
      <c r="G474" s="23">
        <v>3820882</v>
      </c>
      <c r="H474" s="22" t="s">
        <v>589</v>
      </c>
      <c r="I474" s="23">
        <v>3205885</v>
      </c>
      <c r="J474" s="22" t="s">
        <v>518</v>
      </c>
      <c r="K474" s="23">
        <v>302.64</v>
      </c>
      <c r="L474" s="23">
        <v>42829</v>
      </c>
      <c r="M474" s="23">
        <v>1344</v>
      </c>
      <c r="N474" s="24">
        <v>0.0314</v>
      </c>
      <c r="O474" s="23">
        <v>0.23</v>
      </c>
      <c r="P474" s="23">
        <v>7.07</v>
      </c>
      <c r="Q474" s="23">
        <v>53</v>
      </c>
      <c r="R474" s="23">
        <v>0</v>
      </c>
      <c r="S474" s="23">
        <v>60</v>
      </c>
      <c r="T474" s="23">
        <v>11</v>
      </c>
      <c r="U474" s="23">
        <v>1</v>
      </c>
      <c r="V474" s="23">
        <v>125</v>
      </c>
      <c r="W474" s="23">
        <v>2.42</v>
      </c>
      <c r="X474" s="23">
        <v>0</v>
      </c>
      <c r="Y474" s="24">
        <v>0</v>
      </c>
      <c r="Z474" s="23">
        <v>16</v>
      </c>
      <c r="AA474" s="23">
        <v>18</v>
      </c>
      <c r="AB474" s="19" t="str">
        <f>VLOOKUP(E:E,笔记匹配!A:X,3,FALSE)</f>
        <v>一只慕</v>
      </c>
      <c r="AC474" s="19" t="str">
        <f>VLOOKUP(E:E,笔记匹配!A:X,2,FALSE)</f>
        <v>月之精华</v>
      </c>
      <c r="AD474" s="19" t="str">
        <f>VLOOKUP(E:E,笔记匹配!A:X,4,FALSE)</f>
        <v>广禾堂月之精华</v>
      </c>
    </row>
    <row r="475" spans="1:30">
      <c r="A475" s="22" t="s">
        <v>61</v>
      </c>
      <c r="B475" s="22" t="s">
        <v>521</v>
      </c>
      <c r="C475" s="23">
        <v>16642222</v>
      </c>
      <c r="D475" s="22" t="s">
        <v>172</v>
      </c>
      <c r="E475" s="22" t="s">
        <v>372</v>
      </c>
      <c r="F475" s="22" t="s">
        <v>522</v>
      </c>
      <c r="G475" s="23">
        <v>3233847</v>
      </c>
      <c r="H475" s="22" t="s">
        <v>522</v>
      </c>
      <c r="I475" s="23">
        <v>2619163</v>
      </c>
      <c r="J475" s="22" t="s">
        <v>518</v>
      </c>
      <c r="K475" s="23">
        <v>255.26</v>
      </c>
      <c r="L475" s="23">
        <v>16864</v>
      </c>
      <c r="M475" s="23">
        <v>495</v>
      </c>
      <c r="N475" s="24">
        <v>0.0294</v>
      </c>
      <c r="O475" s="23">
        <v>0.52</v>
      </c>
      <c r="P475" s="23">
        <v>15.14</v>
      </c>
      <c r="Q475" s="23">
        <v>7</v>
      </c>
      <c r="R475" s="23">
        <v>0</v>
      </c>
      <c r="S475" s="23">
        <v>1</v>
      </c>
      <c r="T475" s="23">
        <v>0</v>
      </c>
      <c r="U475" s="23">
        <v>0</v>
      </c>
      <c r="V475" s="23">
        <v>8</v>
      </c>
      <c r="W475" s="23">
        <v>31.91</v>
      </c>
      <c r="X475" s="23">
        <v>0</v>
      </c>
      <c r="Y475" s="24">
        <v>0</v>
      </c>
      <c r="Z475" s="23">
        <v>1</v>
      </c>
      <c r="AA475" s="23">
        <v>1</v>
      </c>
      <c r="AB475" s="19" t="str">
        <f>VLOOKUP(E:E,笔记匹配!A:X,3,FALSE)</f>
        <v>圆湘琴</v>
      </c>
      <c r="AC475" s="19" t="str">
        <f>VLOOKUP(E:E,笔记匹配!A:X,2,FALSE)</f>
        <v>月之精华</v>
      </c>
      <c r="AD475" s="19" t="str">
        <f>VLOOKUP(E:E,笔记匹配!A:X,4,FALSE)</f>
        <v>广禾堂月之精华</v>
      </c>
    </row>
    <row r="476" spans="1:30">
      <c r="A476" s="22" t="s">
        <v>61</v>
      </c>
      <c r="B476" s="22" t="s">
        <v>521</v>
      </c>
      <c r="C476" s="23">
        <v>16642794</v>
      </c>
      <c r="D476" s="22" t="s">
        <v>172</v>
      </c>
      <c r="E476" s="22" t="s">
        <v>372</v>
      </c>
      <c r="F476" s="22" t="s">
        <v>523</v>
      </c>
      <c r="G476" s="23">
        <v>3233955</v>
      </c>
      <c r="H476" s="22" t="s">
        <v>523</v>
      </c>
      <c r="I476" s="23">
        <v>2619293</v>
      </c>
      <c r="J476" s="22" t="s">
        <v>518</v>
      </c>
      <c r="K476" s="23">
        <v>402.14</v>
      </c>
      <c r="L476" s="23">
        <v>15003</v>
      </c>
      <c r="M476" s="23">
        <v>433</v>
      </c>
      <c r="N476" s="24">
        <v>0.0289</v>
      </c>
      <c r="O476" s="23">
        <v>0.93</v>
      </c>
      <c r="P476" s="23">
        <v>26.8</v>
      </c>
      <c r="Q476" s="23">
        <v>4</v>
      </c>
      <c r="R476" s="23">
        <v>0</v>
      </c>
      <c r="S476" s="23">
        <v>4</v>
      </c>
      <c r="T476" s="23">
        <v>0</v>
      </c>
      <c r="U476" s="23">
        <v>0</v>
      </c>
      <c r="V476" s="23">
        <v>8</v>
      </c>
      <c r="W476" s="23">
        <v>50.27</v>
      </c>
      <c r="X476" s="23">
        <v>0</v>
      </c>
      <c r="Y476" s="24">
        <v>0</v>
      </c>
      <c r="Z476" s="23">
        <v>3</v>
      </c>
      <c r="AA476" s="23">
        <v>1</v>
      </c>
      <c r="AB476" s="19" t="str">
        <f>VLOOKUP(E:E,笔记匹配!A:X,3,FALSE)</f>
        <v>圆湘琴</v>
      </c>
      <c r="AC476" s="19" t="str">
        <f>VLOOKUP(E:E,笔记匹配!A:X,2,FALSE)</f>
        <v>月之精华</v>
      </c>
      <c r="AD476" s="19" t="str">
        <f>VLOOKUP(E:E,笔记匹配!A:X,4,FALSE)</f>
        <v>广禾堂月之精华</v>
      </c>
    </row>
    <row r="477" spans="1:30">
      <c r="A477" s="22" t="s">
        <v>61</v>
      </c>
      <c r="B477" s="22" t="s">
        <v>521</v>
      </c>
      <c r="C477" s="23">
        <v>16642894</v>
      </c>
      <c r="D477" s="22" t="s">
        <v>172</v>
      </c>
      <c r="E477" s="22" t="s">
        <v>372</v>
      </c>
      <c r="F477" s="22" t="s">
        <v>524</v>
      </c>
      <c r="G477" s="23">
        <v>3233979</v>
      </c>
      <c r="H477" s="22" t="s">
        <v>524</v>
      </c>
      <c r="I477" s="23">
        <v>2619310</v>
      </c>
      <c r="J477" s="22" t="s">
        <v>518</v>
      </c>
      <c r="K477" s="23">
        <v>3</v>
      </c>
      <c r="L477" s="23">
        <v>665</v>
      </c>
      <c r="M477" s="23">
        <v>10</v>
      </c>
      <c r="N477" s="24">
        <v>0.015</v>
      </c>
      <c r="O477" s="23">
        <v>0.3</v>
      </c>
      <c r="P477" s="23">
        <v>4.51</v>
      </c>
      <c r="Q477" s="23">
        <v>0</v>
      </c>
      <c r="R477" s="23">
        <v>0</v>
      </c>
      <c r="S477" s="23">
        <v>0</v>
      </c>
      <c r="T477" s="23">
        <v>0</v>
      </c>
      <c r="U477" s="23">
        <v>0</v>
      </c>
      <c r="V477" s="23">
        <v>0</v>
      </c>
      <c r="W477" s="23">
        <v>0</v>
      </c>
      <c r="X477" s="23">
        <v>0</v>
      </c>
      <c r="Y477" s="24">
        <v>0</v>
      </c>
      <c r="Z477" s="23">
        <v>0</v>
      </c>
      <c r="AA477" s="23">
        <v>0</v>
      </c>
      <c r="AB477" s="19" t="str">
        <f>VLOOKUP(E:E,笔记匹配!A:X,3,FALSE)</f>
        <v>圆湘琴</v>
      </c>
      <c r="AC477" s="19" t="str">
        <f>VLOOKUP(E:E,笔记匹配!A:X,2,FALSE)</f>
        <v>月之精华</v>
      </c>
      <c r="AD477" s="19" t="str">
        <f>VLOOKUP(E:E,笔记匹配!A:X,4,FALSE)</f>
        <v>广禾堂月之精华</v>
      </c>
    </row>
    <row r="478" spans="1:30">
      <c r="A478" s="22" t="s">
        <v>61</v>
      </c>
      <c r="B478" s="22" t="s">
        <v>531</v>
      </c>
      <c r="C478" s="23">
        <v>16851432</v>
      </c>
      <c r="D478" s="22" t="s">
        <v>172</v>
      </c>
      <c r="E478" s="22" t="s">
        <v>372</v>
      </c>
      <c r="F478" s="22" t="s">
        <v>532</v>
      </c>
      <c r="G478" s="23">
        <v>3264185</v>
      </c>
      <c r="H478" s="22" t="s">
        <v>532</v>
      </c>
      <c r="I478" s="23">
        <v>2651960</v>
      </c>
      <c r="J478" s="22" t="s">
        <v>518</v>
      </c>
      <c r="K478" s="23">
        <v>187.34</v>
      </c>
      <c r="L478" s="23">
        <v>16142</v>
      </c>
      <c r="M478" s="23">
        <v>421</v>
      </c>
      <c r="N478" s="24">
        <v>0.0261</v>
      </c>
      <c r="O478" s="23">
        <v>0.44</v>
      </c>
      <c r="P478" s="23">
        <v>11.61</v>
      </c>
      <c r="Q478" s="23">
        <v>0</v>
      </c>
      <c r="R478" s="23">
        <v>1</v>
      </c>
      <c r="S478" s="23">
        <v>0</v>
      </c>
      <c r="T478" s="23">
        <v>0</v>
      </c>
      <c r="U478" s="23">
        <v>0</v>
      </c>
      <c r="V478" s="23">
        <v>1</v>
      </c>
      <c r="W478" s="23">
        <v>187.34</v>
      </c>
      <c r="X478" s="23">
        <v>0</v>
      </c>
      <c r="Y478" s="24">
        <v>0</v>
      </c>
      <c r="Z478" s="23">
        <v>1</v>
      </c>
      <c r="AA478" s="23">
        <v>2</v>
      </c>
      <c r="AB478" s="19" t="str">
        <f>VLOOKUP(E:E,笔记匹配!A:X,3,FALSE)</f>
        <v>圆湘琴</v>
      </c>
      <c r="AC478" s="19" t="str">
        <f>VLOOKUP(E:E,笔记匹配!A:X,2,FALSE)</f>
        <v>月之精华</v>
      </c>
      <c r="AD478" s="19" t="str">
        <f>VLOOKUP(E:E,笔记匹配!A:X,4,FALSE)</f>
        <v>广禾堂月之精华</v>
      </c>
    </row>
    <row r="479" spans="1:30">
      <c r="A479" s="22" t="s">
        <v>61</v>
      </c>
      <c r="B479" s="22" t="s">
        <v>557</v>
      </c>
      <c r="C479" s="23">
        <v>17419696</v>
      </c>
      <c r="D479" s="22" t="s">
        <v>172</v>
      </c>
      <c r="E479" s="22" t="s">
        <v>372</v>
      </c>
      <c r="F479" s="22" t="s">
        <v>558</v>
      </c>
      <c r="G479" s="23">
        <v>3345513</v>
      </c>
      <c r="H479" s="22" t="s">
        <v>558</v>
      </c>
      <c r="I479" s="23">
        <v>2733316</v>
      </c>
      <c r="J479" s="22" t="s">
        <v>518</v>
      </c>
      <c r="K479" s="23">
        <v>209.08</v>
      </c>
      <c r="L479" s="23">
        <v>16803</v>
      </c>
      <c r="M479" s="23">
        <v>467</v>
      </c>
      <c r="N479" s="24">
        <v>0.0278</v>
      </c>
      <c r="O479" s="23">
        <v>0.45</v>
      </c>
      <c r="P479" s="23">
        <v>12.44</v>
      </c>
      <c r="Q479" s="23">
        <v>4</v>
      </c>
      <c r="R479" s="23">
        <v>0</v>
      </c>
      <c r="S479" s="23">
        <v>1</v>
      </c>
      <c r="T479" s="23">
        <v>0</v>
      </c>
      <c r="U479" s="23">
        <v>0</v>
      </c>
      <c r="V479" s="23">
        <v>5</v>
      </c>
      <c r="W479" s="23">
        <v>41.82</v>
      </c>
      <c r="X479" s="23">
        <v>0</v>
      </c>
      <c r="Y479" s="24">
        <v>0</v>
      </c>
      <c r="Z479" s="23">
        <v>5</v>
      </c>
      <c r="AA479" s="23">
        <v>1</v>
      </c>
      <c r="AB479" s="19" t="str">
        <f>VLOOKUP(E:E,笔记匹配!A:X,3,FALSE)</f>
        <v>圆湘琴</v>
      </c>
      <c r="AC479" s="19" t="str">
        <f>VLOOKUP(E:E,笔记匹配!A:X,2,FALSE)</f>
        <v>月之精华</v>
      </c>
      <c r="AD479" s="19" t="str">
        <f>VLOOKUP(E:E,笔记匹配!A:X,4,FALSE)</f>
        <v>广禾堂月之精华</v>
      </c>
    </row>
    <row r="480" spans="1:30">
      <c r="A480" s="22" t="s">
        <v>61</v>
      </c>
      <c r="B480" s="22" t="s">
        <v>567</v>
      </c>
      <c r="C480" s="23">
        <v>17949158</v>
      </c>
      <c r="D480" s="22" t="s">
        <v>184</v>
      </c>
      <c r="E480" s="22" t="s">
        <v>373</v>
      </c>
      <c r="F480" s="22" t="s">
        <v>568</v>
      </c>
      <c r="G480" s="23">
        <v>3532508</v>
      </c>
      <c r="H480" s="22" t="s">
        <v>568</v>
      </c>
      <c r="I480" s="23">
        <v>2918034</v>
      </c>
      <c r="J480" s="22" t="s">
        <v>518</v>
      </c>
      <c r="K480" s="23">
        <v>280.05</v>
      </c>
      <c r="L480" s="23">
        <v>16218</v>
      </c>
      <c r="M480" s="23">
        <v>465</v>
      </c>
      <c r="N480" s="24">
        <v>0.0287</v>
      </c>
      <c r="O480" s="23">
        <v>0.6</v>
      </c>
      <c r="P480" s="23">
        <v>17.27</v>
      </c>
      <c r="Q480" s="23">
        <v>45</v>
      </c>
      <c r="R480" s="23">
        <v>0</v>
      </c>
      <c r="S480" s="23">
        <v>27</v>
      </c>
      <c r="T480" s="23">
        <v>1</v>
      </c>
      <c r="U480" s="23">
        <v>0</v>
      </c>
      <c r="V480" s="23">
        <v>73</v>
      </c>
      <c r="W480" s="23">
        <v>3.84</v>
      </c>
      <c r="X480" s="23">
        <v>0</v>
      </c>
      <c r="Y480" s="24">
        <v>0</v>
      </c>
      <c r="Z480" s="23">
        <v>2</v>
      </c>
      <c r="AA480" s="23">
        <v>3</v>
      </c>
      <c r="AB480" s="19" t="str">
        <f>VLOOKUP(E:E,笔记匹配!A:X,3,FALSE)</f>
        <v>西米是个小可爱</v>
      </c>
      <c r="AC480" s="19" t="str">
        <f>VLOOKUP(E:E,笔记匹配!A:X,2,FALSE)</f>
        <v>月之精华</v>
      </c>
      <c r="AD480" s="19" t="str">
        <f>VLOOKUP(E:E,笔记匹配!A:X,4,FALSE)</f>
        <v>广禾堂</v>
      </c>
    </row>
    <row r="481" spans="1:30">
      <c r="A481" s="22" t="s">
        <v>61</v>
      </c>
      <c r="B481" s="22" t="s">
        <v>569</v>
      </c>
      <c r="C481" s="23">
        <v>17994331</v>
      </c>
      <c r="D481" s="22" t="s">
        <v>172</v>
      </c>
      <c r="E481" s="22" t="s">
        <v>372</v>
      </c>
      <c r="F481" s="22" t="s">
        <v>570</v>
      </c>
      <c r="G481" s="23">
        <v>3555881</v>
      </c>
      <c r="H481" s="22" t="s">
        <v>570</v>
      </c>
      <c r="I481" s="23">
        <v>2940876</v>
      </c>
      <c r="J481" s="22" t="s">
        <v>518</v>
      </c>
      <c r="K481" s="23">
        <v>49.89</v>
      </c>
      <c r="L481" s="23">
        <v>5668</v>
      </c>
      <c r="M481" s="23">
        <v>135</v>
      </c>
      <c r="N481" s="24">
        <v>0.0238</v>
      </c>
      <c r="O481" s="23">
        <v>0.37</v>
      </c>
      <c r="P481" s="23">
        <v>8.8</v>
      </c>
      <c r="Q481" s="23">
        <v>2</v>
      </c>
      <c r="R481" s="23">
        <v>0</v>
      </c>
      <c r="S481" s="23">
        <v>0</v>
      </c>
      <c r="T481" s="23">
        <v>0</v>
      </c>
      <c r="U481" s="23">
        <v>0</v>
      </c>
      <c r="V481" s="23">
        <v>2</v>
      </c>
      <c r="W481" s="23">
        <v>24.94</v>
      </c>
      <c r="X481" s="23">
        <v>0</v>
      </c>
      <c r="Y481" s="24">
        <v>0</v>
      </c>
      <c r="Z481" s="23">
        <v>1</v>
      </c>
      <c r="AA481" s="23">
        <v>1</v>
      </c>
      <c r="AB481" s="19" t="str">
        <f>VLOOKUP(E:E,笔记匹配!A:X,3,FALSE)</f>
        <v>圆湘琴</v>
      </c>
      <c r="AC481" s="19" t="str">
        <f>VLOOKUP(E:E,笔记匹配!A:X,2,FALSE)</f>
        <v>月之精华</v>
      </c>
      <c r="AD481" s="19" t="str">
        <f>VLOOKUP(E:E,笔记匹配!A:X,4,FALSE)</f>
        <v>广禾堂月之精华</v>
      </c>
    </row>
    <row r="482" spans="1:30">
      <c r="A482" s="22" t="s">
        <v>61</v>
      </c>
      <c r="B482" s="22" t="s">
        <v>573</v>
      </c>
      <c r="C482" s="23">
        <v>18062841</v>
      </c>
      <c r="D482" s="22" t="s">
        <v>172</v>
      </c>
      <c r="E482" s="22" t="s">
        <v>373</v>
      </c>
      <c r="F482" s="22" t="s">
        <v>574</v>
      </c>
      <c r="G482" s="23">
        <v>3590010</v>
      </c>
      <c r="H482" s="22" t="s">
        <v>575</v>
      </c>
      <c r="I482" s="23">
        <v>2975201</v>
      </c>
      <c r="J482" s="22" t="s">
        <v>518</v>
      </c>
      <c r="K482" s="23">
        <v>1.91</v>
      </c>
      <c r="L482" s="23">
        <v>181</v>
      </c>
      <c r="M482" s="23">
        <v>7</v>
      </c>
      <c r="N482" s="24">
        <v>0.0387</v>
      </c>
      <c r="O482" s="23">
        <v>0.27</v>
      </c>
      <c r="P482" s="23">
        <v>10.55</v>
      </c>
      <c r="Q482" s="23">
        <v>1</v>
      </c>
      <c r="R482" s="23">
        <v>0</v>
      </c>
      <c r="S482" s="23">
        <v>0</v>
      </c>
      <c r="T482" s="23">
        <v>0</v>
      </c>
      <c r="U482" s="23">
        <v>0</v>
      </c>
      <c r="V482" s="23">
        <v>1</v>
      </c>
      <c r="W482" s="23">
        <v>1.91</v>
      </c>
      <c r="X482" s="23">
        <v>0</v>
      </c>
      <c r="Y482" s="24">
        <v>0</v>
      </c>
      <c r="Z482" s="23">
        <v>0</v>
      </c>
      <c r="AA482" s="23">
        <v>0</v>
      </c>
      <c r="AB482" s="19" t="str">
        <f>VLOOKUP(E:E,笔记匹配!A:X,3,FALSE)</f>
        <v>西米是个小可爱</v>
      </c>
      <c r="AC482" s="19" t="str">
        <f>VLOOKUP(E:E,笔记匹配!A:X,2,FALSE)</f>
        <v>月之精华</v>
      </c>
      <c r="AD482" s="19" t="str">
        <f>VLOOKUP(E:E,笔记匹配!A:X,4,FALSE)</f>
        <v>广禾堂</v>
      </c>
    </row>
    <row r="483" spans="1:30">
      <c r="A483" s="22" t="s">
        <v>61</v>
      </c>
      <c r="B483" s="22" t="s">
        <v>573</v>
      </c>
      <c r="C483" s="23">
        <v>18063010</v>
      </c>
      <c r="D483" s="22" t="s">
        <v>172</v>
      </c>
      <c r="E483" s="22" t="s">
        <v>373</v>
      </c>
      <c r="F483" s="22" t="s">
        <v>576</v>
      </c>
      <c r="G483" s="23">
        <v>3590089</v>
      </c>
      <c r="H483" s="22" t="s">
        <v>577</v>
      </c>
      <c r="I483" s="23">
        <v>2975278</v>
      </c>
      <c r="J483" s="22" t="s">
        <v>518</v>
      </c>
      <c r="K483" s="23">
        <v>135.36</v>
      </c>
      <c r="L483" s="23">
        <v>9887</v>
      </c>
      <c r="M483" s="23">
        <v>305</v>
      </c>
      <c r="N483" s="24">
        <v>0.0308</v>
      </c>
      <c r="O483" s="23">
        <v>0.44</v>
      </c>
      <c r="P483" s="23">
        <v>13.69</v>
      </c>
      <c r="Q483" s="23">
        <v>3</v>
      </c>
      <c r="R483" s="23">
        <v>0</v>
      </c>
      <c r="S483" s="23">
        <v>1</v>
      </c>
      <c r="T483" s="23">
        <v>0</v>
      </c>
      <c r="U483" s="23">
        <v>0</v>
      </c>
      <c r="V483" s="23">
        <v>4</v>
      </c>
      <c r="W483" s="23">
        <v>33.84</v>
      </c>
      <c r="X483" s="23">
        <v>0</v>
      </c>
      <c r="Y483" s="24">
        <v>0</v>
      </c>
      <c r="Z483" s="23">
        <v>0</v>
      </c>
      <c r="AA483" s="23">
        <v>0</v>
      </c>
      <c r="AB483" s="19" t="str">
        <f>VLOOKUP(E:E,笔记匹配!A:X,3,FALSE)</f>
        <v>西米是个小可爱</v>
      </c>
      <c r="AC483" s="19" t="str">
        <f>VLOOKUP(E:E,笔记匹配!A:X,2,FALSE)</f>
        <v>月之精华</v>
      </c>
      <c r="AD483" s="19" t="str">
        <f>VLOOKUP(E:E,笔记匹配!A:X,4,FALSE)</f>
        <v>广禾堂</v>
      </c>
    </row>
    <row r="484" spans="1:30">
      <c r="A484" s="22" t="s">
        <v>61</v>
      </c>
      <c r="B484" s="22" t="s">
        <v>578</v>
      </c>
      <c r="C484" s="23">
        <v>18063089</v>
      </c>
      <c r="D484" s="22" t="s">
        <v>172</v>
      </c>
      <c r="E484" s="22" t="s">
        <v>372</v>
      </c>
      <c r="F484" s="22" t="s">
        <v>579</v>
      </c>
      <c r="G484" s="23">
        <v>3590129</v>
      </c>
      <c r="H484" s="22" t="s">
        <v>580</v>
      </c>
      <c r="I484" s="23">
        <v>2975322</v>
      </c>
      <c r="J484" s="22" t="s">
        <v>518</v>
      </c>
      <c r="K484" s="23">
        <v>47.35</v>
      </c>
      <c r="L484" s="23">
        <v>5096</v>
      </c>
      <c r="M484" s="23">
        <v>138</v>
      </c>
      <c r="N484" s="24">
        <v>0.0271</v>
      </c>
      <c r="O484" s="23">
        <v>0.34</v>
      </c>
      <c r="P484" s="23">
        <v>9.29</v>
      </c>
      <c r="Q484" s="23">
        <v>2</v>
      </c>
      <c r="R484" s="23">
        <v>0</v>
      </c>
      <c r="S484" s="23">
        <v>3</v>
      </c>
      <c r="T484" s="23">
        <v>0</v>
      </c>
      <c r="U484" s="23">
        <v>0</v>
      </c>
      <c r="V484" s="23">
        <v>5</v>
      </c>
      <c r="W484" s="23">
        <v>9.47</v>
      </c>
      <c r="X484" s="23">
        <v>0</v>
      </c>
      <c r="Y484" s="24">
        <v>0</v>
      </c>
      <c r="Z484" s="23">
        <v>0</v>
      </c>
      <c r="AA484" s="23">
        <v>0</v>
      </c>
      <c r="AB484" s="19" t="str">
        <f>VLOOKUP(E:E,笔记匹配!A:X,3,FALSE)</f>
        <v>圆湘琴</v>
      </c>
      <c r="AC484" s="19" t="str">
        <f>VLOOKUP(E:E,笔记匹配!A:X,2,FALSE)</f>
        <v>月之精华</v>
      </c>
      <c r="AD484" s="19" t="str">
        <f>VLOOKUP(E:E,笔记匹配!A:X,4,FALSE)</f>
        <v>广禾堂月之精华</v>
      </c>
    </row>
    <row r="485" spans="1:30">
      <c r="A485" s="22" t="s">
        <v>61</v>
      </c>
      <c r="B485" s="22" t="s">
        <v>573</v>
      </c>
      <c r="C485" s="23">
        <v>18091605</v>
      </c>
      <c r="D485" s="22" t="s">
        <v>184</v>
      </c>
      <c r="E485" s="22" t="s">
        <v>385</v>
      </c>
      <c r="F485" s="22" t="s">
        <v>581</v>
      </c>
      <c r="G485" s="23">
        <v>3603407</v>
      </c>
      <c r="H485" s="22" t="s">
        <v>581</v>
      </c>
      <c r="I485" s="23">
        <v>2988916</v>
      </c>
      <c r="J485" s="22" t="s">
        <v>518</v>
      </c>
      <c r="K485" s="23">
        <v>101.13</v>
      </c>
      <c r="L485" s="23">
        <v>6986</v>
      </c>
      <c r="M485" s="23">
        <v>224</v>
      </c>
      <c r="N485" s="24">
        <v>0.0321</v>
      </c>
      <c r="O485" s="23">
        <v>0.45</v>
      </c>
      <c r="P485" s="23">
        <v>14.48</v>
      </c>
      <c r="Q485" s="23">
        <v>14</v>
      </c>
      <c r="R485" s="23">
        <v>0</v>
      </c>
      <c r="S485" s="23">
        <v>15</v>
      </c>
      <c r="T485" s="23">
        <v>0</v>
      </c>
      <c r="U485" s="23">
        <v>0</v>
      </c>
      <c r="V485" s="23">
        <v>29</v>
      </c>
      <c r="W485" s="23">
        <v>3.49</v>
      </c>
      <c r="X485" s="23">
        <v>0</v>
      </c>
      <c r="Y485" s="24">
        <v>0</v>
      </c>
      <c r="Z485" s="23">
        <v>3</v>
      </c>
      <c r="AA485" s="23">
        <v>0</v>
      </c>
      <c r="AB485" s="19" t="str">
        <f>VLOOKUP(E:E,笔记匹配!A:X,3,FALSE)</f>
        <v>绿不油</v>
      </c>
      <c r="AC485" s="19" t="str">
        <f>VLOOKUP(E:E,笔记匹配!A:X,2,FALSE)</f>
        <v>月之精华</v>
      </c>
      <c r="AD485" s="19" t="str">
        <f>VLOOKUP(E:E,笔记匹配!A:X,4,FALSE)</f>
        <v>广禾堂</v>
      </c>
    </row>
    <row r="486" spans="1:30">
      <c r="A486" s="22" t="s">
        <v>61</v>
      </c>
      <c r="B486" s="22" t="s">
        <v>584</v>
      </c>
      <c r="C486" s="23">
        <v>18366636</v>
      </c>
      <c r="D486" s="22" t="s">
        <v>184</v>
      </c>
      <c r="E486" s="22" t="s">
        <v>387</v>
      </c>
      <c r="F486" s="22" t="s">
        <v>585</v>
      </c>
      <c r="G486" s="23">
        <v>3734397</v>
      </c>
      <c r="H486" s="22" t="s">
        <v>585</v>
      </c>
      <c r="I486" s="23">
        <v>3119693</v>
      </c>
      <c r="J486" s="22" t="s">
        <v>518</v>
      </c>
      <c r="K486" s="23">
        <v>113.62</v>
      </c>
      <c r="L486" s="23">
        <v>9594</v>
      </c>
      <c r="M486" s="23">
        <v>385</v>
      </c>
      <c r="N486" s="24">
        <v>0.0401</v>
      </c>
      <c r="O486" s="23">
        <v>0.3</v>
      </c>
      <c r="P486" s="23">
        <v>11.84</v>
      </c>
      <c r="Q486" s="23">
        <v>15</v>
      </c>
      <c r="R486" s="23">
        <v>0</v>
      </c>
      <c r="S486" s="23">
        <v>5</v>
      </c>
      <c r="T486" s="23">
        <v>0</v>
      </c>
      <c r="U486" s="23">
        <v>0</v>
      </c>
      <c r="V486" s="23">
        <v>20</v>
      </c>
      <c r="W486" s="23">
        <v>5.68</v>
      </c>
      <c r="X486" s="23">
        <v>0</v>
      </c>
      <c r="Y486" s="24">
        <v>0</v>
      </c>
      <c r="Z486" s="23">
        <v>0</v>
      </c>
      <c r="AA486" s="23">
        <v>1</v>
      </c>
      <c r="AB486" s="19" t="str">
        <f>VLOOKUP(E:E,笔记匹配!A:X,3,FALSE)</f>
        <v>安利给全世界的痛经女孩！</v>
      </c>
      <c r="AC486" s="19" t="str">
        <f>VLOOKUP(E:E,笔记匹配!A:X,2,FALSE)</f>
        <v>无</v>
      </c>
      <c r="AD486" s="19" t="str">
        <f>VLOOKUP(E:E,笔记匹配!A:X,4,FALSE)</f>
        <v>无</v>
      </c>
    </row>
    <row r="487" spans="1:30">
      <c r="A487" s="22" t="s">
        <v>61</v>
      </c>
      <c r="B487" s="22" t="s">
        <v>586</v>
      </c>
      <c r="C487" s="23">
        <v>18495633</v>
      </c>
      <c r="D487" s="22" t="s">
        <v>184</v>
      </c>
      <c r="E487" s="22" t="s">
        <v>388</v>
      </c>
      <c r="F487" s="22" t="s">
        <v>587</v>
      </c>
      <c r="G487" s="23">
        <v>3794773</v>
      </c>
      <c r="H487" s="22" t="s">
        <v>587</v>
      </c>
      <c r="I487" s="23">
        <v>3179957</v>
      </c>
      <c r="J487" s="22" t="s">
        <v>518</v>
      </c>
      <c r="K487" s="23">
        <v>313.81</v>
      </c>
      <c r="L487" s="23">
        <v>46654</v>
      </c>
      <c r="M487" s="23">
        <v>3016</v>
      </c>
      <c r="N487" s="24">
        <v>0.0646</v>
      </c>
      <c r="O487" s="23">
        <v>0.1</v>
      </c>
      <c r="P487" s="23">
        <v>6.73</v>
      </c>
      <c r="Q487" s="23">
        <v>48</v>
      </c>
      <c r="R487" s="23">
        <v>3</v>
      </c>
      <c r="S487" s="23">
        <v>54</v>
      </c>
      <c r="T487" s="23">
        <v>2</v>
      </c>
      <c r="U487" s="23">
        <v>51</v>
      </c>
      <c r="V487" s="23">
        <v>158</v>
      </c>
      <c r="W487" s="23">
        <v>1.99</v>
      </c>
      <c r="X487" s="23">
        <v>0</v>
      </c>
      <c r="Y487" s="24">
        <v>0</v>
      </c>
      <c r="Z487" s="23">
        <v>10</v>
      </c>
      <c r="AA487" s="23">
        <v>53</v>
      </c>
      <c r="AB487" s="19" t="str">
        <f>VLOOKUP(E:E,笔记匹配!A:X,3,FALSE)</f>
        <v>42天的月子注意事项，看这一篇就够啦！</v>
      </c>
      <c r="AC487" s="19" t="str">
        <f>VLOOKUP(E:E,笔记匹配!A:X,2,FALSE)</f>
        <v>无</v>
      </c>
      <c r="AD487" s="19" t="str">
        <f>VLOOKUP(E:E,笔记匹配!A:X,4,FALSE)</f>
        <v>广禾堂</v>
      </c>
    </row>
    <row r="488" spans="1:30">
      <c r="A488" s="22" t="s">
        <v>61</v>
      </c>
      <c r="B488" s="22" t="s">
        <v>588</v>
      </c>
      <c r="C488" s="23">
        <v>18547124</v>
      </c>
      <c r="D488" s="22" t="s">
        <v>184</v>
      </c>
      <c r="E488" s="22" t="s">
        <v>389</v>
      </c>
      <c r="F488" s="22" t="s">
        <v>589</v>
      </c>
      <c r="G488" s="23">
        <v>3820882</v>
      </c>
      <c r="H488" s="22" t="s">
        <v>589</v>
      </c>
      <c r="I488" s="23">
        <v>3205885</v>
      </c>
      <c r="J488" s="22" t="s">
        <v>518</v>
      </c>
      <c r="K488" s="23">
        <v>296.82</v>
      </c>
      <c r="L488" s="23">
        <v>18997</v>
      </c>
      <c r="M488" s="23">
        <v>945</v>
      </c>
      <c r="N488" s="24">
        <v>0.0497</v>
      </c>
      <c r="O488" s="23">
        <v>0.31</v>
      </c>
      <c r="P488" s="23">
        <v>15.62</v>
      </c>
      <c r="Q488" s="23">
        <v>32</v>
      </c>
      <c r="R488" s="23">
        <v>1</v>
      </c>
      <c r="S488" s="23">
        <v>42</v>
      </c>
      <c r="T488" s="23">
        <v>7</v>
      </c>
      <c r="U488" s="23">
        <v>1</v>
      </c>
      <c r="V488" s="23">
        <v>83</v>
      </c>
      <c r="W488" s="23">
        <v>3.58</v>
      </c>
      <c r="X488" s="23">
        <v>0</v>
      </c>
      <c r="Y488" s="24">
        <v>0</v>
      </c>
      <c r="Z488" s="23">
        <v>19</v>
      </c>
      <c r="AA488" s="23">
        <v>18</v>
      </c>
      <c r="AB488" s="19" t="str">
        <f>VLOOKUP(E:E,笔记匹配!A:X,3,FALSE)</f>
        <v>一只慕</v>
      </c>
      <c r="AC488" s="19" t="str">
        <f>VLOOKUP(E:E,笔记匹配!A:X,2,FALSE)</f>
        <v>月之精华</v>
      </c>
      <c r="AD488" s="19" t="str">
        <f>VLOOKUP(E:E,笔记匹配!A:X,4,FALSE)</f>
        <v>广禾堂月之精华</v>
      </c>
    </row>
    <row r="489" spans="1:30">
      <c r="A489" s="22" t="s">
        <v>62</v>
      </c>
      <c r="B489" s="22" t="s">
        <v>521</v>
      </c>
      <c r="C489" s="23">
        <v>16642222</v>
      </c>
      <c r="D489" s="22" t="s">
        <v>172</v>
      </c>
      <c r="E489" s="22" t="s">
        <v>372</v>
      </c>
      <c r="F489" s="22" t="s">
        <v>522</v>
      </c>
      <c r="G489" s="23">
        <v>3233847</v>
      </c>
      <c r="H489" s="22" t="s">
        <v>522</v>
      </c>
      <c r="I489" s="23">
        <v>2619163</v>
      </c>
      <c r="J489" s="22" t="s">
        <v>518</v>
      </c>
      <c r="K489" s="23">
        <v>221.05</v>
      </c>
      <c r="L489" s="23">
        <v>15922</v>
      </c>
      <c r="M489" s="23">
        <v>454</v>
      </c>
      <c r="N489" s="24">
        <v>0.0285</v>
      </c>
      <c r="O489" s="23">
        <v>0.49</v>
      </c>
      <c r="P489" s="23">
        <v>13.88</v>
      </c>
      <c r="Q489" s="23">
        <v>3</v>
      </c>
      <c r="R489" s="23">
        <v>0</v>
      </c>
      <c r="S489" s="23">
        <v>5</v>
      </c>
      <c r="T489" s="23">
        <v>0</v>
      </c>
      <c r="U489" s="23">
        <v>0</v>
      </c>
      <c r="V489" s="23">
        <v>8</v>
      </c>
      <c r="W489" s="23">
        <v>27.63</v>
      </c>
      <c r="X489" s="23">
        <v>0</v>
      </c>
      <c r="Y489" s="24">
        <v>0</v>
      </c>
      <c r="Z489" s="23">
        <v>1</v>
      </c>
      <c r="AA489" s="23">
        <v>0</v>
      </c>
      <c r="AB489" s="19" t="str">
        <f>VLOOKUP(E:E,笔记匹配!A:X,3,FALSE)</f>
        <v>圆湘琴</v>
      </c>
      <c r="AC489" s="19" t="str">
        <f>VLOOKUP(E:E,笔记匹配!A:X,2,FALSE)</f>
        <v>月之精华</v>
      </c>
      <c r="AD489" s="19" t="str">
        <f>VLOOKUP(E:E,笔记匹配!A:X,4,FALSE)</f>
        <v>广禾堂月之精华</v>
      </c>
    </row>
    <row r="490" spans="1:30">
      <c r="A490" s="22" t="s">
        <v>62</v>
      </c>
      <c r="B490" s="22" t="s">
        <v>521</v>
      </c>
      <c r="C490" s="23">
        <v>16642794</v>
      </c>
      <c r="D490" s="22" t="s">
        <v>172</v>
      </c>
      <c r="E490" s="22" t="s">
        <v>372</v>
      </c>
      <c r="F490" s="22" t="s">
        <v>523</v>
      </c>
      <c r="G490" s="23">
        <v>3233955</v>
      </c>
      <c r="H490" s="22" t="s">
        <v>523</v>
      </c>
      <c r="I490" s="23">
        <v>2619293</v>
      </c>
      <c r="J490" s="22" t="s">
        <v>518</v>
      </c>
      <c r="K490" s="23">
        <v>399.81</v>
      </c>
      <c r="L490" s="23">
        <v>16572</v>
      </c>
      <c r="M490" s="23">
        <v>431</v>
      </c>
      <c r="N490" s="24">
        <v>0.026</v>
      </c>
      <c r="O490" s="23">
        <v>0.93</v>
      </c>
      <c r="P490" s="23">
        <v>24.13</v>
      </c>
      <c r="Q490" s="23">
        <v>6</v>
      </c>
      <c r="R490" s="23">
        <v>3</v>
      </c>
      <c r="S490" s="23">
        <v>4</v>
      </c>
      <c r="T490" s="23">
        <v>0</v>
      </c>
      <c r="U490" s="23">
        <v>0</v>
      </c>
      <c r="V490" s="23">
        <v>13</v>
      </c>
      <c r="W490" s="23">
        <v>30.75</v>
      </c>
      <c r="X490" s="23">
        <v>0</v>
      </c>
      <c r="Y490" s="24">
        <v>0</v>
      </c>
      <c r="Z490" s="23">
        <v>2</v>
      </c>
      <c r="AA490" s="23">
        <v>1</v>
      </c>
      <c r="AB490" s="19" t="str">
        <f>VLOOKUP(E:E,笔记匹配!A:X,3,FALSE)</f>
        <v>圆湘琴</v>
      </c>
      <c r="AC490" s="19" t="str">
        <f>VLOOKUP(E:E,笔记匹配!A:X,2,FALSE)</f>
        <v>月之精华</v>
      </c>
      <c r="AD490" s="19" t="str">
        <f>VLOOKUP(E:E,笔记匹配!A:X,4,FALSE)</f>
        <v>广禾堂月之精华</v>
      </c>
    </row>
    <row r="491" spans="1:30">
      <c r="A491" s="22" t="s">
        <v>62</v>
      </c>
      <c r="B491" s="22" t="s">
        <v>521</v>
      </c>
      <c r="C491" s="23">
        <v>16642894</v>
      </c>
      <c r="D491" s="22" t="s">
        <v>172</v>
      </c>
      <c r="E491" s="22" t="s">
        <v>372</v>
      </c>
      <c r="F491" s="22" t="s">
        <v>524</v>
      </c>
      <c r="G491" s="23">
        <v>3233979</v>
      </c>
      <c r="H491" s="22" t="s">
        <v>524</v>
      </c>
      <c r="I491" s="23">
        <v>2619310</v>
      </c>
      <c r="J491" s="22" t="s">
        <v>518</v>
      </c>
      <c r="K491" s="23">
        <v>3.3</v>
      </c>
      <c r="L491" s="23">
        <v>500</v>
      </c>
      <c r="M491" s="23">
        <v>11</v>
      </c>
      <c r="N491" s="24">
        <v>0.022</v>
      </c>
      <c r="O491" s="23">
        <v>0.3</v>
      </c>
      <c r="P491" s="23">
        <v>6.6</v>
      </c>
      <c r="Q491" s="23">
        <v>0</v>
      </c>
      <c r="R491" s="23">
        <v>0</v>
      </c>
      <c r="S491" s="23">
        <v>0</v>
      </c>
      <c r="T491" s="23">
        <v>0</v>
      </c>
      <c r="U491" s="23">
        <v>0</v>
      </c>
      <c r="V491" s="23">
        <v>0</v>
      </c>
      <c r="W491" s="23">
        <v>0</v>
      </c>
      <c r="X491" s="23">
        <v>0</v>
      </c>
      <c r="Y491" s="24">
        <v>0</v>
      </c>
      <c r="Z491" s="23">
        <v>0</v>
      </c>
      <c r="AA491" s="23">
        <v>0</v>
      </c>
      <c r="AB491" s="19" t="str">
        <f>VLOOKUP(E:E,笔记匹配!A:X,3,FALSE)</f>
        <v>圆湘琴</v>
      </c>
      <c r="AC491" s="19" t="str">
        <f>VLOOKUP(E:E,笔记匹配!A:X,2,FALSE)</f>
        <v>月之精华</v>
      </c>
      <c r="AD491" s="19" t="str">
        <f>VLOOKUP(E:E,笔记匹配!A:X,4,FALSE)</f>
        <v>广禾堂月之精华</v>
      </c>
    </row>
    <row r="492" spans="1:30">
      <c r="A492" s="22" t="s">
        <v>62</v>
      </c>
      <c r="B492" s="22" t="s">
        <v>531</v>
      </c>
      <c r="C492" s="23">
        <v>16851432</v>
      </c>
      <c r="D492" s="22" t="s">
        <v>172</v>
      </c>
      <c r="E492" s="22" t="s">
        <v>372</v>
      </c>
      <c r="F492" s="22" t="s">
        <v>532</v>
      </c>
      <c r="G492" s="23">
        <v>3264185</v>
      </c>
      <c r="H492" s="22" t="s">
        <v>532</v>
      </c>
      <c r="I492" s="23">
        <v>2651960</v>
      </c>
      <c r="J492" s="22" t="s">
        <v>518</v>
      </c>
      <c r="K492" s="23">
        <v>208.95</v>
      </c>
      <c r="L492" s="23">
        <v>18819</v>
      </c>
      <c r="M492" s="23">
        <v>455</v>
      </c>
      <c r="N492" s="24">
        <v>0.0242</v>
      </c>
      <c r="O492" s="23">
        <v>0.46</v>
      </c>
      <c r="P492" s="23">
        <v>11.1</v>
      </c>
      <c r="Q492" s="23">
        <v>4</v>
      </c>
      <c r="R492" s="23">
        <v>0</v>
      </c>
      <c r="S492" s="23">
        <v>4</v>
      </c>
      <c r="T492" s="23">
        <v>0</v>
      </c>
      <c r="U492" s="23">
        <v>1</v>
      </c>
      <c r="V492" s="23">
        <v>9</v>
      </c>
      <c r="W492" s="23">
        <v>23.22</v>
      </c>
      <c r="X492" s="23">
        <v>0</v>
      </c>
      <c r="Y492" s="24">
        <v>0</v>
      </c>
      <c r="Z492" s="23">
        <v>2</v>
      </c>
      <c r="AA492" s="23">
        <v>0</v>
      </c>
      <c r="AB492" s="19" t="str">
        <f>VLOOKUP(E:E,笔记匹配!A:X,3,FALSE)</f>
        <v>圆湘琴</v>
      </c>
      <c r="AC492" s="19" t="str">
        <f>VLOOKUP(E:E,笔记匹配!A:X,2,FALSE)</f>
        <v>月之精华</v>
      </c>
      <c r="AD492" s="19" t="str">
        <f>VLOOKUP(E:E,笔记匹配!A:X,4,FALSE)</f>
        <v>广禾堂月之精华</v>
      </c>
    </row>
    <row r="493" spans="1:30">
      <c r="A493" s="22" t="s">
        <v>62</v>
      </c>
      <c r="B493" s="22" t="s">
        <v>557</v>
      </c>
      <c r="C493" s="23">
        <v>17419696</v>
      </c>
      <c r="D493" s="22" t="s">
        <v>172</v>
      </c>
      <c r="E493" s="22" t="s">
        <v>372</v>
      </c>
      <c r="F493" s="22" t="s">
        <v>558</v>
      </c>
      <c r="G493" s="23">
        <v>3345513</v>
      </c>
      <c r="H493" s="22" t="s">
        <v>558</v>
      </c>
      <c r="I493" s="23">
        <v>2733316</v>
      </c>
      <c r="J493" s="22" t="s">
        <v>518</v>
      </c>
      <c r="K493" s="23">
        <v>180.45</v>
      </c>
      <c r="L493" s="23">
        <v>15303</v>
      </c>
      <c r="M493" s="23">
        <v>402</v>
      </c>
      <c r="N493" s="24">
        <v>0.0263</v>
      </c>
      <c r="O493" s="23">
        <v>0.45</v>
      </c>
      <c r="P493" s="23">
        <v>11.79</v>
      </c>
      <c r="Q493" s="23">
        <v>4</v>
      </c>
      <c r="R493" s="23">
        <v>0</v>
      </c>
      <c r="S493" s="23">
        <v>2</v>
      </c>
      <c r="T493" s="23">
        <v>0</v>
      </c>
      <c r="U493" s="23">
        <v>0</v>
      </c>
      <c r="V493" s="23">
        <v>6</v>
      </c>
      <c r="W493" s="23">
        <v>30.08</v>
      </c>
      <c r="X493" s="23">
        <v>0</v>
      </c>
      <c r="Y493" s="24">
        <v>0</v>
      </c>
      <c r="Z493" s="23">
        <v>0</v>
      </c>
      <c r="AA493" s="23">
        <v>1</v>
      </c>
      <c r="AB493" s="19" t="str">
        <f>VLOOKUP(E:E,笔记匹配!A:X,3,FALSE)</f>
        <v>圆湘琴</v>
      </c>
      <c r="AC493" s="19" t="str">
        <f>VLOOKUP(E:E,笔记匹配!A:X,2,FALSE)</f>
        <v>月之精华</v>
      </c>
      <c r="AD493" s="19" t="str">
        <f>VLOOKUP(E:E,笔记匹配!A:X,4,FALSE)</f>
        <v>广禾堂月之精华</v>
      </c>
    </row>
    <row r="494" spans="1:30">
      <c r="A494" s="22" t="s">
        <v>62</v>
      </c>
      <c r="B494" s="22" t="s">
        <v>567</v>
      </c>
      <c r="C494" s="23">
        <v>17949158</v>
      </c>
      <c r="D494" s="22" t="s">
        <v>184</v>
      </c>
      <c r="E494" s="22" t="s">
        <v>373</v>
      </c>
      <c r="F494" s="22" t="s">
        <v>568</v>
      </c>
      <c r="G494" s="23">
        <v>3532508</v>
      </c>
      <c r="H494" s="22" t="s">
        <v>568</v>
      </c>
      <c r="I494" s="23">
        <v>2918034</v>
      </c>
      <c r="J494" s="22" t="s">
        <v>518</v>
      </c>
      <c r="K494" s="23">
        <v>348.54</v>
      </c>
      <c r="L494" s="23">
        <v>20527</v>
      </c>
      <c r="M494" s="23">
        <v>578</v>
      </c>
      <c r="N494" s="24">
        <v>0.0282</v>
      </c>
      <c r="O494" s="23">
        <v>0.6</v>
      </c>
      <c r="P494" s="23">
        <v>16.98</v>
      </c>
      <c r="Q494" s="23">
        <v>44</v>
      </c>
      <c r="R494" s="23">
        <v>0</v>
      </c>
      <c r="S494" s="23">
        <v>23</v>
      </c>
      <c r="T494" s="23">
        <v>0</v>
      </c>
      <c r="U494" s="23">
        <v>0</v>
      </c>
      <c r="V494" s="23">
        <v>67</v>
      </c>
      <c r="W494" s="23">
        <v>5.2</v>
      </c>
      <c r="X494" s="23">
        <v>0</v>
      </c>
      <c r="Y494" s="24">
        <v>0</v>
      </c>
      <c r="Z494" s="23">
        <v>4</v>
      </c>
      <c r="AA494" s="23">
        <v>3</v>
      </c>
      <c r="AB494" s="19" t="str">
        <f>VLOOKUP(E:E,笔记匹配!A:X,3,FALSE)</f>
        <v>西米是个小可爱</v>
      </c>
      <c r="AC494" s="19" t="str">
        <f>VLOOKUP(E:E,笔记匹配!A:X,2,FALSE)</f>
        <v>月之精华</v>
      </c>
      <c r="AD494" s="19" t="str">
        <f>VLOOKUP(E:E,笔记匹配!A:X,4,FALSE)</f>
        <v>广禾堂</v>
      </c>
    </row>
    <row r="495" spans="1:30">
      <c r="A495" s="22" t="s">
        <v>62</v>
      </c>
      <c r="B495" s="22" t="s">
        <v>569</v>
      </c>
      <c r="C495" s="23">
        <v>17994331</v>
      </c>
      <c r="D495" s="22" t="s">
        <v>172</v>
      </c>
      <c r="E495" s="22" t="s">
        <v>372</v>
      </c>
      <c r="F495" s="22" t="s">
        <v>570</v>
      </c>
      <c r="G495" s="23">
        <v>3555881</v>
      </c>
      <c r="H495" s="22" t="s">
        <v>570</v>
      </c>
      <c r="I495" s="23">
        <v>2940876</v>
      </c>
      <c r="J495" s="22" t="s">
        <v>518</v>
      </c>
      <c r="K495" s="23">
        <v>58.51</v>
      </c>
      <c r="L495" s="23">
        <v>6106</v>
      </c>
      <c r="M495" s="23">
        <v>162</v>
      </c>
      <c r="N495" s="24">
        <v>0.0265</v>
      </c>
      <c r="O495" s="23">
        <v>0.36</v>
      </c>
      <c r="P495" s="23">
        <v>9.58</v>
      </c>
      <c r="Q495" s="23">
        <v>1</v>
      </c>
      <c r="R495" s="23">
        <v>0</v>
      </c>
      <c r="S495" s="23">
        <v>0</v>
      </c>
      <c r="T495" s="23">
        <v>0</v>
      </c>
      <c r="U495" s="23">
        <v>0</v>
      </c>
      <c r="V495" s="23">
        <v>1</v>
      </c>
      <c r="W495" s="23">
        <v>58.51</v>
      </c>
      <c r="X495" s="23">
        <v>0</v>
      </c>
      <c r="Y495" s="24">
        <v>0</v>
      </c>
      <c r="Z495" s="23">
        <v>0</v>
      </c>
      <c r="AA495" s="23">
        <v>5</v>
      </c>
      <c r="AB495" s="19" t="str">
        <f>VLOOKUP(E:E,笔记匹配!A:X,3,FALSE)</f>
        <v>圆湘琴</v>
      </c>
      <c r="AC495" s="19" t="str">
        <f>VLOOKUP(E:E,笔记匹配!A:X,2,FALSE)</f>
        <v>月之精华</v>
      </c>
      <c r="AD495" s="19" t="str">
        <f>VLOOKUP(E:E,笔记匹配!A:X,4,FALSE)</f>
        <v>广禾堂月之精华</v>
      </c>
    </row>
    <row r="496" spans="1:30">
      <c r="A496" s="22" t="s">
        <v>62</v>
      </c>
      <c r="B496" s="22" t="s">
        <v>573</v>
      </c>
      <c r="C496" s="23">
        <v>18062841</v>
      </c>
      <c r="D496" s="22" t="s">
        <v>172</v>
      </c>
      <c r="E496" s="22" t="s">
        <v>373</v>
      </c>
      <c r="F496" s="22" t="s">
        <v>574</v>
      </c>
      <c r="G496" s="23">
        <v>3590010</v>
      </c>
      <c r="H496" s="22" t="s">
        <v>575</v>
      </c>
      <c r="I496" s="23">
        <v>2975201</v>
      </c>
      <c r="J496" s="22" t="s">
        <v>518</v>
      </c>
      <c r="K496" s="23">
        <v>4.2</v>
      </c>
      <c r="L496" s="23">
        <v>247</v>
      </c>
      <c r="M496" s="23">
        <v>14</v>
      </c>
      <c r="N496" s="24">
        <v>0.0567</v>
      </c>
      <c r="O496" s="23">
        <v>0.3</v>
      </c>
      <c r="P496" s="23">
        <v>17</v>
      </c>
      <c r="Q496" s="23">
        <v>0</v>
      </c>
      <c r="R496" s="23">
        <v>0</v>
      </c>
      <c r="S496" s="23">
        <v>0</v>
      </c>
      <c r="T496" s="23">
        <v>0</v>
      </c>
      <c r="U496" s="23">
        <v>0</v>
      </c>
      <c r="V496" s="23">
        <v>0</v>
      </c>
      <c r="W496" s="23">
        <v>0</v>
      </c>
      <c r="X496" s="23">
        <v>0</v>
      </c>
      <c r="Y496" s="24">
        <v>0</v>
      </c>
      <c r="Z496" s="23">
        <v>0</v>
      </c>
      <c r="AA496" s="23">
        <v>0</v>
      </c>
      <c r="AB496" s="19" t="str">
        <f>VLOOKUP(E:E,笔记匹配!A:X,3,FALSE)</f>
        <v>西米是个小可爱</v>
      </c>
      <c r="AC496" s="19" t="str">
        <f>VLOOKUP(E:E,笔记匹配!A:X,2,FALSE)</f>
        <v>月之精华</v>
      </c>
      <c r="AD496" s="19" t="str">
        <f>VLOOKUP(E:E,笔记匹配!A:X,4,FALSE)</f>
        <v>广禾堂</v>
      </c>
    </row>
    <row r="497" spans="1:30">
      <c r="A497" s="22" t="s">
        <v>62</v>
      </c>
      <c r="B497" s="22" t="s">
        <v>573</v>
      </c>
      <c r="C497" s="23">
        <v>18063010</v>
      </c>
      <c r="D497" s="22" t="s">
        <v>172</v>
      </c>
      <c r="E497" s="22" t="s">
        <v>373</v>
      </c>
      <c r="F497" s="22" t="s">
        <v>576</v>
      </c>
      <c r="G497" s="23">
        <v>3590089</v>
      </c>
      <c r="H497" s="22" t="s">
        <v>577</v>
      </c>
      <c r="I497" s="23">
        <v>2975278</v>
      </c>
      <c r="J497" s="22" t="s">
        <v>518</v>
      </c>
      <c r="K497" s="23">
        <v>132.77</v>
      </c>
      <c r="L497" s="23">
        <v>11474</v>
      </c>
      <c r="M497" s="23">
        <v>305</v>
      </c>
      <c r="N497" s="24">
        <v>0.0266</v>
      </c>
      <c r="O497" s="23">
        <v>0.44</v>
      </c>
      <c r="P497" s="23">
        <v>11.57</v>
      </c>
      <c r="Q497" s="23">
        <v>2</v>
      </c>
      <c r="R497" s="23">
        <v>1</v>
      </c>
      <c r="S497" s="23">
        <v>0</v>
      </c>
      <c r="T497" s="23">
        <v>0</v>
      </c>
      <c r="U497" s="23">
        <v>0</v>
      </c>
      <c r="V497" s="23">
        <v>3</v>
      </c>
      <c r="W497" s="23">
        <v>44.26</v>
      </c>
      <c r="X497" s="23">
        <v>0</v>
      </c>
      <c r="Y497" s="24">
        <v>0</v>
      </c>
      <c r="Z497" s="23">
        <v>3</v>
      </c>
      <c r="AA497" s="23">
        <v>0</v>
      </c>
      <c r="AB497" s="19" t="str">
        <f>VLOOKUP(E:E,笔记匹配!A:X,3,FALSE)</f>
        <v>西米是个小可爱</v>
      </c>
      <c r="AC497" s="19" t="str">
        <f>VLOOKUP(E:E,笔记匹配!A:X,2,FALSE)</f>
        <v>月之精华</v>
      </c>
      <c r="AD497" s="19" t="str">
        <f>VLOOKUP(E:E,笔记匹配!A:X,4,FALSE)</f>
        <v>广禾堂</v>
      </c>
    </row>
    <row r="498" spans="1:30">
      <c r="A498" s="22" t="s">
        <v>62</v>
      </c>
      <c r="B498" s="22" t="s">
        <v>578</v>
      </c>
      <c r="C498" s="23">
        <v>18063089</v>
      </c>
      <c r="D498" s="22" t="s">
        <v>172</v>
      </c>
      <c r="E498" s="22" t="s">
        <v>372</v>
      </c>
      <c r="F498" s="22" t="s">
        <v>579</v>
      </c>
      <c r="G498" s="23">
        <v>3590129</v>
      </c>
      <c r="H498" s="22" t="s">
        <v>580</v>
      </c>
      <c r="I498" s="23">
        <v>2975322</v>
      </c>
      <c r="J498" s="22" t="s">
        <v>518</v>
      </c>
      <c r="K498" s="23">
        <v>51.11</v>
      </c>
      <c r="L498" s="23">
        <v>5635</v>
      </c>
      <c r="M498" s="23">
        <v>140</v>
      </c>
      <c r="N498" s="24">
        <v>0.0248</v>
      </c>
      <c r="O498" s="23">
        <v>0.37</v>
      </c>
      <c r="P498" s="23">
        <v>9.07</v>
      </c>
      <c r="Q498" s="23">
        <v>1</v>
      </c>
      <c r="R498" s="23">
        <v>0</v>
      </c>
      <c r="S498" s="23">
        <v>3</v>
      </c>
      <c r="T498" s="23">
        <v>0</v>
      </c>
      <c r="U498" s="23">
        <v>0</v>
      </c>
      <c r="V498" s="23">
        <v>4</v>
      </c>
      <c r="W498" s="23">
        <v>12.78</v>
      </c>
      <c r="X498" s="23">
        <v>0</v>
      </c>
      <c r="Y498" s="24">
        <v>0</v>
      </c>
      <c r="Z498" s="23">
        <v>0</v>
      </c>
      <c r="AA498" s="23">
        <v>0</v>
      </c>
      <c r="AB498" s="19" t="str">
        <f>VLOOKUP(E:E,笔记匹配!A:X,3,FALSE)</f>
        <v>圆湘琴</v>
      </c>
      <c r="AC498" s="19" t="str">
        <f>VLOOKUP(E:E,笔记匹配!A:X,2,FALSE)</f>
        <v>月之精华</v>
      </c>
      <c r="AD498" s="19" t="str">
        <f>VLOOKUP(E:E,笔记匹配!A:X,4,FALSE)</f>
        <v>广禾堂月之精华</v>
      </c>
    </row>
    <row r="499" spans="1:30">
      <c r="A499" s="22" t="s">
        <v>62</v>
      </c>
      <c r="B499" s="22" t="s">
        <v>573</v>
      </c>
      <c r="C499" s="23">
        <v>18091605</v>
      </c>
      <c r="D499" s="22" t="s">
        <v>184</v>
      </c>
      <c r="E499" s="22" t="s">
        <v>385</v>
      </c>
      <c r="F499" s="22" t="s">
        <v>581</v>
      </c>
      <c r="G499" s="23">
        <v>3603407</v>
      </c>
      <c r="H499" s="22" t="s">
        <v>581</v>
      </c>
      <c r="I499" s="23">
        <v>2988916</v>
      </c>
      <c r="J499" s="22" t="s">
        <v>518</v>
      </c>
      <c r="K499" s="23">
        <v>348.68</v>
      </c>
      <c r="L499" s="23">
        <v>23193</v>
      </c>
      <c r="M499" s="23">
        <v>594</v>
      </c>
      <c r="N499" s="24">
        <v>0.0256</v>
      </c>
      <c r="O499" s="23">
        <v>0.59</v>
      </c>
      <c r="P499" s="23">
        <v>15.03</v>
      </c>
      <c r="Q499" s="23">
        <v>22</v>
      </c>
      <c r="R499" s="23">
        <v>1</v>
      </c>
      <c r="S499" s="23">
        <v>43</v>
      </c>
      <c r="T499" s="23">
        <v>0</v>
      </c>
      <c r="U499" s="23">
        <v>0</v>
      </c>
      <c r="V499" s="23">
        <v>66</v>
      </c>
      <c r="W499" s="23">
        <v>5.28</v>
      </c>
      <c r="X499" s="23">
        <v>0</v>
      </c>
      <c r="Y499" s="24">
        <v>0</v>
      </c>
      <c r="Z499" s="23">
        <v>5</v>
      </c>
      <c r="AA499" s="23">
        <v>1</v>
      </c>
      <c r="AB499" s="19" t="str">
        <f>VLOOKUP(E:E,笔记匹配!A:X,3,FALSE)</f>
        <v>绿不油</v>
      </c>
      <c r="AC499" s="19" t="str">
        <f>VLOOKUP(E:E,笔记匹配!A:X,2,FALSE)</f>
        <v>月之精华</v>
      </c>
      <c r="AD499" s="19" t="str">
        <f>VLOOKUP(E:E,笔记匹配!A:X,4,FALSE)</f>
        <v>广禾堂</v>
      </c>
    </row>
    <row r="500" spans="1:30">
      <c r="A500" s="22" t="s">
        <v>62</v>
      </c>
      <c r="B500" s="22" t="s">
        <v>588</v>
      </c>
      <c r="C500" s="23">
        <v>18547124</v>
      </c>
      <c r="D500" s="22" t="s">
        <v>184</v>
      </c>
      <c r="E500" s="22" t="s">
        <v>389</v>
      </c>
      <c r="F500" s="22" t="s">
        <v>589</v>
      </c>
      <c r="G500" s="23">
        <v>3820882</v>
      </c>
      <c r="H500" s="22" t="s">
        <v>589</v>
      </c>
      <c r="I500" s="23">
        <v>3205885</v>
      </c>
      <c r="J500" s="22" t="s">
        <v>518</v>
      </c>
      <c r="K500" s="23">
        <v>253.93</v>
      </c>
      <c r="L500" s="23">
        <v>17965</v>
      </c>
      <c r="M500" s="23">
        <v>901</v>
      </c>
      <c r="N500" s="24">
        <v>0.0502</v>
      </c>
      <c r="O500" s="23">
        <v>0.28</v>
      </c>
      <c r="P500" s="23">
        <v>14.13</v>
      </c>
      <c r="Q500" s="23">
        <v>32</v>
      </c>
      <c r="R500" s="23">
        <v>1</v>
      </c>
      <c r="S500" s="23">
        <v>51</v>
      </c>
      <c r="T500" s="23">
        <v>6</v>
      </c>
      <c r="U500" s="23">
        <v>0</v>
      </c>
      <c r="V500" s="23">
        <v>90</v>
      </c>
      <c r="W500" s="23">
        <v>2.82</v>
      </c>
      <c r="X500" s="23">
        <v>0</v>
      </c>
      <c r="Y500" s="24">
        <v>0</v>
      </c>
      <c r="Z500" s="23">
        <v>21</v>
      </c>
      <c r="AA500" s="23">
        <v>11</v>
      </c>
      <c r="AB500" s="19" t="str">
        <f>VLOOKUP(E:E,笔记匹配!A:X,3,FALSE)</f>
        <v>一只慕</v>
      </c>
      <c r="AC500" s="19" t="str">
        <f>VLOOKUP(E:E,笔记匹配!A:X,2,FALSE)</f>
        <v>月之精华</v>
      </c>
      <c r="AD500" s="19" t="str">
        <f>VLOOKUP(E:E,笔记匹配!A:X,4,FALSE)</f>
        <v>广禾堂月之精华</v>
      </c>
    </row>
    <row r="501" spans="1:30">
      <c r="A501" s="22" t="s">
        <v>63</v>
      </c>
      <c r="B501" s="22" t="s">
        <v>521</v>
      </c>
      <c r="C501" s="23">
        <v>16642222</v>
      </c>
      <c r="D501" s="22" t="s">
        <v>172</v>
      </c>
      <c r="E501" s="22" t="s">
        <v>372</v>
      </c>
      <c r="F501" s="22" t="s">
        <v>522</v>
      </c>
      <c r="G501" s="23">
        <v>3233847</v>
      </c>
      <c r="H501" s="22" t="s">
        <v>522</v>
      </c>
      <c r="I501" s="23">
        <v>2619163</v>
      </c>
      <c r="J501" s="22" t="s">
        <v>518</v>
      </c>
      <c r="K501" s="23">
        <v>196.02</v>
      </c>
      <c r="L501" s="23">
        <v>13522</v>
      </c>
      <c r="M501" s="23">
        <v>386</v>
      </c>
      <c r="N501" s="24">
        <v>0.0285</v>
      </c>
      <c r="O501" s="23">
        <v>0.51</v>
      </c>
      <c r="P501" s="23">
        <v>14.5</v>
      </c>
      <c r="Q501" s="23">
        <v>6</v>
      </c>
      <c r="R501" s="23">
        <v>0</v>
      </c>
      <c r="S501" s="23">
        <v>0</v>
      </c>
      <c r="T501" s="23">
        <v>0</v>
      </c>
      <c r="U501" s="23">
        <v>0</v>
      </c>
      <c r="V501" s="23">
        <v>6</v>
      </c>
      <c r="W501" s="23">
        <v>32.67</v>
      </c>
      <c r="X501" s="23">
        <v>0</v>
      </c>
      <c r="Y501" s="24">
        <v>0</v>
      </c>
      <c r="Z501" s="23">
        <v>4</v>
      </c>
      <c r="AA501" s="23">
        <v>9</v>
      </c>
      <c r="AB501" s="19" t="str">
        <f>VLOOKUP(E:E,笔记匹配!A:X,3,FALSE)</f>
        <v>圆湘琴</v>
      </c>
      <c r="AC501" s="19" t="str">
        <f>VLOOKUP(E:E,笔记匹配!A:X,2,FALSE)</f>
        <v>月之精华</v>
      </c>
      <c r="AD501" s="19" t="str">
        <f>VLOOKUP(E:E,笔记匹配!A:X,4,FALSE)</f>
        <v>广禾堂月之精华</v>
      </c>
    </row>
    <row r="502" spans="1:30">
      <c r="A502" s="22" t="s">
        <v>63</v>
      </c>
      <c r="B502" s="22" t="s">
        <v>521</v>
      </c>
      <c r="C502" s="23">
        <v>16642794</v>
      </c>
      <c r="D502" s="22" t="s">
        <v>172</v>
      </c>
      <c r="E502" s="22" t="s">
        <v>372</v>
      </c>
      <c r="F502" s="22" t="s">
        <v>523</v>
      </c>
      <c r="G502" s="23">
        <v>3233955</v>
      </c>
      <c r="H502" s="22" t="s">
        <v>523</v>
      </c>
      <c r="I502" s="23">
        <v>2619293</v>
      </c>
      <c r="J502" s="22" t="s">
        <v>518</v>
      </c>
      <c r="K502" s="23">
        <v>388.69</v>
      </c>
      <c r="L502" s="23">
        <v>15791</v>
      </c>
      <c r="M502" s="23">
        <v>402</v>
      </c>
      <c r="N502" s="24">
        <v>0.0255</v>
      </c>
      <c r="O502" s="23">
        <v>0.97</v>
      </c>
      <c r="P502" s="23">
        <v>24.61</v>
      </c>
      <c r="Q502" s="23">
        <v>2</v>
      </c>
      <c r="R502" s="23">
        <v>1</v>
      </c>
      <c r="S502" s="23">
        <v>1</v>
      </c>
      <c r="T502" s="23">
        <v>0</v>
      </c>
      <c r="U502" s="23">
        <v>0</v>
      </c>
      <c r="V502" s="23">
        <v>4</v>
      </c>
      <c r="W502" s="23">
        <v>97.17</v>
      </c>
      <c r="X502" s="23">
        <v>0</v>
      </c>
      <c r="Y502" s="24">
        <v>0</v>
      </c>
      <c r="Z502" s="23">
        <v>2</v>
      </c>
      <c r="AA502" s="23">
        <v>1</v>
      </c>
      <c r="AB502" s="19" t="str">
        <f>VLOOKUP(E:E,笔记匹配!A:X,3,FALSE)</f>
        <v>圆湘琴</v>
      </c>
      <c r="AC502" s="19" t="str">
        <f>VLOOKUP(E:E,笔记匹配!A:X,2,FALSE)</f>
        <v>月之精华</v>
      </c>
      <c r="AD502" s="19" t="str">
        <f>VLOOKUP(E:E,笔记匹配!A:X,4,FALSE)</f>
        <v>广禾堂月之精华</v>
      </c>
    </row>
    <row r="503" spans="1:30">
      <c r="A503" s="22" t="s">
        <v>63</v>
      </c>
      <c r="B503" s="22" t="s">
        <v>521</v>
      </c>
      <c r="C503" s="23">
        <v>16642894</v>
      </c>
      <c r="D503" s="22" t="s">
        <v>172</v>
      </c>
      <c r="E503" s="22" t="s">
        <v>372</v>
      </c>
      <c r="F503" s="22" t="s">
        <v>524</v>
      </c>
      <c r="G503" s="23">
        <v>3233979</v>
      </c>
      <c r="H503" s="22" t="s">
        <v>524</v>
      </c>
      <c r="I503" s="23">
        <v>2619310</v>
      </c>
      <c r="J503" s="22" t="s">
        <v>518</v>
      </c>
      <c r="K503" s="23">
        <v>2.7</v>
      </c>
      <c r="L503" s="23">
        <v>425</v>
      </c>
      <c r="M503" s="23">
        <v>9</v>
      </c>
      <c r="N503" s="24">
        <v>0.0212</v>
      </c>
      <c r="O503" s="23">
        <v>0.3</v>
      </c>
      <c r="P503" s="23">
        <v>6.35</v>
      </c>
      <c r="Q503" s="23">
        <v>1</v>
      </c>
      <c r="R503" s="23">
        <v>0</v>
      </c>
      <c r="S503" s="23">
        <v>0</v>
      </c>
      <c r="T503" s="23">
        <v>0</v>
      </c>
      <c r="U503" s="23">
        <v>0</v>
      </c>
      <c r="V503" s="23">
        <v>1</v>
      </c>
      <c r="W503" s="23">
        <v>2.7</v>
      </c>
      <c r="X503" s="23">
        <v>0</v>
      </c>
      <c r="Y503" s="24">
        <v>0</v>
      </c>
      <c r="Z503" s="23">
        <v>0</v>
      </c>
      <c r="AA503" s="23">
        <v>0</v>
      </c>
      <c r="AB503" s="19" t="str">
        <f>VLOOKUP(E:E,笔记匹配!A:X,3,FALSE)</f>
        <v>圆湘琴</v>
      </c>
      <c r="AC503" s="19" t="str">
        <f>VLOOKUP(E:E,笔记匹配!A:X,2,FALSE)</f>
        <v>月之精华</v>
      </c>
      <c r="AD503" s="19" t="str">
        <f>VLOOKUP(E:E,笔记匹配!A:X,4,FALSE)</f>
        <v>广禾堂月之精华</v>
      </c>
    </row>
    <row r="504" spans="1:30">
      <c r="A504" s="22" t="s">
        <v>63</v>
      </c>
      <c r="B504" s="22" t="s">
        <v>531</v>
      </c>
      <c r="C504" s="23">
        <v>16851432</v>
      </c>
      <c r="D504" s="22" t="s">
        <v>172</v>
      </c>
      <c r="E504" s="22" t="s">
        <v>372</v>
      </c>
      <c r="F504" s="22" t="s">
        <v>532</v>
      </c>
      <c r="G504" s="23">
        <v>3264185</v>
      </c>
      <c r="H504" s="22" t="s">
        <v>532</v>
      </c>
      <c r="I504" s="23">
        <v>2651960</v>
      </c>
      <c r="J504" s="22" t="s">
        <v>518</v>
      </c>
      <c r="K504" s="23">
        <v>198.76</v>
      </c>
      <c r="L504" s="23">
        <v>16670</v>
      </c>
      <c r="M504" s="23">
        <v>425</v>
      </c>
      <c r="N504" s="24">
        <v>0.0255</v>
      </c>
      <c r="O504" s="23">
        <v>0.47</v>
      </c>
      <c r="P504" s="23">
        <v>11.92</v>
      </c>
      <c r="Q504" s="23">
        <v>5</v>
      </c>
      <c r="R504" s="23">
        <v>0</v>
      </c>
      <c r="S504" s="23">
        <v>2</v>
      </c>
      <c r="T504" s="23">
        <v>0</v>
      </c>
      <c r="U504" s="23">
        <v>1</v>
      </c>
      <c r="V504" s="23">
        <v>8</v>
      </c>
      <c r="W504" s="23">
        <v>24.84</v>
      </c>
      <c r="X504" s="23">
        <v>0</v>
      </c>
      <c r="Y504" s="24">
        <v>0</v>
      </c>
      <c r="Z504" s="23">
        <v>0</v>
      </c>
      <c r="AA504" s="23">
        <v>1</v>
      </c>
      <c r="AB504" s="19" t="str">
        <f>VLOOKUP(E:E,笔记匹配!A:X,3,FALSE)</f>
        <v>圆湘琴</v>
      </c>
      <c r="AC504" s="19" t="str">
        <f>VLOOKUP(E:E,笔记匹配!A:X,2,FALSE)</f>
        <v>月之精华</v>
      </c>
      <c r="AD504" s="19" t="str">
        <f>VLOOKUP(E:E,笔记匹配!A:X,4,FALSE)</f>
        <v>广禾堂月之精华</v>
      </c>
    </row>
    <row r="505" spans="1:30">
      <c r="A505" s="22" t="s">
        <v>63</v>
      </c>
      <c r="B505" s="22" t="s">
        <v>557</v>
      </c>
      <c r="C505" s="23">
        <v>17419696</v>
      </c>
      <c r="D505" s="22" t="s">
        <v>172</v>
      </c>
      <c r="E505" s="22" t="s">
        <v>372</v>
      </c>
      <c r="F505" s="22" t="s">
        <v>558</v>
      </c>
      <c r="G505" s="23">
        <v>3345513</v>
      </c>
      <c r="H505" s="22" t="s">
        <v>558</v>
      </c>
      <c r="I505" s="23">
        <v>2733316</v>
      </c>
      <c r="J505" s="22" t="s">
        <v>518</v>
      </c>
      <c r="K505" s="23">
        <v>165.9</v>
      </c>
      <c r="L505" s="23">
        <v>13451</v>
      </c>
      <c r="M505" s="23">
        <v>372</v>
      </c>
      <c r="N505" s="24">
        <v>0.0277</v>
      </c>
      <c r="O505" s="23">
        <v>0.45</v>
      </c>
      <c r="P505" s="23">
        <v>12.33</v>
      </c>
      <c r="Q505" s="23">
        <v>3</v>
      </c>
      <c r="R505" s="23">
        <v>0</v>
      </c>
      <c r="S505" s="23">
        <v>2</v>
      </c>
      <c r="T505" s="23">
        <v>1</v>
      </c>
      <c r="U505" s="23">
        <v>0</v>
      </c>
      <c r="V505" s="23">
        <v>6</v>
      </c>
      <c r="W505" s="23">
        <v>27.65</v>
      </c>
      <c r="X505" s="23">
        <v>0</v>
      </c>
      <c r="Y505" s="24">
        <v>0</v>
      </c>
      <c r="Z505" s="23">
        <v>1</v>
      </c>
      <c r="AA505" s="23">
        <v>0</v>
      </c>
      <c r="AB505" s="19" t="str">
        <f>VLOOKUP(E:E,笔记匹配!A:X,3,FALSE)</f>
        <v>圆湘琴</v>
      </c>
      <c r="AC505" s="19" t="str">
        <f>VLOOKUP(E:E,笔记匹配!A:X,2,FALSE)</f>
        <v>月之精华</v>
      </c>
      <c r="AD505" s="19" t="str">
        <f>VLOOKUP(E:E,笔记匹配!A:X,4,FALSE)</f>
        <v>广禾堂月之精华</v>
      </c>
    </row>
    <row r="506" spans="1:30">
      <c r="A506" s="22" t="s">
        <v>63</v>
      </c>
      <c r="B506" s="22" t="s">
        <v>567</v>
      </c>
      <c r="C506" s="23">
        <v>17949158</v>
      </c>
      <c r="D506" s="22" t="s">
        <v>184</v>
      </c>
      <c r="E506" s="22" t="s">
        <v>373</v>
      </c>
      <c r="F506" s="22" t="s">
        <v>568</v>
      </c>
      <c r="G506" s="23">
        <v>3532508</v>
      </c>
      <c r="H506" s="22" t="s">
        <v>568</v>
      </c>
      <c r="I506" s="23">
        <v>2918034</v>
      </c>
      <c r="J506" s="22" t="s">
        <v>518</v>
      </c>
      <c r="K506" s="23">
        <v>200.85</v>
      </c>
      <c r="L506" s="23">
        <v>11918</v>
      </c>
      <c r="M506" s="23">
        <v>337</v>
      </c>
      <c r="N506" s="24">
        <v>0.0283</v>
      </c>
      <c r="O506" s="23">
        <v>0.6</v>
      </c>
      <c r="P506" s="23">
        <v>16.85</v>
      </c>
      <c r="Q506" s="23">
        <v>18</v>
      </c>
      <c r="R506" s="23">
        <v>0</v>
      </c>
      <c r="S506" s="23">
        <v>19</v>
      </c>
      <c r="T506" s="23">
        <v>0</v>
      </c>
      <c r="U506" s="23">
        <v>0</v>
      </c>
      <c r="V506" s="23">
        <v>37</v>
      </c>
      <c r="W506" s="23">
        <v>5.43</v>
      </c>
      <c r="X506" s="23">
        <v>0</v>
      </c>
      <c r="Y506" s="24">
        <v>0</v>
      </c>
      <c r="Z506" s="23">
        <v>2</v>
      </c>
      <c r="AA506" s="23">
        <v>6</v>
      </c>
      <c r="AB506" s="19" t="str">
        <f>VLOOKUP(E:E,笔记匹配!A:X,3,FALSE)</f>
        <v>西米是个小可爱</v>
      </c>
      <c r="AC506" s="19" t="str">
        <f>VLOOKUP(E:E,笔记匹配!A:X,2,FALSE)</f>
        <v>月之精华</v>
      </c>
      <c r="AD506" s="19" t="str">
        <f>VLOOKUP(E:E,笔记匹配!A:X,4,FALSE)</f>
        <v>广禾堂</v>
      </c>
    </row>
    <row r="507" spans="1:30">
      <c r="A507" s="22" t="s">
        <v>63</v>
      </c>
      <c r="B507" s="22" t="s">
        <v>569</v>
      </c>
      <c r="C507" s="23">
        <v>17994331</v>
      </c>
      <c r="D507" s="22" t="s">
        <v>172</v>
      </c>
      <c r="E507" s="22" t="s">
        <v>372</v>
      </c>
      <c r="F507" s="22" t="s">
        <v>570</v>
      </c>
      <c r="G507" s="23">
        <v>3555881</v>
      </c>
      <c r="H507" s="22" t="s">
        <v>570</v>
      </c>
      <c r="I507" s="23">
        <v>2940876</v>
      </c>
      <c r="J507" s="22" t="s">
        <v>518</v>
      </c>
      <c r="K507" s="23">
        <v>52.81</v>
      </c>
      <c r="L507" s="23">
        <v>5122</v>
      </c>
      <c r="M507" s="23">
        <v>143</v>
      </c>
      <c r="N507" s="24">
        <v>0.0279</v>
      </c>
      <c r="O507" s="23">
        <v>0.37</v>
      </c>
      <c r="P507" s="23">
        <v>10.31</v>
      </c>
      <c r="Q507" s="23">
        <v>1</v>
      </c>
      <c r="R507" s="23">
        <v>0</v>
      </c>
      <c r="S507" s="23">
        <v>0</v>
      </c>
      <c r="T507" s="23">
        <v>0</v>
      </c>
      <c r="U507" s="23">
        <v>0</v>
      </c>
      <c r="V507" s="23">
        <v>1</v>
      </c>
      <c r="W507" s="23">
        <v>52.81</v>
      </c>
      <c r="X507" s="23">
        <v>0</v>
      </c>
      <c r="Y507" s="24">
        <v>0</v>
      </c>
      <c r="Z507" s="23">
        <v>0</v>
      </c>
      <c r="AA507" s="23">
        <v>0</v>
      </c>
      <c r="AB507" s="19" t="str">
        <f>VLOOKUP(E:E,笔记匹配!A:X,3,FALSE)</f>
        <v>圆湘琴</v>
      </c>
      <c r="AC507" s="19" t="str">
        <f>VLOOKUP(E:E,笔记匹配!A:X,2,FALSE)</f>
        <v>月之精华</v>
      </c>
      <c r="AD507" s="19" t="str">
        <f>VLOOKUP(E:E,笔记匹配!A:X,4,FALSE)</f>
        <v>广禾堂月之精华</v>
      </c>
    </row>
    <row r="508" spans="1:30">
      <c r="A508" s="22" t="s">
        <v>63</v>
      </c>
      <c r="B508" s="22" t="s">
        <v>573</v>
      </c>
      <c r="C508" s="23">
        <v>18062841</v>
      </c>
      <c r="D508" s="22" t="s">
        <v>172</v>
      </c>
      <c r="E508" s="22" t="s">
        <v>373</v>
      </c>
      <c r="F508" s="22" t="s">
        <v>574</v>
      </c>
      <c r="G508" s="23">
        <v>3590010</v>
      </c>
      <c r="H508" s="22" t="s">
        <v>575</v>
      </c>
      <c r="I508" s="23">
        <v>2975201</v>
      </c>
      <c r="J508" s="22" t="s">
        <v>518</v>
      </c>
      <c r="K508" s="23">
        <v>4.5</v>
      </c>
      <c r="L508" s="23">
        <v>221</v>
      </c>
      <c r="M508" s="23">
        <v>15</v>
      </c>
      <c r="N508" s="24">
        <v>0.0679</v>
      </c>
      <c r="O508" s="23">
        <v>0.3</v>
      </c>
      <c r="P508" s="23">
        <v>20.36</v>
      </c>
      <c r="Q508" s="23">
        <v>0</v>
      </c>
      <c r="R508" s="23">
        <v>0</v>
      </c>
      <c r="S508" s="23">
        <v>0</v>
      </c>
      <c r="T508" s="23">
        <v>0</v>
      </c>
      <c r="U508" s="23">
        <v>0</v>
      </c>
      <c r="V508" s="23">
        <v>0</v>
      </c>
      <c r="W508" s="23">
        <v>0</v>
      </c>
      <c r="X508" s="23">
        <v>0</v>
      </c>
      <c r="Y508" s="24">
        <v>0</v>
      </c>
      <c r="Z508" s="23">
        <v>0</v>
      </c>
      <c r="AA508" s="23">
        <v>0</v>
      </c>
      <c r="AB508" s="19" t="str">
        <f>VLOOKUP(E:E,笔记匹配!A:X,3,FALSE)</f>
        <v>西米是个小可爱</v>
      </c>
      <c r="AC508" s="19" t="str">
        <f>VLOOKUP(E:E,笔记匹配!A:X,2,FALSE)</f>
        <v>月之精华</v>
      </c>
      <c r="AD508" s="19" t="str">
        <f>VLOOKUP(E:E,笔记匹配!A:X,4,FALSE)</f>
        <v>广禾堂</v>
      </c>
    </row>
    <row r="509" spans="1:30">
      <c r="A509" s="22" t="s">
        <v>63</v>
      </c>
      <c r="B509" s="22" t="s">
        <v>573</v>
      </c>
      <c r="C509" s="23">
        <v>18063010</v>
      </c>
      <c r="D509" s="22" t="s">
        <v>172</v>
      </c>
      <c r="E509" s="22" t="s">
        <v>373</v>
      </c>
      <c r="F509" s="22" t="s">
        <v>576</v>
      </c>
      <c r="G509" s="23">
        <v>3590089</v>
      </c>
      <c r="H509" s="22" t="s">
        <v>577</v>
      </c>
      <c r="I509" s="23">
        <v>2975278</v>
      </c>
      <c r="J509" s="22" t="s">
        <v>518</v>
      </c>
      <c r="K509" s="23">
        <v>140.46</v>
      </c>
      <c r="L509" s="23">
        <v>10844</v>
      </c>
      <c r="M509" s="23">
        <v>318</v>
      </c>
      <c r="N509" s="24">
        <v>0.0293</v>
      </c>
      <c r="O509" s="23">
        <v>0.44</v>
      </c>
      <c r="P509" s="23">
        <v>12.95</v>
      </c>
      <c r="Q509" s="23">
        <v>5</v>
      </c>
      <c r="R509" s="23">
        <v>0</v>
      </c>
      <c r="S509" s="23">
        <v>2</v>
      </c>
      <c r="T509" s="23">
        <v>1</v>
      </c>
      <c r="U509" s="23">
        <v>1</v>
      </c>
      <c r="V509" s="23">
        <v>9</v>
      </c>
      <c r="W509" s="23">
        <v>15.61</v>
      </c>
      <c r="X509" s="23">
        <v>0</v>
      </c>
      <c r="Y509" s="24">
        <v>0</v>
      </c>
      <c r="Z509" s="23">
        <v>0</v>
      </c>
      <c r="AA509" s="23">
        <v>1</v>
      </c>
      <c r="AB509" s="19" t="str">
        <f>VLOOKUP(E:E,笔记匹配!A:X,3,FALSE)</f>
        <v>西米是个小可爱</v>
      </c>
      <c r="AC509" s="19" t="str">
        <f>VLOOKUP(E:E,笔记匹配!A:X,2,FALSE)</f>
        <v>月之精华</v>
      </c>
      <c r="AD509" s="19" t="str">
        <f>VLOOKUP(E:E,笔记匹配!A:X,4,FALSE)</f>
        <v>广禾堂</v>
      </c>
    </row>
    <row r="510" spans="1:30">
      <c r="A510" s="22" t="s">
        <v>63</v>
      </c>
      <c r="B510" s="22" t="s">
        <v>578</v>
      </c>
      <c r="C510" s="23">
        <v>18063089</v>
      </c>
      <c r="D510" s="22" t="s">
        <v>172</v>
      </c>
      <c r="E510" s="22" t="s">
        <v>372</v>
      </c>
      <c r="F510" s="22" t="s">
        <v>579</v>
      </c>
      <c r="G510" s="23">
        <v>3590129</v>
      </c>
      <c r="H510" s="22" t="s">
        <v>580</v>
      </c>
      <c r="I510" s="23">
        <v>2975322</v>
      </c>
      <c r="J510" s="22" t="s">
        <v>518</v>
      </c>
      <c r="K510" s="23">
        <v>72.88</v>
      </c>
      <c r="L510" s="23">
        <v>6956</v>
      </c>
      <c r="M510" s="23">
        <v>180</v>
      </c>
      <c r="N510" s="24">
        <v>0.0259</v>
      </c>
      <c r="O510" s="23">
        <v>0.4</v>
      </c>
      <c r="P510" s="23">
        <v>10.48</v>
      </c>
      <c r="Q510" s="23">
        <v>3</v>
      </c>
      <c r="R510" s="23">
        <v>0</v>
      </c>
      <c r="S510" s="23">
        <v>0</v>
      </c>
      <c r="T510" s="23">
        <v>0</v>
      </c>
      <c r="U510" s="23">
        <v>0</v>
      </c>
      <c r="V510" s="23">
        <v>3</v>
      </c>
      <c r="W510" s="23">
        <v>24.29</v>
      </c>
      <c r="X510" s="23">
        <v>0</v>
      </c>
      <c r="Y510" s="24">
        <v>0</v>
      </c>
      <c r="Z510" s="23">
        <v>2</v>
      </c>
      <c r="AA510" s="23">
        <v>0</v>
      </c>
      <c r="AB510" s="19" t="str">
        <f>VLOOKUP(E:E,笔记匹配!A:X,3,FALSE)</f>
        <v>圆湘琴</v>
      </c>
      <c r="AC510" s="19" t="str">
        <f>VLOOKUP(E:E,笔记匹配!A:X,2,FALSE)</f>
        <v>月之精华</v>
      </c>
      <c r="AD510" s="19" t="str">
        <f>VLOOKUP(E:E,笔记匹配!A:X,4,FALSE)</f>
        <v>广禾堂月之精华</v>
      </c>
    </row>
    <row r="511" spans="1:30">
      <c r="A511" s="22" t="s">
        <v>63</v>
      </c>
      <c r="B511" s="22" t="s">
        <v>573</v>
      </c>
      <c r="C511" s="23">
        <v>18091605</v>
      </c>
      <c r="D511" s="22" t="s">
        <v>184</v>
      </c>
      <c r="E511" s="22" t="s">
        <v>385</v>
      </c>
      <c r="F511" s="22" t="s">
        <v>581</v>
      </c>
      <c r="G511" s="23">
        <v>3603407</v>
      </c>
      <c r="H511" s="22" t="s">
        <v>581</v>
      </c>
      <c r="I511" s="23">
        <v>2988916</v>
      </c>
      <c r="J511" s="22" t="s">
        <v>518</v>
      </c>
      <c r="K511" s="23">
        <v>329.67</v>
      </c>
      <c r="L511" s="23">
        <v>19306</v>
      </c>
      <c r="M511" s="23">
        <v>547</v>
      </c>
      <c r="N511" s="24">
        <v>0.0283</v>
      </c>
      <c r="O511" s="23">
        <v>0.6</v>
      </c>
      <c r="P511" s="23">
        <v>17.08</v>
      </c>
      <c r="Q511" s="23">
        <v>39</v>
      </c>
      <c r="R511" s="23">
        <v>1</v>
      </c>
      <c r="S511" s="23">
        <v>44</v>
      </c>
      <c r="T511" s="23">
        <v>1</v>
      </c>
      <c r="U511" s="23">
        <v>1</v>
      </c>
      <c r="V511" s="23">
        <v>86</v>
      </c>
      <c r="W511" s="23">
        <v>3.83</v>
      </c>
      <c r="X511" s="23">
        <v>0</v>
      </c>
      <c r="Y511" s="24">
        <v>0</v>
      </c>
      <c r="Z511" s="23">
        <v>6</v>
      </c>
      <c r="AA511" s="23">
        <v>5</v>
      </c>
      <c r="AB511" s="19" t="str">
        <f>VLOOKUP(E:E,笔记匹配!A:X,3,FALSE)</f>
        <v>绿不油</v>
      </c>
      <c r="AC511" s="19" t="str">
        <f>VLOOKUP(E:E,笔记匹配!A:X,2,FALSE)</f>
        <v>月之精华</v>
      </c>
      <c r="AD511" s="19" t="str">
        <f>VLOOKUP(E:E,笔记匹配!A:X,4,FALSE)</f>
        <v>广禾堂</v>
      </c>
    </row>
    <row r="512" spans="1:30">
      <c r="A512" s="22" t="s">
        <v>63</v>
      </c>
      <c r="B512" s="22" t="s">
        <v>588</v>
      </c>
      <c r="C512" s="23">
        <v>18547124</v>
      </c>
      <c r="D512" s="22" t="s">
        <v>184</v>
      </c>
      <c r="E512" s="22" t="s">
        <v>389</v>
      </c>
      <c r="F512" s="22" t="s">
        <v>589</v>
      </c>
      <c r="G512" s="23">
        <v>3820882</v>
      </c>
      <c r="H512" s="22" t="s">
        <v>589</v>
      </c>
      <c r="I512" s="23">
        <v>3205885</v>
      </c>
      <c r="J512" s="22" t="s">
        <v>518</v>
      </c>
      <c r="K512" s="23">
        <v>262.03</v>
      </c>
      <c r="L512" s="23">
        <v>17040</v>
      </c>
      <c r="M512" s="23">
        <v>899</v>
      </c>
      <c r="N512" s="24">
        <v>0.0528</v>
      </c>
      <c r="O512" s="23">
        <v>0.29</v>
      </c>
      <c r="P512" s="23">
        <v>15.38</v>
      </c>
      <c r="Q512" s="23">
        <v>33</v>
      </c>
      <c r="R512" s="23">
        <v>2</v>
      </c>
      <c r="S512" s="23">
        <v>45</v>
      </c>
      <c r="T512" s="23">
        <v>7</v>
      </c>
      <c r="U512" s="23">
        <v>0</v>
      </c>
      <c r="V512" s="23">
        <v>87</v>
      </c>
      <c r="W512" s="23">
        <v>3.01</v>
      </c>
      <c r="X512" s="23">
        <v>0</v>
      </c>
      <c r="Y512" s="24">
        <v>0</v>
      </c>
      <c r="Z512" s="23">
        <v>21</v>
      </c>
      <c r="AA512" s="23">
        <v>13</v>
      </c>
      <c r="AB512" s="19" t="str">
        <f>VLOOKUP(E:E,笔记匹配!A:X,3,FALSE)</f>
        <v>一只慕</v>
      </c>
      <c r="AC512" s="19" t="str">
        <f>VLOOKUP(E:E,笔记匹配!A:X,2,FALSE)</f>
        <v>月之精华</v>
      </c>
      <c r="AD512" s="19" t="str">
        <f>VLOOKUP(E:E,笔记匹配!A:X,4,FALSE)</f>
        <v>广禾堂月之精华</v>
      </c>
    </row>
    <row r="513" spans="1:30">
      <c r="A513" s="22" t="s">
        <v>64</v>
      </c>
      <c r="B513" s="22" t="s">
        <v>521</v>
      </c>
      <c r="C513" s="23">
        <v>16642222</v>
      </c>
      <c r="D513" s="22" t="s">
        <v>172</v>
      </c>
      <c r="E513" s="22" t="s">
        <v>372</v>
      </c>
      <c r="F513" s="22" t="s">
        <v>522</v>
      </c>
      <c r="G513" s="23">
        <v>3233847</v>
      </c>
      <c r="H513" s="22" t="s">
        <v>522</v>
      </c>
      <c r="I513" s="23">
        <v>2619163</v>
      </c>
      <c r="J513" s="22" t="s">
        <v>518</v>
      </c>
      <c r="K513" s="23">
        <v>220.7</v>
      </c>
      <c r="L513" s="23">
        <v>13185</v>
      </c>
      <c r="M513" s="23">
        <v>421</v>
      </c>
      <c r="N513" s="24">
        <v>0.0319</v>
      </c>
      <c r="O513" s="23">
        <v>0.52</v>
      </c>
      <c r="P513" s="23">
        <v>16.74</v>
      </c>
      <c r="Q513" s="23">
        <v>4</v>
      </c>
      <c r="R513" s="23">
        <v>0</v>
      </c>
      <c r="S513" s="23">
        <v>2</v>
      </c>
      <c r="T513" s="23">
        <v>1</v>
      </c>
      <c r="U513" s="23">
        <v>0</v>
      </c>
      <c r="V513" s="23">
        <v>7</v>
      </c>
      <c r="W513" s="23">
        <v>31.53</v>
      </c>
      <c r="X513" s="23">
        <v>0</v>
      </c>
      <c r="Y513" s="24">
        <v>0</v>
      </c>
      <c r="Z513" s="23">
        <v>3</v>
      </c>
      <c r="AA513" s="23">
        <v>2</v>
      </c>
      <c r="AB513" s="19" t="str">
        <f>VLOOKUP(E:E,笔记匹配!A:X,3,FALSE)</f>
        <v>圆湘琴</v>
      </c>
      <c r="AC513" s="19" t="str">
        <f>VLOOKUP(E:E,笔记匹配!A:X,2,FALSE)</f>
        <v>月之精华</v>
      </c>
      <c r="AD513" s="19" t="str">
        <f>VLOOKUP(E:E,笔记匹配!A:X,4,FALSE)</f>
        <v>广禾堂月之精华</v>
      </c>
    </row>
    <row r="514" spans="1:30">
      <c r="A514" s="22" t="s">
        <v>64</v>
      </c>
      <c r="B514" s="22" t="s">
        <v>521</v>
      </c>
      <c r="C514" s="23">
        <v>16642794</v>
      </c>
      <c r="D514" s="22" t="s">
        <v>172</v>
      </c>
      <c r="E514" s="22" t="s">
        <v>372</v>
      </c>
      <c r="F514" s="22" t="s">
        <v>523</v>
      </c>
      <c r="G514" s="23">
        <v>3233955</v>
      </c>
      <c r="H514" s="22" t="s">
        <v>523</v>
      </c>
      <c r="I514" s="23">
        <v>2619293</v>
      </c>
      <c r="J514" s="22" t="s">
        <v>518</v>
      </c>
      <c r="K514" s="23">
        <v>390.67</v>
      </c>
      <c r="L514" s="23">
        <v>13327</v>
      </c>
      <c r="M514" s="23">
        <v>409</v>
      </c>
      <c r="N514" s="24">
        <v>0.0307</v>
      </c>
      <c r="O514" s="23">
        <v>0.96</v>
      </c>
      <c r="P514" s="23">
        <v>29.31</v>
      </c>
      <c r="Q514" s="23">
        <v>4</v>
      </c>
      <c r="R514" s="23">
        <v>0</v>
      </c>
      <c r="S514" s="23">
        <v>3</v>
      </c>
      <c r="T514" s="23">
        <v>0</v>
      </c>
      <c r="U514" s="23">
        <v>0</v>
      </c>
      <c r="V514" s="23">
        <v>7</v>
      </c>
      <c r="W514" s="23">
        <v>55.81</v>
      </c>
      <c r="X514" s="23">
        <v>0</v>
      </c>
      <c r="Y514" s="24">
        <v>0</v>
      </c>
      <c r="Z514" s="23">
        <v>4</v>
      </c>
      <c r="AA514" s="23">
        <v>4</v>
      </c>
      <c r="AB514" s="19" t="str">
        <f>VLOOKUP(E:E,笔记匹配!A:X,3,FALSE)</f>
        <v>圆湘琴</v>
      </c>
      <c r="AC514" s="19" t="str">
        <f>VLOOKUP(E:E,笔记匹配!A:X,2,FALSE)</f>
        <v>月之精华</v>
      </c>
      <c r="AD514" s="19" t="str">
        <f>VLOOKUP(E:E,笔记匹配!A:X,4,FALSE)</f>
        <v>广禾堂月之精华</v>
      </c>
    </row>
    <row r="515" spans="1:30">
      <c r="A515" s="22" t="s">
        <v>64</v>
      </c>
      <c r="B515" s="22" t="s">
        <v>521</v>
      </c>
      <c r="C515" s="23">
        <v>16642894</v>
      </c>
      <c r="D515" s="22" t="s">
        <v>172</v>
      </c>
      <c r="E515" s="22" t="s">
        <v>372</v>
      </c>
      <c r="F515" s="22" t="s">
        <v>524</v>
      </c>
      <c r="G515" s="23">
        <v>3233979</v>
      </c>
      <c r="H515" s="22" t="s">
        <v>524</v>
      </c>
      <c r="I515" s="23">
        <v>2619310</v>
      </c>
      <c r="J515" s="22" t="s">
        <v>518</v>
      </c>
      <c r="K515" s="23">
        <v>1.2</v>
      </c>
      <c r="L515" s="23">
        <v>468</v>
      </c>
      <c r="M515" s="23">
        <v>4</v>
      </c>
      <c r="N515" s="24">
        <v>0.0085</v>
      </c>
      <c r="O515" s="23">
        <v>0.3</v>
      </c>
      <c r="P515" s="23">
        <v>2.56</v>
      </c>
      <c r="Q515" s="23">
        <v>1</v>
      </c>
      <c r="R515" s="23">
        <v>0</v>
      </c>
      <c r="S515" s="23">
        <v>0</v>
      </c>
      <c r="T515" s="23">
        <v>0</v>
      </c>
      <c r="U515" s="23">
        <v>0</v>
      </c>
      <c r="V515" s="23">
        <v>1</v>
      </c>
      <c r="W515" s="23">
        <v>1.2</v>
      </c>
      <c r="X515" s="23">
        <v>0</v>
      </c>
      <c r="Y515" s="24">
        <v>0</v>
      </c>
      <c r="Z515" s="23">
        <v>0</v>
      </c>
      <c r="AA515" s="23">
        <v>0</v>
      </c>
      <c r="AB515" s="19" t="str">
        <f>VLOOKUP(E:E,笔记匹配!A:X,3,FALSE)</f>
        <v>圆湘琴</v>
      </c>
      <c r="AC515" s="19" t="str">
        <f>VLOOKUP(E:E,笔记匹配!A:X,2,FALSE)</f>
        <v>月之精华</v>
      </c>
      <c r="AD515" s="19" t="str">
        <f>VLOOKUP(E:E,笔记匹配!A:X,4,FALSE)</f>
        <v>广禾堂月之精华</v>
      </c>
    </row>
    <row r="516" spans="1:30">
      <c r="A516" s="22" t="s">
        <v>64</v>
      </c>
      <c r="B516" s="22" t="s">
        <v>531</v>
      </c>
      <c r="C516" s="23">
        <v>16851432</v>
      </c>
      <c r="D516" s="22" t="s">
        <v>172</v>
      </c>
      <c r="E516" s="22" t="s">
        <v>372</v>
      </c>
      <c r="F516" s="22" t="s">
        <v>532</v>
      </c>
      <c r="G516" s="23">
        <v>3264185</v>
      </c>
      <c r="H516" s="22" t="s">
        <v>532</v>
      </c>
      <c r="I516" s="23">
        <v>2651960</v>
      </c>
      <c r="J516" s="22" t="s">
        <v>518</v>
      </c>
      <c r="K516" s="23">
        <v>183.23</v>
      </c>
      <c r="L516" s="23">
        <v>15043</v>
      </c>
      <c r="M516" s="23">
        <v>393</v>
      </c>
      <c r="N516" s="24">
        <v>0.0261</v>
      </c>
      <c r="O516" s="23">
        <v>0.47</v>
      </c>
      <c r="P516" s="23">
        <v>12.18</v>
      </c>
      <c r="Q516" s="23">
        <v>3</v>
      </c>
      <c r="R516" s="23">
        <v>0</v>
      </c>
      <c r="S516" s="23">
        <v>4</v>
      </c>
      <c r="T516" s="23">
        <v>0</v>
      </c>
      <c r="U516" s="23">
        <v>0</v>
      </c>
      <c r="V516" s="23">
        <v>7</v>
      </c>
      <c r="W516" s="23">
        <v>26.18</v>
      </c>
      <c r="X516" s="23">
        <v>0</v>
      </c>
      <c r="Y516" s="24">
        <v>0</v>
      </c>
      <c r="Z516" s="23">
        <v>0</v>
      </c>
      <c r="AA516" s="23">
        <v>2</v>
      </c>
      <c r="AB516" s="19" t="str">
        <f>VLOOKUP(E:E,笔记匹配!A:X,3,FALSE)</f>
        <v>圆湘琴</v>
      </c>
      <c r="AC516" s="19" t="str">
        <f>VLOOKUP(E:E,笔记匹配!A:X,2,FALSE)</f>
        <v>月之精华</v>
      </c>
      <c r="AD516" s="19" t="str">
        <f>VLOOKUP(E:E,笔记匹配!A:X,4,FALSE)</f>
        <v>广禾堂月之精华</v>
      </c>
    </row>
    <row r="517" spans="1:30">
      <c r="A517" s="22" t="s">
        <v>64</v>
      </c>
      <c r="B517" s="22" t="s">
        <v>557</v>
      </c>
      <c r="C517" s="23">
        <v>17419696</v>
      </c>
      <c r="D517" s="22" t="s">
        <v>172</v>
      </c>
      <c r="E517" s="22" t="s">
        <v>372</v>
      </c>
      <c r="F517" s="22" t="s">
        <v>558</v>
      </c>
      <c r="G517" s="23">
        <v>3345513</v>
      </c>
      <c r="H517" s="22" t="s">
        <v>558</v>
      </c>
      <c r="I517" s="23">
        <v>2733316</v>
      </c>
      <c r="J517" s="22" t="s">
        <v>518</v>
      </c>
      <c r="K517" s="23">
        <v>151.44</v>
      </c>
      <c r="L517" s="23">
        <v>13171</v>
      </c>
      <c r="M517" s="23">
        <v>335</v>
      </c>
      <c r="N517" s="24">
        <v>0.0254</v>
      </c>
      <c r="O517" s="23">
        <v>0.45</v>
      </c>
      <c r="P517" s="23">
        <v>11.5</v>
      </c>
      <c r="Q517" s="23">
        <v>2</v>
      </c>
      <c r="R517" s="23">
        <v>0</v>
      </c>
      <c r="S517" s="23">
        <v>0</v>
      </c>
      <c r="T517" s="23">
        <v>0</v>
      </c>
      <c r="U517" s="23">
        <v>0</v>
      </c>
      <c r="V517" s="23">
        <v>2</v>
      </c>
      <c r="W517" s="23">
        <v>75.72</v>
      </c>
      <c r="X517" s="23">
        <v>0</v>
      </c>
      <c r="Y517" s="24">
        <v>0</v>
      </c>
      <c r="Z517" s="23">
        <v>1</v>
      </c>
      <c r="AA517" s="23">
        <v>2</v>
      </c>
      <c r="AB517" s="19" t="str">
        <f>VLOOKUP(E:E,笔记匹配!A:X,3,FALSE)</f>
        <v>圆湘琴</v>
      </c>
      <c r="AC517" s="19" t="str">
        <f>VLOOKUP(E:E,笔记匹配!A:X,2,FALSE)</f>
        <v>月之精华</v>
      </c>
      <c r="AD517" s="19" t="str">
        <f>VLOOKUP(E:E,笔记匹配!A:X,4,FALSE)</f>
        <v>广禾堂月之精华</v>
      </c>
    </row>
    <row r="518" spans="1:30">
      <c r="A518" s="22" t="s">
        <v>64</v>
      </c>
      <c r="B518" s="22" t="s">
        <v>567</v>
      </c>
      <c r="C518" s="23">
        <v>17949158</v>
      </c>
      <c r="D518" s="22" t="s">
        <v>184</v>
      </c>
      <c r="E518" s="22" t="s">
        <v>373</v>
      </c>
      <c r="F518" s="22" t="s">
        <v>568</v>
      </c>
      <c r="G518" s="23">
        <v>3532508</v>
      </c>
      <c r="H518" s="22" t="s">
        <v>568</v>
      </c>
      <c r="I518" s="23">
        <v>2918034</v>
      </c>
      <c r="J518" s="22" t="s">
        <v>518</v>
      </c>
      <c r="K518" s="23">
        <v>170.12</v>
      </c>
      <c r="L518" s="23">
        <v>9582</v>
      </c>
      <c r="M518" s="23">
        <v>261</v>
      </c>
      <c r="N518" s="24">
        <v>0.0272</v>
      </c>
      <c r="O518" s="23">
        <v>0.65</v>
      </c>
      <c r="P518" s="23">
        <v>17.75</v>
      </c>
      <c r="Q518" s="23">
        <v>20</v>
      </c>
      <c r="R518" s="23">
        <v>0</v>
      </c>
      <c r="S518" s="23">
        <v>22</v>
      </c>
      <c r="T518" s="23">
        <v>0</v>
      </c>
      <c r="U518" s="23">
        <v>4</v>
      </c>
      <c r="V518" s="23">
        <v>46</v>
      </c>
      <c r="W518" s="23">
        <v>3.7</v>
      </c>
      <c r="X518" s="23">
        <v>0</v>
      </c>
      <c r="Y518" s="24">
        <v>0</v>
      </c>
      <c r="Z518" s="23">
        <v>3</v>
      </c>
      <c r="AA518" s="23">
        <v>3</v>
      </c>
      <c r="AB518" s="19" t="str">
        <f>VLOOKUP(E:E,笔记匹配!A:X,3,FALSE)</f>
        <v>西米是个小可爱</v>
      </c>
      <c r="AC518" s="19" t="str">
        <f>VLOOKUP(E:E,笔记匹配!A:X,2,FALSE)</f>
        <v>月之精华</v>
      </c>
      <c r="AD518" s="19" t="str">
        <f>VLOOKUP(E:E,笔记匹配!A:X,4,FALSE)</f>
        <v>广禾堂</v>
      </c>
    </row>
    <row r="519" spans="1:30">
      <c r="A519" s="22" t="s">
        <v>64</v>
      </c>
      <c r="B519" s="22" t="s">
        <v>569</v>
      </c>
      <c r="C519" s="23">
        <v>17994331</v>
      </c>
      <c r="D519" s="22" t="s">
        <v>172</v>
      </c>
      <c r="E519" s="22" t="s">
        <v>372</v>
      </c>
      <c r="F519" s="22" t="s">
        <v>570</v>
      </c>
      <c r="G519" s="23">
        <v>3555881</v>
      </c>
      <c r="H519" s="22" t="s">
        <v>570</v>
      </c>
      <c r="I519" s="23">
        <v>2940876</v>
      </c>
      <c r="J519" s="22" t="s">
        <v>518</v>
      </c>
      <c r="K519" s="23">
        <v>33.13</v>
      </c>
      <c r="L519" s="23">
        <v>4030</v>
      </c>
      <c r="M519" s="23">
        <v>89</v>
      </c>
      <c r="N519" s="24">
        <v>0.0221</v>
      </c>
      <c r="O519" s="23">
        <v>0.37</v>
      </c>
      <c r="P519" s="23">
        <v>8.22</v>
      </c>
      <c r="Q519" s="23">
        <v>0</v>
      </c>
      <c r="R519" s="23">
        <v>0</v>
      </c>
      <c r="S519" s="23">
        <v>0</v>
      </c>
      <c r="T519" s="23">
        <v>0</v>
      </c>
      <c r="U519" s="23">
        <v>0</v>
      </c>
      <c r="V519" s="23">
        <v>0</v>
      </c>
      <c r="W519" s="23">
        <v>0</v>
      </c>
      <c r="X519" s="23">
        <v>0</v>
      </c>
      <c r="Y519" s="24">
        <v>0</v>
      </c>
      <c r="Z519" s="23">
        <v>0</v>
      </c>
      <c r="AA519" s="23">
        <v>0</v>
      </c>
      <c r="AB519" s="19" t="str">
        <f>VLOOKUP(E:E,笔记匹配!A:X,3,FALSE)</f>
        <v>圆湘琴</v>
      </c>
      <c r="AC519" s="19" t="str">
        <f>VLOOKUP(E:E,笔记匹配!A:X,2,FALSE)</f>
        <v>月之精华</v>
      </c>
      <c r="AD519" s="19" t="str">
        <f>VLOOKUP(E:E,笔记匹配!A:X,4,FALSE)</f>
        <v>广禾堂月之精华</v>
      </c>
    </row>
    <row r="520" spans="1:30">
      <c r="A520" s="22" t="s">
        <v>64</v>
      </c>
      <c r="B520" s="22" t="s">
        <v>573</v>
      </c>
      <c r="C520" s="23">
        <v>18062841</v>
      </c>
      <c r="D520" s="22" t="s">
        <v>172</v>
      </c>
      <c r="E520" s="22" t="s">
        <v>373</v>
      </c>
      <c r="F520" s="22" t="s">
        <v>574</v>
      </c>
      <c r="G520" s="23">
        <v>3590010</v>
      </c>
      <c r="H520" s="22" t="s">
        <v>575</v>
      </c>
      <c r="I520" s="23">
        <v>2975201</v>
      </c>
      <c r="J520" s="22" t="s">
        <v>518</v>
      </c>
      <c r="K520" s="23">
        <v>2.1</v>
      </c>
      <c r="L520" s="23">
        <v>233</v>
      </c>
      <c r="M520" s="23">
        <v>7</v>
      </c>
      <c r="N520" s="24">
        <v>0.03</v>
      </c>
      <c r="O520" s="23">
        <v>0.3</v>
      </c>
      <c r="P520" s="23">
        <v>9.01</v>
      </c>
      <c r="Q520" s="23">
        <v>0</v>
      </c>
      <c r="R520" s="23">
        <v>0</v>
      </c>
      <c r="S520" s="23">
        <v>0</v>
      </c>
      <c r="T520" s="23">
        <v>0</v>
      </c>
      <c r="U520" s="23">
        <v>0</v>
      </c>
      <c r="V520" s="23">
        <v>0</v>
      </c>
      <c r="W520" s="23">
        <v>0</v>
      </c>
      <c r="X520" s="23">
        <v>0</v>
      </c>
      <c r="Y520" s="24">
        <v>0</v>
      </c>
      <c r="Z520" s="23">
        <v>0</v>
      </c>
      <c r="AA520" s="23">
        <v>0</v>
      </c>
      <c r="AB520" s="19" t="str">
        <f>VLOOKUP(E:E,笔记匹配!A:X,3,FALSE)</f>
        <v>西米是个小可爱</v>
      </c>
      <c r="AC520" s="19" t="str">
        <f>VLOOKUP(E:E,笔记匹配!A:X,2,FALSE)</f>
        <v>月之精华</v>
      </c>
      <c r="AD520" s="19" t="str">
        <f>VLOOKUP(E:E,笔记匹配!A:X,4,FALSE)</f>
        <v>广禾堂</v>
      </c>
    </row>
    <row r="521" spans="1:30">
      <c r="A521" s="22" t="s">
        <v>64</v>
      </c>
      <c r="B521" s="22" t="s">
        <v>573</v>
      </c>
      <c r="C521" s="23">
        <v>18063010</v>
      </c>
      <c r="D521" s="22" t="s">
        <v>172</v>
      </c>
      <c r="E521" s="22" t="s">
        <v>373</v>
      </c>
      <c r="F521" s="22" t="s">
        <v>576</v>
      </c>
      <c r="G521" s="23">
        <v>3590089</v>
      </c>
      <c r="H521" s="22" t="s">
        <v>577</v>
      </c>
      <c r="I521" s="23">
        <v>2975278</v>
      </c>
      <c r="J521" s="22" t="s">
        <v>518</v>
      </c>
      <c r="K521" s="23">
        <v>115.02</v>
      </c>
      <c r="L521" s="23">
        <v>8602</v>
      </c>
      <c r="M521" s="23">
        <v>262</v>
      </c>
      <c r="N521" s="24">
        <v>0.0305</v>
      </c>
      <c r="O521" s="23">
        <v>0.44</v>
      </c>
      <c r="P521" s="23">
        <v>13.37</v>
      </c>
      <c r="Q521" s="23">
        <v>4</v>
      </c>
      <c r="R521" s="23">
        <v>0</v>
      </c>
      <c r="S521" s="23">
        <v>1</v>
      </c>
      <c r="T521" s="23">
        <v>0</v>
      </c>
      <c r="U521" s="23">
        <v>0</v>
      </c>
      <c r="V521" s="23">
        <v>5</v>
      </c>
      <c r="W521" s="23">
        <v>23</v>
      </c>
      <c r="X521" s="23">
        <v>0</v>
      </c>
      <c r="Y521" s="24">
        <v>0</v>
      </c>
      <c r="Z521" s="23">
        <v>0</v>
      </c>
      <c r="AA521" s="23">
        <v>1</v>
      </c>
      <c r="AB521" s="19" t="str">
        <f>VLOOKUP(E:E,笔记匹配!A:X,3,FALSE)</f>
        <v>西米是个小可爱</v>
      </c>
      <c r="AC521" s="19" t="str">
        <f>VLOOKUP(E:E,笔记匹配!A:X,2,FALSE)</f>
        <v>月之精华</v>
      </c>
      <c r="AD521" s="19" t="str">
        <f>VLOOKUP(E:E,笔记匹配!A:X,4,FALSE)</f>
        <v>广禾堂</v>
      </c>
    </row>
    <row r="522" spans="1:30">
      <c r="A522" s="22" t="s">
        <v>64</v>
      </c>
      <c r="B522" s="22" t="s">
        <v>578</v>
      </c>
      <c r="C522" s="23">
        <v>18063089</v>
      </c>
      <c r="D522" s="22" t="s">
        <v>172</v>
      </c>
      <c r="E522" s="22" t="s">
        <v>372</v>
      </c>
      <c r="F522" s="22" t="s">
        <v>579</v>
      </c>
      <c r="G522" s="23">
        <v>3590129</v>
      </c>
      <c r="H522" s="22" t="s">
        <v>580</v>
      </c>
      <c r="I522" s="23">
        <v>2975322</v>
      </c>
      <c r="J522" s="22" t="s">
        <v>518</v>
      </c>
      <c r="K522" s="23">
        <v>59.63</v>
      </c>
      <c r="L522" s="23">
        <v>6315</v>
      </c>
      <c r="M522" s="23">
        <v>144</v>
      </c>
      <c r="N522" s="24">
        <v>0.0228</v>
      </c>
      <c r="O522" s="23">
        <v>0.41</v>
      </c>
      <c r="P522" s="23">
        <v>9.44</v>
      </c>
      <c r="Q522" s="23">
        <v>2</v>
      </c>
      <c r="R522" s="23">
        <v>0</v>
      </c>
      <c r="S522" s="23">
        <v>1</v>
      </c>
      <c r="T522" s="23">
        <v>2</v>
      </c>
      <c r="U522" s="23">
        <v>0</v>
      </c>
      <c r="V522" s="23">
        <v>5</v>
      </c>
      <c r="W522" s="23">
        <v>11.93</v>
      </c>
      <c r="X522" s="23">
        <v>0</v>
      </c>
      <c r="Y522" s="24">
        <v>0</v>
      </c>
      <c r="Z522" s="23">
        <v>0</v>
      </c>
      <c r="AA522" s="23">
        <v>2</v>
      </c>
      <c r="AB522" s="19" t="str">
        <f>VLOOKUP(E:E,笔记匹配!A:X,3,FALSE)</f>
        <v>圆湘琴</v>
      </c>
      <c r="AC522" s="19" t="str">
        <f>VLOOKUP(E:E,笔记匹配!A:X,2,FALSE)</f>
        <v>月之精华</v>
      </c>
      <c r="AD522" s="19" t="str">
        <f>VLOOKUP(E:E,笔记匹配!A:X,4,FALSE)</f>
        <v>广禾堂月之精华</v>
      </c>
    </row>
    <row r="523" spans="1:30">
      <c r="A523" s="22" t="s">
        <v>64</v>
      </c>
      <c r="B523" s="22" t="s">
        <v>573</v>
      </c>
      <c r="C523" s="23">
        <v>18091605</v>
      </c>
      <c r="D523" s="22" t="s">
        <v>184</v>
      </c>
      <c r="E523" s="22" t="s">
        <v>385</v>
      </c>
      <c r="F523" s="22" t="s">
        <v>581</v>
      </c>
      <c r="G523" s="23">
        <v>3603407</v>
      </c>
      <c r="H523" s="22" t="s">
        <v>581</v>
      </c>
      <c r="I523" s="23">
        <v>2988916</v>
      </c>
      <c r="J523" s="22" t="s">
        <v>518</v>
      </c>
      <c r="K523" s="23">
        <v>474.2</v>
      </c>
      <c r="L523" s="23">
        <v>26890</v>
      </c>
      <c r="M523" s="23">
        <v>794</v>
      </c>
      <c r="N523" s="24">
        <v>0.0295</v>
      </c>
      <c r="O523" s="23">
        <v>0.6</v>
      </c>
      <c r="P523" s="23">
        <v>17.63</v>
      </c>
      <c r="Q523" s="23">
        <v>40</v>
      </c>
      <c r="R523" s="23">
        <v>0</v>
      </c>
      <c r="S523" s="23">
        <v>46</v>
      </c>
      <c r="T523" s="23">
        <v>3</v>
      </c>
      <c r="U523" s="23">
        <v>2</v>
      </c>
      <c r="V523" s="23">
        <v>91</v>
      </c>
      <c r="W523" s="23">
        <v>5.21</v>
      </c>
      <c r="X523" s="23">
        <v>0</v>
      </c>
      <c r="Y523" s="24">
        <v>0</v>
      </c>
      <c r="Z523" s="23">
        <v>11</v>
      </c>
      <c r="AA523" s="23">
        <v>4</v>
      </c>
      <c r="AB523" s="19" t="str">
        <f>VLOOKUP(E:E,笔记匹配!A:X,3,FALSE)</f>
        <v>绿不油</v>
      </c>
      <c r="AC523" s="19" t="str">
        <f>VLOOKUP(E:E,笔记匹配!A:X,2,FALSE)</f>
        <v>月之精华</v>
      </c>
      <c r="AD523" s="19" t="str">
        <f>VLOOKUP(E:E,笔记匹配!A:X,4,FALSE)</f>
        <v>广禾堂</v>
      </c>
    </row>
    <row r="524" spans="1:30">
      <c r="A524" s="22" t="s">
        <v>64</v>
      </c>
      <c r="B524" s="22" t="s">
        <v>588</v>
      </c>
      <c r="C524" s="23">
        <v>18547124</v>
      </c>
      <c r="D524" s="22" t="s">
        <v>184</v>
      </c>
      <c r="E524" s="22" t="s">
        <v>389</v>
      </c>
      <c r="F524" s="22" t="s">
        <v>589</v>
      </c>
      <c r="G524" s="23">
        <v>3820882</v>
      </c>
      <c r="H524" s="22" t="s">
        <v>589</v>
      </c>
      <c r="I524" s="23">
        <v>3205885</v>
      </c>
      <c r="J524" s="22" t="s">
        <v>518</v>
      </c>
      <c r="K524" s="23">
        <v>211.6</v>
      </c>
      <c r="L524" s="23">
        <v>13798</v>
      </c>
      <c r="M524" s="23">
        <v>729</v>
      </c>
      <c r="N524" s="24">
        <v>0.0528</v>
      </c>
      <c r="O524" s="23">
        <v>0.29</v>
      </c>
      <c r="P524" s="23">
        <v>15.34</v>
      </c>
      <c r="Q524" s="23">
        <v>22</v>
      </c>
      <c r="R524" s="23">
        <v>0</v>
      </c>
      <c r="S524" s="23">
        <v>36</v>
      </c>
      <c r="T524" s="23">
        <v>2</v>
      </c>
      <c r="U524" s="23">
        <v>0</v>
      </c>
      <c r="V524" s="23">
        <v>60</v>
      </c>
      <c r="W524" s="23">
        <v>3.53</v>
      </c>
      <c r="X524" s="23">
        <v>0</v>
      </c>
      <c r="Y524" s="24">
        <v>0</v>
      </c>
      <c r="Z524" s="23">
        <v>16</v>
      </c>
      <c r="AA524" s="23">
        <v>19</v>
      </c>
      <c r="AB524" s="19" t="str">
        <f>VLOOKUP(E:E,笔记匹配!A:X,3,FALSE)</f>
        <v>一只慕</v>
      </c>
      <c r="AC524" s="19" t="str">
        <f>VLOOKUP(E:E,笔记匹配!A:X,2,FALSE)</f>
        <v>月之精华</v>
      </c>
      <c r="AD524" s="19" t="str">
        <f>VLOOKUP(E:E,笔记匹配!A:X,4,FALSE)</f>
        <v>广禾堂月之精华</v>
      </c>
    </row>
    <row r="525" spans="1:30">
      <c r="A525" s="22" t="s">
        <v>65</v>
      </c>
      <c r="B525" s="22" t="s">
        <v>521</v>
      </c>
      <c r="C525" s="23">
        <v>16642222</v>
      </c>
      <c r="D525" s="22" t="s">
        <v>172</v>
      </c>
      <c r="E525" s="22" t="s">
        <v>372</v>
      </c>
      <c r="F525" s="22" t="s">
        <v>522</v>
      </c>
      <c r="G525" s="23">
        <v>3233847</v>
      </c>
      <c r="H525" s="22" t="s">
        <v>522</v>
      </c>
      <c r="I525" s="23">
        <v>2619163</v>
      </c>
      <c r="J525" s="22" t="s">
        <v>518</v>
      </c>
      <c r="K525" s="23">
        <v>208.13</v>
      </c>
      <c r="L525" s="23">
        <v>14249</v>
      </c>
      <c r="M525" s="23">
        <v>420</v>
      </c>
      <c r="N525" s="24">
        <v>0.0295</v>
      </c>
      <c r="O525" s="23">
        <v>0.5</v>
      </c>
      <c r="P525" s="23">
        <v>14.61</v>
      </c>
      <c r="Q525" s="23">
        <v>6</v>
      </c>
      <c r="R525" s="23">
        <v>0</v>
      </c>
      <c r="S525" s="23">
        <v>2</v>
      </c>
      <c r="T525" s="23">
        <v>0</v>
      </c>
      <c r="U525" s="23">
        <v>0</v>
      </c>
      <c r="V525" s="23">
        <v>8</v>
      </c>
      <c r="W525" s="23">
        <v>26.02</v>
      </c>
      <c r="X525" s="23">
        <v>0</v>
      </c>
      <c r="Y525" s="24">
        <v>0</v>
      </c>
      <c r="Z525" s="23">
        <v>0</v>
      </c>
      <c r="AA525" s="23">
        <v>1</v>
      </c>
      <c r="AB525" s="19" t="str">
        <f>VLOOKUP(E:E,笔记匹配!A:X,3,FALSE)</f>
        <v>圆湘琴</v>
      </c>
      <c r="AC525" s="19" t="str">
        <f>VLOOKUP(E:E,笔记匹配!A:X,2,FALSE)</f>
        <v>月之精华</v>
      </c>
      <c r="AD525" s="19" t="str">
        <f>VLOOKUP(E:E,笔记匹配!A:X,4,FALSE)</f>
        <v>广禾堂月之精华</v>
      </c>
    </row>
    <row r="526" spans="1:30">
      <c r="A526" s="22" t="s">
        <v>65</v>
      </c>
      <c r="B526" s="22" t="s">
        <v>521</v>
      </c>
      <c r="C526" s="23">
        <v>16642794</v>
      </c>
      <c r="D526" s="22" t="s">
        <v>172</v>
      </c>
      <c r="E526" s="22" t="s">
        <v>372</v>
      </c>
      <c r="F526" s="22" t="s">
        <v>523</v>
      </c>
      <c r="G526" s="23">
        <v>3233955</v>
      </c>
      <c r="H526" s="22" t="s">
        <v>523</v>
      </c>
      <c r="I526" s="23">
        <v>2619293</v>
      </c>
      <c r="J526" s="22" t="s">
        <v>518</v>
      </c>
      <c r="K526" s="23">
        <v>390.21</v>
      </c>
      <c r="L526" s="23">
        <v>14904</v>
      </c>
      <c r="M526" s="23">
        <v>422</v>
      </c>
      <c r="N526" s="24">
        <v>0.0283</v>
      </c>
      <c r="O526" s="23">
        <v>0.92</v>
      </c>
      <c r="P526" s="23">
        <v>26.18</v>
      </c>
      <c r="Q526" s="23">
        <v>5</v>
      </c>
      <c r="R526" s="23">
        <v>0</v>
      </c>
      <c r="S526" s="23">
        <v>3</v>
      </c>
      <c r="T526" s="23">
        <v>0</v>
      </c>
      <c r="U526" s="23">
        <v>0</v>
      </c>
      <c r="V526" s="23">
        <v>8</v>
      </c>
      <c r="W526" s="23">
        <v>48.78</v>
      </c>
      <c r="X526" s="23">
        <v>0</v>
      </c>
      <c r="Y526" s="24">
        <v>0</v>
      </c>
      <c r="Z526" s="23">
        <v>2</v>
      </c>
      <c r="AA526" s="23">
        <v>0</v>
      </c>
      <c r="AB526" s="19" t="str">
        <f>VLOOKUP(E:E,笔记匹配!A:X,3,FALSE)</f>
        <v>圆湘琴</v>
      </c>
      <c r="AC526" s="19" t="str">
        <f>VLOOKUP(E:E,笔记匹配!A:X,2,FALSE)</f>
        <v>月之精华</v>
      </c>
      <c r="AD526" s="19" t="str">
        <f>VLOOKUP(E:E,笔记匹配!A:X,4,FALSE)</f>
        <v>广禾堂月之精华</v>
      </c>
    </row>
    <row r="527" spans="1:30">
      <c r="A527" s="22" t="s">
        <v>65</v>
      </c>
      <c r="B527" s="22" t="s">
        <v>521</v>
      </c>
      <c r="C527" s="23">
        <v>16642894</v>
      </c>
      <c r="D527" s="22" t="s">
        <v>172</v>
      </c>
      <c r="E527" s="22" t="s">
        <v>372</v>
      </c>
      <c r="F527" s="22" t="s">
        <v>524</v>
      </c>
      <c r="G527" s="23">
        <v>3233979</v>
      </c>
      <c r="H527" s="22" t="s">
        <v>524</v>
      </c>
      <c r="I527" s="23">
        <v>2619310</v>
      </c>
      <c r="J527" s="22" t="s">
        <v>518</v>
      </c>
      <c r="K527" s="23">
        <v>4.8</v>
      </c>
      <c r="L527" s="23">
        <v>528</v>
      </c>
      <c r="M527" s="23">
        <v>16</v>
      </c>
      <c r="N527" s="24">
        <v>0.0303</v>
      </c>
      <c r="O527" s="23">
        <v>0.3</v>
      </c>
      <c r="P527" s="23">
        <v>9.09</v>
      </c>
      <c r="Q527" s="23">
        <v>0</v>
      </c>
      <c r="R527" s="23">
        <v>0</v>
      </c>
      <c r="S527" s="23">
        <v>0</v>
      </c>
      <c r="T527" s="23">
        <v>0</v>
      </c>
      <c r="U527" s="23">
        <v>0</v>
      </c>
      <c r="V527" s="23">
        <v>0</v>
      </c>
      <c r="W527" s="23">
        <v>0</v>
      </c>
      <c r="X527" s="23">
        <v>0</v>
      </c>
      <c r="Y527" s="24">
        <v>0</v>
      </c>
      <c r="Z527" s="23">
        <v>0</v>
      </c>
      <c r="AA527" s="23">
        <v>0</v>
      </c>
      <c r="AB527" s="19" t="str">
        <f>VLOOKUP(E:E,笔记匹配!A:X,3,FALSE)</f>
        <v>圆湘琴</v>
      </c>
      <c r="AC527" s="19" t="str">
        <f>VLOOKUP(E:E,笔记匹配!A:X,2,FALSE)</f>
        <v>月之精华</v>
      </c>
      <c r="AD527" s="19" t="str">
        <f>VLOOKUP(E:E,笔记匹配!A:X,4,FALSE)</f>
        <v>广禾堂月之精华</v>
      </c>
    </row>
    <row r="528" spans="1:30">
      <c r="A528" s="22" t="s">
        <v>65</v>
      </c>
      <c r="B528" s="22" t="s">
        <v>531</v>
      </c>
      <c r="C528" s="23">
        <v>16851432</v>
      </c>
      <c r="D528" s="22" t="s">
        <v>172</v>
      </c>
      <c r="E528" s="22" t="s">
        <v>372</v>
      </c>
      <c r="F528" s="22" t="s">
        <v>532</v>
      </c>
      <c r="G528" s="23">
        <v>3264185</v>
      </c>
      <c r="H528" s="22" t="s">
        <v>532</v>
      </c>
      <c r="I528" s="23">
        <v>2651960</v>
      </c>
      <c r="J528" s="22" t="s">
        <v>518</v>
      </c>
      <c r="K528" s="23">
        <v>172.96</v>
      </c>
      <c r="L528" s="23">
        <v>13857</v>
      </c>
      <c r="M528" s="23">
        <v>369</v>
      </c>
      <c r="N528" s="24">
        <v>0.0266</v>
      </c>
      <c r="O528" s="23">
        <v>0.47</v>
      </c>
      <c r="P528" s="23">
        <v>12.48</v>
      </c>
      <c r="Q528" s="23">
        <v>4</v>
      </c>
      <c r="R528" s="23">
        <v>0</v>
      </c>
      <c r="S528" s="23">
        <v>1</v>
      </c>
      <c r="T528" s="23">
        <v>1</v>
      </c>
      <c r="U528" s="23">
        <v>0</v>
      </c>
      <c r="V528" s="23">
        <v>6</v>
      </c>
      <c r="W528" s="23">
        <v>28.83</v>
      </c>
      <c r="X528" s="23">
        <v>0</v>
      </c>
      <c r="Y528" s="24">
        <v>0</v>
      </c>
      <c r="Z528" s="23">
        <v>0</v>
      </c>
      <c r="AA528" s="23">
        <v>0</v>
      </c>
      <c r="AB528" s="19" t="str">
        <f>VLOOKUP(E:E,笔记匹配!A:X,3,FALSE)</f>
        <v>圆湘琴</v>
      </c>
      <c r="AC528" s="19" t="str">
        <f>VLOOKUP(E:E,笔记匹配!A:X,2,FALSE)</f>
        <v>月之精华</v>
      </c>
      <c r="AD528" s="19" t="str">
        <f>VLOOKUP(E:E,笔记匹配!A:X,4,FALSE)</f>
        <v>广禾堂月之精华</v>
      </c>
    </row>
    <row r="529" spans="1:30">
      <c r="A529" s="22" t="s">
        <v>65</v>
      </c>
      <c r="B529" s="22" t="s">
        <v>557</v>
      </c>
      <c r="C529" s="23">
        <v>17419696</v>
      </c>
      <c r="D529" s="22" t="s">
        <v>172</v>
      </c>
      <c r="E529" s="22" t="s">
        <v>372</v>
      </c>
      <c r="F529" s="22" t="s">
        <v>558</v>
      </c>
      <c r="G529" s="23">
        <v>3345513</v>
      </c>
      <c r="H529" s="22" t="s">
        <v>558</v>
      </c>
      <c r="I529" s="23">
        <v>2733316</v>
      </c>
      <c r="J529" s="22" t="s">
        <v>518</v>
      </c>
      <c r="K529" s="23">
        <v>170.96</v>
      </c>
      <c r="L529" s="23">
        <v>13123</v>
      </c>
      <c r="M529" s="23">
        <v>381</v>
      </c>
      <c r="N529" s="24">
        <v>0.029</v>
      </c>
      <c r="O529" s="23">
        <v>0.45</v>
      </c>
      <c r="P529" s="23">
        <v>13.03</v>
      </c>
      <c r="Q529" s="23">
        <v>5</v>
      </c>
      <c r="R529" s="23">
        <v>1</v>
      </c>
      <c r="S529" s="23">
        <v>1</v>
      </c>
      <c r="T529" s="23">
        <v>0</v>
      </c>
      <c r="U529" s="23">
        <v>0</v>
      </c>
      <c r="V529" s="23">
        <v>7</v>
      </c>
      <c r="W529" s="23">
        <v>24.42</v>
      </c>
      <c r="X529" s="23">
        <v>0</v>
      </c>
      <c r="Y529" s="24">
        <v>0</v>
      </c>
      <c r="Z529" s="23">
        <v>0</v>
      </c>
      <c r="AA529" s="23">
        <v>0</v>
      </c>
      <c r="AB529" s="19" t="str">
        <f>VLOOKUP(E:E,笔记匹配!A:X,3,FALSE)</f>
        <v>圆湘琴</v>
      </c>
      <c r="AC529" s="19" t="str">
        <f>VLOOKUP(E:E,笔记匹配!A:X,2,FALSE)</f>
        <v>月之精华</v>
      </c>
      <c r="AD529" s="19" t="str">
        <f>VLOOKUP(E:E,笔记匹配!A:X,4,FALSE)</f>
        <v>广禾堂月之精华</v>
      </c>
    </row>
    <row r="530" spans="1:30">
      <c r="A530" s="22" t="s">
        <v>65</v>
      </c>
      <c r="B530" s="22" t="s">
        <v>567</v>
      </c>
      <c r="C530" s="23">
        <v>17949158</v>
      </c>
      <c r="D530" s="22" t="s">
        <v>184</v>
      </c>
      <c r="E530" s="22" t="s">
        <v>373</v>
      </c>
      <c r="F530" s="22" t="s">
        <v>568</v>
      </c>
      <c r="G530" s="23">
        <v>3532508</v>
      </c>
      <c r="H530" s="22" t="s">
        <v>568</v>
      </c>
      <c r="I530" s="23">
        <v>2918034</v>
      </c>
      <c r="J530" s="22" t="s">
        <v>518</v>
      </c>
      <c r="K530" s="23">
        <v>116.33</v>
      </c>
      <c r="L530" s="23">
        <v>5517</v>
      </c>
      <c r="M530" s="23">
        <v>165</v>
      </c>
      <c r="N530" s="24">
        <v>0.0299</v>
      </c>
      <c r="O530" s="23">
        <v>0.71</v>
      </c>
      <c r="P530" s="23">
        <v>21.09</v>
      </c>
      <c r="Q530" s="23">
        <v>12</v>
      </c>
      <c r="R530" s="23">
        <v>0</v>
      </c>
      <c r="S530" s="23">
        <v>12</v>
      </c>
      <c r="T530" s="23">
        <v>0</v>
      </c>
      <c r="U530" s="23">
        <v>0</v>
      </c>
      <c r="V530" s="23">
        <v>24</v>
      </c>
      <c r="W530" s="23">
        <v>4.85</v>
      </c>
      <c r="X530" s="23">
        <v>0</v>
      </c>
      <c r="Y530" s="24">
        <v>0</v>
      </c>
      <c r="Z530" s="23">
        <v>4</v>
      </c>
      <c r="AA530" s="23">
        <v>0</v>
      </c>
      <c r="AB530" s="19" t="str">
        <f>VLOOKUP(E:E,笔记匹配!A:X,3,FALSE)</f>
        <v>西米是个小可爱</v>
      </c>
      <c r="AC530" s="19" t="str">
        <f>VLOOKUP(E:E,笔记匹配!A:X,2,FALSE)</f>
        <v>月之精华</v>
      </c>
      <c r="AD530" s="19" t="str">
        <f>VLOOKUP(E:E,笔记匹配!A:X,4,FALSE)</f>
        <v>广禾堂</v>
      </c>
    </row>
    <row r="531" spans="1:30">
      <c r="A531" s="22" t="s">
        <v>65</v>
      </c>
      <c r="B531" s="22" t="s">
        <v>569</v>
      </c>
      <c r="C531" s="23">
        <v>17994331</v>
      </c>
      <c r="D531" s="22" t="s">
        <v>172</v>
      </c>
      <c r="E531" s="22" t="s">
        <v>372</v>
      </c>
      <c r="F531" s="22" t="s">
        <v>570</v>
      </c>
      <c r="G531" s="23">
        <v>3555881</v>
      </c>
      <c r="H531" s="22" t="s">
        <v>570</v>
      </c>
      <c r="I531" s="23">
        <v>2940876</v>
      </c>
      <c r="J531" s="22" t="s">
        <v>518</v>
      </c>
      <c r="K531" s="23">
        <v>31.66</v>
      </c>
      <c r="L531" s="23">
        <v>3441</v>
      </c>
      <c r="M531" s="23">
        <v>83</v>
      </c>
      <c r="N531" s="24">
        <v>0.0241</v>
      </c>
      <c r="O531" s="23">
        <v>0.38</v>
      </c>
      <c r="P531" s="23">
        <v>9.2</v>
      </c>
      <c r="Q531" s="23">
        <v>1</v>
      </c>
      <c r="R531" s="23">
        <v>0</v>
      </c>
      <c r="S531" s="23">
        <v>1</v>
      </c>
      <c r="T531" s="23">
        <v>0</v>
      </c>
      <c r="U531" s="23">
        <v>0</v>
      </c>
      <c r="V531" s="23">
        <v>2</v>
      </c>
      <c r="W531" s="23">
        <v>15.83</v>
      </c>
      <c r="X531" s="23">
        <v>0</v>
      </c>
      <c r="Y531" s="24">
        <v>0</v>
      </c>
      <c r="Z531" s="23">
        <v>0</v>
      </c>
      <c r="AA531" s="23">
        <v>0</v>
      </c>
      <c r="AB531" s="19" t="str">
        <f>VLOOKUP(E:E,笔记匹配!A:X,3,FALSE)</f>
        <v>圆湘琴</v>
      </c>
      <c r="AC531" s="19" t="str">
        <f>VLOOKUP(E:E,笔记匹配!A:X,2,FALSE)</f>
        <v>月之精华</v>
      </c>
      <c r="AD531" s="19" t="str">
        <f>VLOOKUP(E:E,笔记匹配!A:X,4,FALSE)</f>
        <v>广禾堂月之精华</v>
      </c>
    </row>
    <row r="532" spans="1:30">
      <c r="A532" s="22" t="s">
        <v>65</v>
      </c>
      <c r="B532" s="22" t="s">
        <v>573</v>
      </c>
      <c r="C532" s="23">
        <v>18062841</v>
      </c>
      <c r="D532" s="22" t="s">
        <v>172</v>
      </c>
      <c r="E532" s="22" t="s">
        <v>373</v>
      </c>
      <c r="F532" s="22" t="s">
        <v>574</v>
      </c>
      <c r="G532" s="23">
        <v>3590010</v>
      </c>
      <c r="H532" s="22" t="s">
        <v>575</v>
      </c>
      <c r="I532" s="23">
        <v>2975201</v>
      </c>
      <c r="J532" s="22" t="s">
        <v>518</v>
      </c>
      <c r="K532" s="23">
        <v>0.3</v>
      </c>
      <c r="L532" s="23">
        <v>140</v>
      </c>
      <c r="M532" s="23">
        <v>1</v>
      </c>
      <c r="N532" s="24">
        <v>0.0071</v>
      </c>
      <c r="O532" s="23">
        <v>0.3</v>
      </c>
      <c r="P532" s="23">
        <v>2.14</v>
      </c>
      <c r="Q532" s="23">
        <v>0</v>
      </c>
      <c r="R532" s="23">
        <v>0</v>
      </c>
      <c r="S532" s="23">
        <v>0</v>
      </c>
      <c r="T532" s="23">
        <v>0</v>
      </c>
      <c r="U532" s="23">
        <v>0</v>
      </c>
      <c r="V532" s="23">
        <v>0</v>
      </c>
      <c r="W532" s="23">
        <v>0</v>
      </c>
      <c r="X532" s="23">
        <v>0</v>
      </c>
      <c r="Y532" s="24">
        <v>0</v>
      </c>
      <c r="Z532" s="23">
        <v>0</v>
      </c>
      <c r="AA532" s="23">
        <v>0</v>
      </c>
      <c r="AB532" s="19" t="str">
        <f>VLOOKUP(E:E,笔记匹配!A:X,3,FALSE)</f>
        <v>西米是个小可爱</v>
      </c>
      <c r="AC532" s="19" t="str">
        <f>VLOOKUP(E:E,笔记匹配!A:X,2,FALSE)</f>
        <v>月之精华</v>
      </c>
      <c r="AD532" s="19" t="str">
        <f>VLOOKUP(E:E,笔记匹配!A:X,4,FALSE)</f>
        <v>广禾堂</v>
      </c>
    </row>
    <row r="533" spans="1:30">
      <c r="A533" s="22" t="s">
        <v>65</v>
      </c>
      <c r="B533" s="22" t="s">
        <v>573</v>
      </c>
      <c r="C533" s="23">
        <v>18063010</v>
      </c>
      <c r="D533" s="22" t="s">
        <v>172</v>
      </c>
      <c r="E533" s="22" t="s">
        <v>373</v>
      </c>
      <c r="F533" s="22" t="s">
        <v>576</v>
      </c>
      <c r="G533" s="23">
        <v>3590089</v>
      </c>
      <c r="H533" s="22" t="s">
        <v>577</v>
      </c>
      <c r="I533" s="23">
        <v>2975278</v>
      </c>
      <c r="J533" s="22" t="s">
        <v>518</v>
      </c>
      <c r="K533" s="23">
        <v>102.21</v>
      </c>
      <c r="L533" s="23">
        <v>7254</v>
      </c>
      <c r="M533" s="23">
        <v>231</v>
      </c>
      <c r="N533" s="24">
        <v>0.0318</v>
      </c>
      <c r="O533" s="23">
        <v>0.44</v>
      </c>
      <c r="P533" s="23">
        <v>14.09</v>
      </c>
      <c r="Q533" s="23">
        <v>4</v>
      </c>
      <c r="R533" s="23">
        <v>0</v>
      </c>
      <c r="S533" s="23">
        <v>0</v>
      </c>
      <c r="T533" s="23">
        <v>0</v>
      </c>
      <c r="U533" s="23">
        <v>0</v>
      </c>
      <c r="V533" s="23">
        <v>4</v>
      </c>
      <c r="W533" s="23">
        <v>25.55</v>
      </c>
      <c r="X533" s="23">
        <v>0</v>
      </c>
      <c r="Y533" s="24">
        <v>0</v>
      </c>
      <c r="Z533" s="23">
        <v>0</v>
      </c>
      <c r="AA533" s="23">
        <v>0</v>
      </c>
      <c r="AB533" s="19" t="str">
        <f>VLOOKUP(E:E,笔记匹配!A:X,3,FALSE)</f>
        <v>西米是个小可爱</v>
      </c>
      <c r="AC533" s="19" t="str">
        <f>VLOOKUP(E:E,笔记匹配!A:X,2,FALSE)</f>
        <v>月之精华</v>
      </c>
      <c r="AD533" s="19" t="str">
        <f>VLOOKUP(E:E,笔记匹配!A:X,4,FALSE)</f>
        <v>广禾堂</v>
      </c>
    </row>
    <row r="534" spans="1:30">
      <c r="A534" s="22" t="s">
        <v>65</v>
      </c>
      <c r="B534" s="22" t="s">
        <v>578</v>
      </c>
      <c r="C534" s="23">
        <v>18063089</v>
      </c>
      <c r="D534" s="22" t="s">
        <v>172</v>
      </c>
      <c r="E534" s="22" t="s">
        <v>372</v>
      </c>
      <c r="F534" s="22" t="s">
        <v>579</v>
      </c>
      <c r="G534" s="23">
        <v>3590129</v>
      </c>
      <c r="H534" s="22" t="s">
        <v>580</v>
      </c>
      <c r="I534" s="23">
        <v>2975322</v>
      </c>
      <c r="J534" s="22" t="s">
        <v>518</v>
      </c>
      <c r="K534" s="23">
        <v>47.38</v>
      </c>
      <c r="L534" s="23">
        <v>5149</v>
      </c>
      <c r="M534" s="23">
        <v>117</v>
      </c>
      <c r="N534" s="24">
        <v>0.0227</v>
      </c>
      <c r="O534" s="23">
        <v>0.4</v>
      </c>
      <c r="P534" s="23">
        <v>9.2</v>
      </c>
      <c r="Q534" s="23">
        <v>1</v>
      </c>
      <c r="R534" s="23">
        <v>0</v>
      </c>
      <c r="S534" s="23">
        <v>0</v>
      </c>
      <c r="T534" s="23">
        <v>0</v>
      </c>
      <c r="U534" s="23">
        <v>0</v>
      </c>
      <c r="V534" s="23">
        <v>1</v>
      </c>
      <c r="W534" s="23">
        <v>47.38</v>
      </c>
      <c r="X534" s="23">
        <v>0</v>
      </c>
      <c r="Y534" s="24">
        <v>0</v>
      </c>
      <c r="Z534" s="23">
        <v>0</v>
      </c>
      <c r="AA534" s="23">
        <v>0</v>
      </c>
      <c r="AB534" s="19" t="str">
        <f>VLOOKUP(E:E,笔记匹配!A:X,3,FALSE)</f>
        <v>圆湘琴</v>
      </c>
      <c r="AC534" s="19" t="str">
        <f>VLOOKUP(E:E,笔记匹配!A:X,2,FALSE)</f>
        <v>月之精华</v>
      </c>
      <c r="AD534" s="19" t="str">
        <f>VLOOKUP(E:E,笔记匹配!A:X,4,FALSE)</f>
        <v>广禾堂月之精华</v>
      </c>
    </row>
    <row r="535" spans="1:30">
      <c r="A535" s="22" t="s">
        <v>65</v>
      </c>
      <c r="B535" s="22" t="s">
        <v>573</v>
      </c>
      <c r="C535" s="23">
        <v>18091605</v>
      </c>
      <c r="D535" s="22" t="s">
        <v>184</v>
      </c>
      <c r="E535" s="22" t="s">
        <v>385</v>
      </c>
      <c r="F535" s="22" t="s">
        <v>581</v>
      </c>
      <c r="G535" s="23">
        <v>3603407</v>
      </c>
      <c r="H535" s="22" t="s">
        <v>581</v>
      </c>
      <c r="I535" s="23">
        <v>2988916</v>
      </c>
      <c r="J535" s="22" t="s">
        <v>518</v>
      </c>
      <c r="K535" s="23">
        <v>382.6</v>
      </c>
      <c r="L535" s="23">
        <v>23983</v>
      </c>
      <c r="M535" s="23">
        <v>645</v>
      </c>
      <c r="N535" s="24">
        <v>0.0269</v>
      </c>
      <c r="O535" s="23">
        <v>0.59</v>
      </c>
      <c r="P535" s="23">
        <v>15.95</v>
      </c>
      <c r="Q535" s="23">
        <v>27</v>
      </c>
      <c r="R535" s="23">
        <v>1</v>
      </c>
      <c r="S535" s="23">
        <v>37</v>
      </c>
      <c r="T535" s="23">
        <v>3</v>
      </c>
      <c r="U535" s="23">
        <v>0</v>
      </c>
      <c r="V535" s="23">
        <v>68</v>
      </c>
      <c r="W535" s="23">
        <v>5.63</v>
      </c>
      <c r="X535" s="23">
        <v>0</v>
      </c>
      <c r="Y535" s="24">
        <v>0</v>
      </c>
      <c r="Z535" s="23">
        <v>2</v>
      </c>
      <c r="AA535" s="23">
        <v>2</v>
      </c>
      <c r="AB535" s="19" t="str">
        <f>VLOOKUP(E:E,笔记匹配!A:X,3,FALSE)</f>
        <v>绿不油</v>
      </c>
      <c r="AC535" s="19" t="str">
        <f>VLOOKUP(E:E,笔记匹配!A:X,2,FALSE)</f>
        <v>月之精华</v>
      </c>
      <c r="AD535" s="19" t="str">
        <f>VLOOKUP(E:E,笔记匹配!A:X,4,FALSE)</f>
        <v>广禾堂</v>
      </c>
    </row>
    <row r="536" spans="1:30">
      <c r="A536" s="22" t="s">
        <v>65</v>
      </c>
      <c r="B536" s="22" t="s">
        <v>588</v>
      </c>
      <c r="C536" s="23">
        <v>18547124</v>
      </c>
      <c r="D536" s="22" t="s">
        <v>184</v>
      </c>
      <c r="E536" s="22" t="s">
        <v>389</v>
      </c>
      <c r="F536" s="22" t="s">
        <v>589</v>
      </c>
      <c r="G536" s="23">
        <v>3820882</v>
      </c>
      <c r="H536" s="22" t="s">
        <v>589</v>
      </c>
      <c r="I536" s="23">
        <v>3205885</v>
      </c>
      <c r="J536" s="22" t="s">
        <v>518</v>
      </c>
      <c r="K536" s="23">
        <v>108.17</v>
      </c>
      <c r="L536" s="23">
        <v>7301</v>
      </c>
      <c r="M536" s="23">
        <v>362</v>
      </c>
      <c r="N536" s="24">
        <v>0.0496</v>
      </c>
      <c r="O536" s="23">
        <v>0.3</v>
      </c>
      <c r="P536" s="23">
        <v>14.82</v>
      </c>
      <c r="Q536" s="23">
        <v>12</v>
      </c>
      <c r="R536" s="23">
        <v>2</v>
      </c>
      <c r="S536" s="23">
        <v>25</v>
      </c>
      <c r="T536" s="23">
        <v>5</v>
      </c>
      <c r="U536" s="23">
        <v>0</v>
      </c>
      <c r="V536" s="23">
        <v>44</v>
      </c>
      <c r="W536" s="23">
        <v>2.46</v>
      </c>
      <c r="X536" s="23">
        <v>0</v>
      </c>
      <c r="Y536" s="24">
        <v>0</v>
      </c>
      <c r="Z536" s="23">
        <v>13</v>
      </c>
      <c r="AA536" s="23">
        <v>11</v>
      </c>
      <c r="AB536" s="19" t="str">
        <f>VLOOKUP(E:E,笔记匹配!A:X,3,FALSE)</f>
        <v>一只慕</v>
      </c>
      <c r="AC536" s="19" t="str">
        <f>VLOOKUP(E:E,笔记匹配!A:X,2,FALSE)</f>
        <v>月之精华</v>
      </c>
      <c r="AD536" s="19" t="str">
        <f>VLOOKUP(E:E,笔记匹配!A:X,4,FALSE)</f>
        <v>广禾堂月之精华</v>
      </c>
    </row>
    <row r="537" spans="1:30">
      <c r="A537" s="22" t="s">
        <v>66</v>
      </c>
      <c r="B537" s="22" t="s">
        <v>521</v>
      </c>
      <c r="C537" s="23">
        <v>16642222</v>
      </c>
      <c r="D537" s="22" t="s">
        <v>172</v>
      </c>
      <c r="E537" s="22" t="s">
        <v>372</v>
      </c>
      <c r="F537" s="22" t="s">
        <v>522</v>
      </c>
      <c r="G537" s="23">
        <v>3233847</v>
      </c>
      <c r="H537" s="22" t="s">
        <v>522</v>
      </c>
      <c r="I537" s="23">
        <v>2619163</v>
      </c>
      <c r="J537" s="22" t="s">
        <v>518</v>
      </c>
      <c r="K537" s="23">
        <v>216.87</v>
      </c>
      <c r="L537" s="23">
        <v>14190</v>
      </c>
      <c r="M537" s="23">
        <v>424</v>
      </c>
      <c r="N537" s="24">
        <v>0.0299</v>
      </c>
      <c r="O537" s="23">
        <v>0.51</v>
      </c>
      <c r="P537" s="23">
        <v>15.28</v>
      </c>
      <c r="Q537" s="23">
        <v>3</v>
      </c>
      <c r="R537" s="23">
        <v>0</v>
      </c>
      <c r="S537" s="23">
        <v>1</v>
      </c>
      <c r="T537" s="23">
        <v>1</v>
      </c>
      <c r="U537" s="23">
        <v>0</v>
      </c>
      <c r="V537" s="23">
        <v>5</v>
      </c>
      <c r="W537" s="23">
        <v>43.37</v>
      </c>
      <c r="X537" s="23">
        <v>0</v>
      </c>
      <c r="Y537" s="24">
        <v>0</v>
      </c>
      <c r="Z537" s="23">
        <v>2</v>
      </c>
      <c r="AA537" s="23">
        <v>0</v>
      </c>
      <c r="AB537" s="19" t="str">
        <f>VLOOKUP(E:E,笔记匹配!A:X,3,FALSE)</f>
        <v>圆湘琴</v>
      </c>
      <c r="AC537" s="19" t="str">
        <f>VLOOKUP(E:E,笔记匹配!A:X,2,FALSE)</f>
        <v>月之精华</v>
      </c>
      <c r="AD537" s="19" t="str">
        <f>VLOOKUP(E:E,笔记匹配!A:X,4,FALSE)</f>
        <v>广禾堂月之精华</v>
      </c>
    </row>
    <row r="538" spans="1:30">
      <c r="A538" s="22" t="s">
        <v>66</v>
      </c>
      <c r="B538" s="22" t="s">
        <v>521</v>
      </c>
      <c r="C538" s="23">
        <v>16642794</v>
      </c>
      <c r="D538" s="22" t="s">
        <v>172</v>
      </c>
      <c r="E538" s="22" t="s">
        <v>372</v>
      </c>
      <c r="F538" s="22" t="s">
        <v>523</v>
      </c>
      <c r="G538" s="23">
        <v>3233955</v>
      </c>
      <c r="H538" s="22" t="s">
        <v>523</v>
      </c>
      <c r="I538" s="23">
        <v>2619293</v>
      </c>
      <c r="J538" s="22" t="s">
        <v>518</v>
      </c>
      <c r="K538" s="23">
        <v>390.24</v>
      </c>
      <c r="L538" s="23">
        <v>15083</v>
      </c>
      <c r="M538" s="23">
        <v>407</v>
      </c>
      <c r="N538" s="24">
        <v>0.027</v>
      </c>
      <c r="O538" s="23">
        <v>0.96</v>
      </c>
      <c r="P538" s="23">
        <v>25.87</v>
      </c>
      <c r="Q538" s="23">
        <v>8</v>
      </c>
      <c r="R538" s="23">
        <v>0</v>
      </c>
      <c r="S538" s="23">
        <v>4</v>
      </c>
      <c r="T538" s="23">
        <v>1</v>
      </c>
      <c r="U538" s="23">
        <v>1</v>
      </c>
      <c r="V538" s="23">
        <v>14</v>
      </c>
      <c r="W538" s="23">
        <v>27.87</v>
      </c>
      <c r="X538" s="23">
        <v>0</v>
      </c>
      <c r="Y538" s="24">
        <v>0</v>
      </c>
      <c r="Z538" s="23">
        <v>5</v>
      </c>
      <c r="AA538" s="23">
        <v>2</v>
      </c>
      <c r="AB538" s="19" t="str">
        <f>VLOOKUP(E:E,笔记匹配!A:X,3,FALSE)</f>
        <v>圆湘琴</v>
      </c>
      <c r="AC538" s="19" t="str">
        <f>VLOOKUP(E:E,笔记匹配!A:X,2,FALSE)</f>
        <v>月之精华</v>
      </c>
      <c r="AD538" s="19" t="str">
        <f>VLOOKUP(E:E,笔记匹配!A:X,4,FALSE)</f>
        <v>广禾堂月之精华</v>
      </c>
    </row>
    <row r="539" spans="1:30">
      <c r="A539" s="22" t="s">
        <v>66</v>
      </c>
      <c r="B539" s="22" t="s">
        <v>521</v>
      </c>
      <c r="C539" s="23">
        <v>16642894</v>
      </c>
      <c r="D539" s="22" t="s">
        <v>172</v>
      </c>
      <c r="E539" s="22" t="s">
        <v>372</v>
      </c>
      <c r="F539" s="22" t="s">
        <v>524</v>
      </c>
      <c r="G539" s="23">
        <v>3233979</v>
      </c>
      <c r="H539" s="22" t="s">
        <v>524</v>
      </c>
      <c r="I539" s="23">
        <v>2619310</v>
      </c>
      <c r="J539" s="22" t="s">
        <v>518</v>
      </c>
      <c r="K539" s="23">
        <v>1.8</v>
      </c>
      <c r="L539" s="23">
        <v>517</v>
      </c>
      <c r="M539" s="23">
        <v>6</v>
      </c>
      <c r="N539" s="24">
        <v>0.0116</v>
      </c>
      <c r="O539" s="23">
        <v>0.3</v>
      </c>
      <c r="P539" s="23">
        <v>3.48</v>
      </c>
      <c r="Q539" s="23">
        <v>0</v>
      </c>
      <c r="R539" s="23">
        <v>0</v>
      </c>
      <c r="S539" s="23">
        <v>0</v>
      </c>
      <c r="T539" s="23">
        <v>0</v>
      </c>
      <c r="U539" s="23">
        <v>0</v>
      </c>
      <c r="V539" s="23">
        <v>0</v>
      </c>
      <c r="W539" s="23">
        <v>0</v>
      </c>
      <c r="X539" s="23">
        <v>0</v>
      </c>
      <c r="Y539" s="24">
        <v>0</v>
      </c>
      <c r="Z539" s="23">
        <v>0</v>
      </c>
      <c r="AA539" s="23">
        <v>0</v>
      </c>
      <c r="AB539" s="19" t="str">
        <f>VLOOKUP(E:E,笔记匹配!A:X,3,FALSE)</f>
        <v>圆湘琴</v>
      </c>
      <c r="AC539" s="19" t="str">
        <f>VLOOKUP(E:E,笔记匹配!A:X,2,FALSE)</f>
        <v>月之精华</v>
      </c>
      <c r="AD539" s="19" t="str">
        <f>VLOOKUP(E:E,笔记匹配!A:X,4,FALSE)</f>
        <v>广禾堂月之精华</v>
      </c>
    </row>
    <row r="540" spans="1:30">
      <c r="A540" s="22" t="s">
        <v>66</v>
      </c>
      <c r="B540" s="22" t="s">
        <v>531</v>
      </c>
      <c r="C540" s="23">
        <v>16851432</v>
      </c>
      <c r="D540" s="22" t="s">
        <v>172</v>
      </c>
      <c r="E540" s="22" t="s">
        <v>372</v>
      </c>
      <c r="F540" s="22" t="s">
        <v>532</v>
      </c>
      <c r="G540" s="23">
        <v>3264185</v>
      </c>
      <c r="H540" s="22" t="s">
        <v>532</v>
      </c>
      <c r="I540" s="23">
        <v>2651960</v>
      </c>
      <c r="J540" s="22" t="s">
        <v>518</v>
      </c>
      <c r="K540" s="23">
        <v>151.46</v>
      </c>
      <c r="L540" s="23">
        <v>12081</v>
      </c>
      <c r="M540" s="23">
        <v>322</v>
      </c>
      <c r="N540" s="24">
        <v>0.0267</v>
      </c>
      <c r="O540" s="23">
        <v>0.47</v>
      </c>
      <c r="P540" s="23">
        <v>12.54</v>
      </c>
      <c r="Q540" s="23">
        <v>2</v>
      </c>
      <c r="R540" s="23">
        <v>1</v>
      </c>
      <c r="S540" s="23">
        <v>2</v>
      </c>
      <c r="T540" s="23">
        <v>0</v>
      </c>
      <c r="U540" s="23">
        <v>0</v>
      </c>
      <c r="V540" s="23">
        <v>5</v>
      </c>
      <c r="W540" s="23">
        <v>30.29</v>
      </c>
      <c r="X540" s="23">
        <v>0</v>
      </c>
      <c r="Y540" s="24">
        <v>0</v>
      </c>
      <c r="Z540" s="23">
        <v>0</v>
      </c>
      <c r="AA540" s="23">
        <v>1</v>
      </c>
      <c r="AB540" s="19" t="str">
        <f>VLOOKUP(E:E,笔记匹配!A:X,3,FALSE)</f>
        <v>圆湘琴</v>
      </c>
      <c r="AC540" s="19" t="str">
        <f>VLOOKUP(E:E,笔记匹配!A:X,2,FALSE)</f>
        <v>月之精华</v>
      </c>
      <c r="AD540" s="19" t="str">
        <f>VLOOKUP(E:E,笔记匹配!A:X,4,FALSE)</f>
        <v>广禾堂月之精华</v>
      </c>
    </row>
    <row r="541" spans="1:30">
      <c r="A541" s="22" t="s">
        <v>66</v>
      </c>
      <c r="B541" s="22" t="s">
        <v>557</v>
      </c>
      <c r="C541" s="23">
        <v>17419696</v>
      </c>
      <c r="D541" s="22" t="s">
        <v>172</v>
      </c>
      <c r="E541" s="22" t="s">
        <v>372</v>
      </c>
      <c r="F541" s="22" t="s">
        <v>558</v>
      </c>
      <c r="G541" s="23">
        <v>3345513</v>
      </c>
      <c r="H541" s="22" t="s">
        <v>558</v>
      </c>
      <c r="I541" s="23">
        <v>2733316</v>
      </c>
      <c r="J541" s="22" t="s">
        <v>518</v>
      </c>
      <c r="K541" s="23">
        <v>163.53</v>
      </c>
      <c r="L541" s="23">
        <v>13583</v>
      </c>
      <c r="M541" s="23">
        <v>371</v>
      </c>
      <c r="N541" s="24">
        <v>0.0273</v>
      </c>
      <c r="O541" s="23">
        <v>0.44</v>
      </c>
      <c r="P541" s="23">
        <v>12.04</v>
      </c>
      <c r="Q541" s="23">
        <v>6</v>
      </c>
      <c r="R541" s="23">
        <v>0</v>
      </c>
      <c r="S541" s="23">
        <v>0</v>
      </c>
      <c r="T541" s="23">
        <v>0</v>
      </c>
      <c r="U541" s="23">
        <v>0</v>
      </c>
      <c r="V541" s="23">
        <v>6</v>
      </c>
      <c r="W541" s="23">
        <v>27.26</v>
      </c>
      <c r="X541" s="23">
        <v>0</v>
      </c>
      <c r="Y541" s="24">
        <v>0</v>
      </c>
      <c r="Z541" s="23">
        <v>0</v>
      </c>
      <c r="AA541" s="23">
        <v>1</v>
      </c>
      <c r="AB541" s="19" t="str">
        <f>VLOOKUP(E:E,笔记匹配!A:X,3,FALSE)</f>
        <v>圆湘琴</v>
      </c>
      <c r="AC541" s="19" t="str">
        <f>VLOOKUP(E:E,笔记匹配!A:X,2,FALSE)</f>
        <v>月之精华</v>
      </c>
      <c r="AD541" s="19" t="str">
        <f>VLOOKUP(E:E,笔记匹配!A:X,4,FALSE)</f>
        <v>广禾堂月之精华</v>
      </c>
    </row>
    <row r="542" spans="1:30">
      <c r="A542" s="22" t="s">
        <v>66</v>
      </c>
      <c r="B542" s="22" t="s">
        <v>569</v>
      </c>
      <c r="C542" s="23">
        <v>17994331</v>
      </c>
      <c r="D542" s="22" t="s">
        <v>172</v>
      </c>
      <c r="E542" s="22" t="s">
        <v>372</v>
      </c>
      <c r="F542" s="22" t="s">
        <v>570</v>
      </c>
      <c r="G542" s="23">
        <v>3555881</v>
      </c>
      <c r="H542" s="22" t="s">
        <v>570</v>
      </c>
      <c r="I542" s="23">
        <v>2940876</v>
      </c>
      <c r="J542" s="22" t="s">
        <v>518</v>
      </c>
      <c r="K542" s="23">
        <v>38.13</v>
      </c>
      <c r="L542" s="23">
        <v>3700</v>
      </c>
      <c r="M542" s="23">
        <v>98</v>
      </c>
      <c r="N542" s="24">
        <v>0.0265</v>
      </c>
      <c r="O542" s="23">
        <v>0.39</v>
      </c>
      <c r="P542" s="23">
        <v>10.31</v>
      </c>
      <c r="Q542" s="23">
        <v>2</v>
      </c>
      <c r="R542" s="23">
        <v>0</v>
      </c>
      <c r="S542" s="23">
        <v>1</v>
      </c>
      <c r="T542" s="23">
        <v>1</v>
      </c>
      <c r="U542" s="23">
        <v>0</v>
      </c>
      <c r="V542" s="23">
        <v>4</v>
      </c>
      <c r="W542" s="23">
        <v>9.53</v>
      </c>
      <c r="X542" s="23">
        <v>0</v>
      </c>
      <c r="Y542" s="24">
        <v>0</v>
      </c>
      <c r="Z542" s="23">
        <v>1</v>
      </c>
      <c r="AA542" s="23">
        <v>0</v>
      </c>
      <c r="AB542" s="19" t="str">
        <f>VLOOKUP(E:E,笔记匹配!A:X,3,FALSE)</f>
        <v>圆湘琴</v>
      </c>
      <c r="AC542" s="19" t="str">
        <f>VLOOKUP(E:E,笔记匹配!A:X,2,FALSE)</f>
        <v>月之精华</v>
      </c>
      <c r="AD542" s="19" t="str">
        <f>VLOOKUP(E:E,笔记匹配!A:X,4,FALSE)</f>
        <v>广禾堂月之精华</v>
      </c>
    </row>
    <row r="543" spans="1:30">
      <c r="A543" s="22" t="s">
        <v>66</v>
      </c>
      <c r="B543" s="22" t="s">
        <v>573</v>
      </c>
      <c r="C543" s="23">
        <v>18062841</v>
      </c>
      <c r="D543" s="22" t="s">
        <v>172</v>
      </c>
      <c r="E543" s="22" t="s">
        <v>373</v>
      </c>
      <c r="F543" s="22" t="s">
        <v>574</v>
      </c>
      <c r="G543" s="23">
        <v>3590010</v>
      </c>
      <c r="H543" s="22" t="s">
        <v>575</v>
      </c>
      <c r="I543" s="23">
        <v>2975201</v>
      </c>
      <c r="J543" s="22" t="s">
        <v>518</v>
      </c>
      <c r="K543" s="23">
        <v>1.96</v>
      </c>
      <c r="L543" s="23">
        <v>149</v>
      </c>
      <c r="M543" s="23">
        <v>7</v>
      </c>
      <c r="N543" s="24">
        <v>0.047</v>
      </c>
      <c r="O543" s="23">
        <v>0.28</v>
      </c>
      <c r="P543" s="23">
        <v>13.15</v>
      </c>
      <c r="Q543" s="23">
        <v>0</v>
      </c>
      <c r="R543" s="23">
        <v>0</v>
      </c>
      <c r="S543" s="23">
        <v>0</v>
      </c>
      <c r="T543" s="23">
        <v>0</v>
      </c>
      <c r="U543" s="23">
        <v>0</v>
      </c>
      <c r="V543" s="23">
        <v>0</v>
      </c>
      <c r="W543" s="23">
        <v>0</v>
      </c>
      <c r="X543" s="23">
        <v>0</v>
      </c>
      <c r="Y543" s="24">
        <v>0</v>
      </c>
      <c r="Z543" s="23">
        <v>0</v>
      </c>
      <c r="AA543" s="23">
        <v>0</v>
      </c>
      <c r="AB543" s="19" t="str">
        <f>VLOOKUP(E:E,笔记匹配!A:X,3,FALSE)</f>
        <v>西米是个小可爱</v>
      </c>
      <c r="AC543" s="19" t="str">
        <f>VLOOKUP(E:E,笔记匹配!A:X,2,FALSE)</f>
        <v>月之精华</v>
      </c>
      <c r="AD543" s="19" t="str">
        <f>VLOOKUP(E:E,笔记匹配!A:X,4,FALSE)</f>
        <v>广禾堂</v>
      </c>
    </row>
    <row r="544" spans="1:30">
      <c r="A544" s="22" t="s">
        <v>66</v>
      </c>
      <c r="B544" s="22" t="s">
        <v>573</v>
      </c>
      <c r="C544" s="23">
        <v>18063010</v>
      </c>
      <c r="D544" s="22" t="s">
        <v>172</v>
      </c>
      <c r="E544" s="22" t="s">
        <v>373</v>
      </c>
      <c r="F544" s="22" t="s">
        <v>576</v>
      </c>
      <c r="G544" s="23">
        <v>3590089</v>
      </c>
      <c r="H544" s="22" t="s">
        <v>577</v>
      </c>
      <c r="I544" s="23">
        <v>2975278</v>
      </c>
      <c r="J544" s="22" t="s">
        <v>518</v>
      </c>
      <c r="K544" s="23">
        <v>80.36</v>
      </c>
      <c r="L544" s="23">
        <v>6629</v>
      </c>
      <c r="M544" s="23">
        <v>187</v>
      </c>
      <c r="N544" s="24">
        <v>0.0282</v>
      </c>
      <c r="O544" s="23">
        <v>0.43</v>
      </c>
      <c r="P544" s="23">
        <v>12.12</v>
      </c>
      <c r="Q544" s="23">
        <v>4</v>
      </c>
      <c r="R544" s="23">
        <v>0</v>
      </c>
      <c r="S544" s="23">
        <v>3</v>
      </c>
      <c r="T544" s="23">
        <v>0</v>
      </c>
      <c r="U544" s="23">
        <v>0</v>
      </c>
      <c r="V544" s="23">
        <v>7</v>
      </c>
      <c r="W544" s="23">
        <v>11.48</v>
      </c>
      <c r="X544" s="23">
        <v>0</v>
      </c>
      <c r="Y544" s="24">
        <v>0</v>
      </c>
      <c r="Z544" s="23">
        <v>0</v>
      </c>
      <c r="AA544" s="23">
        <v>0</v>
      </c>
      <c r="AB544" s="19" t="str">
        <f>VLOOKUP(E:E,笔记匹配!A:X,3,FALSE)</f>
        <v>西米是个小可爱</v>
      </c>
      <c r="AC544" s="19" t="str">
        <f>VLOOKUP(E:E,笔记匹配!A:X,2,FALSE)</f>
        <v>月之精华</v>
      </c>
      <c r="AD544" s="19" t="str">
        <f>VLOOKUP(E:E,笔记匹配!A:X,4,FALSE)</f>
        <v>广禾堂</v>
      </c>
    </row>
    <row r="545" spans="1:30">
      <c r="A545" s="22" t="s">
        <v>66</v>
      </c>
      <c r="B545" s="22" t="s">
        <v>578</v>
      </c>
      <c r="C545" s="23">
        <v>18063089</v>
      </c>
      <c r="D545" s="22" t="s">
        <v>172</v>
      </c>
      <c r="E545" s="22" t="s">
        <v>372</v>
      </c>
      <c r="F545" s="22" t="s">
        <v>579</v>
      </c>
      <c r="G545" s="23">
        <v>3590129</v>
      </c>
      <c r="H545" s="22" t="s">
        <v>580</v>
      </c>
      <c r="I545" s="23">
        <v>2975322</v>
      </c>
      <c r="J545" s="22" t="s">
        <v>518</v>
      </c>
      <c r="K545" s="23">
        <v>50.49</v>
      </c>
      <c r="L545" s="23">
        <v>5075</v>
      </c>
      <c r="M545" s="23">
        <v>127</v>
      </c>
      <c r="N545" s="24">
        <v>0.025</v>
      </c>
      <c r="O545" s="23">
        <v>0.4</v>
      </c>
      <c r="P545" s="23">
        <v>9.95</v>
      </c>
      <c r="Q545" s="23">
        <v>0</v>
      </c>
      <c r="R545" s="23">
        <v>0</v>
      </c>
      <c r="S545" s="23">
        <v>2</v>
      </c>
      <c r="T545" s="23">
        <v>0</v>
      </c>
      <c r="U545" s="23">
        <v>0</v>
      </c>
      <c r="V545" s="23">
        <v>2</v>
      </c>
      <c r="W545" s="23">
        <v>25.24</v>
      </c>
      <c r="X545" s="23">
        <v>0</v>
      </c>
      <c r="Y545" s="24">
        <v>0</v>
      </c>
      <c r="Z545" s="23">
        <v>1</v>
      </c>
      <c r="AA545" s="23">
        <v>1</v>
      </c>
      <c r="AB545" s="19" t="str">
        <f>VLOOKUP(E:E,笔记匹配!A:X,3,FALSE)</f>
        <v>圆湘琴</v>
      </c>
      <c r="AC545" s="19" t="str">
        <f>VLOOKUP(E:E,笔记匹配!A:X,2,FALSE)</f>
        <v>月之精华</v>
      </c>
      <c r="AD545" s="19" t="str">
        <f>VLOOKUP(E:E,笔记匹配!A:X,4,FALSE)</f>
        <v>广禾堂月之精华</v>
      </c>
    </row>
    <row r="546" spans="1:30">
      <c r="A546" s="22" t="s">
        <v>67</v>
      </c>
      <c r="B546" s="22" t="s">
        <v>521</v>
      </c>
      <c r="C546" s="23">
        <v>16642222</v>
      </c>
      <c r="D546" s="22" t="s">
        <v>172</v>
      </c>
      <c r="E546" s="22" t="s">
        <v>372</v>
      </c>
      <c r="F546" s="22" t="s">
        <v>522</v>
      </c>
      <c r="G546" s="23">
        <v>3233847</v>
      </c>
      <c r="H546" s="22" t="s">
        <v>522</v>
      </c>
      <c r="I546" s="23">
        <v>2619163</v>
      </c>
      <c r="J546" s="22" t="s">
        <v>518</v>
      </c>
      <c r="K546" s="23">
        <v>261.63</v>
      </c>
      <c r="L546" s="23">
        <v>15264</v>
      </c>
      <c r="M546" s="23">
        <v>506</v>
      </c>
      <c r="N546" s="24">
        <v>0.0331</v>
      </c>
      <c r="O546" s="23">
        <v>0.52</v>
      </c>
      <c r="P546" s="23">
        <v>17.14</v>
      </c>
      <c r="Q546" s="23">
        <v>5</v>
      </c>
      <c r="R546" s="23">
        <v>0</v>
      </c>
      <c r="S546" s="23">
        <v>4</v>
      </c>
      <c r="T546" s="23">
        <v>0</v>
      </c>
      <c r="U546" s="23">
        <v>1</v>
      </c>
      <c r="V546" s="23">
        <v>10</v>
      </c>
      <c r="W546" s="23">
        <v>26.16</v>
      </c>
      <c r="X546" s="23">
        <v>0</v>
      </c>
      <c r="Y546" s="24">
        <v>0</v>
      </c>
      <c r="Z546" s="23">
        <v>1</v>
      </c>
      <c r="AA546" s="23">
        <v>3</v>
      </c>
      <c r="AB546" s="19" t="str">
        <f>VLOOKUP(E:E,笔记匹配!A:X,3,FALSE)</f>
        <v>圆湘琴</v>
      </c>
      <c r="AC546" s="19" t="str">
        <f>VLOOKUP(E:E,笔记匹配!A:X,2,FALSE)</f>
        <v>月之精华</v>
      </c>
      <c r="AD546" s="19" t="str">
        <f>VLOOKUP(E:E,笔记匹配!A:X,4,FALSE)</f>
        <v>广禾堂月之精华</v>
      </c>
    </row>
    <row r="547" spans="1:30">
      <c r="A547" s="22" t="s">
        <v>67</v>
      </c>
      <c r="B547" s="22" t="s">
        <v>521</v>
      </c>
      <c r="C547" s="23">
        <v>16642794</v>
      </c>
      <c r="D547" s="22" t="s">
        <v>172</v>
      </c>
      <c r="E547" s="22" t="s">
        <v>372</v>
      </c>
      <c r="F547" s="22" t="s">
        <v>523</v>
      </c>
      <c r="G547" s="23">
        <v>3233955</v>
      </c>
      <c r="H547" s="22" t="s">
        <v>523</v>
      </c>
      <c r="I547" s="23">
        <v>2619293</v>
      </c>
      <c r="J547" s="22" t="s">
        <v>518</v>
      </c>
      <c r="K547" s="23">
        <v>396.22</v>
      </c>
      <c r="L547" s="23">
        <v>14033</v>
      </c>
      <c r="M547" s="23">
        <v>431</v>
      </c>
      <c r="N547" s="24">
        <v>0.0307</v>
      </c>
      <c r="O547" s="23">
        <v>0.92</v>
      </c>
      <c r="P547" s="23">
        <v>28.23</v>
      </c>
      <c r="Q547" s="23">
        <v>3</v>
      </c>
      <c r="R547" s="23">
        <v>0</v>
      </c>
      <c r="S547" s="23">
        <v>3</v>
      </c>
      <c r="T547" s="23">
        <v>3</v>
      </c>
      <c r="U547" s="23">
        <v>1</v>
      </c>
      <c r="V547" s="23">
        <v>10</v>
      </c>
      <c r="W547" s="23">
        <v>39.62</v>
      </c>
      <c r="X547" s="23">
        <v>0</v>
      </c>
      <c r="Y547" s="24">
        <v>0</v>
      </c>
      <c r="Z547" s="23">
        <v>4</v>
      </c>
      <c r="AA547" s="23">
        <v>1</v>
      </c>
      <c r="AB547" s="19" t="str">
        <f>VLOOKUP(E:E,笔记匹配!A:X,3,FALSE)</f>
        <v>圆湘琴</v>
      </c>
      <c r="AC547" s="19" t="str">
        <f>VLOOKUP(E:E,笔记匹配!A:X,2,FALSE)</f>
        <v>月之精华</v>
      </c>
      <c r="AD547" s="19" t="str">
        <f>VLOOKUP(E:E,笔记匹配!A:X,4,FALSE)</f>
        <v>广禾堂月之精华</v>
      </c>
    </row>
    <row r="548" spans="1:30">
      <c r="A548" s="22" t="s">
        <v>67</v>
      </c>
      <c r="B548" s="22" t="s">
        <v>521</v>
      </c>
      <c r="C548" s="23">
        <v>16642894</v>
      </c>
      <c r="D548" s="22" t="s">
        <v>172</v>
      </c>
      <c r="E548" s="22" t="s">
        <v>372</v>
      </c>
      <c r="F548" s="22" t="s">
        <v>524</v>
      </c>
      <c r="G548" s="23">
        <v>3233979</v>
      </c>
      <c r="H548" s="22" t="s">
        <v>524</v>
      </c>
      <c r="I548" s="23">
        <v>2619310</v>
      </c>
      <c r="J548" s="22" t="s">
        <v>518</v>
      </c>
      <c r="K548" s="23">
        <v>3.3</v>
      </c>
      <c r="L548" s="23">
        <v>642</v>
      </c>
      <c r="M548" s="23">
        <v>11</v>
      </c>
      <c r="N548" s="24">
        <v>0.0171</v>
      </c>
      <c r="O548" s="23">
        <v>0.3</v>
      </c>
      <c r="P548" s="23">
        <v>5.14</v>
      </c>
      <c r="Q548" s="23">
        <v>0</v>
      </c>
      <c r="R548" s="23">
        <v>0</v>
      </c>
      <c r="S548" s="23">
        <v>0</v>
      </c>
      <c r="T548" s="23">
        <v>0</v>
      </c>
      <c r="U548" s="23">
        <v>0</v>
      </c>
      <c r="V548" s="23">
        <v>0</v>
      </c>
      <c r="W548" s="23">
        <v>0</v>
      </c>
      <c r="X548" s="23">
        <v>0</v>
      </c>
      <c r="Y548" s="24">
        <v>0</v>
      </c>
      <c r="Z548" s="23">
        <v>0</v>
      </c>
      <c r="AA548" s="23">
        <v>0</v>
      </c>
      <c r="AB548" s="19" t="str">
        <f>VLOOKUP(E:E,笔记匹配!A:X,3,FALSE)</f>
        <v>圆湘琴</v>
      </c>
      <c r="AC548" s="19" t="str">
        <f>VLOOKUP(E:E,笔记匹配!A:X,2,FALSE)</f>
        <v>月之精华</v>
      </c>
      <c r="AD548" s="19" t="str">
        <f>VLOOKUP(E:E,笔记匹配!A:X,4,FALSE)</f>
        <v>广禾堂月之精华</v>
      </c>
    </row>
    <row r="549" spans="1:30">
      <c r="A549" s="22" t="s">
        <v>67</v>
      </c>
      <c r="B549" s="22" t="s">
        <v>531</v>
      </c>
      <c r="C549" s="23">
        <v>16851432</v>
      </c>
      <c r="D549" s="22" t="s">
        <v>172</v>
      </c>
      <c r="E549" s="22" t="s">
        <v>372</v>
      </c>
      <c r="F549" s="22" t="s">
        <v>532</v>
      </c>
      <c r="G549" s="23">
        <v>3264185</v>
      </c>
      <c r="H549" s="22" t="s">
        <v>532</v>
      </c>
      <c r="I549" s="23">
        <v>2651960</v>
      </c>
      <c r="J549" s="22" t="s">
        <v>518</v>
      </c>
      <c r="K549" s="23">
        <v>177.03</v>
      </c>
      <c r="L549" s="23">
        <v>13934</v>
      </c>
      <c r="M549" s="23">
        <v>384</v>
      </c>
      <c r="N549" s="24">
        <v>0.0276</v>
      </c>
      <c r="O549" s="23">
        <v>0.46</v>
      </c>
      <c r="P549" s="23">
        <v>12.7</v>
      </c>
      <c r="Q549" s="23">
        <v>3</v>
      </c>
      <c r="R549" s="23">
        <v>0</v>
      </c>
      <c r="S549" s="23">
        <v>2</v>
      </c>
      <c r="T549" s="23">
        <v>0</v>
      </c>
      <c r="U549" s="23">
        <v>0</v>
      </c>
      <c r="V549" s="23">
        <v>5</v>
      </c>
      <c r="W549" s="23">
        <v>35.41</v>
      </c>
      <c r="X549" s="23">
        <v>0</v>
      </c>
      <c r="Y549" s="24">
        <v>0</v>
      </c>
      <c r="Z549" s="23">
        <v>0</v>
      </c>
      <c r="AA549" s="23">
        <v>0</v>
      </c>
      <c r="AB549" s="19" t="str">
        <f>VLOOKUP(E:E,笔记匹配!A:X,3,FALSE)</f>
        <v>圆湘琴</v>
      </c>
      <c r="AC549" s="19" t="str">
        <f>VLOOKUP(E:E,笔记匹配!A:X,2,FALSE)</f>
        <v>月之精华</v>
      </c>
      <c r="AD549" s="19" t="str">
        <f>VLOOKUP(E:E,笔记匹配!A:X,4,FALSE)</f>
        <v>广禾堂月之精华</v>
      </c>
    </row>
    <row r="550" spans="1:30">
      <c r="A550" s="22" t="s">
        <v>67</v>
      </c>
      <c r="B550" s="22" t="s">
        <v>557</v>
      </c>
      <c r="C550" s="23">
        <v>17419696</v>
      </c>
      <c r="D550" s="22" t="s">
        <v>172</v>
      </c>
      <c r="E550" s="22" t="s">
        <v>372</v>
      </c>
      <c r="F550" s="22" t="s">
        <v>558</v>
      </c>
      <c r="G550" s="23">
        <v>3345513</v>
      </c>
      <c r="H550" s="22" t="s">
        <v>558</v>
      </c>
      <c r="I550" s="23">
        <v>2733316</v>
      </c>
      <c r="J550" s="22" t="s">
        <v>518</v>
      </c>
      <c r="K550" s="23">
        <v>169.4</v>
      </c>
      <c r="L550" s="23">
        <v>13847</v>
      </c>
      <c r="M550" s="23">
        <v>382</v>
      </c>
      <c r="N550" s="24">
        <v>0.0276</v>
      </c>
      <c r="O550" s="23">
        <v>0.44</v>
      </c>
      <c r="P550" s="23">
        <v>12.23</v>
      </c>
      <c r="Q550" s="23">
        <v>3</v>
      </c>
      <c r="R550" s="23">
        <v>0</v>
      </c>
      <c r="S550" s="23">
        <v>4</v>
      </c>
      <c r="T550" s="23">
        <v>0</v>
      </c>
      <c r="U550" s="23">
        <v>0</v>
      </c>
      <c r="V550" s="23">
        <v>7</v>
      </c>
      <c r="W550" s="23">
        <v>24.2</v>
      </c>
      <c r="X550" s="23">
        <v>0</v>
      </c>
      <c r="Y550" s="24">
        <v>0</v>
      </c>
      <c r="Z550" s="23">
        <v>1</v>
      </c>
      <c r="AA550" s="23">
        <v>1</v>
      </c>
      <c r="AB550" s="19" t="str">
        <f>VLOOKUP(E:E,笔记匹配!A:X,3,FALSE)</f>
        <v>圆湘琴</v>
      </c>
      <c r="AC550" s="19" t="str">
        <f>VLOOKUP(E:E,笔记匹配!A:X,2,FALSE)</f>
        <v>月之精华</v>
      </c>
      <c r="AD550" s="19" t="str">
        <f>VLOOKUP(E:E,笔记匹配!A:X,4,FALSE)</f>
        <v>广禾堂月之精华</v>
      </c>
    </row>
    <row r="551" spans="1:30">
      <c r="A551" s="22" t="s">
        <v>67</v>
      </c>
      <c r="B551" s="22" t="s">
        <v>569</v>
      </c>
      <c r="C551" s="23">
        <v>17994331</v>
      </c>
      <c r="D551" s="22" t="s">
        <v>172</v>
      </c>
      <c r="E551" s="22" t="s">
        <v>372</v>
      </c>
      <c r="F551" s="22" t="s">
        <v>570</v>
      </c>
      <c r="G551" s="23">
        <v>3555881</v>
      </c>
      <c r="H551" s="22" t="s">
        <v>570</v>
      </c>
      <c r="I551" s="23">
        <v>2940876</v>
      </c>
      <c r="J551" s="22" t="s">
        <v>518</v>
      </c>
      <c r="K551" s="23">
        <v>36.38</v>
      </c>
      <c r="L551" s="23">
        <v>4261</v>
      </c>
      <c r="M551" s="23">
        <v>98</v>
      </c>
      <c r="N551" s="24">
        <v>0.023</v>
      </c>
      <c r="O551" s="23">
        <v>0.37</v>
      </c>
      <c r="P551" s="23">
        <v>8.54</v>
      </c>
      <c r="Q551" s="23">
        <v>2</v>
      </c>
      <c r="R551" s="23">
        <v>1</v>
      </c>
      <c r="S551" s="23">
        <v>2</v>
      </c>
      <c r="T551" s="23">
        <v>0</v>
      </c>
      <c r="U551" s="23">
        <v>0</v>
      </c>
      <c r="V551" s="23">
        <v>5</v>
      </c>
      <c r="W551" s="23">
        <v>7.28</v>
      </c>
      <c r="X551" s="23">
        <v>0</v>
      </c>
      <c r="Y551" s="24">
        <v>0</v>
      </c>
      <c r="Z551" s="23">
        <v>0</v>
      </c>
      <c r="AA551" s="23">
        <v>2</v>
      </c>
      <c r="AB551" s="19" t="str">
        <f>VLOOKUP(E:E,笔记匹配!A:X,3,FALSE)</f>
        <v>圆湘琴</v>
      </c>
      <c r="AC551" s="19" t="str">
        <f>VLOOKUP(E:E,笔记匹配!A:X,2,FALSE)</f>
        <v>月之精华</v>
      </c>
      <c r="AD551" s="19" t="str">
        <f>VLOOKUP(E:E,笔记匹配!A:X,4,FALSE)</f>
        <v>广禾堂月之精华</v>
      </c>
    </row>
    <row r="552" spans="1:30">
      <c r="A552" s="22" t="s">
        <v>67</v>
      </c>
      <c r="B552" s="22" t="s">
        <v>573</v>
      </c>
      <c r="C552" s="23">
        <v>18062841</v>
      </c>
      <c r="D552" s="22" t="s">
        <v>172</v>
      </c>
      <c r="E552" s="22" t="s">
        <v>373</v>
      </c>
      <c r="F552" s="22" t="s">
        <v>574</v>
      </c>
      <c r="G552" s="23">
        <v>3590010</v>
      </c>
      <c r="H552" s="22" t="s">
        <v>575</v>
      </c>
      <c r="I552" s="23">
        <v>2975201</v>
      </c>
      <c r="J552" s="22" t="s">
        <v>518</v>
      </c>
      <c r="K552" s="23">
        <v>1.8</v>
      </c>
      <c r="L552" s="23">
        <v>146</v>
      </c>
      <c r="M552" s="23">
        <v>6</v>
      </c>
      <c r="N552" s="24">
        <v>0.0411</v>
      </c>
      <c r="O552" s="23">
        <v>0.3</v>
      </c>
      <c r="P552" s="23">
        <v>12.33</v>
      </c>
      <c r="Q552" s="23">
        <v>0</v>
      </c>
      <c r="R552" s="23">
        <v>0</v>
      </c>
      <c r="S552" s="23">
        <v>0</v>
      </c>
      <c r="T552" s="23">
        <v>0</v>
      </c>
      <c r="U552" s="23">
        <v>0</v>
      </c>
      <c r="V552" s="23">
        <v>0</v>
      </c>
      <c r="W552" s="23">
        <v>0</v>
      </c>
      <c r="X552" s="23">
        <v>0</v>
      </c>
      <c r="Y552" s="24">
        <v>0</v>
      </c>
      <c r="Z552" s="23">
        <v>0</v>
      </c>
      <c r="AA552" s="23">
        <v>0</v>
      </c>
      <c r="AB552" s="19" t="str">
        <f>VLOOKUP(E:E,笔记匹配!A:X,3,FALSE)</f>
        <v>西米是个小可爱</v>
      </c>
      <c r="AC552" s="19" t="str">
        <f>VLOOKUP(E:E,笔记匹配!A:X,2,FALSE)</f>
        <v>月之精华</v>
      </c>
      <c r="AD552" s="19" t="str">
        <f>VLOOKUP(E:E,笔记匹配!A:X,4,FALSE)</f>
        <v>广禾堂</v>
      </c>
    </row>
    <row r="553" spans="1:30">
      <c r="A553" s="22" t="s">
        <v>67</v>
      </c>
      <c r="B553" s="22" t="s">
        <v>573</v>
      </c>
      <c r="C553" s="23">
        <v>18063010</v>
      </c>
      <c r="D553" s="22" t="s">
        <v>172</v>
      </c>
      <c r="E553" s="22" t="s">
        <v>373</v>
      </c>
      <c r="F553" s="22" t="s">
        <v>576</v>
      </c>
      <c r="G553" s="23">
        <v>3590089</v>
      </c>
      <c r="H553" s="22" t="s">
        <v>577</v>
      </c>
      <c r="I553" s="23">
        <v>2975278</v>
      </c>
      <c r="J553" s="22" t="s">
        <v>518</v>
      </c>
      <c r="K553" s="23">
        <v>103.96</v>
      </c>
      <c r="L553" s="23">
        <v>7578</v>
      </c>
      <c r="M553" s="23">
        <v>242</v>
      </c>
      <c r="N553" s="24">
        <v>0.0319</v>
      </c>
      <c r="O553" s="23">
        <v>0.43</v>
      </c>
      <c r="P553" s="23">
        <v>13.72</v>
      </c>
      <c r="Q553" s="23">
        <v>2</v>
      </c>
      <c r="R553" s="23">
        <v>0</v>
      </c>
      <c r="S553" s="23">
        <v>1</v>
      </c>
      <c r="T553" s="23">
        <v>0</v>
      </c>
      <c r="U553" s="23">
        <v>0</v>
      </c>
      <c r="V553" s="23">
        <v>3</v>
      </c>
      <c r="W553" s="23">
        <v>34.65</v>
      </c>
      <c r="X553" s="23">
        <v>0</v>
      </c>
      <c r="Y553" s="24">
        <v>0</v>
      </c>
      <c r="Z553" s="23">
        <v>0</v>
      </c>
      <c r="AA553" s="23">
        <v>0</v>
      </c>
      <c r="AB553" s="19" t="str">
        <f>VLOOKUP(E:E,笔记匹配!A:X,3,FALSE)</f>
        <v>西米是个小可爱</v>
      </c>
      <c r="AC553" s="19" t="str">
        <f>VLOOKUP(E:E,笔记匹配!A:X,2,FALSE)</f>
        <v>月之精华</v>
      </c>
      <c r="AD553" s="19" t="str">
        <f>VLOOKUP(E:E,笔记匹配!A:X,4,FALSE)</f>
        <v>广禾堂</v>
      </c>
    </row>
    <row r="554" spans="1:30">
      <c r="A554" s="22" t="s">
        <v>67</v>
      </c>
      <c r="B554" s="22" t="s">
        <v>578</v>
      </c>
      <c r="C554" s="23">
        <v>18063089</v>
      </c>
      <c r="D554" s="22" t="s">
        <v>172</v>
      </c>
      <c r="E554" s="22" t="s">
        <v>372</v>
      </c>
      <c r="F554" s="22" t="s">
        <v>579</v>
      </c>
      <c r="G554" s="23">
        <v>3590129</v>
      </c>
      <c r="H554" s="22" t="s">
        <v>580</v>
      </c>
      <c r="I554" s="23">
        <v>2975322</v>
      </c>
      <c r="J554" s="22" t="s">
        <v>518</v>
      </c>
      <c r="K554" s="23">
        <v>55.74</v>
      </c>
      <c r="L554" s="23">
        <v>5355</v>
      </c>
      <c r="M554" s="23">
        <v>138</v>
      </c>
      <c r="N554" s="24">
        <v>0.0258</v>
      </c>
      <c r="O554" s="23">
        <v>0.4</v>
      </c>
      <c r="P554" s="23">
        <v>10.41</v>
      </c>
      <c r="Q554" s="23">
        <v>3</v>
      </c>
      <c r="R554" s="23">
        <v>0</v>
      </c>
      <c r="S554" s="23">
        <v>0</v>
      </c>
      <c r="T554" s="23">
        <v>0</v>
      </c>
      <c r="U554" s="23">
        <v>0</v>
      </c>
      <c r="V554" s="23">
        <v>3</v>
      </c>
      <c r="W554" s="23">
        <v>18.58</v>
      </c>
      <c r="X554" s="23">
        <v>0</v>
      </c>
      <c r="Y554" s="24">
        <v>0</v>
      </c>
      <c r="Z554" s="23">
        <v>0</v>
      </c>
      <c r="AA554" s="23">
        <v>2</v>
      </c>
      <c r="AB554" s="19" t="str">
        <f>VLOOKUP(E:E,笔记匹配!A:X,3,FALSE)</f>
        <v>圆湘琴</v>
      </c>
      <c r="AC554" s="19" t="str">
        <f>VLOOKUP(E:E,笔记匹配!A:X,2,FALSE)</f>
        <v>月之精华</v>
      </c>
      <c r="AD554" s="19" t="str">
        <f>VLOOKUP(E:E,笔记匹配!A:X,4,FALSE)</f>
        <v>广禾堂月之精华</v>
      </c>
    </row>
    <row r="555" spans="1:30">
      <c r="A555" s="22" t="s">
        <v>68</v>
      </c>
      <c r="B555" s="22" t="s">
        <v>521</v>
      </c>
      <c r="C555" s="23">
        <v>16642222</v>
      </c>
      <c r="D555" s="22" t="s">
        <v>172</v>
      </c>
      <c r="E555" s="22" t="s">
        <v>372</v>
      </c>
      <c r="F555" s="22" t="s">
        <v>522</v>
      </c>
      <c r="G555" s="23">
        <v>3233847</v>
      </c>
      <c r="H555" s="22" t="s">
        <v>522</v>
      </c>
      <c r="I555" s="23">
        <v>2619163</v>
      </c>
      <c r="J555" s="22" t="s">
        <v>518</v>
      </c>
      <c r="K555" s="23">
        <v>223.09</v>
      </c>
      <c r="L555" s="23">
        <v>14288</v>
      </c>
      <c r="M555" s="23">
        <v>435</v>
      </c>
      <c r="N555" s="24">
        <v>0.0304</v>
      </c>
      <c r="O555" s="23">
        <v>0.51</v>
      </c>
      <c r="P555" s="23">
        <v>15.61</v>
      </c>
      <c r="Q555" s="23">
        <v>6</v>
      </c>
      <c r="R555" s="23">
        <v>0</v>
      </c>
      <c r="S555" s="23">
        <v>2</v>
      </c>
      <c r="T555" s="23">
        <v>0</v>
      </c>
      <c r="U555" s="23">
        <v>0</v>
      </c>
      <c r="V555" s="23">
        <v>8</v>
      </c>
      <c r="W555" s="23">
        <v>27.89</v>
      </c>
      <c r="X555" s="23">
        <v>0</v>
      </c>
      <c r="Y555" s="24">
        <v>0</v>
      </c>
      <c r="Z555" s="23">
        <v>2</v>
      </c>
      <c r="AA555" s="23">
        <v>1</v>
      </c>
      <c r="AB555" s="19" t="str">
        <f>VLOOKUP(E:E,笔记匹配!A:X,3,FALSE)</f>
        <v>圆湘琴</v>
      </c>
      <c r="AC555" s="19" t="str">
        <f>VLOOKUP(E:E,笔记匹配!A:X,2,FALSE)</f>
        <v>月之精华</v>
      </c>
      <c r="AD555" s="19" t="str">
        <f>VLOOKUP(E:E,笔记匹配!A:X,4,FALSE)</f>
        <v>广禾堂月之精华</v>
      </c>
    </row>
    <row r="556" spans="1:30">
      <c r="A556" s="22" t="s">
        <v>68</v>
      </c>
      <c r="B556" s="22" t="s">
        <v>521</v>
      </c>
      <c r="C556" s="23">
        <v>16642794</v>
      </c>
      <c r="D556" s="22" t="s">
        <v>172</v>
      </c>
      <c r="E556" s="22" t="s">
        <v>372</v>
      </c>
      <c r="F556" s="22" t="s">
        <v>523</v>
      </c>
      <c r="G556" s="23">
        <v>3233955</v>
      </c>
      <c r="H556" s="22" t="s">
        <v>523</v>
      </c>
      <c r="I556" s="23">
        <v>2619293</v>
      </c>
      <c r="J556" s="22" t="s">
        <v>518</v>
      </c>
      <c r="K556" s="23">
        <v>387.38</v>
      </c>
      <c r="L556" s="23">
        <v>14291</v>
      </c>
      <c r="M556" s="23">
        <v>403</v>
      </c>
      <c r="N556" s="24">
        <v>0.0282</v>
      </c>
      <c r="O556" s="23">
        <v>0.96</v>
      </c>
      <c r="P556" s="23">
        <v>27.11</v>
      </c>
      <c r="Q556" s="23">
        <v>8</v>
      </c>
      <c r="R556" s="23">
        <v>1</v>
      </c>
      <c r="S556" s="23">
        <v>1</v>
      </c>
      <c r="T556" s="23">
        <v>2</v>
      </c>
      <c r="U556" s="23">
        <v>3</v>
      </c>
      <c r="V556" s="23">
        <v>15</v>
      </c>
      <c r="W556" s="23">
        <v>25.83</v>
      </c>
      <c r="X556" s="23">
        <v>0</v>
      </c>
      <c r="Y556" s="24">
        <v>0</v>
      </c>
      <c r="Z556" s="23">
        <v>1</v>
      </c>
      <c r="AA556" s="23">
        <v>4</v>
      </c>
      <c r="AB556" s="19" t="str">
        <f>VLOOKUP(E:E,笔记匹配!A:X,3,FALSE)</f>
        <v>圆湘琴</v>
      </c>
      <c r="AC556" s="19" t="str">
        <f>VLOOKUP(E:E,笔记匹配!A:X,2,FALSE)</f>
        <v>月之精华</v>
      </c>
      <c r="AD556" s="19" t="str">
        <f>VLOOKUP(E:E,笔记匹配!A:X,4,FALSE)</f>
        <v>广禾堂月之精华</v>
      </c>
    </row>
    <row r="557" spans="1:30">
      <c r="A557" s="22" t="s">
        <v>68</v>
      </c>
      <c r="B557" s="22" t="s">
        <v>521</v>
      </c>
      <c r="C557" s="23">
        <v>16642894</v>
      </c>
      <c r="D557" s="22" t="s">
        <v>172</v>
      </c>
      <c r="E557" s="22" t="s">
        <v>372</v>
      </c>
      <c r="F557" s="22" t="s">
        <v>524</v>
      </c>
      <c r="G557" s="23">
        <v>3233979</v>
      </c>
      <c r="H557" s="22" t="s">
        <v>524</v>
      </c>
      <c r="I557" s="23">
        <v>2619310</v>
      </c>
      <c r="J557" s="22" t="s">
        <v>518</v>
      </c>
      <c r="K557" s="23">
        <v>5.7</v>
      </c>
      <c r="L557" s="23">
        <v>711</v>
      </c>
      <c r="M557" s="23">
        <v>19</v>
      </c>
      <c r="N557" s="24">
        <v>0.0267</v>
      </c>
      <c r="O557" s="23">
        <v>0.3</v>
      </c>
      <c r="P557" s="23">
        <v>8.02</v>
      </c>
      <c r="Q557" s="23">
        <v>0</v>
      </c>
      <c r="R557" s="23">
        <v>1</v>
      </c>
      <c r="S557" s="23">
        <v>1</v>
      </c>
      <c r="T557" s="23">
        <v>0</v>
      </c>
      <c r="U557" s="23">
        <v>1</v>
      </c>
      <c r="V557" s="23">
        <v>3</v>
      </c>
      <c r="W557" s="23">
        <v>1.9</v>
      </c>
      <c r="X557" s="23">
        <v>0</v>
      </c>
      <c r="Y557" s="24">
        <v>0</v>
      </c>
      <c r="Z557" s="23">
        <v>1</v>
      </c>
      <c r="AA557" s="23">
        <v>0</v>
      </c>
      <c r="AB557" s="19" t="str">
        <f>VLOOKUP(E:E,笔记匹配!A:X,3,FALSE)</f>
        <v>圆湘琴</v>
      </c>
      <c r="AC557" s="19" t="str">
        <f>VLOOKUP(E:E,笔记匹配!A:X,2,FALSE)</f>
        <v>月之精华</v>
      </c>
      <c r="AD557" s="19" t="str">
        <f>VLOOKUP(E:E,笔记匹配!A:X,4,FALSE)</f>
        <v>广禾堂月之精华</v>
      </c>
    </row>
    <row r="558" spans="1:30">
      <c r="A558" s="22" t="s">
        <v>68</v>
      </c>
      <c r="B558" s="22" t="s">
        <v>531</v>
      </c>
      <c r="C558" s="23">
        <v>16851432</v>
      </c>
      <c r="D558" s="22" t="s">
        <v>172</v>
      </c>
      <c r="E558" s="22" t="s">
        <v>372</v>
      </c>
      <c r="F558" s="22" t="s">
        <v>532</v>
      </c>
      <c r="G558" s="23">
        <v>3264185</v>
      </c>
      <c r="H558" s="22" t="s">
        <v>532</v>
      </c>
      <c r="I558" s="23">
        <v>2651960</v>
      </c>
      <c r="J558" s="22" t="s">
        <v>518</v>
      </c>
      <c r="K558" s="23">
        <v>186.5</v>
      </c>
      <c r="L558" s="23">
        <v>15110</v>
      </c>
      <c r="M558" s="23">
        <v>403</v>
      </c>
      <c r="N558" s="24">
        <v>0.0267</v>
      </c>
      <c r="O558" s="23">
        <v>0.46</v>
      </c>
      <c r="P558" s="23">
        <v>12.34</v>
      </c>
      <c r="Q558" s="23">
        <v>1</v>
      </c>
      <c r="R558" s="23">
        <v>0</v>
      </c>
      <c r="S558" s="23">
        <v>0</v>
      </c>
      <c r="T558" s="23">
        <v>0</v>
      </c>
      <c r="U558" s="23">
        <v>0</v>
      </c>
      <c r="V558" s="23">
        <v>1</v>
      </c>
      <c r="W558" s="23">
        <v>186.5</v>
      </c>
      <c r="X558" s="23">
        <v>0</v>
      </c>
      <c r="Y558" s="24">
        <v>0</v>
      </c>
      <c r="Z558" s="23">
        <v>1</v>
      </c>
      <c r="AA558" s="23">
        <v>1</v>
      </c>
      <c r="AB558" s="19" t="str">
        <f>VLOOKUP(E:E,笔记匹配!A:X,3,FALSE)</f>
        <v>圆湘琴</v>
      </c>
      <c r="AC558" s="19" t="str">
        <f>VLOOKUP(E:E,笔记匹配!A:X,2,FALSE)</f>
        <v>月之精华</v>
      </c>
      <c r="AD558" s="19" t="str">
        <f>VLOOKUP(E:E,笔记匹配!A:X,4,FALSE)</f>
        <v>广禾堂月之精华</v>
      </c>
    </row>
    <row r="559" spans="1:30">
      <c r="A559" s="22" t="s">
        <v>68</v>
      </c>
      <c r="B559" s="22" t="s">
        <v>557</v>
      </c>
      <c r="C559" s="23">
        <v>17419696</v>
      </c>
      <c r="D559" s="22" t="s">
        <v>172</v>
      </c>
      <c r="E559" s="22" t="s">
        <v>372</v>
      </c>
      <c r="F559" s="22" t="s">
        <v>558</v>
      </c>
      <c r="G559" s="23">
        <v>3345513</v>
      </c>
      <c r="H559" s="22" t="s">
        <v>558</v>
      </c>
      <c r="I559" s="23">
        <v>2733316</v>
      </c>
      <c r="J559" s="22" t="s">
        <v>518</v>
      </c>
      <c r="K559" s="23">
        <v>152.84</v>
      </c>
      <c r="L559" s="23">
        <v>12662</v>
      </c>
      <c r="M559" s="23">
        <v>353</v>
      </c>
      <c r="N559" s="24">
        <v>0.0279</v>
      </c>
      <c r="O559" s="23">
        <v>0.43</v>
      </c>
      <c r="P559" s="23">
        <v>12.07</v>
      </c>
      <c r="Q559" s="23">
        <v>2</v>
      </c>
      <c r="R559" s="23">
        <v>0</v>
      </c>
      <c r="S559" s="23">
        <v>5</v>
      </c>
      <c r="T559" s="23">
        <v>1</v>
      </c>
      <c r="U559" s="23">
        <v>1</v>
      </c>
      <c r="V559" s="23">
        <v>9</v>
      </c>
      <c r="W559" s="23">
        <v>16.98</v>
      </c>
      <c r="X559" s="23">
        <v>0</v>
      </c>
      <c r="Y559" s="24">
        <v>0</v>
      </c>
      <c r="Z559" s="23">
        <v>3</v>
      </c>
      <c r="AA559" s="23">
        <v>1</v>
      </c>
      <c r="AB559" s="19" t="str">
        <f>VLOOKUP(E:E,笔记匹配!A:X,3,FALSE)</f>
        <v>圆湘琴</v>
      </c>
      <c r="AC559" s="19" t="str">
        <f>VLOOKUP(E:E,笔记匹配!A:X,2,FALSE)</f>
        <v>月之精华</v>
      </c>
      <c r="AD559" s="19" t="str">
        <f>VLOOKUP(E:E,笔记匹配!A:X,4,FALSE)</f>
        <v>广禾堂月之精华</v>
      </c>
    </row>
    <row r="560" spans="1:30">
      <c r="A560" s="22" t="s">
        <v>68</v>
      </c>
      <c r="B560" s="22" t="s">
        <v>569</v>
      </c>
      <c r="C560" s="23">
        <v>17994331</v>
      </c>
      <c r="D560" s="22" t="s">
        <v>172</v>
      </c>
      <c r="E560" s="22" t="s">
        <v>372</v>
      </c>
      <c r="F560" s="22" t="s">
        <v>570</v>
      </c>
      <c r="G560" s="23">
        <v>3555881</v>
      </c>
      <c r="H560" s="22" t="s">
        <v>570</v>
      </c>
      <c r="I560" s="23">
        <v>2940876</v>
      </c>
      <c r="J560" s="22" t="s">
        <v>518</v>
      </c>
      <c r="K560" s="23">
        <v>36.06</v>
      </c>
      <c r="L560" s="23">
        <v>4066</v>
      </c>
      <c r="M560" s="23">
        <v>98</v>
      </c>
      <c r="N560" s="24">
        <v>0.0241</v>
      </c>
      <c r="O560" s="23">
        <v>0.37</v>
      </c>
      <c r="P560" s="23">
        <v>8.87</v>
      </c>
      <c r="Q560" s="23">
        <v>1</v>
      </c>
      <c r="R560" s="23">
        <v>0</v>
      </c>
      <c r="S560" s="23">
        <v>1</v>
      </c>
      <c r="T560" s="23">
        <v>0</v>
      </c>
      <c r="U560" s="23">
        <v>0</v>
      </c>
      <c r="V560" s="23">
        <v>2</v>
      </c>
      <c r="W560" s="23">
        <v>18.03</v>
      </c>
      <c r="X560" s="23">
        <v>0</v>
      </c>
      <c r="Y560" s="24">
        <v>0</v>
      </c>
      <c r="Z560" s="23">
        <v>0</v>
      </c>
      <c r="AA560" s="23">
        <v>0</v>
      </c>
      <c r="AB560" s="19" t="str">
        <f>VLOOKUP(E:E,笔记匹配!A:X,3,FALSE)</f>
        <v>圆湘琴</v>
      </c>
      <c r="AC560" s="19" t="str">
        <f>VLOOKUP(E:E,笔记匹配!A:X,2,FALSE)</f>
        <v>月之精华</v>
      </c>
      <c r="AD560" s="19" t="str">
        <f>VLOOKUP(E:E,笔记匹配!A:X,4,FALSE)</f>
        <v>广禾堂月之精华</v>
      </c>
    </row>
    <row r="561" spans="1:30">
      <c r="A561" s="22" t="s">
        <v>68</v>
      </c>
      <c r="B561" s="22" t="s">
        <v>573</v>
      </c>
      <c r="C561" s="23">
        <v>18062841</v>
      </c>
      <c r="D561" s="22" t="s">
        <v>172</v>
      </c>
      <c r="E561" s="22" t="s">
        <v>373</v>
      </c>
      <c r="F561" s="22" t="s">
        <v>574</v>
      </c>
      <c r="G561" s="23">
        <v>3590010</v>
      </c>
      <c r="H561" s="22" t="s">
        <v>575</v>
      </c>
      <c r="I561" s="23">
        <v>2975201</v>
      </c>
      <c r="J561" s="22" t="s">
        <v>518</v>
      </c>
      <c r="K561" s="23">
        <v>0.43</v>
      </c>
      <c r="L561" s="23">
        <v>176</v>
      </c>
      <c r="M561" s="23">
        <v>2</v>
      </c>
      <c r="N561" s="24">
        <v>0.0114</v>
      </c>
      <c r="O561" s="23">
        <v>0.22</v>
      </c>
      <c r="P561" s="23">
        <v>2.44</v>
      </c>
      <c r="Q561" s="23">
        <v>0</v>
      </c>
      <c r="R561" s="23">
        <v>0</v>
      </c>
      <c r="S561" s="23">
        <v>1</v>
      </c>
      <c r="T561" s="23">
        <v>0</v>
      </c>
      <c r="U561" s="23">
        <v>3</v>
      </c>
      <c r="V561" s="23">
        <v>4</v>
      </c>
      <c r="W561" s="23">
        <v>0.11</v>
      </c>
      <c r="X561" s="23">
        <v>0</v>
      </c>
      <c r="Y561" s="24">
        <v>0</v>
      </c>
      <c r="Z561" s="23">
        <v>0</v>
      </c>
      <c r="AA561" s="23">
        <v>0</v>
      </c>
      <c r="AB561" s="19" t="str">
        <f>VLOOKUP(E:E,笔记匹配!A:X,3,FALSE)</f>
        <v>西米是个小可爱</v>
      </c>
      <c r="AC561" s="19" t="str">
        <f>VLOOKUP(E:E,笔记匹配!A:X,2,FALSE)</f>
        <v>月之精华</v>
      </c>
      <c r="AD561" s="19" t="str">
        <f>VLOOKUP(E:E,笔记匹配!A:X,4,FALSE)</f>
        <v>广禾堂</v>
      </c>
    </row>
    <row r="562" spans="1:30">
      <c r="A562" s="22" t="s">
        <v>68</v>
      </c>
      <c r="B562" s="22" t="s">
        <v>573</v>
      </c>
      <c r="C562" s="23">
        <v>18063010</v>
      </c>
      <c r="D562" s="22" t="s">
        <v>172</v>
      </c>
      <c r="E562" s="22" t="s">
        <v>373</v>
      </c>
      <c r="F562" s="22" t="s">
        <v>576</v>
      </c>
      <c r="G562" s="23">
        <v>3590089</v>
      </c>
      <c r="H562" s="22" t="s">
        <v>577</v>
      </c>
      <c r="I562" s="23">
        <v>2975278</v>
      </c>
      <c r="J562" s="22" t="s">
        <v>518</v>
      </c>
      <c r="K562" s="23">
        <v>80.75</v>
      </c>
      <c r="L562" s="23">
        <v>6833</v>
      </c>
      <c r="M562" s="23">
        <v>189</v>
      </c>
      <c r="N562" s="24">
        <v>0.0277</v>
      </c>
      <c r="O562" s="23">
        <v>0.43</v>
      </c>
      <c r="P562" s="23">
        <v>11.82</v>
      </c>
      <c r="Q562" s="23">
        <v>1</v>
      </c>
      <c r="R562" s="23">
        <v>0</v>
      </c>
      <c r="S562" s="23">
        <v>0</v>
      </c>
      <c r="T562" s="23">
        <v>0</v>
      </c>
      <c r="U562" s="23">
        <v>1</v>
      </c>
      <c r="V562" s="23">
        <v>2</v>
      </c>
      <c r="W562" s="23">
        <v>40.38</v>
      </c>
      <c r="X562" s="23">
        <v>0</v>
      </c>
      <c r="Y562" s="24">
        <v>0</v>
      </c>
      <c r="Z562" s="23">
        <v>1</v>
      </c>
      <c r="AA562" s="23">
        <v>1</v>
      </c>
      <c r="AB562" s="19" t="str">
        <f>VLOOKUP(E:E,笔记匹配!A:X,3,FALSE)</f>
        <v>西米是个小可爱</v>
      </c>
      <c r="AC562" s="19" t="str">
        <f>VLOOKUP(E:E,笔记匹配!A:X,2,FALSE)</f>
        <v>月之精华</v>
      </c>
      <c r="AD562" s="19" t="str">
        <f>VLOOKUP(E:E,笔记匹配!A:X,4,FALSE)</f>
        <v>广禾堂</v>
      </c>
    </row>
    <row r="563" spans="1:30">
      <c r="A563" s="22" t="s">
        <v>68</v>
      </c>
      <c r="B563" s="22" t="s">
        <v>578</v>
      </c>
      <c r="C563" s="23">
        <v>18063089</v>
      </c>
      <c r="D563" s="22" t="s">
        <v>172</v>
      </c>
      <c r="E563" s="22" t="s">
        <v>372</v>
      </c>
      <c r="F563" s="22" t="s">
        <v>579</v>
      </c>
      <c r="G563" s="23">
        <v>3590129</v>
      </c>
      <c r="H563" s="22" t="s">
        <v>580</v>
      </c>
      <c r="I563" s="23">
        <v>2975322</v>
      </c>
      <c r="J563" s="22" t="s">
        <v>518</v>
      </c>
      <c r="K563" s="23">
        <v>53.74</v>
      </c>
      <c r="L563" s="23">
        <v>5233</v>
      </c>
      <c r="M563" s="23">
        <v>133</v>
      </c>
      <c r="N563" s="24">
        <v>0.0254</v>
      </c>
      <c r="O563" s="23">
        <v>0.4</v>
      </c>
      <c r="P563" s="23">
        <v>10.27</v>
      </c>
      <c r="Q563" s="23">
        <v>0</v>
      </c>
      <c r="R563" s="23">
        <v>0</v>
      </c>
      <c r="S563" s="23">
        <v>0</v>
      </c>
      <c r="T563" s="23">
        <v>0</v>
      </c>
      <c r="U563" s="23">
        <v>0</v>
      </c>
      <c r="V563" s="23">
        <v>0</v>
      </c>
      <c r="W563" s="23">
        <v>0</v>
      </c>
      <c r="X563" s="23">
        <v>0</v>
      </c>
      <c r="Y563" s="24">
        <v>0</v>
      </c>
      <c r="Z563" s="23">
        <v>0</v>
      </c>
      <c r="AA563" s="23">
        <v>0</v>
      </c>
      <c r="AB563" s="19" t="str">
        <f>VLOOKUP(E:E,笔记匹配!A:X,3,FALSE)</f>
        <v>圆湘琴</v>
      </c>
      <c r="AC563" s="19" t="str">
        <f>VLOOKUP(E:E,笔记匹配!A:X,2,FALSE)</f>
        <v>月之精华</v>
      </c>
      <c r="AD563" s="19" t="str">
        <f>VLOOKUP(E:E,笔记匹配!A:X,4,FALSE)</f>
        <v>广禾堂月之精华</v>
      </c>
    </row>
    <row r="564" spans="1:30">
      <c r="A564" s="22" t="s">
        <v>69</v>
      </c>
      <c r="B564" s="22" t="s">
        <v>521</v>
      </c>
      <c r="C564" s="23">
        <v>16642222</v>
      </c>
      <c r="D564" s="22" t="s">
        <v>172</v>
      </c>
      <c r="E564" s="22" t="s">
        <v>372</v>
      </c>
      <c r="F564" s="22" t="s">
        <v>522</v>
      </c>
      <c r="G564" s="23">
        <v>3233847</v>
      </c>
      <c r="H564" s="22" t="s">
        <v>522</v>
      </c>
      <c r="I564" s="23">
        <v>2619163</v>
      </c>
      <c r="J564" s="22" t="s">
        <v>518</v>
      </c>
      <c r="K564" s="23">
        <v>193.48</v>
      </c>
      <c r="L564" s="23">
        <v>11543</v>
      </c>
      <c r="M564" s="23">
        <v>378</v>
      </c>
      <c r="N564" s="24">
        <v>0.0327</v>
      </c>
      <c r="O564" s="23">
        <v>0.51</v>
      </c>
      <c r="P564" s="23">
        <v>16.76</v>
      </c>
      <c r="Q564" s="23">
        <v>3</v>
      </c>
      <c r="R564" s="23">
        <v>0</v>
      </c>
      <c r="S564" s="23">
        <v>2</v>
      </c>
      <c r="T564" s="23">
        <v>0</v>
      </c>
      <c r="U564" s="23">
        <v>0</v>
      </c>
      <c r="V564" s="23">
        <v>5</v>
      </c>
      <c r="W564" s="23">
        <v>38.7</v>
      </c>
      <c r="X564" s="23">
        <v>0</v>
      </c>
      <c r="Y564" s="24">
        <v>0</v>
      </c>
      <c r="Z564" s="23">
        <v>1</v>
      </c>
      <c r="AA564" s="23">
        <v>0</v>
      </c>
      <c r="AB564" s="19" t="str">
        <f>VLOOKUP(E:E,笔记匹配!A:X,3,FALSE)</f>
        <v>圆湘琴</v>
      </c>
      <c r="AC564" s="19" t="str">
        <f>VLOOKUP(E:E,笔记匹配!A:X,2,FALSE)</f>
        <v>月之精华</v>
      </c>
      <c r="AD564" s="19" t="str">
        <f>VLOOKUP(E:E,笔记匹配!A:X,4,FALSE)</f>
        <v>广禾堂月之精华</v>
      </c>
    </row>
    <row r="565" spans="1:30">
      <c r="A565" s="22" t="s">
        <v>69</v>
      </c>
      <c r="B565" s="22" t="s">
        <v>521</v>
      </c>
      <c r="C565" s="23">
        <v>16642794</v>
      </c>
      <c r="D565" s="22" t="s">
        <v>172</v>
      </c>
      <c r="E565" s="22" t="s">
        <v>372</v>
      </c>
      <c r="F565" s="22" t="s">
        <v>523</v>
      </c>
      <c r="G565" s="23">
        <v>3233955</v>
      </c>
      <c r="H565" s="22" t="s">
        <v>523</v>
      </c>
      <c r="I565" s="23">
        <v>2619293</v>
      </c>
      <c r="J565" s="22" t="s">
        <v>518</v>
      </c>
      <c r="K565" s="23">
        <v>390.89</v>
      </c>
      <c r="L565" s="23">
        <v>13715</v>
      </c>
      <c r="M565" s="23">
        <v>406</v>
      </c>
      <c r="N565" s="24">
        <v>0.0296</v>
      </c>
      <c r="O565" s="23">
        <v>0.96</v>
      </c>
      <c r="P565" s="23">
        <v>28.5</v>
      </c>
      <c r="Q565" s="23">
        <v>6</v>
      </c>
      <c r="R565" s="23">
        <v>0</v>
      </c>
      <c r="S565" s="23">
        <v>9</v>
      </c>
      <c r="T565" s="23">
        <v>1</v>
      </c>
      <c r="U565" s="23">
        <v>0</v>
      </c>
      <c r="V565" s="23">
        <v>16</v>
      </c>
      <c r="W565" s="23">
        <v>24.43</v>
      </c>
      <c r="X565" s="23">
        <v>0</v>
      </c>
      <c r="Y565" s="24">
        <v>0</v>
      </c>
      <c r="Z565" s="23">
        <v>2</v>
      </c>
      <c r="AA565" s="23">
        <v>0</v>
      </c>
      <c r="AB565" s="19" t="str">
        <f>VLOOKUP(E:E,笔记匹配!A:X,3,FALSE)</f>
        <v>圆湘琴</v>
      </c>
      <c r="AC565" s="19" t="str">
        <f>VLOOKUP(E:E,笔记匹配!A:X,2,FALSE)</f>
        <v>月之精华</v>
      </c>
      <c r="AD565" s="19" t="str">
        <f>VLOOKUP(E:E,笔记匹配!A:X,4,FALSE)</f>
        <v>广禾堂月之精华</v>
      </c>
    </row>
    <row r="566" spans="1:30">
      <c r="A566" s="22" t="s">
        <v>69</v>
      </c>
      <c r="B566" s="22" t="s">
        <v>521</v>
      </c>
      <c r="C566" s="23">
        <v>16642894</v>
      </c>
      <c r="D566" s="22" t="s">
        <v>172</v>
      </c>
      <c r="E566" s="22" t="s">
        <v>372</v>
      </c>
      <c r="F566" s="22" t="s">
        <v>524</v>
      </c>
      <c r="G566" s="23">
        <v>3233979</v>
      </c>
      <c r="H566" s="22" t="s">
        <v>524</v>
      </c>
      <c r="I566" s="23">
        <v>2619310</v>
      </c>
      <c r="J566" s="22" t="s">
        <v>518</v>
      </c>
      <c r="K566" s="23">
        <v>0.58</v>
      </c>
      <c r="L566" s="23">
        <v>422</v>
      </c>
      <c r="M566" s="23">
        <v>2</v>
      </c>
      <c r="N566" s="24">
        <v>0.0047</v>
      </c>
      <c r="O566" s="23">
        <v>0.29</v>
      </c>
      <c r="P566" s="23">
        <v>1.37</v>
      </c>
      <c r="Q566" s="23">
        <v>0</v>
      </c>
      <c r="R566" s="23">
        <v>0</v>
      </c>
      <c r="S566" s="23">
        <v>0</v>
      </c>
      <c r="T566" s="23">
        <v>0</v>
      </c>
      <c r="U566" s="23">
        <v>0</v>
      </c>
      <c r="V566" s="23">
        <v>0</v>
      </c>
      <c r="W566" s="23">
        <v>0</v>
      </c>
      <c r="X566" s="23">
        <v>0</v>
      </c>
      <c r="Y566" s="24">
        <v>0</v>
      </c>
      <c r="Z566" s="23">
        <v>0</v>
      </c>
      <c r="AA566" s="23">
        <v>0</v>
      </c>
      <c r="AB566" s="19" t="str">
        <f>VLOOKUP(E:E,笔记匹配!A:X,3,FALSE)</f>
        <v>圆湘琴</v>
      </c>
      <c r="AC566" s="19" t="str">
        <f>VLOOKUP(E:E,笔记匹配!A:X,2,FALSE)</f>
        <v>月之精华</v>
      </c>
      <c r="AD566" s="19" t="str">
        <f>VLOOKUP(E:E,笔记匹配!A:X,4,FALSE)</f>
        <v>广禾堂月之精华</v>
      </c>
    </row>
    <row r="567" spans="1:30">
      <c r="A567" s="22" t="s">
        <v>69</v>
      </c>
      <c r="B567" s="22" t="s">
        <v>531</v>
      </c>
      <c r="C567" s="23">
        <v>16851432</v>
      </c>
      <c r="D567" s="22" t="s">
        <v>172</v>
      </c>
      <c r="E567" s="22" t="s">
        <v>372</v>
      </c>
      <c r="F567" s="22" t="s">
        <v>532</v>
      </c>
      <c r="G567" s="23">
        <v>3264185</v>
      </c>
      <c r="H567" s="22" t="s">
        <v>532</v>
      </c>
      <c r="I567" s="23">
        <v>2651960</v>
      </c>
      <c r="J567" s="22" t="s">
        <v>518</v>
      </c>
      <c r="K567" s="23">
        <v>130.44</v>
      </c>
      <c r="L567" s="23">
        <v>12759</v>
      </c>
      <c r="M567" s="23">
        <v>287</v>
      </c>
      <c r="N567" s="24">
        <v>0.0225</v>
      </c>
      <c r="O567" s="23">
        <v>0.45</v>
      </c>
      <c r="P567" s="23">
        <v>10.22</v>
      </c>
      <c r="Q567" s="23">
        <v>2</v>
      </c>
      <c r="R567" s="23">
        <v>0</v>
      </c>
      <c r="S567" s="23">
        <v>2</v>
      </c>
      <c r="T567" s="23">
        <v>0</v>
      </c>
      <c r="U567" s="23">
        <v>0</v>
      </c>
      <c r="V567" s="23">
        <v>4</v>
      </c>
      <c r="W567" s="23">
        <v>32.61</v>
      </c>
      <c r="X567" s="23">
        <v>0</v>
      </c>
      <c r="Y567" s="24">
        <v>0</v>
      </c>
      <c r="Z567" s="23">
        <v>2</v>
      </c>
      <c r="AA567" s="23">
        <v>0</v>
      </c>
      <c r="AB567" s="19" t="str">
        <f>VLOOKUP(E:E,笔记匹配!A:X,3,FALSE)</f>
        <v>圆湘琴</v>
      </c>
      <c r="AC567" s="19" t="str">
        <f>VLOOKUP(E:E,笔记匹配!A:X,2,FALSE)</f>
        <v>月之精华</v>
      </c>
      <c r="AD567" s="19" t="str">
        <f>VLOOKUP(E:E,笔记匹配!A:X,4,FALSE)</f>
        <v>广禾堂月之精华</v>
      </c>
    </row>
    <row r="568" spans="1:30">
      <c r="A568" s="22" t="s">
        <v>69</v>
      </c>
      <c r="B568" s="22" t="s">
        <v>557</v>
      </c>
      <c r="C568" s="23">
        <v>17419696</v>
      </c>
      <c r="D568" s="22" t="s">
        <v>172</v>
      </c>
      <c r="E568" s="22" t="s">
        <v>372</v>
      </c>
      <c r="F568" s="22" t="s">
        <v>558</v>
      </c>
      <c r="G568" s="23">
        <v>3345513</v>
      </c>
      <c r="H568" s="22" t="s">
        <v>558</v>
      </c>
      <c r="I568" s="23">
        <v>2733316</v>
      </c>
      <c r="J568" s="22" t="s">
        <v>518</v>
      </c>
      <c r="K568" s="23">
        <v>129.5</v>
      </c>
      <c r="L568" s="23">
        <v>10525</v>
      </c>
      <c r="M568" s="23">
        <v>295</v>
      </c>
      <c r="N568" s="24">
        <v>0.028</v>
      </c>
      <c r="O568" s="23">
        <v>0.44</v>
      </c>
      <c r="P568" s="23">
        <v>12.3</v>
      </c>
      <c r="Q568" s="23">
        <v>2</v>
      </c>
      <c r="R568" s="23">
        <v>1</v>
      </c>
      <c r="S568" s="23">
        <v>0</v>
      </c>
      <c r="T568" s="23">
        <v>0</v>
      </c>
      <c r="U568" s="23">
        <v>0</v>
      </c>
      <c r="V568" s="23">
        <v>3</v>
      </c>
      <c r="W568" s="23">
        <v>43.17</v>
      </c>
      <c r="X568" s="23">
        <v>0</v>
      </c>
      <c r="Y568" s="24">
        <v>0</v>
      </c>
      <c r="Z568" s="23">
        <v>2</v>
      </c>
      <c r="AA568" s="23">
        <v>0</v>
      </c>
      <c r="AB568" s="19" t="str">
        <f>VLOOKUP(E:E,笔记匹配!A:X,3,FALSE)</f>
        <v>圆湘琴</v>
      </c>
      <c r="AC568" s="19" t="str">
        <f>VLOOKUP(E:E,笔记匹配!A:X,2,FALSE)</f>
        <v>月之精华</v>
      </c>
      <c r="AD568" s="19" t="str">
        <f>VLOOKUP(E:E,笔记匹配!A:X,4,FALSE)</f>
        <v>广禾堂月之精华</v>
      </c>
    </row>
    <row r="569" spans="1:30">
      <c r="A569" s="22" t="s">
        <v>69</v>
      </c>
      <c r="B569" s="22" t="s">
        <v>569</v>
      </c>
      <c r="C569" s="23">
        <v>17994331</v>
      </c>
      <c r="D569" s="22" t="s">
        <v>172</v>
      </c>
      <c r="E569" s="22" t="s">
        <v>372</v>
      </c>
      <c r="F569" s="22" t="s">
        <v>570</v>
      </c>
      <c r="G569" s="23">
        <v>3555881</v>
      </c>
      <c r="H569" s="22" t="s">
        <v>570</v>
      </c>
      <c r="I569" s="23">
        <v>2940876</v>
      </c>
      <c r="J569" s="22" t="s">
        <v>518</v>
      </c>
      <c r="K569" s="23">
        <v>26.68</v>
      </c>
      <c r="L569" s="23">
        <v>3400</v>
      </c>
      <c r="M569" s="23">
        <v>69</v>
      </c>
      <c r="N569" s="24">
        <v>0.0203</v>
      </c>
      <c r="O569" s="23">
        <v>0.39</v>
      </c>
      <c r="P569" s="23">
        <v>7.85</v>
      </c>
      <c r="Q569" s="23">
        <v>0</v>
      </c>
      <c r="R569" s="23">
        <v>0</v>
      </c>
      <c r="S569" s="23">
        <v>1</v>
      </c>
      <c r="T569" s="23">
        <v>0</v>
      </c>
      <c r="U569" s="23">
        <v>0</v>
      </c>
      <c r="V569" s="23">
        <v>1</v>
      </c>
      <c r="W569" s="23">
        <v>26.68</v>
      </c>
      <c r="X569" s="23">
        <v>0</v>
      </c>
      <c r="Y569" s="24">
        <v>0</v>
      </c>
      <c r="Z569" s="23">
        <v>0</v>
      </c>
      <c r="AA569" s="23">
        <v>0</v>
      </c>
      <c r="AB569" s="19" t="str">
        <f>VLOOKUP(E:E,笔记匹配!A:X,3,FALSE)</f>
        <v>圆湘琴</v>
      </c>
      <c r="AC569" s="19" t="str">
        <f>VLOOKUP(E:E,笔记匹配!A:X,2,FALSE)</f>
        <v>月之精华</v>
      </c>
      <c r="AD569" s="19" t="str">
        <f>VLOOKUP(E:E,笔记匹配!A:X,4,FALSE)</f>
        <v>广禾堂月之精华</v>
      </c>
    </row>
    <row r="570" spans="1:30">
      <c r="A570" s="22" t="s">
        <v>69</v>
      </c>
      <c r="B570" s="22" t="s">
        <v>573</v>
      </c>
      <c r="C570" s="23">
        <v>18062841</v>
      </c>
      <c r="D570" s="22" t="s">
        <v>172</v>
      </c>
      <c r="E570" s="22" t="s">
        <v>373</v>
      </c>
      <c r="F570" s="22" t="s">
        <v>574</v>
      </c>
      <c r="G570" s="23">
        <v>3590010</v>
      </c>
      <c r="H570" s="22" t="s">
        <v>575</v>
      </c>
      <c r="I570" s="23">
        <v>2975201</v>
      </c>
      <c r="J570" s="22" t="s">
        <v>518</v>
      </c>
      <c r="K570" s="23">
        <v>0.97</v>
      </c>
      <c r="L570" s="23">
        <v>128</v>
      </c>
      <c r="M570" s="23">
        <v>4</v>
      </c>
      <c r="N570" s="24">
        <v>0.0312</v>
      </c>
      <c r="O570" s="23">
        <v>0.24</v>
      </c>
      <c r="P570" s="23">
        <v>7.58</v>
      </c>
      <c r="Q570" s="23">
        <v>1</v>
      </c>
      <c r="R570" s="23">
        <v>0</v>
      </c>
      <c r="S570" s="23">
        <v>0</v>
      </c>
      <c r="T570" s="23">
        <v>1</v>
      </c>
      <c r="U570" s="23">
        <v>0</v>
      </c>
      <c r="V570" s="23">
        <v>2</v>
      </c>
      <c r="W570" s="23">
        <v>0.48</v>
      </c>
      <c r="X570" s="23">
        <v>0</v>
      </c>
      <c r="Y570" s="24">
        <v>0</v>
      </c>
      <c r="Z570" s="23">
        <v>1</v>
      </c>
      <c r="AA570" s="23">
        <v>0</v>
      </c>
      <c r="AB570" s="19" t="str">
        <f>VLOOKUP(E:E,笔记匹配!A:X,3,FALSE)</f>
        <v>西米是个小可爱</v>
      </c>
      <c r="AC570" s="19" t="str">
        <f>VLOOKUP(E:E,笔记匹配!A:X,2,FALSE)</f>
        <v>月之精华</v>
      </c>
      <c r="AD570" s="19" t="str">
        <f>VLOOKUP(E:E,笔记匹配!A:X,4,FALSE)</f>
        <v>广禾堂</v>
      </c>
    </row>
    <row r="571" spans="1:30">
      <c r="A571" s="22" t="s">
        <v>69</v>
      </c>
      <c r="B571" s="22" t="s">
        <v>573</v>
      </c>
      <c r="C571" s="23">
        <v>18063010</v>
      </c>
      <c r="D571" s="22" t="s">
        <v>172</v>
      </c>
      <c r="E571" s="22" t="s">
        <v>373</v>
      </c>
      <c r="F571" s="22" t="s">
        <v>576</v>
      </c>
      <c r="G571" s="23">
        <v>3590089</v>
      </c>
      <c r="H571" s="22" t="s">
        <v>577</v>
      </c>
      <c r="I571" s="23">
        <v>2975278</v>
      </c>
      <c r="J571" s="22" t="s">
        <v>518</v>
      </c>
      <c r="K571" s="23">
        <v>79.21</v>
      </c>
      <c r="L571" s="23">
        <v>6038</v>
      </c>
      <c r="M571" s="23">
        <v>178</v>
      </c>
      <c r="N571" s="24">
        <v>0.0295</v>
      </c>
      <c r="O571" s="23">
        <v>0.44</v>
      </c>
      <c r="P571" s="23">
        <v>13.12</v>
      </c>
      <c r="Q571" s="23">
        <v>0</v>
      </c>
      <c r="R571" s="23">
        <v>0</v>
      </c>
      <c r="S571" s="23">
        <v>1</v>
      </c>
      <c r="T571" s="23">
        <v>0</v>
      </c>
      <c r="U571" s="23">
        <v>0</v>
      </c>
      <c r="V571" s="23">
        <v>1</v>
      </c>
      <c r="W571" s="23">
        <v>79.21</v>
      </c>
      <c r="X571" s="23">
        <v>0</v>
      </c>
      <c r="Y571" s="24">
        <v>0</v>
      </c>
      <c r="Z571" s="23">
        <v>1</v>
      </c>
      <c r="AA571" s="23">
        <v>1</v>
      </c>
      <c r="AB571" s="19" t="str">
        <f>VLOOKUP(E:E,笔记匹配!A:X,3,FALSE)</f>
        <v>西米是个小可爱</v>
      </c>
      <c r="AC571" s="19" t="str">
        <f>VLOOKUP(E:E,笔记匹配!A:X,2,FALSE)</f>
        <v>月之精华</v>
      </c>
      <c r="AD571" s="19" t="str">
        <f>VLOOKUP(E:E,笔记匹配!A:X,4,FALSE)</f>
        <v>广禾堂</v>
      </c>
    </row>
    <row r="572" spans="1:30">
      <c r="A572" s="22" t="s">
        <v>69</v>
      </c>
      <c r="B572" s="22" t="s">
        <v>578</v>
      </c>
      <c r="C572" s="23">
        <v>18063089</v>
      </c>
      <c r="D572" s="22" t="s">
        <v>172</v>
      </c>
      <c r="E572" s="22" t="s">
        <v>372</v>
      </c>
      <c r="F572" s="22" t="s">
        <v>579</v>
      </c>
      <c r="G572" s="23">
        <v>3590129</v>
      </c>
      <c r="H572" s="22" t="s">
        <v>580</v>
      </c>
      <c r="I572" s="23">
        <v>2975322</v>
      </c>
      <c r="J572" s="22" t="s">
        <v>518</v>
      </c>
      <c r="K572" s="23">
        <v>34.1</v>
      </c>
      <c r="L572" s="23">
        <v>4109</v>
      </c>
      <c r="M572" s="23">
        <v>86</v>
      </c>
      <c r="N572" s="24">
        <v>0.0209</v>
      </c>
      <c r="O572" s="23">
        <v>0.4</v>
      </c>
      <c r="P572" s="23">
        <v>8.3</v>
      </c>
      <c r="Q572" s="23">
        <v>0</v>
      </c>
      <c r="R572" s="23">
        <v>0</v>
      </c>
      <c r="S572" s="23">
        <v>1</v>
      </c>
      <c r="T572" s="23">
        <v>0</v>
      </c>
      <c r="U572" s="23">
        <v>0</v>
      </c>
      <c r="V572" s="23">
        <v>1</v>
      </c>
      <c r="W572" s="23">
        <v>34.1</v>
      </c>
      <c r="X572" s="23">
        <v>0</v>
      </c>
      <c r="Y572" s="24">
        <v>0</v>
      </c>
      <c r="Z572" s="23">
        <v>0</v>
      </c>
      <c r="AA572" s="23">
        <v>0</v>
      </c>
      <c r="AB572" s="19" t="str">
        <f>VLOOKUP(E:E,笔记匹配!A:X,3,FALSE)</f>
        <v>圆湘琴</v>
      </c>
      <c r="AC572" s="19" t="str">
        <f>VLOOKUP(E:E,笔记匹配!A:X,2,FALSE)</f>
        <v>月之精华</v>
      </c>
      <c r="AD572" s="19" t="str">
        <f>VLOOKUP(E:E,笔记匹配!A:X,4,FALSE)</f>
        <v>广禾堂月之精华</v>
      </c>
    </row>
    <row r="573" spans="1:30">
      <c r="A573" s="22" t="s">
        <v>70</v>
      </c>
      <c r="B573" s="22" t="s">
        <v>521</v>
      </c>
      <c r="C573" s="23">
        <v>16642222</v>
      </c>
      <c r="D573" s="22" t="s">
        <v>172</v>
      </c>
      <c r="E573" s="22" t="s">
        <v>372</v>
      </c>
      <c r="F573" s="22" t="s">
        <v>522</v>
      </c>
      <c r="G573" s="23">
        <v>3233847</v>
      </c>
      <c r="H573" s="22" t="s">
        <v>522</v>
      </c>
      <c r="I573" s="23">
        <v>2619163</v>
      </c>
      <c r="J573" s="22" t="s">
        <v>518</v>
      </c>
      <c r="K573" s="23">
        <v>229.5</v>
      </c>
      <c r="L573" s="23">
        <v>14775</v>
      </c>
      <c r="M573" s="23">
        <v>443</v>
      </c>
      <c r="N573" s="24">
        <v>0.03</v>
      </c>
      <c r="O573" s="23">
        <v>0.52</v>
      </c>
      <c r="P573" s="23">
        <v>15.53</v>
      </c>
      <c r="Q573" s="23">
        <v>3</v>
      </c>
      <c r="R573" s="23">
        <v>0</v>
      </c>
      <c r="S573" s="23">
        <v>2</v>
      </c>
      <c r="T573" s="23">
        <v>0</v>
      </c>
      <c r="U573" s="23">
        <v>0</v>
      </c>
      <c r="V573" s="23">
        <v>5</v>
      </c>
      <c r="W573" s="23">
        <v>45.9</v>
      </c>
      <c r="X573" s="23">
        <v>0</v>
      </c>
      <c r="Y573" s="24">
        <v>0</v>
      </c>
      <c r="Z573" s="23">
        <v>0</v>
      </c>
      <c r="AA573" s="23">
        <v>0</v>
      </c>
      <c r="AB573" s="19" t="str">
        <f>VLOOKUP(E:E,笔记匹配!A:X,3,FALSE)</f>
        <v>圆湘琴</v>
      </c>
      <c r="AC573" s="19" t="str">
        <f>VLOOKUP(E:E,笔记匹配!A:X,2,FALSE)</f>
        <v>月之精华</v>
      </c>
      <c r="AD573" s="19" t="str">
        <f>VLOOKUP(E:E,笔记匹配!A:X,4,FALSE)</f>
        <v>广禾堂月之精华</v>
      </c>
    </row>
    <row r="574" spans="1:30">
      <c r="A574" s="22" t="s">
        <v>70</v>
      </c>
      <c r="B574" s="22" t="s">
        <v>521</v>
      </c>
      <c r="C574" s="23">
        <v>16642794</v>
      </c>
      <c r="D574" s="22" t="s">
        <v>172</v>
      </c>
      <c r="E574" s="22" t="s">
        <v>372</v>
      </c>
      <c r="F574" s="22" t="s">
        <v>523</v>
      </c>
      <c r="G574" s="23">
        <v>3233955</v>
      </c>
      <c r="H574" s="22" t="s">
        <v>523</v>
      </c>
      <c r="I574" s="23">
        <v>2619293</v>
      </c>
      <c r="J574" s="22" t="s">
        <v>518</v>
      </c>
      <c r="K574" s="23">
        <v>385.14</v>
      </c>
      <c r="L574" s="23">
        <v>14973</v>
      </c>
      <c r="M574" s="23">
        <v>408</v>
      </c>
      <c r="N574" s="24">
        <v>0.0272</v>
      </c>
      <c r="O574" s="23">
        <v>0.94</v>
      </c>
      <c r="P574" s="23">
        <v>25.72</v>
      </c>
      <c r="Q574" s="23">
        <v>5</v>
      </c>
      <c r="R574" s="23">
        <v>0</v>
      </c>
      <c r="S574" s="23">
        <v>4</v>
      </c>
      <c r="T574" s="23">
        <v>0</v>
      </c>
      <c r="U574" s="23">
        <v>0</v>
      </c>
      <c r="V574" s="23">
        <v>9</v>
      </c>
      <c r="W574" s="23">
        <v>42.79</v>
      </c>
      <c r="X574" s="23">
        <v>0</v>
      </c>
      <c r="Y574" s="24">
        <v>0</v>
      </c>
      <c r="Z574" s="23">
        <v>1</v>
      </c>
      <c r="AA574" s="23">
        <v>1</v>
      </c>
      <c r="AB574" s="19" t="str">
        <f>VLOOKUP(E:E,笔记匹配!A:X,3,FALSE)</f>
        <v>圆湘琴</v>
      </c>
      <c r="AC574" s="19" t="str">
        <f>VLOOKUP(E:E,笔记匹配!A:X,2,FALSE)</f>
        <v>月之精华</v>
      </c>
      <c r="AD574" s="19" t="str">
        <f>VLOOKUP(E:E,笔记匹配!A:X,4,FALSE)</f>
        <v>广禾堂月之精华</v>
      </c>
    </row>
    <row r="575" spans="1:30">
      <c r="A575" s="22" t="s">
        <v>70</v>
      </c>
      <c r="B575" s="22" t="s">
        <v>521</v>
      </c>
      <c r="C575" s="23">
        <v>16642894</v>
      </c>
      <c r="D575" s="22" t="s">
        <v>172</v>
      </c>
      <c r="E575" s="22" t="s">
        <v>372</v>
      </c>
      <c r="F575" s="22" t="s">
        <v>524</v>
      </c>
      <c r="G575" s="23">
        <v>3233979</v>
      </c>
      <c r="H575" s="22" t="s">
        <v>524</v>
      </c>
      <c r="I575" s="23">
        <v>2619310</v>
      </c>
      <c r="J575" s="22" t="s">
        <v>518</v>
      </c>
      <c r="K575" s="23">
        <v>1.8</v>
      </c>
      <c r="L575" s="23">
        <v>387</v>
      </c>
      <c r="M575" s="23">
        <v>6</v>
      </c>
      <c r="N575" s="24">
        <v>0.0155</v>
      </c>
      <c r="O575" s="23">
        <v>0.3</v>
      </c>
      <c r="P575" s="23">
        <v>4.65</v>
      </c>
      <c r="Q575" s="23">
        <v>0</v>
      </c>
      <c r="R575" s="23">
        <v>0</v>
      </c>
      <c r="S575" s="23">
        <v>0</v>
      </c>
      <c r="T575" s="23">
        <v>0</v>
      </c>
      <c r="U575" s="23">
        <v>0</v>
      </c>
      <c r="V575" s="23">
        <v>0</v>
      </c>
      <c r="W575" s="23">
        <v>0</v>
      </c>
      <c r="X575" s="23">
        <v>0</v>
      </c>
      <c r="Y575" s="24">
        <v>0</v>
      </c>
      <c r="Z575" s="23">
        <v>0</v>
      </c>
      <c r="AA575" s="23">
        <v>0</v>
      </c>
      <c r="AB575" s="19" t="str">
        <f>VLOOKUP(E:E,笔记匹配!A:X,3,FALSE)</f>
        <v>圆湘琴</v>
      </c>
      <c r="AC575" s="19" t="str">
        <f>VLOOKUP(E:E,笔记匹配!A:X,2,FALSE)</f>
        <v>月之精华</v>
      </c>
      <c r="AD575" s="19" t="str">
        <f>VLOOKUP(E:E,笔记匹配!A:X,4,FALSE)</f>
        <v>广禾堂月之精华</v>
      </c>
    </row>
    <row r="576" spans="1:30">
      <c r="A576" s="22" t="s">
        <v>70</v>
      </c>
      <c r="B576" s="22" t="s">
        <v>531</v>
      </c>
      <c r="C576" s="23">
        <v>16851432</v>
      </c>
      <c r="D576" s="22" t="s">
        <v>172</v>
      </c>
      <c r="E576" s="22" t="s">
        <v>372</v>
      </c>
      <c r="F576" s="22" t="s">
        <v>532</v>
      </c>
      <c r="G576" s="23">
        <v>3264185</v>
      </c>
      <c r="H576" s="22" t="s">
        <v>532</v>
      </c>
      <c r="I576" s="23">
        <v>2651960</v>
      </c>
      <c r="J576" s="22" t="s">
        <v>518</v>
      </c>
      <c r="K576" s="23">
        <v>121.48</v>
      </c>
      <c r="L576" s="23">
        <v>10271</v>
      </c>
      <c r="M576" s="23">
        <v>266</v>
      </c>
      <c r="N576" s="24">
        <v>0.0259</v>
      </c>
      <c r="O576" s="23">
        <v>0.46</v>
      </c>
      <c r="P576" s="23">
        <v>11.83</v>
      </c>
      <c r="Q576" s="23">
        <v>0</v>
      </c>
      <c r="R576" s="23">
        <v>0</v>
      </c>
      <c r="S576" s="23">
        <v>1</v>
      </c>
      <c r="T576" s="23">
        <v>0</v>
      </c>
      <c r="U576" s="23">
        <v>0</v>
      </c>
      <c r="V576" s="23">
        <v>1</v>
      </c>
      <c r="W576" s="23">
        <v>121.48</v>
      </c>
      <c r="X576" s="23">
        <v>0</v>
      </c>
      <c r="Y576" s="24">
        <v>0</v>
      </c>
      <c r="Z576" s="23">
        <v>0</v>
      </c>
      <c r="AA576" s="23">
        <v>1</v>
      </c>
      <c r="AB576" s="19" t="str">
        <f>VLOOKUP(E:E,笔记匹配!A:X,3,FALSE)</f>
        <v>圆湘琴</v>
      </c>
      <c r="AC576" s="19" t="str">
        <f>VLOOKUP(E:E,笔记匹配!A:X,2,FALSE)</f>
        <v>月之精华</v>
      </c>
      <c r="AD576" s="19" t="str">
        <f>VLOOKUP(E:E,笔记匹配!A:X,4,FALSE)</f>
        <v>广禾堂月之精华</v>
      </c>
    </row>
    <row r="577" spans="1:30">
      <c r="A577" s="22" t="s">
        <v>70</v>
      </c>
      <c r="B577" s="22" t="s">
        <v>557</v>
      </c>
      <c r="C577" s="23">
        <v>17419696</v>
      </c>
      <c r="D577" s="22" t="s">
        <v>172</v>
      </c>
      <c r="E577" s="22" t="s">
        <v>372</v>
      </c>
      <c r="F577" s="22" t="s">
        <v>558</v>
      </c>
      <c r="G577" s="23">
        <v>3345513</v>
      </c>
      <c r="H577" s="22" t="s">
        <v>558</v>
      </c>
      <c r="I577" s="23">
        <v>2733316</v>
      </c>
      <c r="J577" s="22" t="s">
        <v>518</v>
      </c>
      <c r="K577" s="23">
        <v>138.38</v>
      </c>
      <c r="L577" s="23">
        <v>11226</v>
      </c>
      <c r="M577" s="23">
        <v>308</v>
      </c>
      <c r="N577" s="24">
        <v>0.0274</v>
      </c>
      <c r="O577" s="23">
        <v>0.45</v>
      </c>
      <c r="P577" s="23">
        <v>12.33</v>
      </c>
      <c r="Q577" s="23">
        <v>4</v>
      </c>
      <c r="R577" s="23">
        <v>0</v>
      </c>
      <c r="S577" s="23">
        <v>2</v>
      </c>
      <c r="T577" s="23">
        <v>0</v>
      </c>
      <c r="U577" s="23">
        <v>0</v>
      </c>
      <c r="V577" s="23">
        <v>6</v>
      </c>
      <c r="W577" s="23">
        <v>23.06</v>
      </c>
      <c r="X577" s="23">
        <v>0</v>
      </c>
      <c r="Y577" s="24">
        <v>0</v>
      </c>
      <c r="Z577" s="23">
        <v>1</v>
      </c>
      <c r="AA577" s="23">
        <v>0</v>
      </c>
      <c r="AB577" s="19" t="str">
        <f>VLOOKUP(E:E,笔记匹配!A:X,3,FALSE)</f>
        <v>圆湘琴</v>
      </c>
      <c r="AC577" s="19" t="str">
        <f>VLOOKUP(E:E,笔记匹配!A:X,2,FALSE)</f>
        <v>月之精华</v>
      </c>
      <c r="AD577" s="19" t="str">
        <f>VLOOKUP(E:E,笔记匹配!A:X,4,FALSE)</f>
        <v>广禾堂月之精华</v>
      </c>
    </row>
    <row r="578" spans="1:30">
      <c r="A578" s="22" t="s">
        <v>70</v>
      </c>
      <c r="B578" s="22" t="s">
        <v>569</v>
      </c>
      <c r="C578" s="23">
        <v>17994331</v>
      </c>
      <c r="D578" s="22" t="s">
        <v>172</v>
      </c>
      <c r="E578" s="22" t="s">
        <v>372</v>
      </c>
      <c r="F578" s="22" t="s">
        <v>570</v>
      </c>
      <c r="G578" s="23">
        <v>3555881</v>
      </c>
      <c r="H578" s="22" t="s">
        <v>570</v>
      </c>
      <c r="I578" s="23">
        <v>2940876</v>
      </c>
      <c r="J578" s="22" t="s">
        <v>518</v>
      </c>
      <c r="K578" s="23">
        <v>33.69</v>
      </c>
      <c r="L578" s="23">
        <v>3364</v>
      </c>
      <c r="M578" s="23">
        <v>86</v>
      </c>
      <c r="N578" s="24">
        <v>0.0256</v>
      </c>
      <c r="O578" s="23">
        <v>0.39</v>
      </c>
      <c r="P578" s="23">
        <v>10.01</v>
      </c>
      <c r="Q578" s="23">
        <v>1</v>
      </c>
      <c r="R578" s="23">
        <v>0</v>
      </c>
      <c r="S578" s="23">
        <v>0</v>
      </c>
      <c r="T578" s="23">
        <v>0</v>
      </c>
      <c r="U578" s="23">
        <v>0</v>
      </c>
      <c r="V578" s="23">
        <v>1</v>
      </c>
      <c r="W578" s="23">
        <v>33.69</v>
      </c>
      <c r="X578" s="23">
        <v>0</v>
      </c>
      <c r="Y578" s="24">
        <v>0</v>
      </c>
      <c r="Z578" s="23">
        <v>1</v>
      </c>
      <c r="AA578" s="23">
        <v>0</v>
      </c>
      <c r="AB578" s="19" t="str">
        <f>VLOOKUP(E:E,笔记匹配!A:X,3,FALSE)</f>
        <v>圆湘琴</v>
      </c>
      <c r="AC578" s="19" t="str">
        <f>VLOOKUP(E:E,笔记匹配!A:X,2,FALSE)</f>
        <v>月之精华</v>
      </c>
      <c r="AD578" s="19" t="str">
        <f>VLOOKUP(E:E,笔记匹配!A:X,4,FALSE)</f>
        <v>广禾堂月之精华</v>
      </c>
    </row>
    <row r="579" spans="1:30">
      <c r="A579" s="22" t="s">
        <v>70</v>
      </c>
      <c r="B579" s="22" t="s">
        <v>573</v>
      </c>
      <c r="C579" s="23">
        <v>18063010</v>
      </c>
      <c r="D579" s="22" t="s">
        <v>172</v>
      </c>
      <c r="E579" s="22" t="s">
        <v>373</v>
      </c>
      <c r="F579" s="22" t="s">
        <v>576</v>
      </c>
      <c r="G579" s="23">
        <v>3590089</v>
      </c>
      <c r="H579" s="22" t="s">
        <v>577</v>
      </c>
      <c r="I579" s="23">
        <v>2975278</v>
      </c>
      <c r="J579" s="22" t="s">
        <v>518</v>
      </c>
      <c r="K579" s="23">
        <v>69.24</v>
      </c>
      <c r="L579" s="23">
        <v>4917</v>
      </c>
      <c r="M579" s="23">
        <v>157</v>
      </c>
      <c r="N579" s="24">
        <v>0.0319</v>
      </c>
      <c r="O579" s="23">
        <v>0.44</v>
      </c>
      <c r="P579" s="23">
        <v>14.08</v>
      </c>
      <c r="Q579" s="23">
        <v>0</v>
      </c>
      <c r="R579" s="23">
        <v>0</v>
      </c>
      <c r="S579" s="23">
        <v>3</v>
      </c>
      <c r="T579" s="23">
        <v>0</v>
      </c>
      <c r="U579" s="23">
        <v>0</v>
      </c>
      <c r="V579" s="23">
        <v>3</v>
      </c>
      <c r="W579" s="23">
        <v>23.08</v>
      </c>
      <c r="X579" s="23">
        <v>0</v>
      </c>
      <c r="Y579" s="24">
        <v>0</v>
      </c>
      <c r="Z579" s="23">
        <v>1</v>
      </c>
      <c r="AA579" s="23">
        <v>0</v>
      </c>
      <c r="AB579" s="19" t="str">
        <f>VLOOKUP(E:E,笔记匹配!A:X,3,FALSE)</f>
        <v>西米是个小可爱</v>
      </c>
      <c r="AC579" s="19" t="str">
        <f>VLOOKUP(E:E,笔记匹配!A:X,2,FALSE)</f>
        <v>月之精华</v>
      </c>
      <c r="AD579" s="19" t="str">
        <f>VLOOKUP(E:E,笔记匹配!A:X,4,FALSE)</f>
        <v>广禾堂</v>
      </c>
    </row>
    <row r="580" spans="1:30">
      <c r="A580" s="22" t="s">
        <v>70</v>
      </c>
      <c r="B580" s="22" t="s">
        <v>578</v>
      </c>
      <c r="C580" s="23">
        <v>18063089</v>
      </c>
      <c r="D580" s="22" t="s">
        <v>172</v>
      </c>
      <c r="E580" s="22" t="s">
        <v>372</v>
      </c>
      <c r="F580" s="22" t="s">
        <v>579</v>
      </c>
      <c r="G580" s="23">
        <v>3590129</v>
      </c>
      <c r="H580" s="22" t="s">
        <v>580</v>
      </c>
      <c r="I580" s="23">
        <v>2975322</v>
      </c>
      <c r="J580" s="22" t="s">
        <v>518</v>
      </c>
      <c r="K580" s="23">
        <v>29.22</v>
      </c>
      <c r="L580" s="23">
        <v>3823</v>
      </c>
      <c r="M580" s="23">
        <v>76</v>
      </c>
      <c r="N580" s="24">
        <v>0.0199</v>
      </c>
      <c r="O580" s="23">
        <v>0.38</v>
      </c>
      <c r="P580" s="23">
        <v>7.64</v>
      </c>
      <c r="Q580" s="23">
        <v>0</v>
      </c>
      <c r="R580" s="23">
        <v>0</v>
      </c>
      <c r="S580" s="23">
        <v>0</v>
      </c>
      <c r="T580" s="23">
        <v>0</v>
      </c>
      <c r="U580" s="23">
        <v>0</v>
      </c>
      <c r="V580" s="23">
        <v>0</v>
      </c>
      <c r="W580" s="23">
        <v>0</v>
      </c>
      <c r="X580" s="23">
        <v>0</v>
      </c>
      <c r="Y580" s="24">
        <v>0</v>
      </c>
      <c r="Z580" s="23">
        <v>1</v>
      </c>
      <c r="AA580" s="23">
        <v>0</v>
      </c>
      <c r="AB580" s="19" t="str">
        <f>VLOOKUP(E:E,笔记匹配!A:X,3,FALSE)</f>
        <v>圆湘琴</v>
      </c>
      <c r="AC580" s="19" t="str">
        <f>VLOOKUP(E:E,笔记匹配!A:X,2,FALSE)</f>
        <v>月之精华</v>
      </c>
      <c r="AD580" s="19" t="str">
        <f>VLOOKUP(E:E,笔记匹配!A:X,4,FALSE)</f>
        <v>广禾堂月之精华</v>
      </c>
    </row>
    <row r="581" spans="1:30">
      <c r="A581" s="22" t="s">
        <v>71</v>
      </c>
      <c r="B581" s="22" t="s">
        <v>521</v>
      </c>
      <c r="C581" s="23">
        <v>16642222</v>
      </c>
      <c r="D581" s="22" t="s">
        <v>172</v>
      </c>
      <c r="E581" s="22" t="s">
        <v>372</v>
      </c>
      <c r="F581" s="22" t="s">
        <v>522</v>
      </c>
      <c r="G581" s="23">
        <v>3233847</v>
      </c>
      <c r="H581" s="22" t="s">
        <v>522</v>
      </c>
      <c r="I581" s="23">
        <v>2619163</v>
      </c>
      <c r="J581" s="22" t="s">
        <v>518</v>
      </c>
      <c r="K581" s="23">
        <v>177.78</v>
      </c>
      <c r="L581" s="23">
        <v>10769</v>
      </c>
      <c r="M581" s="23">
        <v>336</v>
      </c>
      <c r="N581" s="24">
        <v>0.0312</v>
      </c>
      <c r="O581" s="23">
        <v>0.53</v>
      </c>
      <c r="P581" s="23">
        <v>16.51</v>
      </c>
      <c r="Q581" s="23">
        <v>5</v>
      </c>
      <c r="R581" s="23">
        <v>0</v>
      </c>
      <c r="S581" s="23">
        <v>1</v>
      </c>
      <c r="T581" s="23">
        <v>0</v>
      </c>
      <c r="U581" s="23">
        <v>0</v>
      </c>
      <c r="V581" s="23">
        <v>6</v>
      </c>
      <c r="W581" s="23">
        <v>29.63</v>
      </c>
      <c r="X581" s="23">
        <v>0</v>
      </c>
      <c r="Y581" s="24">
        <v>0</v>
      </c>
      <c r="Z581" s="23">
        <v>2</v>
      </c>
      <c r="AA581" s="23">
        <v>0</v>
      </c>
      <c r="AB581" s="19" t="str">
        <f>VLOOKUP(E:E,笔记匹配!A:X,3,FALSE)</f>
        <v>圆湘琴</v>
      </c>
      <c r="AC581" s="19" t="str">
        <f>VLOOKUP(E:E,笔记匹配!A:X,2,FALSE)</f>
        <v>月之精华</v>
      </c>
      <c r="AD581" s="19" t="str">
        <f>VLOOKUP(E:E,笔记匹配!A:X,4,FALSE)</f>
        <v>广禾堂月之精华</v>
      </c>
    </row>
    <row r="582" spans="1:30">
      <c r="A582" s="22" t="s">
        <v>71</v>
      </c>
      <c r="B582" s="22" t="s">
        <v>521</v>
      </c>
      <c r="C582" s="23">
        <v>16642794</v>
      </c>
      <c r="D582" s="22" t="s">
        <v>172</v>
      </c>
      <c r="E582" s="22" t="s">
        <v>372</v>
      </c>
      <c r="F582" s="22" t="s">
        <v>523</v>
      </c>
      <c r="G582" s="23">
        <v>3233955</v>
      </c>
      <c r="H582" s="22" t="s">
        <v>523</v>
      </c>
      <c r="I582" s="23">
        <v>2619293</v>
      </c>
      <c r="J582" s="22" t="s">
        <v>518</v>
      </c>
      <c r="K582" s="23">
        <v>371.48</v>
      </c>
      <c r="L582" s="23">
        <v>12929</v>
      </c>
      <c r="M582" s="23">
        <v>405</v>
      </c>
      <c r="N582" s="24">
        <v>0.0313</v>
      </c>
      <c r="O582" s="23">
        <v>0.92</v>
      </c>
      <c r="P582" s="23">
        <v>28.73</v>
      </c>
      <c r="Q582" s="23">
        <v>3</v>
      </c>
      <c r="R582" s="23">
        <v>0</v>
      </c>
      <c r="S582" s="23">
        <v>2</v>
      </c>
      <c r="T582" s="23">
        <v>0</v>
      </c>
      <c r="U582" s="23">
        <v>0</v>
      </c>
      <c r="V582" s="23">
        <v>5</v>
      </c>
      <c r="W582" s="23">
        <v>74.3</v>
      </c>
      <c r="X582" s="23">
        <v>0</v>
      </c>
      <c r="Y582" s="24">
        <v>0</v>
      </c>
      <c r="Z582" s="23">
        <v>0</v>
      </c>
      <c r="AA582" s="23">
        <v>0</v>
      </c>
      <c r="AB582" s="19" t="str">
        <f>VLOOKUP(E:E,笔记匹配!A:X,3,FALSE)</f>
        <v>圆湘琴</v>
      </c>
      <c r="AC582" s="19" t="str">
        <f>VLOOKUP(E:E,笔记匹配!A:X,2,FALSE)</f>
        <v>月之精华</v>
      </c>
      <c r="AD582" s="19" t="str">
        <f>VLOOKUP(E:E,笔记匹配!A:X,4,FALSE)</f>
        <v>广禾堂月之精华</v>
      </c>
    </row>
    <row r="583" spans="1:30">
      <c r="A583" s="22" t="s">
        <v>71</v>
      </c>
      <c r="B583" s="22" t="s">
        <v>521</v>
      </c>
      <c r="C583" s="23">
        <v>16642894</v>
      </c>
      <c r="D583" s="22" t="s">
        <v>172</v>
      </c>
      <c r="E583" s="22" t="s">
        <v>372</v>
      </c>
      <c r="F583" s="22" t="s">
        <v>524</v>
      </c>
      <c r="G583" s="23">
        <v>3233979</v>
      </c>
      <c r="H583" s="22" t="s">
        <v>524</v>
      </c>
      <c r="I583" s="23">
        <v>2619310</v>
      </c>
      <c r="J583" s="22" t="s">
        <v>518</v>
      </c>
      <c r="K583" s="23">
        <v>1.2</v>
      </c>
      <c r="L583" s="23">
        <v>423</v>
      </c>
      <c r="M583" s="23">
        <v>4</v>
      </c>
      <c r="N583" s="24">
        <v>0.0095</v>
      </c>
      <c r="O583" s="23">
        <v>0.3</v>
      </c>
      <c r="P583" s="23">
        <v>2.84</v>
      </c>
      <c r="Q583" s="23">
        <v>0</v>
      </c>
      <c r="R583" s="23">
        <v>0</v>
      </c>
      <c r="S583" s="23">
        <v>0</v>
      </c>
      <c r="T583" s="23">
        <v>0</v>
      </c>
      <c r="U583" s="23">
        <v>0</v>
      </c>
      <c r="V583" s="23">
        <v>0</v>
      </c>
      <c r="W583" s="23">
        <v>0</v>
      </c>
      <c r="X583" s="23">
        <v>0</v>
      </c>
      <c r="Y583" s="24">
        <v>0</v>
      </c>
      <c r="Z583" s="23">
        <v>0</v>
      </c>
      <c r="AA583" s="23">
        <v>0</v>
      </c>
      <c r="AB583" s="19" t="str">
        <f>VLOOKUP(E:E,笔记匹配!A:X,3,FALSE)</f>
        <v>圆湘琴</v>
      </c>
      <c r="AC583" s="19" t="str">
        <f>VLOOKUP(E:E,笔记匹配!A:X,2,FALSE)</f>
        <v>月之精华</v>
      </c>
      <c r="AD583" s="19" t="str">
        <f>VLOOKUP(E:E,笔记匹配!A:X,4,FALSE)</f>
        <v>广禾堂月之精华</v>
      </c>
    </row>
    <row r="584" spans="1:30">
      <c r="A584" s="22" t="s">
        <v>71</v>
      </c>
      <c r="B584" s="22" t="s">
        <v>531</v>
      </c>
      <c r="C584" s="23">
        <v>16851432</v>
      </c>
      <c r="D584" s="22" t="s">
        <v>172</v>
      </c>
      <c r="E584" s="22" t="s">
        <v>372</v>
      </c>
      <c r="F584" s="22" t="s">
        <v>532</v>
      </c>
      <c r="G584" s="23">
        <v>3264185</v>
      </c>
      <c r="H584" s="22" t="s">
        <v>532</v>
      </c>
      <c r="I584" s="23">
        <v>2651960</v>
      </c>
      <c r="J584" s="22" t="s">
        <v>518</v>
      </c>
      <c r="K584" s="23">
        <v>97.49</v>
      </c>
      <c r="L584" s="23">
        <v>8758</v>
      </c>
      <c r="M584" s="23">
        <v>212</v>
      </c>
      <c r="N584" s="24">
        <v>0.0242</v>
      </c>
      <c r="O584" s="23">
        <v>0.46</v>
      </c>
      <c r="P584" s="23">
        <v>11.13</v>
      </c>
      <c r="Q584" s="23">
        <v>3</v>
      </c>
      <c r="R584" s="23">
        <v>0</v>
      </c>
      <c r="S584" s="23">
        <v>0</v>
      </c>
      <c r="T584" s="23">
        <v>1</v>
      </c>
      <c r="U584" s="23">
        <v>2</v>
      </c>
      <c r="V584" s="23">
        <v>6</v>
      </c>
      <c r="W584" s="23">
        <v>16.25</v>
      </c>
      <c r="X584" s="23">
        <v>0</v>
      </c>
      <c r="Y584" s="24">
        <v>0</v>
      </c>
      <c r="Z584" s="23">
        <v>5</v>
      </c>
      <c r="AA584" s="23">
        <v>0</v>
      </c>
      <c r="AB584" s="19" t="str">
        <f>VLOOKUP(E:E,笔记匹配!A:X,3,FALSE)</f>
        <v>圆湘琴</v>
      </c>
      <c r="AC584" s="19" t="str">
        <f>VLOOKUP(E:E,笔记匹配!A:X,2,FALSE)</f>
        <v>月之精华</v>
      </c>
      <c r="AD584" s="19" t="str">
        <f>VLOOKUP(E:E,笔记匹配!A:X,4,FALSE)</f>
        <v>广禾堂月之精华</v>
      </c>
    </row>
    <row r="585" spans="1:30">
      <c r="A585" s="22" t="s">
        <v>71</v>
      </c>
      <c r="B585" s="22" t="s">
        <v>557</v>
      </c>
      <c r="C585" s="23">
        <v>17419696</v>
      </c>
      <c r="D585" s="22" t="s">
        <v>172</v>
      </c>
      <c r="E585" s="22" t="s">
        <v>372</v>
      </c>
      <c r="F585" s="22" t="s">
        <v>558</v>
      </c>
      <c r="G585" s="23">
        <v>3345513</v>
      </c>
      <c r="H585" s="22" t="s">
        <v>558</v>
      </c>
      <c r="I585" s="23">
        <v>2733316</v>
      </c>
      <c r="J585" s="22" t="s">
        <v>518</v>
      </c>
      <c r="K585" s="23">
        <v>128.92</v>
      </c>
      <c r="L585" s="23">
        <v>11072</v>
      </c>
      <c r="M585" s="23">
        <v>279</v>
      </c>
      <c r="N585" s="24">
        <v>0.0252</v>
      </c>
      <c r="O585" s="23">
        <v>0.46</v>
      </c>
      <c r="P585" s="23">
        <v>11.64</v>
      </c>
      <c r="Q585" s="23">
        <v>4</v>
      </c>
      <c r="R585" s="23">
        <v>0</v>
      </c>
      <c r="S585" s="23">
        <v>1</v>
      </c>
      <c r="T585" s="23">
        <v>0</v>
      </c>
      <c r="U585" s="23">
        <v>0</v>
      </c>
      <c r="V585" s="23">
        <v>5</v>
      </c>
      <c r="W585" s="23">
        <v>25.78</v>
      </c>
      <c r="X585" s="23">
        <v>0</v>
      </c>
      <c r="Y585" s="24">
        <v>0</v>
      </c>
      <c r="Z585" s="23">
        <v>2</v>
      </c>
      <c r="AA585" s="23">
        <v>1</v>
      </c>
      <c r="AB585" s="19" t="str">
        <f>VLOOKUP(E:E,笔记匹配!A:X,3,FALSE)</f>
        <v>圆湘琴</v>
      </c>
      <c r="AC585" s="19" t="str">
        <f>VLOOKUP(E:E,笔记匹配!A:X,2,FALSE)</f>
        <v>月之精华</v>
      </c>
      <c r="AD585" s="19" t="str">
        <f>VLOOKUP(E:E,笔记匹配!A:X,4,FALSE)</f>
        <v>广禾堂月之精华</v>
      </c>
    </row>
    <row r="586" spans="1:30">
      <c r="A586" s="22" t="s">
        <v>71</v>
      </c>
      <c r="B586" s="22" t="s">
        <v>569</v>
      </c>
      <c r="C586" s="23">
        <v>17994331</v>
      </c>
      <c r="D586" s="22" t="s">
        <v>172</v>
      </c>
      <c r="E586" s="22" t="s">
        <v>372</v>
      </c>
      <c r="F586" s="22" t="s">
        <v>570</v>
      </c>
      <c r="G586" s="23">
        <v>3555881</v>
      </c>
      <c r="H586" s="22" t="s">
        <v>570</v>
      </c>
      <c r="I586" s="23">
        <v>2940876</v>
      </c>
      <c r="J586" s="22" t="s">
        <v>518</v>
      </c>
      <c r="K586" s="23">
        <v>25.66</v>
      </c>
      <c r="L586" s="23">
        <v>2630</v>
      </c>
      <c r="M586" s="23">
        <v>64</v>
      </c>
      <c r="N586" s="24">
        <v>0.0243</v>
      </c>
      <c r="O586" s="23">
        <v>0.4</v>
      </c>
      <c r="P586" s="23">
        <v>9.76</v>
      </c>
      <c r="Q586" s="23">
        <v>2</v>
      </c>
      <c r="R586" s="23">
        <v>0</v>
      </c>
      <c r="S586" s="23">
        <v>0</v>
      </c>
      <c r="T586" s="23">
        <v>0</v>
      </c>
      <c r="U586" s="23">
        <v>0</v>
      </c>
      <c r="V586" s="23">
        <v>2</v>
      </c>
      <c r="W586" s="23">
        <v>12.83</v>
      </c>
      <c r="X586" s="23">
        <v>0</v>
      </c>
      <c r="Y586" s="24">
        <v>0</v>
      </c>
      <c r="Z586" s="23">
        <v>0</v>
      </c>
      <c r="AA586" s="23">
        <v>0</v>
      </c>
      <c r="AB586" s="19" t="str">
        <f>VLOOKUP(E:E,笔记匹配!A:X,3,FALSE)</f>
        <v>圆湘琴</v>
      </c>
      <c r="AC586" s="19" t="str">
        <f>VLOOKUP(E:E,笔记匹配!A:X,2,FALSE)</f>
        <v>月之精华</v>
      </c>
      <c r="AD586" s="19" t="str">
        <f>VLOOKUP(E:E,笔记匹配!A:X,4,FALSE)</f>
        <v>广禾堂月之精华</v>
      </c>
    </row>
    <row r="587" spans="1:30">
      <c r="A587" s="22" t="s">
        <v>71</v>
      </c>
      <c r="B587" s="22" t="s">
        <v>573</v>
      </c>
      <c r="C587" s="23">
        <v>18062841</v>
      </c>
      <c r="D587" s="22" t="s">
        <v>172</v>
      </c>
      <c r="E587" s="22" t="s">
        <v>373</v>
      </c>
      <c r="F587" s="22" t="s">
        <v>574</v>
      </c>
      <c r="G587" s="23">
        <v>3590010</v>
      </c>
      <c r="H587" s="22" t="s">
        <v>575</v>
      </c>
      <c r="I587" s="23">
        <v>2975201</v>
      </c>
      <c r="J587" s="22" t="s">
        <v>518</v>
      </c>
      <c r="K587" s="23">
        <v>0.3</v>
      </c>
      <c r="L587" s="23">
        <v>100</v>
      </c>
      <c r="M587" s="23">
        <v>1</v>
      </c>
      <c r="N587" s="24">
        <v>0.01</v>
      </c>
      <c r="O587" s="23">
        <v>0.3</v>
      </c>
      <c r="P587" s="23">
        <v>3</v>
      </c>
      <c r="Q587" s="23">
        <v>0</v>
      </c>
      <c r="R587" s="23">
        <v>0</v>
      </c>
      <c r="S587" s="23">
        <v>0</v>
      </c>
      <c r="T587" s="23">
        <v>0</v>
      </c>
      <c r="U587" s="23">
        <v>0</v>
      </c>
      <c r="V587" s="23">
        <v>0</v>
      </c>
      <c r="W587" s="23">
        <v>0</v>
      </c>
      <c r="X587" s="23">
        <v>0</v>
      </c>
      <c r="Y587" s="24">
        <v>0</v>
      </c>
      <c r="Z587" s="23">
        <v>0</v>
      </c>
      <c r="AA587" s="23">
        <v>0</v>
      </c>
      <c r="AB587" s="19" t="str">
        <f>VLOOKUP(E:E,笔记匹配!A:X,3,FALSE)</f>
        <v>西米是个小可爱</v>
      </c>
      <c r="AC587" s="19" t="str">
        <f>VLOOKUP(E:E,笔记匹配!A:X,2,FALSE)</f>
        <v>月之精华</v>
      </c>
      <c r="AD587" s="19" t="str">
        <f>VLOOKUP(E:E,笔记匹配!A:X,4,FALSE)</f>
        <v>广禾堂</v>
      </c>
    </row>
    <row r="588" spans="1:30">
      <c r="A588" s="22" t="s">
        <v>71</v>
      </c>
      <c r="B588" s="22" t="s">
        <v>573</v>
      </c>
      <c r="C588" s="23">
        <v>18063010</v>
      </c>
      <c r="D588" s="22" t="s">
        <v>172</v>
      </c>
      <c r="E588" s="22" t="s">
        <v>373</v>
      </c>
      <c r="F588" s="22" t="s">
        <v>576</v>
      </c>
      <c r="G588" s="23">
        <v>3590089</v>
      </c>
      <c r="H588" s="22" t="s">
        <v>577</v>
      </c>
      <c r="I588" s="23">
        <v>2975278</v>
      </c>
      <c r="J588" s="22" t="s">
        <v>518</v>
      </c>
      <c r="K588" s="23">
        <v>69.59</v>
      </c>
      <c r="L588" s="23">
        <v>4822</v>
      </c>
      <c r="M588" s="23">
        <v>155</v>
      </c>
      <c r="N588" s="24">
        <v>0.0321</v>
      </c>
      <c r="O588" s="23">
        <v>0.45</v>
      </c>
      <c r="P588" s="23">
        <v>14.43</v>
      </c>
      <c r="Q588" s="23">
        <v>0</v>
      </c>
      <c r="R588" s="23">
        <v>0</v>
      </c>
      <c r="S588" s="23">
        <v>1</v>
      </c>
      <c r="T588" s="23">
        <v>0</v>
      </c>
      <c r="U588" s="23">
        <v>0</v>
      </c>
      <c r="V588" s="23">
        <v>1</v>
      </c>
      <c r="W588" s="23">
        <v>69.59</v>
      </c>
      <c r="X588" s="23">
        <v>0</v>
      </c>
      <c r="Y588" s="24">
        <v>0</v>
      </c>
      <c r="Z588" s="23">
        <v>1</v>
      </c>
      <c r="AA588" s="23">
        <v>1</v>
      </c>
      <c r="AB588" s="19" t="str">
        <f>VLOOKUP(E:E,笔记匹配!A:X,3,FALSE)</f>
        <v>西米是个小可爱</v>
      </c>
      <c r="AC588" s="19" t="str">
        <f>VLOOKUP(E:E,笔记匹配!A:X,2,FALSE)</f>
        <v>月之精华</v>
      </c>
      <c r="AD588" s="19" t="str">
        <f>VLOOKUP(E:E,笔记匹配!A:X,4,FALSE)</f>
        <v>广禾堂</v>
      </c>
    </row>
    <row r="589" spans="1:30">
      <c r="A589" s="22" t="s">
        <v>71</v>
      </c>
      <c r="B589" s="22" t="s">
        <v>578</v>
      </c>
      <c r="C589" s="23">
        <v>18063089</v>
      </c>
      <c r="D589" s="22" t="s">
        <v>172</v>
      </c>
      <c r="E589" s="22" t="s">
        <v>372</v>
      </c>
      <c r="F589" s="22" t="s">
        <v>579</v>
      </c>
      <c r="G589" s="23">
        <v>3590129</v>
      </c>
      <c r="H589" s="22" t="s">
        <v>580</v>
      </c>
      <c r="I589" s="23">
        <v>2975322</v>
      </c>
      <c r="J589" s="22" t="s">
        <v>518</v>
      </c>
      <c r="K589" s="23">
        <v>31.46</v>
      </c>
      <c r="L589" s="23">
        <v>3386</v>
      </c>
      <c r="M589" s="23">
        <v>82</v>
      </c>
      <c r="N589" s="24">
        <v>0.0242</v>
      </c>
      <c r="O589" s="23">
        <v>0.38</v>
      </c>
      <c r="P589" s="23">
        <v>9.29</v>
      </c>
      <c r="Q589" s="23">
        <v>1</v>
      </c>
      <c r="R589" s="23">
        <v>0</v>
      </c>
      <c r="S589" s="23">
        <v>2</v>
      </c>
      <c r="T589" s="23">
        <v>0</v>
      </c>
      <c r="U589" s="23">
        <v>0</v>
      </c>
      <c r="V589" s="23">
        <v>3</v>
      </c>
      <c r="W589" s="23">
        <v>10.49</v>
      </c>
      <c r="X589" s="23">
        <v>0</v>
      </c>
      <c r="Y589" s="24">
        <v>0</v>
      </c>
      <c r="Z589" s="23">
        <v>0</v>
      </c>
      <c r="AA589" s="23">
        <v>0</v>
      </c>
      <c r="AB589" s="19" t="str">
        <f>VLOOKUP(E:E,笔记匹配!A:X,3,FALSE)</f>
        <v>圆湘琴</v>
      </c>
      <c r="AC589" s="19" t="str">
        <f>VLOOKUP(E:E,笔记匹配!A:X,2,FALSE)</f>
        <v>月之精华</v>
      </c>
      <c r="AD589" s="19" t="str">
        <f>VLOOKUP(E:E,笔记匹配!A:X,4,FALSE)</f>
        <v>广禾堂月之精华</v>
      </c>
    </row>
    <row r="590" spans="1:30">
      <c r="A590" s="22" t="s">
        <v>72</v>
      </c>
      <c r="B590" s="22" t="s">
        <v>521</v>
      </c>
      <c r="C590" s="23">
        <v>16642222</v>
      </c>
      <c r="D590" s="22" t="s">
        <v>172</v>
      </c>
      <c r="E590" s="22" t="s">
        <v>372</v>
      </c>
      <c r="F590" s="22" t="s">
        <v>522</v>
      </c>
      <c r="G590" s="23">
        <v>3233847</v>
      </c>
      <c r="H590" s="22" t="s">
        <v>522</v>
      </c>
      <c r="I590" s="23">
        <v>2619163</v>
      </c>
      <c r="J590" s="22" t="s">
        <v>518</v>
      </c>
      <c r="K590" s="23">
        <v>150.77</v>
      </c>
      <c r="L590" s="23">
        <v>9182</v>
      </c>
      <c r="M590" s="23">
        <v>287</v>
      </c>
      <c r="N590" s="24">
        <v>0.0313</v>
      </c>
      <c r="O590" s="23">
        <v>0.53</v>
      </c>
      <c r="P590" s="23">
        <v>16.42</v>
      </c>
      <c r="Q590" s="23">
        <v>3</v>
      </c>
      <c r="R590" s="23">
        <v>1</v>
      </c>
      <c r="S590" s="23">
        <v>0</v>
      </c>
      <c r="T590" s="23">
        <v>0</v>
      </c>
      <c r="U590" s="23">
        <v>0</v>
      </c>
      <c r="V590" s="23">
        <v>4</v>
      </c>
      <c r="W590" s="23">
        <v>37.69</v>
      </c>
      <c r="X590" s="23">
        <v>0</v>
      </c>
      <c r="Y590" s="24">
        <v>0</v>
      </c>
      <c r="Z590" s="23">
        <v>0</v>
      </c>
      <c r="AA590" s="23">
        <v>0</v>
      </c>
      <c r="AB590" s="19" t="str">
        <f>VLOOKUP(E:E,笔记匹配!A:X,3,FALSE)</f>
        <v>圆湘琴</v>
      </c>
      <c r="AC590" s="19" t="str">
        <f>VLOOKUP(E:E,笔记匹配!A:X,2,FALSE)</f>
        <v>月之精华</v>
      </c>
      <c r="AD590" s="19" t="str">
        <f>VLOOKUP(E:E,笔记匹配!A:X,4,FALSE)</f>
        <v>广禾堂月之精华</v>
      </c>
    </row>
    <row r="591" spans="1:30">
      <c r="A591" s="22" t="s">
        <v>72</v>
      </c>
      <c r="B591" s="22" t="s">
        <v>521</v>
      </c>
      <c r="C591" s="23">
        <v>16642794</v>
      </c>
      <c r="D591" s="22" t="s">
        <v>172</v>
      </c>
      <c r="E591" s="22" t="s">
        <v>372</v>
      </c>
      <c r="F591" s="22" t="s">
        <v>523</v>
      </c>
      <c r="G591" s="23">
        <v>3233955</v>
      </c>
      <c r="H591" s="22" t="s">
        <v>523</v>
      </c>
      <c r="I591" s="23">
        <v>2619293</v>
      </c>
      <c r="J591" s="22" t="s">
        <v>518</v>
      </c>
      <c r="K591" s="23">
        <v>352.13</v>
      </c>
      <c r="L591" s="23">
        <v>13537</v>
      </c>
      <c r="M591" s="23">
        <v>373</v>
      </c>
      <c r="N591" s="24">
        <v>0.0276</v>
      </c>
      <c r="O591" s="23">
        <v>0.94</v>
      </c>
      <c r="P591" s="23">
        <v>26.01</v>
      </c>
      <c r="Q591" s="23">
        <v>4</v>
      </c>
      <c r="R591" s="23">
        <v>0</v>
      </c>
      <c r="S591" s="23">
        <v>1</v>
      </c>
      <c r="T591" s="23">
        <v>0</v>
      </c>
      <c r="U591" s="23">
        <v>0</v>
      </c>
      <c r="V591" s="23">
        <v>5</v>
      </c>
      <c r="W591" s="23">
        <v>70.43</v>
      </c>
      <c r="X591" s="23">
        <v>0</v>
      </c>
      <c r="Y591" s="24">
        <v>0</v>
      </c>
      <c r="Z591" s="23">
        <v>1</v>
      </c>
      <c r="AA591" s="23">
        <v>0</v>
      </c>
      <c r="AB591" s="19" t="str">
        <f>VLOOKUP(E:E,笔记匹配!A:X,3,FALSE)</f>
        <v>圆湘琴</v>
      </c>
      <c r="AC591" s="19" t="str">
        <f>VLOOKUP(E:E,笔记匹配!A:X,2,FALSE)</f>
        <v>月之精华</v>
      </c>
      <c r="AD591" s="19" t="str">
        <f>VLOOKUP(E:E,笔记匹配!A:X,4,FALSE)</f>
        <v>广禾堂月之精华</v>
      </c>
    </row>
    <row r="592" spans="1:30">
      <c r="A592" s="22" t="s">
        <v>72</v>
      </c>
      <c r="B592" s="22" t="s">
        <v>521</v>
      </c>
      <c r="C592" s="23">
        <v>16642894</v>
      </c>
      <c r="D592" s="22" t="s">
        <v>172</v>
      </c>
      <c r="E592" s="22" t="s">
        <v>372</v>
      </c>
      <c r="F592" s="22" t="s">
        <v>524</v>
      </c>
      <c r="G592" s="23">
        <v>3233979</v>
      </c>
      <c r="H592" s="22" t="s">
        <v>524</v>
      </c>
      <c r="I592" s="23">
        <v>2619310</v>
      </c>
      <c r="J592" s="22" t="s">
        <v>518</v>
      </c>
      <c r="K592" s="23">
        <v>2.1</v>
      </c>
      <c r="L592" s="23">
        <v>225</v>
      </c>
      <c r="M592" s="23">
        <v>7</v>
      </c>
      <c r="N592" s="24">
        <v>0.0311</v>
      </c>
      <c r="O592" s="23">
        <v>0.3</v>
      </c>
      <c r="P592" s="23">
        <v>9.33</v>
      </c>
      <c r="Q592" s="23">
        <v>0</v>
      </c>
      <c r="R592" s="23">
        <v>0</v>
      </c>
      <c r="S592" s="23">
        <v>0</v>
      </c>
      <c r="T592" s="23">
        <v>0</v>
      </c>
      <c r="U592" s="23">
        <v>0</v>
      </c>
      <c r="V592" s="23">
        <v>0</v>
      </c>
      <c r="W592" s="23">
        <v>0</v>
      </c>
      <c r="X592" s="23">
        <v>0</v>
      </c>
      <c r="Y592" s="24">
        <v>0</v>
      </c>
      <c r="Z592" s="23">
        <v>0</v>
      </c>
      <c r="AA592" s="23">
        <v>0</v>
      </c>
      <c r="AB592" s="19" t="str">
        <f>VLOOKUP(E:E,笔记匹配!A:X,3,FALSE)</f>
        <v>圆湘琴</v>
      </c>
      <c r="AC592" s="19" t="str">
        <f>VLOOKUP(E:E,笔记匹配!A:X,2,FALSE)</f>
        <v>月之精华</v>
      </c>
      <c r="AD592" s="19" t="str">
        <f>VLOOKUP(E:E,笔记匹配!A:X,4,FALSE)</f>
        <v>广禾堂月之精华</v>
      </c>
    </row>
    <row r="593" spans="1:30">
      <c r="A593" s="22" t="s">
        <v>72</v>
      </c>
      <c r="B593" s="22" t="s">
        <v>531</v>
      </c>
      <c r="C593" s="23">
        <v>16851432</v>
      </c>
      <c r="D593" s="22" t="s">
        <v>172</v>
      </c>
      <c r="E593" s="22" t="s">
        <v>372</v>
      </c>
      <c r="F593" s="22" t="s">
        <v>532</v>
      </c>
      <c r="G593" s="23">
        <v>3264185</v>
      </c>
      <c r="H593" s="22" t="s">
        <v>532</v>
      </c>
      <c r="I593" s="23">
        <v>2651960</v>
      </c>
      <c r="J593" s="22" t="s">
        <v>518</v>
      </c>
      <c r="K593" s="23">
        <v>98.77</v>
      </c>
      <c r="L593" s="23">
        <v>9080</v>
      </c>
      <c r="M593" s="23">
        <v>222</v>
      </c>
      <c r="N593" s="24">
        <v>0.0244</v>
      </c>
      <c r="O593" s="23">
        <v>0.44</v>
      </c>
      <c r="P593" s="23">
        <v>10.88</v>
      </c>
      <c r="Q593" s="23">
        <v>3</v>
      </c>
      <c r="R593" s="23">
        <v>0</v>
      </c>
      <c r="S593" s="23">
        <v>0</v>
      </c>
      <c r="T593" s="23">
        <v>1</v>
      </c>
      <c r="U593" s="23">
        <v>0</v>
      </c>
      <c r="V593" s="23">
        <v>4</v>
      </c>
      <c r="W593" s="23">
        <v>24.69</v>
      </c>
      <c r="X593" s="23">
        <v>0</v>
      </c>
      <c r="Y593" s="24">
        <v>0</v>
      </c>
      <c r="Z593" s="23">
        <v>0</v>
      </c>
      <c r="AA593" s="23">
        <v>0</v>
      </c>
      <c r="AB593" s="19" t="str">
        <f>VLOOKUP(E:E,笔记匹配!A:X,3,FALSE)</f>
        <v>圆湘琴</v>
      </c>
      <c r="AC593" s="19" t="str">
        <f>VLOOKUP(E:E,笔记匹配!A:X,2,FALSE)</f>
        <v>月之精华</v>
      </c>
      <c r="AD593" s="19" t="str">
        <f>VLOOKUP(E:E,笔记匹配!A:X,4,FALSE)</f>
        <v>广禾堂月之精华</v>
      </c>
    </row>
    <row r="594" spans="1:30">
      <c r="A594" s="22" t="s">
        <v>72</v>
      </c>
      <c r="B594" s="22" t="s">
        <v>557</v>
      </c>
      <c r="C594" s="23">
        <v>17419696</v>
      </c>
      <c r="D594" s="22" t="s">
        <v>172</v>
      </c>
      <c r="E594" s="22" t="s">
        <v>372</v>
      </c>
      <c r="F594" s="22" t="s">
        <v>558</v>
      </c>
      <c r="G594" s="23">
        <v>3345513</v>
      </c>
      <c r="H594" s="22" t="s">
        <v>558</v>
      </c>
      <c r="I594" s="23">
        <v>2733316</v>
      </c>
      <c r="J594" s="22" t="s">
        <v>518</v>
      </c>
      <c r="K594" s="23">
        <v>151.54</v>
      </c>
      <c r="L594" s="23">
        <v>11061</v>
      </c>
      <c r="M594" s="23">
        <v>331</v>
      </c>
      <c r="N594" s="24">
        <v>0.0299</v>
      </c>
      <c r="O594" s="23">
        <v>0.46</v>
      </c>
      <c r="P594" s="23">
        <v>13.7</v>
      </c>
      <c r="Q594" s="23">
        <v>2</v>
      </c>
      <c r="R594" s="23">
        <v>1</v>
      </c>
      <c r="S594" s="23">
        <v>0</v>
      </c>
      <c r="T594" s="23">
        <v>1</v>
      </c>
      <c r="U594" s="23">
        <v>0</v>
      </c>
      <c r="V594" s="23">
        <v>4</v>
      </c>
      <c r="W594" s="23">
        <v>37.88</v>
      </c>
      <c r="X594" s="23">
        <v>0</v>
      </c>
      <c r="Y594" s="24">
        <v>0</v>
      </c>
      <c r="Z594" s="23">
        <v>0</v>
      </c>
      <c r="AA594" s="23">
        <v>10</v>
      </c>
      <c r="AB594" s="19" t="str">
        <f>VLOOKUP(E:E,笔记匹配!A:X,3,FALSE)</f>
        <v>圆湘琴</v>
      </c>
      <c r="AC594" s="19" t="str">
        <f>VLOOKUP(E:E,笔记匹配!A:X,2,FALSE)</f>
        <v>月之精华</v>
      </c>
      <c r="AD594" s="19" t="str">
        <f>VLOOKUP(E:E,笔记匹配!A:X,4,FALSE)</f>
        <v>广禾堂月之精华</v>
      </c>
    </row>
    <row r="595" spans="1:30">
      <c r="A595" s="22" t="s">
        <v>72</v>
      </c>
      <c r="B595" s="22" t="s">
        <v>569</v>
      </c>
      <c r="C595" s="23">
        <v>17994331</v>
      </c>
      <c r="D595" s="22" t="s">
        <v>172</v>
      </c>
      <c r="E595" s="22" t="s">
        <v>372</v>
      </c>
      <c r="F595" s="22" t="s">
        <v>570</v>
      </c>
      <c r="G595" s="23">
        <v>3555881</v>
      </c>
      <c r="H595" s="22" t="s">
        <v>570</v>
      </c>
      <c r="I595" s="23">
        <v>2940876</v>
      </c>
      <c r="J595" s="22" t="s">
        <v>518</v>
      </c>
      <c r="K595" s="23">
        <v>20.8</v>
      </c>
      <c r="L595" s="23">
        <v>2307</v>
      </c>
      <c r="M595" s="23">
        <v>56</v>
      </c>
      <c r="N595" s="24">
        <v>0.0243</v>
      </c>
      <c r="O595" s="23">
        <v>0.37</v>
      </c>
      <c r="P595" s="23">
        <v>9.02</v>
      </c>
      <c r="Q595" s="23">
        <v>0</v>
      </c>
      <c r="R595" s="23">
        <v>0</v>
      </c>
      <c r="S595" s="23">
        <v>1</v>
      </c>
      <c r="T595" s="23">
        <v>0</v>
      </c>
      <c r="U595" s="23">
        <v>0</v>
      </c>
      <c r="V595" s="23">
        <v>1</v>
      </c>
      <c r="W595" s="23">
        <v>20.8</v>
      </c>
      <c r="X595" s="23">
        <v>0</v>
      </c>
      <c r="Y595" s="24">
        <v>0</v>
      </c>
      <c r="Z595" s="23">
        <v>1</v>
      </c>
      <c r="AA595" s="23">
        <v>0</v>
      </c>
      <c r="AB595" s="19" t="str">
        <f>VLOOKUP(E:E,笔记匹配!A:X,3,FALSE)</f>
        <v>圆湘琴</v>
      </c>
      <c r="AC595" s="19" t="str">
        <f>VLOOKUP(E:E,笔记匹配!A:X,2,FALSE)</f>
        <v>月之精华</v>
      </c>
      <c r="AD595" s="19" t="str">
        <f>VLOOKUP(E:E,笔记匹配!A:X,4,FALSE)</f>
        <v>广禾堂月之精华</v>
      </c>
    </row>
    <row r="596" spans="1:30">
      <c r="A596" s="22" t="s">
        <v>72</v>
      </c>
      <c r="B596" s="22" t="s">
        <v>573</v>
      </c>
      <c r="C596" s="23">
        <v>18062841</v>
      </c>
      <c r="D596" s="22" t="s">
        <v>172</v>
      </c>
      <c r="E596" s="22" t="s">
        <v>373</v>
      </c>
      <c r="F596" s="22" t="s">
        <v>574</v>
      </c>
      <c r="G596" s="23">
        <v>3590010</v>
      </c>
      <c r="H596" s="22" t="s">
        <v>575</v>
      </c>
      <c r="I596" s="23">
        <v>2975201</v>
      </c>
      <c r="J596" s="22" t="s">
        <v>518</v>
      </c>
      <c r="K596" s="23">
        <v>1.4</v>
      </c>
      <c r="L596" s="23">
        <v>195</v>
      </c>
      <c r="M596" s="23">
        <v>5</v>
      </c>
      <c r="N596" s="24">
        <v>0.0256</v>
      </c>
      <c r="O596" s="23">
        <v>0.28</v>
      </c>
      <c r="P596" s="23">
        <v>7.18</v>
      </c>
      <c r="Q596" s="23">
        <v>1</v>
      </c>
      <c r="R596" s="23">
        <v>0</v>
      </c>
      <c r="S596" s="23">
        <v>0</v>
      </c>
      <c r="T596" s="23">
        <v>0</v>
      </c>
      <c r="U596" s="23">
        <v>0</v>
      </c>
      <c r="V596" s="23">
        <v>1</v>
      </c>
      <c r="W596" s="23">
        <v>1.4</v>
      </c>
      <c r="X596" s="23">
        <v>0</v>
      </c>
      <c r="Y596" s="24">
        <v>0</v>
      </c>
      <c r="Z596" s="23">
        <v>0</v>
      </c>
      <c r="AA596" s="23">
        <v>0</v>
      </c>
      <c r="AB596" s="19" t="str">
        <f>VLOOKUP(E:E,笔记匹配!A:X,3,FALSE)</f>
        <v>西米是个小可爱</v>
      </c>
      <c r="AC596" s="19" t="str">
        <f>VLOOKUP(E:E,笔记匹配!A:X,2,FALSE)</f>
        <v>月之精华</v>
      </c>
      <c r="AD596" s="19" t="str">
        <f>VLOOKUP(E:E,笔记匹配!A:X,4,FALSE)</f>
        <v>广禾堂</v>
      </c>
    </row>
    <row r="597" spans="1:30">
      <c r="A597" s="22" t="s">
        <v>72</v>
      </c>
      <c r="B597" s="22" t="s">
        <v>573</v>
      </c>
      <c r="C597" s="23">
        <v>18063010</v>
      </c>
      <c r="D597" s="22" t="s">
        <v>172</v>
      </c>
      <c r="E597" s="22" t="s">
        <v>373</v>
      </c>
      <c r="F597" s="22" t="s">
        <v>576</v>
      </c>
      <c r="G597" s="23">
        <v>3590089</v>
      </c>
      <c r="H597" s="22" t="s">
        <v>577</v>
      </c>
      <c r="I597" s="23">
        <v>2975278</v>
      </c>
      <c r="J597" s="22" t="s">
        <v>518</v>
      </c>
      <c r="K597" s="23">
        <v>71.14</v>
      </c>
      <c r="L597" s="23">
        <v>5014</v>
      </c>
      <c r="M597" s="23">
        <v>152</v>
      </c>
      <c r="N597" s="24">
        <v>0.0303</v>
      </c>
      <c r="O597" s="23">
        <v>0.47</v>
      </c>
      <c r="P597" s="23">
        <v>14.19</v>
      </c>
      <c r="Q597" s="23">
        <v>1</v>
      </c>
      <c r="R597" s="23">
        <v>0</v>
      </c>
      <c r="S597" s="23">
        <v>2</v>
      </c>
      <c r="T597" s="23">
        <v>0</v>
      </c>
      <c r="U597" s="23">
        <v>0</v>
      </c>
      <c r="V597" s="23">
        <v>3</v>
      </c>
      <c r="W597" s="23">
        <v>23.71</v>
      </c>
      <c r="X597" s="23">
        <v>0</v>
      </c>
      <c r="Y597" s="24">
        <v>0</v>
      </c>
      <c r="Z597" s="23">
        <v>0</v>
      </c>
      <c r="AA597" s="23">
        <v>1</v>
      </c>
      <c r="AB597" s="19" t="str">
        <f>VLOOKUP(E:E,笔记匹配!A:X,3,FALSE)</f>
        <v>西米是个小可爱</v>
      </c>
      <c r="AC597" s="19" t="str">
        <f>VLOOKUP(E:E,笔记匹配!A:X,2,FALSE)</f>
        <v>月之精华</v>
      </c>
      <c r="AD597" s="19" t="str">
        <f>VLOOKUP(E:E,笔记匹配!A:X,4,FALSE)</f>
        <v>广禾堂</v>
      </c>
    </row>
    <row r="598" spans="1:30">
      <c r="A598" s="22" t="s">
        <v>72</v>
      </c>
      <c r="B598" s="22" t="s">
        <v>578</v>
      </c>
      <c r="C598" s="23">
        <v>18063089</v>
      </c>
      <c r="D598" s="22" t="s">
        <v>172</v>
      </c>
      <c r="E598" s="22" t="s">
        <v>372</v>
      </c>
      <c r="F598" s="22" t="s">
        <v>579</v>
      </c>
      <c r="G598" s="23">
        <v>3590129</v>
      </c>
      <c r="H598" s="22" t="s">
        <v>580</v>
      </c>
      <c r="I598" s="23">
        <v>2975322</v>
      </c>
      <c r="J598" s="22" t="s">
        <v>518</v>
      </c>
      <c r="K598" s="23">
        <v>25.91</v>
      </c>
      <c r="L598" s="23">
        <v>2657</v>
      </c>
      <c r="M598" s="23">
        <v>64</v>
      </c>
      <c r="N598" s="24">
        <v>0.0241</v>
      </c>
      <c r="O598" s="23">
        <v>0.4</v>
      </c>
      <c r="P598" s="23">
        <v>9.75</v>
      </c>
      <c r="Q598" s="23">
        <v>1</v>
      </c>
      <c r="R598" s="23">
        <v>0</v>
      </c>
      <c r="S598" s="23">
        <v>0</v>
      </c>
      <c r="T598" s="23">
        <v>0</v>
      </c>
      <c r="U598" s="23">
        <v>0</v>
      </c>
      <c r="V598" s="23">
        <v>1</v>
      </c>
      <c r="W598" s="23">
        <v>25.91</v>
      </c>
      <c r="X598" s="23">
        <v>0</v>
      </c>
      <c r="Y598" s="24">
        <v>0</v>
      </c>
      <c r="Z598" s="23">
        <v>0</v>
      </c>
      <c r="AA598" s="23">
        <v>0</v>
      </c>
      <c r="AB598" s="19" t="str">
        <f>VLOOKUP(E:E,笔记匹配!A:X,3,FALSE)</f>
        <v>圆湘琴</v>
      </c>
      <c r="AC598" s="19" t="str">
        <f>VLOOKUP(E:E,笔记匹配!A:X,2,FALSE)</f>
        <v>月之精华</v>
      </c>
      <c r="AD598" s="19" t="str">
        <f>VLOOKUP(E:E,笔记匹配!A:X,4,FALSE)</f>
        <v>广禾堂月之精华</v>
      </c>
    </row>
    <row r="599" spans="1:30">
      <c r="A599" s="22" t="s">
        <v>73</v>
      </c>
      <c r="B599" s="22" t="s">
        <v>521</v>
      </c>
      <c r="C599" s="23">
        <v>16642222</v>
      </c>
      <c r="D599" s="22" t="s">
        <v>172</v>
      </c>
      <c r="E599" s="22" t="s">
        <v>372</v>
      </c>
      <c r="F599" s="22" t="s">
        <v>522</v>
      </c>
      <c r="G599" s="23">
        <v>3233847</v>
      </c>
      <c r="H599" s="22" t="s">
        <v>522</v>
      </c>
      <c r="I599" s="23">
        <v>2619163</v>
      </c>
      <c r="J599" s="22" t="s">
        <v>518</v>
      </c>
      <c r="K599" s="23">
        <v>140.52</v>
      </c>
      <c r="L599" s="23">
        <v>10188</v>
      </c>
      <c r="M599" s="23">
        <v>287</v>
      </c>
      <c r="N599" s="24">
        <v>0.0282</v>
      </c>
      <c r="O599" s="23">
        <v>0.49</v>
      </c>
      <c r="P599" s="23">
        <v>13.79</v>
      </c>
      <c r="Q599" s="23">
        <v>6</v>
      </c>
      <c r="R599" s="23">
        <v>0</v>
      </c>
      <c r="S599" s="23">
        <v>1</v>
      </c>
      <c r="T599" s="23">
        <v>0</v>
      </c>
      <c r="U599" s="23">
        <v>0</v>
      </c>
      <c r="V599" s="23">
        <v>7</v>
      </c>
      <c r="W599" s="23">
        <v>20.07</v>
      </c>
      <c r="X599" s="23">
        <v>0</v>
      </c>
      <c r="Y599" s="24">
        <v>0</v>
      </c>
      <c r="Z599" s="23">
        <v>2</v>
      </c>
      <c r="AA599" s="23">
        <v>0</v>
      </c>
      <c r="AB599" s="19" t="str">
        <f>VLOOKUP(E:E,笔记匹配!A:X,3,FALSE)</f>
        <v>圆湘琴</v>
      </c>
      <c r="AC599" s="19" t="str">
        <f>VLOOKUP(E:E,笔记匹配!A:X,2,FALSE)</f>
        <v>月之精华</v>
      </c>
      <c r="AD599" s="19" t="str">
        <f>VLOOKUP(E:E,笔记匹配!A:X,4,FALSE)</f>
        <v>广禾堂月之精华</v>
      </c>
    </row>
    <row r="600" spans="1:30">
      <c r="A600" s="22" t="s">
        <v>73</v>
      </c>
      <c r="B600" s="22" t="s">
        <v>521</v>
      </c>
      <c r="C600" s="23">
        <v>16642794</v>
      </c>
      <c r="D600" s="22" t="s">
        <v>172</v>
      </c>
      <c r="E600" s="22" t="s">
        <v>372</v>
      </c>
      <c r="F600" s="22" t="s">
        <v>523</v>
      </c>
      <c r="G600" s="23">
        <v>3233955</v>
      </c>
      <c r="H600" s="22" t="s">
        <v>523</v>
      </c>
      <c r="I600" s="23">
        <v>2619293</v>
      </c>
      <c r="J600" s="22" t="s">
        <v>518</v>
      </c>
      <c r="K600" s="23">
        <v>387.89</v>
      </c>
      <c r="L600" s="23">
        <v>13387</v>
      </c>
      <c r="M600" s="23">
        <v>407</v>
      </c>
      <c r="N600" s="24">
        <v>0.0304</v>
      </c>
      <c r="O600" s="23">
        <v>0.95</v>
      </c>
      <c r="P600" s="23">
        <v>28.98</v>
      </c>
      <c r="Q600" s="23">
        <v>6</v>
      </c>
      <c r="R600" s="23">
        <v>0</v>
      </c>
      <c r="S600" s="23">
        <v>2</v>
      </c>
      <c r="T600" s="23">
        <v>0</v>
      </c>
      <c r="U600" s="23">
        <v>0</v>
      </c>
      <c r="V600" s="23">
        <v>8</v>
      </c>
      <c r="W600" s="23">
        <v>48.49</v>
      </c>
      <c r="X600" s="23">
        <v>0</v>
      </c>
      <c r="Y600" s="24">
        <v>0</v>
      </c>
      <c r="Z600" s="23">
        <v>3</v>
      </c>
      <c r="AA600" s="23">
        <v>2</v>
      </c>
      <c r="AB600" s="19" t="str">
        <f>VLOOKUP(E:E,笔记匹配!A:X,3,FALSE)</f>
        <v>圆湘琴</v>
      </c>
      <c r="AC600" s="19" t="str">
        <f>VLOOKUP(E:E,笔记匹配!A:X,2,FALSE)</f>
        <v>月之精华</v>
      </c>
      <c r="AD600" s="19" t="str">
        <f>VLOOKUP(E:E,笔记匹配!A:X,4,FALSE)</f>
        <v>广禾堂月之精华</v>
      </c>
    </row>
    <row r="601" spans="1:30">
      <c r="A601" s="22" t="s">
        <v>73</v>
      </c>
      <c r="B601" s="22" t="s">
        <v>521</v>
      </c>
      <c r="C601" s="23">
        <v>16642894</v>
      </c>
      <c r="D601" s="22" t="s">
        <v>172</v>
      </c>
      <c r="E601" s="22" t="s">
        <v>372</v>
      </c>
      <c r="F601" s="22" t="s">
        <v>524</v>
      </c>
      <c r="G601" s="23">
        <v>3233979</v>
      </c>
      <c r="H601" s="22" t="s">
        <v>524</v>
      </c>
      <c r="I601" s="23">
        <v>2619310</v>
      </c>
      <c r="J601" s="22" t="s">
        <v>518</v>
      </c>
      <c r="K601" s="23">
        <v>0.56</v>
      </c>
      <c r="L601" s="23">
        <v>290</v>
      </c>
      <c r="M601" s="23">
        <v>2</v>
      </c>
      <c r="N601" s="24">
        <v>0.0069</v>
      </c>
      <c r="O601" s="23">
        <v>0.28</v>
      </c>
      <c r="P601" s="23">
        <v>1.93</v>
      </c>
      <c r="Q601" s="23">
        <v>0</v>
      </c>
      <c r="R601" s="23">
        <v>0</v>
      </c>
      <c r="S601" s="23">
        <v>0</v>
      </c>
      <c r="T601" s="23">
        <v>0</v>
      </c>
      <c r="U601" s="23">
        <v>0</v>
      </c>
      <c r="V601" s="23">
        <v>0</v>
      </c>
      <c r="W601" s="23">
        <v>0</v>
      </c>
      <c r="X601" s="23">
        <v>0</v>
      </c>
      <c r="Y601" s="24">
        <v>0</v>
      </c>
      <c r="Z601" s="23">
        <v>0</v>
      </c>
      <c r="AA601" s="23">
        <v>0</v>
      </c>
      <c r="AB601" s="19" t="str">
        <f>VLOOKUP(E:E,笔记匹配!A:X,3,FALSE)</f>
        <v>圆湘琴</v>
      </c>
      <c r="AC601" s="19" t="str">
        <f>VLOOKUP(E:E,笔记匹配!A:X,2,FALSE)</f>
        <v>月之精华</v>
      </c>
      <c r="AD601" s="19" t="str">
        <f>VLOOKUP(E:E,笔记匹配!A:X,4,FALSE)</f>
        <v>广禾堂月之精华</v>
      </c>
    </row>
    <row r="602" spans="1:30">
      <c r="A602" s="22" t="s">
        <v>73</v>
      </c>
      <c r="B602" s="22" t="s">
        <v>531</v>
      </c>
      <c r="C602" s="23">
        <v>16851432</v>
      </c>
      <c r="D602" s="22" t="s">
        <v>172</v>
      </c>
      <c r="E602" s="22" t="s">
        <v>372</v>
      </c>
      <c r="F602" s="22" t="s">
        <v>532</v>
      </c>
      <c r="G602" s="23">
        <v>3264185</v>
      </c>
      <c r="H602" s="22" t="s">
        <v>532</v>
      </c>
      <c r="I602" s="23">
        <v>2651960</v>
      </c>
      <c r="J602" s="22" t="s">
        <v>518</v>
      </c>
      <c r="K602" s="23">
        <v>128.37</v>
      </c>
      <c r="L602" s="23">
        <v>11834</v>
      </c>
      <c r="M602" s="23">
        <v>285</v>
      </c>
      <c r="N602" s="24">
        <v>0.0241</v>
      </c>
      <c r="O602" s="23">
        <v>0.45</v>
      </c>
      <c r="P602" s="23">
        <v>10.85</v>
      </c>
      <c r="Q602" s="23">
        <v>4</v>
      </c>
      <c r="R602" s="23">
        <v>0</v>
      </c>
      <c r="S602" s="23">
        <v>3</v>
      </c>
      <c r="T602" s="23">
        <v>0</v>
      </c>
      <c r="U602" s="23">
        <v>0</v>
      </c>
      <c r="V602" s="23">
        <v>7</v>
      </c>
      <c r="W602" s="23">
        <v>18.34</v>
      </c>
      <c r="X602" s="23">
        <v>0</v>
      </c>
      <c r="Y602" s="24">
        <v>0</v>
      </c>
      <c r="Z602" s="23">
        <v>1</v>
      </c>
      <c r="AA602" s="23">
        <v>0</v>
      </c>
      <c r="AB602" s="19" t="str">
        <f>VLOOKUP(E:E,笔记匹配!A:X,3,FALSE)</f>
        <v>圆湘琴</v>
      </c>
      <c r="AC602" s="19" t="str">
        <f>VLOOKUP(E:E,笔记匹配!A:X,2,FALSE)</f>
        <v>月之精华</v>
      </c>
      <c r="AD602" s="19" t="str">
        <f>VLOOKUP(E:E,笔记匹配!A:X,4,FALSE)</f>
        <v>广禾堂月之精华</v>
      </c>
    </row>
    <row r="603" spans="1:30">
      <c r="A603" s="22" t="s">
        <v>73</v>
      </c>
      <c r="B603" s="22" t="s">
        <v>557</v>
      </c>
      <c r="C603" s="23">
        <v>17419696</v>
      </c>
      <c r="D603" s="22" t="s">
        <v>172</v>
      </c>
      <c r="E603" s="22" t="s">
        <v>372</v>
      </c>
      <c r="F603" s="22" t="s">
        <v>558</v>
      </c>
      <c r="G603" s="23">
        <v>3345513</v>
      </c>
      <c r="H603" s="22" t="s">
        <v>558</v>
      </c>
      <c r="I603" s="23">
        <v>2733316</v>
      </c>
      <c r="J603" s="22" t="s">
        <v>518</v>
      </c>
      <c r="K603" s="23">
        <v>158.05</v>
      </c>
      <c r="L603" s="23">
        <v>12378</v>
      </c>
      <c r="M603" s="23">
        <v>355</v>
      </c>
      <c r="N603" s="24">
        <v>0.0287</v>
      </c>
      <c r="O603" s="23">
        <v>0.45</v>
      </c>
      <c r="P603" s="23">
        <v>12.77</v>
      </c>
      <c r="Q603" s="23">
        <v>3</v>
      </c>
      <c r="R603" s="23">
        <v>1</v>
      </c>
      <c r="S603" s="23">
        <v>0</v>
      </c>
      <c r="T603" s="23">
        <v>0</v>
      </c>
      <c r="U603" s="23">
        <v>0</v>
      </c>
      <c r="V603" s="23">
        <v>4</v>
      </c>
      <c r="W603" s="23">
        <v>39.51</v>
      </c>
      <c r="X603" s="23">
        <v>0</v>
      </c>
      <c r="Y603" s="24">
        <v>0</v>
      </c>
      <c r="Z603" s="23">
        <v>0</v>
      </c>
      <c r="AA603" s="23">
        <v>0</v>
      </c>
      <c r="AB603" s="19" t="str">
        <f>VLOOKUP(E:E,笔记匹配!A:X,3,FALSE)</f>
        <v>圆湘琴</v>
      </c>
      <c r="AC603" s="19" t="str">
        <f>VLOOKUP(E:E,笔记匹配!A:X,2,FALSE)</f>
        <v>月之精华</v>
      </c>
      <c r="AD603" s="19" t="str">
        <f>VLOOKUP(E:E,笔记匹配!A:X,4,FALSE)</f>
        <v>广禾堂月之精华</v>
      </c>
    </row>
    <row r="604" spans="1:30">
      <c r="A604" s="22" t="s">
        <v>73</v>
      </c>
      <c r="B604" s="22" t="s">
        <v>569</v>
      </c>
      <c r="C604" s="23">
        <v>17994331</v>
      </c>
      <c r="D604" s="22" t="s">
        <v>172</v>
      </c>
      <c r="E604" s="22" t="s">
        <v>372</v>
      </c>
      <c r="F604" s="22" t="s">
        <v>570</v>
      </c>
      <c r="G604" s="23">
        <v>3555881</v>
      </c>
      <c r="H604" s="22" t="s">
        <v>570</v>
      </c>
      <c r="I604" s="23">
        <v>2940876</v>
      </c>
      <c r="J604" s="22" t="s">
        <v>518</v>
      </c>
      <c r="K604" s="23">
        <v>19.57</v>
      </c>
      <c r="L604" s="23">
        <v>2335</v>
      </c>
      <c r="M604" s="23">
        <v>54</v>
      </c>
      <c r="N604" s="24">
        <v>0.0231</v>
      </c>
      <c r="O604" s="23">
        <v>0.36</v>
      </c>
      <c r="P604" s="23">
        <v>8.38</v>
      </c>
      <c r="Q604" s="23">
        <v>1</v>
      </c>
      <c r="R604" s="23">
        <v>0</v>
      </c>
      <c r="S604" s="23">
        <v>0</v>
      </c>
      <c r="T604" s="23">
        <v>0</v>
      </c>
      <c r="U604" s="23">
        <v>0</v>
      </c>
      <c r="V604" s="23">
        <v>1</v>
      </c>
      <c r="W604" s="23">
        <v>19.57</v>
      </c>
      <c r="X604" s="23">
        <v>0</v>
      </c>
      <c r="Y604" s="24">
        <v>0</v>
      </c>
      <c r="Z604" s="23">
        <v>0</v>
      </c>
      <c r="AA604" s="23">
        <v>0</v>
      </c>
      <c r="AB604" s="19" t="str">
        <f>VLOOKUP(E:E,笔记匹配!A:X,3,FALSE)</f>
        <v>圆湘琴</v>
      </c>
      <c r="AC604" s="19" t="str">
        <f>VLOOKUP(E:E,笔记匹配!A:X,2,FALSE)</f>
        <v>月之精华</v>
      </c>
      <c r="AD604" s="19" t="str">
        <f>VLOOKUP(E:E,笔记匹配!A:X,4,FALSE)</f>
        <v>广禾堂月之精华</v>
      </c>
    </row>
    <row r="605" spans="1:30">
      <c r="A605" s="22" t="s">
        <v>73</v>
      </c>
      <c r="B605" s="22" t="s">
        <v>573</v>
      </c>
      <c r="C605" s="23">
        <v>18062841</v>
      </c>
      <c r="D605" s="22" t="s">
        <v>172</v>
      </c>
      <c r="E605" s="22" t="s">
        <v>373</v>
      </c>
      <c r="F605" s="22" t="s">
        <v>574</v>
      </c>
      <c r="G605" s="23">
        <v>3590010</v>
      </c>
      <c r="H605" s="22" t="s">
        <v>575</v>
      </c>
      <c r="I605" s="23">
        <v>2975201</v>
      </c>
      <c r="J605" s="22" t="s">
        <v>518</v>
      </c>
      <c r="K605" s="23">
        <v>0.3</v>
      </c>
      <c r="L605" s="23">
        <v>178</v>
      </c>
      <c r="M605" s="23">
        <v>1</v>
      </c>
      <c r="N605" s="24">
        <v>0.0056</v>
      </c>
      <c r="O605" s="23">
        <v>0.3</v>
      </c>
      <c r="P605" s="23">
        <v>1.69</v>
      </c>
      <c r="Q605" s="23">
        <v>0</v>
      </c>
      <c r="R605" s="23">
        <v>0</v>
      </c>
      <c r="S605" s="23">
        <v>0</v>
      </c>
      <c r="T605" s="23">
        <v>0</v>
      </c>
      <c r="U605" s="23">
        <v>0</v>
      </c>
      <c r="V605" s="23">
        <v>0</v>
      </c>
      <c r="W605" s="23">
        <v>0</v>
      </c>
      <c r="X605" s="23">
        <v>0</v>
      </c>
      <c r="Y605" s="24">
        <v>0</v>
      </c>
      <c r="Z605" s="23">
        <v>0</v>
      </c>
      <c r="AA605" s="23">
        <v>0</v>
      </c>
      <c r="AB605" s="19" t="str">
        <f>VLOOKUP(E:E,笔记匹配!A:X,3,FALSE)</f>
        <v>西米是个小可爱</v>
      </c>
      <c r="AC605" s="19" t="str">
        <f>VLOOKUP(E:E,笔记匹配!A:X,2,FALSE)</f>
        <v>月之精华</v>
      </c>
      <c r="AD605" s="19" t="str">
        <f>VLOOKUP(E:E,笔记匹配!A:X,4,FALSE)</f>
        <v>广禾堂</v>
      </c>
    </row>
    <row r="606" spans="1:30">
      <c r="A606" s="22" t="s">
        <v>73</v>
      </c>
      <c r="B606" s="22" t="s">
        <v>573</v>
      </c>
      <c r="C606" s="23">
        <v>18063010</v>
      </c>
      <c r="D606" s="22" t="s">
        <v>172</v>
      </c>
      <c r="E606" s="22" t="s">
        <v>373</v>
      </c>
      <c r="F606" s="22" t="s">
        <v>576</v>
      </c>
      <c r="G606" s="23">
        <v>3590089</v>
      </c>
      <c r="H606" s="22" t="s">
        <v>577</v>
      </c>
      <c r="I606" s="23">
        <v>2975278</v>
      </c>
      <c r="J606" s="22" t="s">
        <v>518</v>
      </c>
      <c r="K606" s="23">
        <v>70.42</v>
      </c>
      <c r="L606" s="23">
        <v>4855</v>
      </c>
      <c r="M606" s="23">
        <v>157</v>
      </c>
      <c r="N606" s="24">
        <v>0.0323</v>
      </c>
      <c r="O606" s="23">
        <v>0.45</v>
      </c>
      <c r="P606" s="23">
        <v>14.5</v>
      </c>
      <c r="Q606" s="23">
        <v>-1</v>
      </c>
      <c r="R606" s="23">
        <v>0</v>
      </c>
      <c r="S606" s="23">
        <v>0</v>
      </c>
      <c r="T606" s="23">
        <v>0</v>
      </c>
      <c r="U606" s="23">
        <v>0</v>
      </c>
      <c r="V606" s="23">
        <v>-1</v>
      </c>
      <c r="W606" s="23">
        <v>0</v>
      </c>
      <c r="X606" s="23">
        <v>0</v>
      </c>
      <c r="Y606" s="24">
        <v>0</v>
      </c>
      <c r="Z606" s="23">
        <v>0</v>
      </c>
      <c r="AA606" s="23">
        <v>0</v>
      </c>
      <c r="AB606" s="19" t="str">
        <f>VLOOKUP(E:E,笔记匹配!A:X,3,FALSE)</f>
        <v>西米是个小可爱</v>
      </c>
      <c r="AC606" s="19" t="str">
        <f>VLOOKUP(E:E,笔记匹配!A:X,2,FALSE)</f>
        <v>月之精华</v>
      </c>
      <c r="AD606" s="19" t="str">
        <f>VLOOKUP(E:E,笔记匹配!A:X,4,FALSE)</f>
        <v>广禾堂</v>
      </c>
    </row>
    <row r="607" spans="1:30">
      <c r="A607" s="22" t="s">
        <v>73</v>
      </c>
      <c r="B607" s="22" t="s">
        <v>578</v>
      </c>
      <c r="C607" s="23">
        <v>18063089</v>
      </c>
      <c r="D607" s="22" t="s">
        <v>172</v>
      </c>
      <c r="E607" s="22" t="s">
        <v>372</v>
      </c>
      <c r="F607" s="22" t="s">
        <v>579</v>
      </c>
      <c r="G607" s="23">
        <v>3590129</v>
      </c>
      <c r="H607" s="22" t="s">
        <v>580</v>
      </c>
      <c r="I607" s="23">
        <v>2975322</v>
      </c>
      <c r="J607" s="22" t="s">
        <v>518</v>
      </c>
      <c r="K607" s="23">
        <v>25.74</v>
      </c>
      <c r="L607" s="23">
        <v>3070</v>
      </c>
      <c r="M607" s="23">
        <v>71</v>
      </c>
      <c r="N607" s="24">
        <v>0.0231</v>
      </c>
      <c r="O607" s="23">
        <v>0.36</v>
      </c>
      <c r="P607" s="23">
        <v>8.38</v>
      </c>
      <c r="Q607" s="23">
        <v>1</v>
      </c>
      <c r="R607" s="23">
        <v>0</v>
      </c>
      <c r="S607" s="23">
        <v>0</v>
      </c>
      <c r="T607" s="23">
        <v>0</v>
      </c>
      <c r="U607" s="23">
        <v>0</v>
      </c>
      <c r="V607" s="23">
        <v>1</v>
      </c>
      <c r="W607" s="23">
        <v>25.74</v>
      </c>
      <c r="X607" s="23">
        <v>0</v>
      </c>
      <c r="Y607" s="24">
        <v>0</v>
      </c>
      <c r="Z607" s="23">
        <v>1</v>
      </c>
      <c r="AA607" s="23">
        <v>0</v>
      </c>
      <c r="AB607" s="19" t="str">
        <f>VLOOKUP(E:E,笔记匹配!A:X,3,FALSE)</f>
        <v>圆湘琴</v>
      </c>
      <c r="AC607" s="19" t="str">
        <f>VLOOKUP(E:E,笔记匹配!A:X,2,FALSE)</f>
        <v>月之精华</v>
      </c>
      <c r="AD607" s="19" t="str">
        <f>VLOOKUP(E:E,笔记匹配!A:X,4,FALSE)</f>
        <v>广禾堂月之精华</v>
      </c>
    </row>
    <row r="608" spans="1:30">
      <c r="A608" s="22" t="s">
        <v>74</v>
      </c>
      <c r="B608" s="22" t="s">
        <v>521</v>
      </c>
      <c r="C608" s="23">
        <v>16642222</v>
      </c>
      <c r="D608" s="22" t="s">
        <v>172</v>
      </c>
      <c r="E608" s="22" t="s">
        <v>372</v>
      </c>
      <c r="F608" s="22" t="s">
        <v>522</v>
      </c>
      <c r="G608" s="23">
        <v>3233847</v>
      </c>
      <c r="H608" s="22" t="s">
        <v>522</v>
      </c>
      <c r="I608" s="23">
        <v>2619163</v>
      </c>
      <c r="J608" s="22" t="s">
        <v>518</v>
      </c>
      <c r="K608" s="23">
        <v>170.3</v>
      </c>
      <c r="L608" s="23">
        <v>10729</v>
      </c>
      <c r="M608" s="23">
        <v>337</v>
      </c>
      <c r="N608" s="24">
        <v>0.0314</v>
      </c>
      <c r="O608" s="23">
        <v>0.51</v>
      </c>
      <c r="P608" s="23">
        <v>15.87</v>
      </c>
      <c r="Q608" s="23">
        <v>4</v>
      </c>
      <c r="R608" s="23">
        <v>0</v>
      </c>
      <c r="S608" s="23">
        <v>3</v>
      </c>
      <c r="T608" s="23">
        <v>0</v>
      </c>
      <c r="U608" s="23">
        <v>0</v>
      </c>
      <c r="V608" s="23">
        <v>7</v>
      </c>
      <c r="W608" s="23">
        <v>24.33</v>
      </c>
      <c r="X608" s="23">
        <v>0</v>
      </c>
      <c r="Y608" s="24">
        <v>0</v>
      </c>
      <c r="Z608" s="23">
        <v>15</v>
      </c>
      <c r="AA608" s="23">
        <v>2</v>
      </c>
      <c r="AB608" s="19" t="str">
        <f>VLOOKUP(E:E,笔记匹配!A:X,3,FALSE)</f>
        <v>圆湘琴</v>
      </c>
      <c r="AC608" s="19" t="str">
        <f>VLOOKUP(E:E,笔记匹配!A:X,2,FALSE)</f>
        <v>月之精华</v>
      </c>
      <c r="AD608" s="19" t="str">
        <f>VLOOKUP(E:E,笔记匹配!A:X,4,FALSE)</f>
        <v>广禾堂月之精华</v>
      </c>
    </row>
    <row r="609" spans="1:30">
      <c r="A609" s="22" t="s">
        <v>74</v>
      </c>
      <c r="B609" s="22" t="s">
        <v>521</v>
      </c>
      <c r="C609" s="23">
        <v>16642794</v>
      </c>
      <c r="D609" s="22" t="s">
        <v>172</v>
      </c>
      <c r="E609" s="22" t="s">
        <v>372</v>
      </c>
      <c r="F609" s="22" t="s">
        <v>523</v>
      </c>
      <c r="G609" s="23">
        <v>3233955</v>
      </c>
      <c r="H609" s="22" t="s">
        <v>523</v>
      </c>
      <c r="I609" s="23">
        <v>2619293</v>
      </c>
      <c r="J609" s="22" t="s">
        <v>518</v>
      </c>
      <c r="K609" s="23">
        <v>400.56</v>
      </c>
      <c r="L609" s="23">
        <v>15399</v>
      </c>
      <c r="M609" s="23">
        <v>421</v>
      </c>
      <c r="N609" s="24">
        <v>0.0273</v>
      </c>
      <c r="O609" s="23">
        <v>0.95</v>
      </c>
      <c r="P609" s="23">
        <v>26.01</v>
      </c>
      <c r="Q609" s="23">
        <v>0</v>
      </c>
      <c r="R609" s="23">
        <v>0</v>
      </c>
      <c r="S609" s="23">
        <v>2</v>
      </c>
      <c r="T609" s="23">
        <v>0</v>
      </c>
      <c r="U609" s="23">
        <v>0</v>
      </c>
      <c r="V609" s="23">
        <v>2</v>
      </c>
      <c r="W609" s="23">
        <v>200.28</v>
      </c>
      <c r="X609" s="23">
        <v>0</v>
      </c>
      <c r="Y609" s="24">
        <v>0</v>
      </c>
      <c r="Z609" s="23">
        <v>1</v>
      </c>
      <c r="AA609" s="23">
        <v>1</v>
      </c>
      <c r="AB609" s="19" t="str">
        <f>VLOOKUP(E:E,笔记匹配!A:X,3,FALSE)</f>
        <v>圆湘琴</v>
      </c>
      <c r="AC609" s="19" t="str">
        <f>VLOOKUP(E:E,笔记匹配!A:X,2,FALSE)</f>
        <v>月之精华</v>
      </c>
      <c r="AD609" s="19" t="str">
        <f>VLOOKUP(E:E,笔记匹配!A:X,4,FALSE)</f>
        <v>广禾堂月之精华</v>
      </c>
    </row>
    <row r="610" spans="1:30">
      <c r="A610" s="22" t="s">
        <v>74</v>
      </c>
      <c r="B610" s="22" t="s">
        <v>521</v>
      </c>
      <c r="C610" s="23">
        <v>16642894</v>
      </c>
      <c r="D610" s="22" t="s">
        <v>172</v>
      </c>
      <c r="E610" s="22" t="s">
        <v>372</v>
      </c>
      <c r="F610" s="22" t="s">
        <v>524</v>
      </c>
      <c r="G610" s="23">
        <v>3233979</v>
      </c>
      <c r="H610" s="22" t="s">
        <v>524</v>
      </c>
      <c r="I610" s="23">
        <v>2619310</v>
      </c>
      <c r="J610" s="22" t="s">
        <v>518</v>
      </c>
      <c r="K610" s="23">
        <v>1.79</v>
      </c>
      <c r="L610" s="23">
        <v>357</v>
      </c>
      <c r="M610" s="23">
        <v>6</v>
      </c>
      <c r="N610" s="24">
        <v>0.0168</v>
      </c>
      <c r="O610" s="23">
        <v>0.3</v>
      </c>
      <c r="P610" s="23">
        <v>5.01</v>
      </c>
      <c r="Q610" s="23">
        <v>0</v>
      </c>
      <c r="R610" s="23">
        <v>0</v>
      </c>
      <c r="S610" s="23">
        <v>0</v>
      </c>
      <c r="T610" s="23">
        <v>0</v>
      </c>
      <c r="U610" s="23">
        <v>0</v>
      </c>
      <c r="V610" s="23">
        <v>0</v>
      </c>
      <c r="W610" s="23">
        <v>0</v>
      </c>
      <c r="X610" s="23">
        <v>0</v>
      </c>
      <c r="Y610" s="24">
        <v>0</v>
      </c>
      <c r="Z610" s="23">
        <v>0</v>
      </c>
      <c r="AA610" s="23">
        <v>0</v>
      </c>
      <c r="AB610" s="19" t="str">
        <f>VLOOKUP(E:E,笔记匹配!A:X,3,FALSE)</f>
        <v>圆湘琴</v>
      </c>
      <c r="AC610" s="19" t="str">
        <f>VLOOKUP(E:E,笔记匹配!A:X,2,FALSE)</f>
        <v>月之精华</v>
      </c>
      <c r="AD610" s="19" t="str">
        <f>VLOOKUP(E:E,笔记匹配!A:X,4,FALSE)</f>
        <v>广禾堂月之精华</v>
      </c>
    </row>
    <row r="611" spans="1:30">
      <c r="A611" s="22" t="s">
        <v>74</v>
      </c>
      <c r="B611" s="22" t="s">
        <v>531</v>
      </c>
      <c r="C611" s="23">
        <v>16851432</v>
      </c>
      <c r="D611" s="22" t="s">
        <v>172</v>
      </c>
      <c r="E611" s="22" t="s">
        <v>372</v>
      </c>
      <c r="F611" s="22" t="s">
        <v>532</v>
      </c>
      <c r="G611" s="23">
        <v>3264185</v>
      </c>
      <c r="H611" s="22" t="s">
        <v>532</v>
      </c>
      <c r="I611" s="23">
        <v>2651960</v>
      </c>
      <c r="J611" s="22" t="s">
        <v>518</v>
      </c>
      <c r="K611" s="23">
        <v>150</v>
      </c>
      <c r="L611" s="23">
        <v>12598</v>
      </c>
      <c r="M611" s="23">
        <v>332</v>
      </c>
      <c r="N611" s="24">
        <v>0.0264</v>
      </c>
      <c r="O611" s="23">
        <v>0.45</v>
      </c>
      <c r="P611" s="23">
        <v>11.91</v>
      </c>
      <c r="Q611" s="23">
        <v>2</v>
      </c>
      <c r="R611" s="23">
        <v>0</v>
      </c>
      <c r="S611" s="23">
        <v>2</v>
      </c>
      <c r="T611" s="23">
        <v>0</v>
      </c>
      <c r="U611" s="23">
        <v>0</v>
      </c>
      <c r="V611" s="23">
        <v>4</v>
      </c>
      <c r="W611" s="23">
        <v>37.5</v>
      </c>
      <c r="X611" s="23">
        <v>0</v>
      </c>
      <c r="Y611" s="24">
        <v>0</v>
      </c>
      <c r="Z611" s="23">
        <v>0</v>
      </c>
      <c r="AA611" s="23">
        <v>1</v>
      </c>
      <c r="AB611" s="19" t="str">
        <f>VLOOKUP(E:E,笔记匹配!A:X,3,FALSE)</f>
        <v>圆湘琴</v>
      </c>
      <c r="AC611" s="19" t="str">
        <f>VLOOKUP(E:E,笔记匹配!A:X,2,FALSE)</f>
        <v>月之精华</v>
      </c>
      <c r="AD611" s="19" t="str">
        <f>VLOOKUP(E:E,笔记匹配!A:X,4,FALSE)</f>
        <v>广禾堂月之精华</v>
      </c>
    </row>
    <row r="612" spans="1:30">
      <c r="A612" s="22" t="s">
        <v>74</v>
      </c>
      <c r="B612" s="22" t="s">
        <v>557</v>
      </c>
      <c r="C612" s="23">
        <v>17419696</v>
      </c>
      <c r="D612" s="22" t="s">
        <v>172</v>
      </c>
      <c r="E612" s="22" t="s">
        <v>372</v>
      </c>
      <c r="F612" s="22" t="s">
        <v>558</v>
      </c>
      <c r="G612" s="23">
        <v>3345513</v>
      </c>
      <c r="H612" s="22" t="s">
        <v>558</v>
      </c>
      <c r="I612" s="23">
        <v>2733316</v>
      </c>
      <c r="J612" s="22" t="s">
        <v>518</v>
      </c>
      <c r="K612" s="23">
        <v>163.02</v>
      </c>
      <c r="L612" s="23">
        <v>13141</v>
      </c>
      <c r="M612" s="23">
        <v>368</v>
      </c>
      <c r="N612" s="24">
        <v>0.028</v>
      </c>
      <c r="O612" s="23">
        <v>0.44</v>
      </c>
      <c r="P612" s="23">
        <v>12.41</v>
      </c>
      <c r="Q612" s="23">
        <v>5</v>
      </c>
      <c r="R612" s="23">
        <v>0</v>
      </c>
      <c r="S612" s="23">
        <v>2</v>
      </c>
      <c r="T612" s="23">
        <v>0</v>
      </c>
      <c r="U612" s="23">
        <v>0</v>
      </c>
      <c r="V612" s="23">
        <v>7</v>
      </c>
      <c r="W612" s="23">
        <v>23.29</v>
      </c>
      <c r="X612" s="23">
        <v>0</v>
      </c>
      <c r="Y612" s="24">
        <v>0</v>
      </c>
      <c r="Z612" s="23">
        <v>0</v>
      </c>
      <c r="AA612" s="23">
        <v>0</v>
      </c>
      <c r="AB612" s="19" t="str">
        <f>VLOOKUP(E:E,笔记匹配!A:X,3,FALSE)</f>
        <v>圆湘琴</v>
      </c>
      <c r="AC612" s="19" t="str">
        <f>VLOOKUP(E:E,笔记匹配!A:X,2,FALSE)</f>
        <v>月之精华</v>
      </c>
      <c r="AD612" s="19" t="str">
        <f>VLOOKUP(E:E,笔记匹配!A:X,4,FALSE)</f>
        <v>广禾堂月之精华</v>
      </c>
    </row>
    <row r="613" spans="1:30">
      <c r="A613" s="22" t="s">
        <v>74</v>
      </c>
      <c r="B613" s="22" t="s">
        <v>569</v>
      </c>
      <c r="C613" s="23">
        <v>17994331</v>
      </c>
      <c r="D613" s="22" t="s">
        <v>172</v>
      </c>
      <c r="E613" s="22" t="s">
        <v>372</v>
      </c>
      <c r="F613" s="22" t="s">
        <v>570</v>
      </c>
      <c r="G613" s="23">
        <v>3555881</v>
      </c>
      <c r="H613" s="22" t="s">
        <v>570</v>
      </c>
      <c r="I613" s="23">
        <v>2940876</v>
      </c>
      <c r="J613" s="22" t="s">
        <v>518</v>
      </c>
      <c r="K613" s="23">
        <v>22.28</v>
      </c>
      <c r="L613" s="23">
        <v>2655</v>
      </c>
      <c r="M613" s="23">
        <v>65</v>
      </c>
      <c r="N613" s="24">
        <v>0.0245</v>
      </c>
      <c r="O613" s="23">
        <v>0.34</v>
      </c>
      <c r="P613" s="23">
        <v>8.39</v>
      </c>
      <c r="Q613" s="23">
        <v>0</v>
      </c>
      <c r="R613" s="23">
        <v>0</v>
      </c>
      <c r="S613" s="23">
        <v>0</v>
      </c>
      <c r="T613" s="23">
        <v>0</v>
      </c>
      <c r="U613" s="23">
        <v>0</v>
      </c>
      <c r="V613" s="23">
        <v>0</v>
      </c>
      <c r="W613" s="23">
        <v>0</v>
      </c>
      <c r="X613" s="23">
        <v>0</v>
      </c>
      <c r="Y613" s="24">
        <v>0</v>
      </c>
      <c r="Z613" s="23">
        <v>1</v>
      </c>
      <c r="AA613" s="23">
        <v>0</v>
      </c>
      <c r="AB613" s="19" t="str">
        <f>VLOOKUP(E:E,笔记匹配!A:X,3,FALSE)</f>
        <v>圆湘琴</v>
      </c>
      <c r="AC613" s="19" t="str">
        <f>VLOOKUP(E:E,笔记匹配!A:X,2,FALSE)</f>
        <v>月之精华</v>
      </c>
      <c r="AD613" s="19" t="str">
        <f>VLOOKUP(E:E,笔记匹配!A:X,4,FALSE)</f>
        <v>广禾堂月之精华</v>
      </c>
    </row>
    <row r="614" spans="1:30">
      <c r="A614" s="22" t="s">
        <v>74</v>
      </c>
      <c r="B614" s="22" t="s">
        <v>573</v>
      </c>
      <c r="C614" s="23">
        <v>18062841</v>
      </c>
      <c r="D614" s="22" t="s">
        <v>172</v>
      </c>
      <c r="E614" s="22" t="s">
        <v>373</v>
      </c>
      <c r="F614" s="22" t="s">
        <v>574</v>
      </c>
      <c r="G614" s="23">
        <v>3590010</v>
      </c>
      <c r="H614" s="22" t="s">
        <v>575</v>
      </c>
      <c r="I614" s="23">
        <v>2975201</v>
      </c>
      <c r="J614" s="22" t="s">
        <v>518</v>
      </c>
      <c r="K614" s="23">
        <v>1.28</v>
      </c>
      <c r="L614" s="23">
        <v>130</v>
      </c>
      <c r="M614" s="23">
        <v>5</v>
      </c>
      <c r="N614" s="24">
        <v>0.0385</v>
      </c>
      <c r="O614" s="23">
        <v>0.26</v>
      </c>
      <c r="P614" s="23">
        <v>9.85</v>
      </c>
      <c r="Q614" s="23">
        <v>0</v>
      </c>
      <c r="R614" s="23">
        <v>0</v>
      </c>
      <c r="S614" s="23">
        <v>0</v>
      </c>
      <c r="T614" s="23">
        <v>0</v>
      </c>
      <c r="U614" s="23">
        <v>0</v>
      </c>
      <c r="V614" s="23">
        <v>0</v>
      </c>
      <c r="W614" s="23">
        <v>0</v>
      </c>
      <c r="X614" s="23">
        <v>0</v>
      </c>
      <c r="Y614" s="24">
        <v>0</v>
      </c>
      <c r="Z614" s="23">
        <v>0</v>
      </c>
      <c r="AA614" s="23">
        <v>0</v>
      </c>
      <c r="AB614" s="19" t="str">
        <f>VLOOKUP(E:E,笔记匹配!A:X,3,FALSE)</f>
        <v>西米是个小可爱</v>
      </c>
      <c r="AC614" s="19" t="str">
        <f>VLOOKUP(E:E,笔记匹配!A:X,2,FALSE)</f>
        <v>月之精华</v>
      </c>
      <c r="AD614" s="19" t="str">
        <f>VLOOKUP(E:E,笔记匹配!A:X,4,FALSE)</f>
        <v>广禾堂</v>
      </c>
    </row>
    <row r="615" spans="1:30">
      <c r="A615" s="22" t="s">
        <v>74</v>
      </c>
      <c r="B615" s="22" t="s">
        <v>573</v>
      </c>
      <c r="C615" s="23">
        <v>18063010</v>
      </c>
      <c r="D615" s="22" t="s">
        <v>172</v>
      </c>
      <c r="E615" s="22" t="s">
        <v>373</v>
      </c>
      <c r="F615" s="22" t="s">
        <v>576</v>
      </c>
      <c r="G615" s="23">
        <v>3590089</v>
      </c>
      <c r="H615" s="22" t="s">
        <v>577</v>
      </c>
      <c r="I615" s="23">
        <v>2975278</v>
      </c>
      <c r="J615" s="22" t="s">
        <v>518</v>
      </c>
      <c r="K615" s="23">
        <v>74.73</v>
      </c>
      <c r="L615" s="23">
        <v>6163</v>
      </c>
      <c r="M615" s="23">
        <v>171</v>
      </c>
      <c r="N615" s="24">
        <v>0.0277</v>
      </c>
      <c r="O615" s="23">
        <v>0.44</v>
      </c>
      <c r="P615" s="23">
        <v>12.13</v>
      </c>
      <c r="Q615" s="23">
        <v>2</v>
      </c>
      <c r="R615" s="23">
        <v>0</v>
      </c>
      <c r="S615" s="23">
        <v>3</v>
      </c>
      <c r="T615" s="23">
        <v>0</v>
      </c>
      <c r="U615" s="23">
        <v>0</v>
      </c>
      <c r="V615" s="23">
        <v>5</v>
      </c>
      <c r="W615" s="23">
        <v>14.95</v>
      </c>
      <c r="X615" s="23">
        <v>0</v>
      </c>
      <c r="Y615" s="24">
        <v>0</v>
      </c>
      <c r="Z615" s="23">
        <v>1</v>
      </c>
      <c r="AA615" s="23">
        <v>0</v>
      </c>
      <c r="AB615" s="19" t="str">
        <f>VLOOKUP(E:E,笔记匹配!A:X,3,FALSE)</f>
        <v>西米是个小可爱</v>
      </c>
      <c r="AC615" s="19" t="str">
        <f>VLOOKUP(E:E,笔记匹配!A:X,2,FALSE)</f>
        <v>月之精华</v>
      </c>
      <c r="AD615" s="19" t="str">
        <f>VLOOKUP(E:E,笔记匹配!A:X,4,FALSE)</f>
        <v>广禾堂</v>
      </c>
    </row>
    <row r="616" spans="1:30">
      <c r="A616" s="22" t="s">
        <v>74</v>
      </c>
      <c r="B616" s="22" t="s">
        <v>578</v>
      </c>
      <c r="C616" s="23">
        <v>18063089</v>
      </c>
      <c r="D616" s="22" t="s">
        <v>172</v>
      </c>
      <c r="E616" s="22" t="s">
        <v>372</v>
      </c>
      <c r="F616" s="22" t="s">
        <v>579</v>
      </c>
      <c r="G616" s="23">
        <v>3590129</v>
      </c>
      <c r="H616" s="22" t="s">
        <v>580</v>
      </c>
      <c r="I616" s="23">
        <v>2975322</v>
      </c>
      <c r="J616" s="22" t="s">
        <v>518</v>
      </c>
      <c r="K616" s="23">
        <v>34.19</v>
      </c>
      <c r="L616" s="23">
        <v>3722</v>
      </c>
      <c r="M616" s="23">
        <v>82</v>
      </c>
      <c r="N616" s="24">
        <v>0.022</v>
      </c>
      <c r="O616" s="23">
        <v>0.42</v>
      </c>
      <c r="P616" s="23">
        <v>9.19</v>
      </c>
      <c r="Q616" s="23">
        <v>0</v>
      </c>
      <c r="R616" s="23">
        <v>0</v>
      </c>
      <c r="S616" s="23">
        <v>0</v>
      </c>
      <c r="T616" s="23">
        <v>0</v>
      </c>
      <c r="U616" s="23">
        <v>0</v>
      </c>
      <c r="V616" s="23">
        <v>0</v>
      </c>
      <c r="W616" s="23">
        <v>0</v>
      </c>
      <c r="X616" s="23">
        <v>0</v>
      </c>
      <c r="Y616" s="24">
        <v>0</v>
      </c>
      <c r="Z616" s="23">
        <v>0</v>
      </c>
      <c r="AA616" s="23">
        <v>0</v>
      </c>
      <c r="AB616" s="19" t="str">
        <f>VLOOKUP(E:E,笔记匹配!A:X,3,FALSE)</f>
        <v>圆湘琴</v>
      </c>
      <c r="AC616" s="19" t="str">
        <f>VLOOKUP(E:E,笔记匹配!A:X,2,FALSE)</f>
        <v>月之精华</v>
      </c>
      <c r="AD616" s="19" t="str">
        <f>VLOOKUP(E:E,笔记匹配!A:X,4,FALSE)</f>
        <v>广禾堂月之精华</v>
      </c>
    </row>
    <row r="617" spans="1:30">
      <c r="A617" s="22" t="s">
        <v>74</v>
      </c>
      <c r="B617" s="22" t="s">
        <v>590</v>
      </c>
      <c r="C617" s="23">
        <v>19153892</v>
      </c>
      <c r="D617" s="22" t="s">
        <v>184</v>
      </c>
      <c r="E617" s="22" t="s">
        <v>374</v>
      </c>
      <c r="F617" s="22" t="s">
        <v>591</v>
      </c>
      <c r="G617" s="23">
        <v>4107361</v>
      </c>
      <c r="H617" s="22" t="s">
        <v>591</v>
      </c>
      <c r="I617" s="23">
        <v>3489735</v>
      </c>
      <c r="J617" s="22" t="s">
        <v>518</v>
      </c>
      <c r="K617" s="23">
        <v>441.24</v>
      </c>
      <c r="L617" s="23">
        <v>21668</v>
      </c>
      <c r="M617" s="23">
        <v>994</v>
      </c>
      <c r="N617" s="24">
        <v>0.0459</v>
      </c>
      <c r="O617" s="23">
        <v>0.44</v>
      </c>
      <c r="P617" s="23">
        <v>20.36</v>
      </c>
      <c r="Q617" s="23">
        <v>17</v>
      </c>
      <c r="R617" s="23">
        <v>3</v>
      </c>
      <c r="S617" s="23">
        <v>26</v>
      </c>
      <c r="T617" s="23">
        <v>1</v>
      </c>
      <c r="U617" s="23">
        <v>3</v>
      </c>
      <c r="V617" s="23">
        <v>50</v>
      </c>
      <c r="W617" s="23">
        <v>8.82</v>
      </c>
      <c r="X617" s="23">
        <v>0</v>
      </c>
      <c r="Y617" s="24">
        <v>0</v>
      </c>
      <c r="Z617" s="23">
        <v>3</v>
      </c>
      <c r="AA617" s="23">
        <v>2</v>
      </c>
      <c r="AB617" s="19" t="str">
        <f>VLOOKUP(E:E,笔记匹配!A:X,3,FALSE)</f>
        <v>是你拐</v>
      </c>
      <c r="AC617" s="19" t="str">
        <f>VLOOKUP(E:E,笔记匹配!A:X,2,FALSE)</f>
        <v>月之精华</v>
      </c>
      <c r="AD617" s="19" t="str">
        <f>VLOOKUP(E:E,笔记匹配!A:X,4,FALSE)</f>
        <v>广禾堂月之精华</v>
      </c>
    </row>
    <row r="618" spans="1:30">
      <c r="A618" s="22" t="s">
        <v>75</v>
      </c>
      <c r="B618" s="22" t="s">
        <v>521</v>
      </c>
      <c r="C618" s="23">
        <v>16642222</v>
      </c>
      <c r="D618" s="22" t="s">
        <v>172</v>
      </c>
      <c r="E618" s="22" t="s">
        <v>372</v>
      </c>
      <c r="F618" s="22" t="s">
        <v>522</v>
      </c>
      <c r="G618" s="23">
        <v>3233847</v>
      </c>
      <c r="H618" s="22" t="s">
        <v>522</v>
      </c>
      <c r="I618" s="23">
        <v>2619163</v>
      </c>
      <c r="J618" s="22" t="s">
        <v>518</v>
      </c>
      <c r="K618" s="23">
        <v>144.52</v>
      </c>
      <c r="L618" s="23">
        <v>9320</v>
      </c>
      <c r="M618" s="23">
        <v>281</v>
      </c>
      <c r="N618" s="24">
        <v>0.0302</v>
      </c>
      <c r="O618" s="23">
        <v>0.51</v>
      </c>
      <c r="P618" s="23">
        <v>15.51</v>
      </c>
      <c r="Q618" s="23">
        <v>4</v>
      </c>
      <c r="R618" s="23">
        <v>0</v>
      </c>
      <c r="S618" s="23">
        <v>1</v>
      </c>
      <c r="T618" s="23">
        <v>0</v>
      </c>
      <c r="U618" s="23">
        <v>1</v>
      </c>
      <c r="V618" s="23">
        <v>6</v>
      </c>
      <c r="W618" s="23">
        <v>24.09</v>
      </c>
      <c r="X618" s="23">
        <v>0</v>
      </c>
      <c r="Y618" s="24">
        <v>0</v>
      </c>
      <c r="Z618" s="23">
        <v>1</v>
      </c>
      <c r="AA618" s="23">
        <v>0</v>
      </c>
      <c r="AB618" s="19" t="str">
        <f>VLOOKUP(E:E,笔记匹配!A:X,3,FALSE)</f>
        <v>圆湘琴</v>
      </c>
      <c r="AC618" s="19" t="str">
        <f>VLOOKUP(E:E,笔记匹配!A:X,2,FALSE)</f>
        <v>月之精华</v>
      </c>
      <c r="AD618" s="19" t="str">
        <f>VLOOKUP(E:E,笔记匹配!A:X,4,FALSE)</f>
        <v>广禾堂月之精华</v>
      </c>
    </row>
    <row r="619" spans="1:30">
      <c r="A619" s="22" t="s">
        <v>75</v>
      </c>
      <c r="B619" s="22" t="s">
        <v>521</v>
      </c>
      <c r="C619" s="23">
        <v>16642794</v>
      </c>
      <c r="D619" s="22" t="s">
        <v>172</v>
      </c>
      <c r="E619" s="22" t="s">
        <v>372</v>
      </c>
      <c r="F619" s="22" t="s">
        <v>523</v>
      </c>
      <c r="G619" s="23">
        <v>3233955</v>
      </c>
      <c r="H619" s="22" t="s">
        <v>523</v>
      </c>
      <c r="I619" s="23">
        <v>2619293</v>
      </c>
      <c r="J619" s="22" t="s">
        <v>518</v>
      </c>
      <c r="K619" s="23">
        <v>385.23</v>
      </c>
      <c r="L619" s="23">
        <v>15517</v>
      </c>
      <c r="M619" s="23">
        <v>412</v>
      </c>
      <c r="N619" s="24">
        <v>0.0266</v>
      </c>
      <c r="O619" s="23">
        <v>0.94</v>
      </c>
      <c r="P619" s="23">
        <v>24.83</v>
      </c>
      <c r="Q619" s="23">
        <v>4</v>
      </c>
      <c r="R619" s="23">
        <v>0</v>
      </c>
      <c r="S619" s="23">
        <v>5</v>
      </c>
      <c r="T619" s="23">
        <v>0</v>
      </c>
      <c r="U619" s="23">
        <v>0</v>
      </c>
      <c r="V619" s="23">
        <v>9</v>
      </c>
      <c r="W619" s="23">
        <v>42.8</v>
      </c>
      <c r="X619" s="23">
        <v>0</v>
      </c>
      <c r="Y619" s="24">
        <v>0</v>
      </c>
      <c r="Z619" s="23">
        <v>0</v>
      </c>
      <c r="AA619" s="23">
        <v>2</v>
      </c>
      <c r="AB619" s="19" t="str">
        <f>VLOOKUP(E:E,笔记匹配!A:X,3,FALSE)</f>
        <v>圆湘琴</v>
      </c>
      <c r="AC619" s="19" t="str">
        <f>VLOOKUP(E:E,笔记匹配!A:X,2,FALSE)</f>
        <v>月之精华</v>
      </c>
      <c r="AD619" s="19" t="str">
        <f>VLOOKUP(E:E,笔记匹配!A:X,4,FALSE)</f>
        <v>广禾堂月之精华</v>
      </c>
    </row>
    <row r="620" spans="1:30">
      <c r="A620" s="22" t="s">
        <v>75</v>
      </c>
      <c r="B620" s="22" t="s">
        <v>521</v>
      </c>
      <c r="C620" s="23">
        <v>16642894</v>
      </c>
      <c r="D620" s="22" t="s">
        <v>172</v>
      </c>
      <c r="E620" s="22" t="s">
        <v>372</v>
      </c>
      <c r="F620" s="22" t="s">
        <v>524</v>
      </c>
      <c r="G620" s="23">
        <v>3233979</v>
      </c>
      <c r="H620" s="22" t="s">
        <v>524</v>
      </c>
      <c r="I620" s="23">
        <v>2619310</v>
      </c>
      <c r="J620" s="22" t="s">
        <v>518</v>
      </c>
      <c r="K620" s="23">
        <v>2.4</v>
      </c>
      <c r="L620" s="23">
        <v>255</v>
      </c>
      <c r="M620" s="23">
        <v>8</v>
      </c>
      <c r="N620" s="24">
        <v>0.0314</v>
      </c>
      <c r="O620" s="23">
        <v>0.3</v>
      </c>
      <c r="P620" s="23">
        <v>9.41</v>
      </c>
      <c r="Q620" s="23">
        <v>1</v>
      </c>
      <c r="R620" s="23">
        <v>0</v>
      </c>
      <c r="S620" s="23">
        <v>0</v>
      </c>
      <c r="T620" s="23">
        <v>0</v>
      </c>
      <c r="U620" s="23">
        <v>0</v>
      </c>
      <c r="V620" s="23">
        <v>1</v>
      </c>
      <c r="W620" s="23">
        <v>2.4</v>
      </c>
      <c r="X620" s="23">
        <v>0</v>
      </c>
      <c r="Y620" s="24">
        <v>0</v>
      </c>
      <c r="Z620" s="23">
        <v>0</v>
      </c>
      <c r="AA620" s="23">
        <v>0</v>
      </c>
      <c r="AB620" s="19" t="str">
        <f>VLOOKUP(E:E,笔记匹配!A:X,3,FALSE)</f>
        <v>圆湘琴</v>
      </c>
      <c r="AC620" s="19" t="str">
        <f>VLOOKUP(E:E,笔记匹配!A:X,2,FALSE)</f>
        <v>月之精华</v>
      </c>
      <c r="AD620" s="19" t="str">
        <f>VLOOKUP(E:E,笔记匹配!A:X,4,FALSE)</f>
        <v>广禾堂月之精华</v>
      </c>
    </row>
    <row r="621" spans="1:30">
      <c r="A621" s="22" t="s">
        <v>75</v>
      </c>
      <c r="B621" s="22" t="s">
        <v>531</v>
      </c>
      <c r="C621" s="23">
        <v>16851432</v>
      </c>
      <c r="D621" s="22" t="s">
        <v>172</v>
      </c>
      <c r="E621" s="22" t="s">
        <v>372</v>
      </c>
      <c r="F621" s="22" t="s">
        <v>532</v>
      </c>
      <c r="G621" s="23">
        <v>3264185</v>
      </c>
      <c r="H621" s="22" t="s">
        <v>532</v>
      </c>
      <c r="I621" s="23">
        <v>2651960</v>
      </c>
      <c r="J621" s="22" t="s">
        <v>518</v>
      </c>
      <c r="K621" s="23">
        <v>117.91</v>
      </c>
      <c r="L621" s="23">
        <v>9798</v>
      </c>
      <c r="M621" s="23">
        <v>258</v>
      </c>
      <c r="N621" s="24">
        <v>0.0263</v>
      </c>
      <c r="O621" s="23">
        <v>0.46</v>
      </c>
      <c r="P621" s="23">
        <v>12.03</v>
      </c>
      <c r="Q621" s="23">
        <v>0</v>
      </c>
      <c r="R621" s="23">
        <v>0</v>
      </c>
      <c r="S621" s="23">
        <v>1</v>
      </c>
      <c r="T621" s="23">
        <v>0</v>
      </c>
      <c r="U621" s="23">
        <v>0</v>
      </c>
      <c r="V621" s="23">
        <v>1</v>
      </c>
      <c r="W621" s="23">
        <v>117.91</v>
      </c>
      <c r="X621" s="23">
        <v>0</v>
      </c>
      <c r="Y621" s="24">
        <v>0</v>
      </c>
      <c r="Z621" s="23">
        <v>0</v>
      </c>
      <c r="AA621" s="23">
        <v>0</v>
      </c>
      <c r="AB621" s="19" t="str">
        <f>VLOOKUP(E:E,笔记匹配!A:X,3,FALSE)</f>
        <v>圆湘琴</v>
      </c>
      <c r="AC621" s="19" t="str">
        <f>VLOOKUP(E:E,笔记匹配!A:X,2,FALSE)</f>
        <v>月之精华</v>
      </c>
      <c r="AD621" s="19" t="str">
        <f>VLOOKUP(E:E,笔记匹配!A:X,4,FALSE)</f>
        <v>广禾堂月之精华</v>
      </c>
    </row>
    <row r="622" spans="1:30">
      <c r="A622" s="22" t="s">
        <v>75</v>
      </c>
      <c r="B622" s="22" t="s">
        <v>557</v>
      </c>
      <c r="C622" s="23">
        <v>17419696</v>
      </c>
      <c r="D622" s="22" t="s">
        <v>172</v>
      </c>
      <c r="E622" s="22" t="s">
        <v>372</v>
      </c>
      <c r="F622" s="22" t="s">
        <v>558</v>
      </c>
      <c r="G622" s="23">
        <v>3345513</v>
      </c>
      <c r="H622" s="22" t="s">
        <v>558</v>
      </c>
      <c r="I622" s="23">
        <v>2733316</v>
      </c>
      <c r="J622" s="22" t="s">
        <v>518</v>
      </c>
      <c r="K622" s="23">
        <v>139.96</v>
      </c>
      <c r="L622" s="23">
        <v>12151</v>
      </c>
      <c r="M622" s="23">
        <v>321</v>
      </c>
      <c r="N622" s="24">
        <v>0.0264</v>
      </c>
      <c r="O622" s="23">
        <v>0.44</v>
      </c>
      <c r="P622" s="23">
        <v>11.52</v>
      </c>
      <c r="Q622" s="23">
        <v>2</v>
      </c>
      <c r="R622" s="23">
        <v>0</v>
      </c>
      <c r="S622" s="23">
        <v>0</v>
      </c>
      <c r="T622" s="23">
        <v>0</v>
      </c>
      <c r="U622" s="23">
        <v>0</v>
      </c>
      <c r="V622" s="23">
        <v>2</v>
      </c>
      <c r="W622" s="23">
        <v>69.98</v>
      </c>
      <c r="X622" s="23">
        <v>0</v>
      </c>
      <c r="Y622" s="24">
        <v>0</v>
      </c>
      <c r="Z622" s="23">
        <v>1</v>
      </c>
      <c r="AA622" s="23">
        <v>1</v>
      </c>
      <c r="AB622" s="19" t="str">
        <f>VLOOKUP(E:E,笔记匹配!A:X,3,FALSE)</f>
        <v>圆湘琴</v>
      </c>
      <c r="AC622" s="19" t="str">
        <f>VLOOKUP(E:E,笔记匹配!A:X,2,FALSE)</f>
        <v>月之精华</v>
      </c>
      <c r="AD622" s="19" t="str">
        <f>VLOOKUP(E:E,笔记匹配!A:X,4,FALSE)</f>
        <v>广禾堂月之精华</v>
      </c>
    </row>
    <row r="623" spans="1:30">
      <c r="A623" s="22" t="s">
        <v>75</v>
      </c>
      <c r="B623" s="22" t="s">
        <v>569</v>
      </c>
      <c r="C623" s="23">
        <v>17994331</v>
      </c>
      <c r="D623" s="22" t="s">
        <v>172</v>
      </c>
      <c r="E623" s="22" t="s">
        <v>372</v>
      </c>
      <c r="F623" s="22" t="s">
        <v>570</v>
      </c>
      <c r="G623" s="23">
        <v>3555881</v>
      </c>
      <c r="H623" s="22" t="s">
        <v>570</v>
      </c>
      <c r="I623" s="23">
        <v>2940876</v>
      </c>
      <c r="J623" s="22" t="s">
        <v>518</v>
      </c>
      <c r="K623" s="23">
        <v>11.51</v>
      </c>
      <c r="L623" s="23">
        <v>2076</v>
      </c>
      <c r="M623" s="23">
        <v>33</v>
      </c>
      <c r="N623" s="24">
        <v>0.0159</v>
      </c>
      <c r="O623" s="23">
        <v>0.35</v>
      </c>
      <c r="P623" s="23">
        <v>5.54</v>
      </c>
      <c r="Q623" s="23">
        <v>0</v>
      </c>
      <c r="R623" s="23">
        <v>0</v>
      </c>
      <c r="S623" s="23">
        <v>0</v>
      </c>
      <c r="T623" s="23">
        <v>0</v>
      </c>
      <c r="U623" s="23">
        <v>0</v>
      </c>
      <c r="V623" s="23">
        <v>0</v>
      </c>
      <c r="W623" s="23">
        <v>0</v>
      </c>
      <c r="X623" s="23">
        <v>0</v>
      </c>
      <c r="Y623" s="24">
        <v>0</v>
      </c>
      <c r="Z623" s="23">
        <v>0</v>
      </c>
      <c r="AA623" s="23">
        <v>0</v>
      </c>
      <c r="AB623" s="19" t="str">
        <f>VLOOKUP(E:E,笔记匹配!A:X,3,FALSE)</f>
        <v>圆湘琴</v>
      </c>
      <c r="AC623" s="19" t="str">
        <f>VLOOKUP(E:E,笔记匹配!A:X,2,FALSE)</f>
        <v>月之精华</v>
      </c>
      <c r="AD623" s="19" t="str">
        <f>VLOOKUP(E:E,笔记匹配!A:X,4,FALSE)</f>
        <v>广禾堂月之精华</v>
      </c>
    </row>
    <row r="624" spans="1:30">
      <c r="A624" s="22" t="s">
        <v>75</v>
      </c>
      <c r="B624" s="22" t="s">
        <v>573</v>
      </c>
      <c r="C624" s="23">
        <v>18062841</v>
      </c>
      <c r="D624" s="22" t="s">
        <v>172</v>
      </c>
      <c r="E624" s="22" t="s">
        <v>373</v>
      </c>
      <c r="F624" s="22" t="s">
        <v>574</v>
      </c>
      <c r="G624" s="23">
        <v>3590010</v>
      </c>
      <c r="H624" s="22" t="s">
        <v>575</v>
      </c>
      <c r="I624" s="23">
        <v>2975201</v>
      </c>
      <c r="J624" s="22" t="s">
        <v>518</v>
      </c>
      <c r="K624" s="23">
        <v>1.2</v>
      </c>
      <c r="L624" s="23">
        <v>96</v>
      </c>
      <c r="M624" s="23">
        <v>4</v>
      </c>
      <c r="N624" s="24">
        <v>0.0417</v>
      </c>
      <c r="O624" s="23">
        <v>0.3</v>
      </c>
      <c r="P624" s="23">
        <v>12.5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23">
        <v>0</v>
      </c>
      <c r="W624" s="23">
        <v>0</v>
      </c>
      <c r="X624" s="23">
        <v>0</v>
      </c>
      <c r="Y624" s="24">
        <v>0</v>
      </c>
      <c r="Z624" s="23">
        <v>1</v>
      </c>
      <c r="AA624" s="23">
        <v>0</v>
      </c>
      <c r="AB624" s="19" t="str">
        <f>VLOOKUP(E:E,笔记匹配!A:X,3,FALSE)</f>
        <v>西米是个小可爱</v>
      </c>
      <c r="AC624" s="19" t="str">
        <f>VLOOKUP(E:E,笔记匹配!A:X,2,FALSE)</f>
        <v>月之精华</v>
      </c>
      <c r="AD624" s="19" t="str">
        <f>VLOOKUP(E:E,笔记匹配!A:X,4,FALSE)</f>
        <v>广禾堂</v>
      </c>
    </row>
    <row r="625" spans="1:30">
      <c r="A625" s="22" t="s">
        <v>75</v>
      </c>
      <c r="B625" s="22" t="s">
        <v>573</v>
      </c>
      <c r="C625" s="23">
        <v>18063010</v>
      </c>
      <c r="D625" s="22" t="s">
        <v>172</v>
      </c>
      <c r="E625" s="22" t="s">
        <v>373</v>
      </c>
      <c r="F625" s="22" t="s">
        <v>576</v>
      </c>
      <c r="G625" s="23">
        <v>3590089</v>
      </c>
      <c r="H625" s="22" t="s">
        <v>577</v>
      </c>
      <c r="I625" s="23">
        <v>2975278</v>
      </c>
      <c r="J625" s="22" t="s">
        <v>518</v>
      </c>
      <c r="K625" s="23">
        <v>71.43</v>
      </c>
      <c r="L625" s="23">
        <v>5550</v>
      </c>
      <c r="M625" s="23">
        <v>160</v>
      </c>
      <c r="N625" s="24">
        <v>0.0288</v>
      </c>
      <c r="O625" s="23">
        <v>0.45</v>
      </c>
      <c r="P625" s="23">
        <v>12.87</v>
      </c>
      <c r="Q625" s="23">
        <v>0</v>
      </c>
      <c r="R625" s="23">
        <v>0</v>
      </c>
      <c r="S625" s="23">
        <v>0</v>
      </c>
      <c r="T625" s="23">
        <v>0</v>
      </c>
      <c r="U625" s="23">
        <v>0</v>
      </c>
      <c r="V625" s="23">
        <v>0</v>
      </c>
      <c r="W625" s="23">
        <v>0</v>
      </c>
      <c r="X625" s="23">
        <v>0</v>
      </c>
      <c r="Y625" s="24">
        <v>0</v>
      </c>
      <c r="Z625" s="23">
        <v>0</v>
      </c>
      <c r="AA625" s="23">
        <v>2</v>
      </c>
      <c r="AB625" s="19" t="str">
        <f>VLOOKUP(E:E,笔记匹配!A:X,3,FALSE)</f>
        <v>西米是个小可爱</v>
      </c>
      <c r="AC625" s="19" t="str">
        <f>VLOOKUP(E:E,笔记匹配!A:X,2,FALSE)</f>
        <v>月之精华</v>
      </c>
      <c r="AD625" s="19" t="str">
        <f>VLOOKUP(E:E,笔记匹配!A:X,4,FALSE)</f>
        <v>广禾堂</v>
      </c>
    </row>
    <row r="626" spans="1:30">
      <c r="A626" s="22" t="s">
        <v>75</v>
      </c>
      <c r="B626" s="22" t="s">
        <v>578</v>
      </c>
      <c r="C626" s="23">
        <v>18063089</v>
      </c>
      <c r="D626" s="22" t="s">
        <v>172</v>
      </c>
      <c r="E626" s="22" t="s">
        <v>372</v>
      </c>
      <c r="F626" s="22" t="s">
        <v>579</v>
      </c>
      <c r="G626" s="23">
        <v>3590129</v>
      </c>
      <c r="H626" s="22" t="s">
        <v>580</v>
      </c>
      <c r="I626" s="23">
        <v>2975322</v>
      </c>
      <c r="J626" s="22" t="s">
        <v>518</v>
      </c>
      <c r="K626" s="23">
        <v>26.48</v>
      </c>
      <c r="L626" s="23">
        <v>2829</v>
      </c>
      <c r="M626" s="23">
        <v>67</v>
      </c>
      <c r="N626" s="24">
        <v>0.0237</v>
      </c>
      <c r="O626" s="23">
        <v>0.4</v>
      </c>
      <c r="P626" s="23">
        <v>9.36</v>
      </c>
      <c r="Q626" s="23">
        <v>0</v>
      </c>
      <c r="R626" s="23">
        <v>0</v>
      </c>
      <c r="S626" s="23">
        <v>0</v>
      </c>
      <c r="T626" s="23">
        <v>0</v>
      </c>
      <c r="U626" s="23">
        <v>1</v>
      </c>
      <c r="V626" s="23">
        <v>1</v>
      </c>
      <c r="W626" s="23">
        <v>26.48</v>
      </c>
      <c r="X626" s="23">
        <v>0</v>
      </c>
      <c r="Y626" s="24">
        <v>0</v>
      </c>
      <c r="Z626" s="23">
        <v>0</v>
      </c>
      <c r="AA626" s="23">
        <v>0</v>
      </c>
      <c r="AB626" s="19" t="str">
        <f>VLOOKUP(E:E,笔记匹配!A:X,3,FALSE)</f>
        <v>圆湘琴</v>
      </c>
      <c r="AC626" s="19" t="str">
        <f>VLOOKUP(E:E,笔记匹配!A:X,2,FALSE)</f>
        <v>月之精华</v>
      </c>
      <c r="AD626" s="19" t="str">
        <f>VLOOKUP(E:E,笔记匹配!A:X,4,FALSE)</f>
        <v>广禾堂月之精华</v>
      </c>
    </row>
    <row r="627" spans="1:30">
      <c r="A627" s="22" t="s">
        <v>75</v>
      </c>
      <c r="B627" s="22" t="s">
        <v>590</v>
      </c>
      <c r="C627" s="23">
        <v>19153892</v>
      </c>
      <c r="D627" s="22" t="s">
        <v>184</v>
      </c>
      <c r="E627" s="22" t="s">
        <v>374</v>
      </c>
      <c r="F627" s="22" t="s">
        <v>591</v>
      </c>
      <c r="G627" s="23">
        <v>4107361</v>
      </c>
      <c r="H627" s="22" t="s">
        <v>591</v>
      </c>
      <c r="I627" s="23">
        <v>3489735</v>
      </c>
      <c r="J627" s="22" t="s">
        <v>518</v>
      </c>
      <c r="K627" s="23">
        <v>503.9</v>
      </c>
      <c r="L627" s="23">
        <v>28984</v>
      </c>
      <c r="M627" s="23">
        <v>1879</v>
      </c>
      <c r="N627" s="24">
        <v>0.0648</v>
      </c>
      <c r="O627" s="23">
        <v>0.27</v>
      </c>
      <c r="P627" s="23">
        <v>17.39</v>
      </c>
      <c r="Q627" s="23">
        <v>35</v>
      </c>
      <c r="R627" s="23">
        <v>0</v>
      </c>
      <c r="S627" s="23">
        <v>26</v>
      </c>
      <c r="T627" s="23">
        <v>1</v>
      </c>
      <c r="U627" s="23">
        <v>2</v>
      </c>
      <c r="V627" s="23">
        <v>64</v>
      </c>
      <c r="W627" s="23">
        <v>7.87</v>
      </c>
      <c r="X627" s="23">
        <v>0</v>
      </c>
      <c r="Y627" s="24">
        <v>0</v>
      </c>
      <c r="Z627" s="23">
        <v>7</v>
      </c>
      <c r="AA627" s="23">
        <v>0</v>
      </c>
      <c r="AB627" s="19" t="str">
        <f>VLOOKUP(E:E,笔记匹配!A:X,3,FALSE)</f>
        <v>是你拐</v>
      </c>
      <c r="AC627" s="19" t="str">
        <f>VLOOKUP(E:E,笔记匹配!A:X,2,FALSE)</f>
        <v>月之精华</v>
      </c>
      <c r="AD627" s="19" t="str">
        <f>VLOOKUP(E:E,笔记匹配!A:X,4,FALSE)</f>
        <v>广禾堂月之精华</v>
      </c>
    </row>
    <row r="628" spans="1:30">
      <c r="A628" s="22" t="s">
        <v>76</v>
      </c>
      <c r="B628" s="22" t="s">
        <v>521</v>
      </c>
      <c r="C628" s="23">
        <v>16642222</v>
      </c>
      <c r="D628" s="22" t="s">
        <v>172</v>
      </c>
      <c r="E628" s="22" t="s">
        <v>372</v>
      </c>
      <c r="F628" s="22" t="s">
        <v>522</v>
      </c>
      <c r="G628" s="23">
        <v>3233847</v>
      </c>
      <c r="H628" s="22" t="s">
        <v>522</v>
      </c>
      <c r="I628" s="23">
        <v>2619163</v>
      </c>
      <c r="J628" s="22" t="s">
        <v>518</v>
      </c>
      <c r="K628" s="23">
        <v>146.94</v>
      </c>
      <c r="L628" s="23">
        <v>8160</v>
      </c>
      <c r="M628" s="23">
        <v>282</v>
      </c>
      <c r="N628" s="24">
        <v>0.0346</v>
      </c>
      <c r="O628" s="23">
        <v>0.52</v>
      </c>
      <c r="P628" s="23">
        <v>18.01</v>
      </c>
      <c r="Q628" s="23">
        <v>0</v>
      </c>
      <c r="R628" s="23">
        <v>0</v>
      </c>
      <c r="S628" s="23">
        <v>0</v>
      </c>
      <c r="T628" s="23">
        <v>0</v>
      </c>
      <c r="U628" s="23">
        <v>1</v>
      </c>
      <c r="V628" s="23">
        <v>1</v>
      </c>
      <c r="W628" s="23">
        <v>146.94</v>
      </c>
      <c r="X628" s="23">
        <v>0</v>
      </c>
      <c r="Y628" s="24">
        <v>0</v>
      </c>
      <c r="Z628" s="23">
        <v>1</v>
      </c>
      <c r="AA628" s="23">
        <v>0</v>
      </c>
      <c r="AB628" s="19" t="str">
        <f>VLOOKUP(E:E,笔记匹配!A:X,3,FALSE)</f>
        <v>圆湘琴</v>
      </c>
      <c r="AC628" s="19" t="str">
        <f>VLOOKUP(E:E,笔记匹配!A:X,2,FALSE)</f>
        <v>月之精华</v>
      </c>
      <c r="AD628" s="19" t="str">
        <f>VLOOKUP(E:E,笔记匹配!A:X,4,FALSE)</f>
        <v>广禾堂月之精华</v>
      </c>
    </row>
    <row r="629" spans="1:30">
      <c r="A629" s="22" t="s">
        <v>76</v>
      </c>
      <c r="B629" s="22" t="s">
        <v>521</v>
      </c>
      <c r="C629" s="23">
        <v>16642794</v>
      </c>
      <c r="D629" s="22" t="s">
        <v>172</v>
      </c>
      <c r="E629" s="22" t="s">
        <v>372</v>
      </c>
      <c r="F629" s="22" t="s">
        <v>523</v>
      </c>
      <c r="G629" s="23">
        <v>3233955</v>
      </c>
      <c r="H629" s="22" t="s">
        <v>523</v>
      </c>
      <c r="I629" s="23">
        <v>2619293</v>
      </c>
      <c r="J629" s="22" t="s">
        <v>518</v>
      </c>
      <c r="K629" s="23">
        <v>381.66</v>
      </c>
      <c r="L629" s="23">
        <v>14408</v>
      </c>
      <c r="M629" s="23">
        <v>397</v>
      </c>
      <c r="N629" s="24">
        <v>0.0276</v>
      </c>
      <c r="O629" s="23">
        <v>0.96</v>
      </c>
      <c r="P629" s="23">
        <v>26.49</v>
      </c>
      <c r="Q629" s="23">
        <v>6</v>
      </c>
      <c r="R629" s="23">
        <v>1</v>
      </c>
      <c r="S629" s="23">
        <v>0</v>
      </c>
      <c r="T629" s="23">
        <v>0</v>
      </c>
      <c r="U629" s="23">
        <v>2</v>
      </c>
      <c r="V629" s="23">
        <v>9</v>
      </c>
      <c r="W629" s="23">
        <v>42.41</v>
      </c>
      <c r="X629" s="23">
        <v>0</v>
      </c>
      <c r="Y629" s="24">
        <v>0</v>
      </c>
      <c r="Z629" s="23">
        <v>1</v>
      </c>
      <c r="AA629" s="23">
        <v>0</v>
      </c>
      <c r="AB629" s="19" t="str">
        <f>VLOOKUP(E:E,笔记匹配!A:X,3,FALSE)</f>
        <v>圆湘琴</v>
      </c>
      <c r="AC629" s="19" t="str">
        <f>VLOOKUP(E:E,笔记匹配!A:X,2,FALSE)</f>
        <v>月之精华</v>
      </c>
      <c r="AD629" s="19" t="str">
        <f>VLOOKUP(E:E,笔记匹配!A:X,4,FALSE)</f>
        <v>广禾堂月之精华</v>
      </c>
    </row>
    <row r="630" spans="1:30">
      <c r="A630" s="22" t="s">
        <v>76</v>
      </c>
      <c r="B630" s="22" t="s">
        <v>521</v>
      </c>
      <c r="C630" s="23">
        <v>16642894</v>
      </c>
      <c r="D630" s="22" t="s">
        <v>172</v>
      </c>
      <c r="E630" s="22" t="s">
        <v>372</v>
      </c>
      <c r="F630" s="22" t="s">
        <v>524</v>
      </c>
      <c r="G630" s="23">
        <v>3233979</v>
      </c>
      <c r="H630" s="22" t="s">
        <v>524</v>
      </c>
      <c r="I630" s="23">
        <v>2619310</v>
      </c>
      <c r="J630" s="22" t="s">
        <v>518</v>
      </c>
      <c r="K630" s="23">
        <v>2.97</v>
      </c>
      <c r="L630" s="23">
        <v>292</v>
      </c>
      <c r="M630" s="23">
        <v>10</v>
      </c>
      <c r="N630" s="24">
        <v>0.0342</v>
      </c>
      <c r="O630" s="23">
        <v>0.3</v>
      </c>
      <c r="P630" s="23">
        <v>10.17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23">
        <v>0</v>
      </c>
      <c r="W630" s="23">
        <v>0</v>
      </c>
      <c r="X630" s="23">
        <v>0</v>
      </c>
      <c r="Y630" s="24">
        <v>0</v>
      </c>
      <c r="Z630" s="23">
        <v>0</v>
      </c>
      <c r="AA630" s="23">
        <v>0</v>
      </c>
      <c r="AB630" s="19" t="str">
        <f>VLOOKUP(E:E,笔记匹配!A:X,3,FALSE)</f>
        <v>圆湘琴</v>
      </c>
      <c r="AC630" s="19" t="str">
        <f>VLOOKUP(E:E,笔记匹配!A:X,2,FALSE)</f>
        <v>月之精华</v>
      </c>
      <c r="AD630" s="19" t="str">
        <f>VLOOKUP(E:E,笔记匹配!A:X,4,FALSE)</f>
        <v>广禾堂月之精华</v>
      </c>
    </row>
    <row r="631" spans="1:30">
      <c r="A631" s="22" t="s">
        <v>76</v>
      </c>
      <c r="B631" s="22" t="s">
        <v>531</v>
      </c>
      <c r="C631" s="23">
        <v>16851432</v>
      </c>
      <c r="D631" s="22" t="s">
        <v>172</v>
      </c>
      <c r="E631" s="22" t="s">
        <v>372</v>
      </c>
      <c r="F631" s="22" t="s">
        <v>532</v>
      </c>
      <c r="G631" s="23">
        <v>3264185</v>
      </c>
      <c r="H631" s="22" t="s">
        <v>532</v>
      </c>
      <c r="I631" s="23">
        <v>2651960</v>
      </c>
      <c r="J631" s="22" t="s">
        <v>518</v>
      </c>
      <c r="K631" s="23">
        <v>94.07</v>
      </c>
      <c r="L631" s="23">
        <v>7382</v>
      </c>
      <c r="M631" s="23">
        <v>204</v>
      </c>
      <c r="N631" s="24">
        <v>0.0276</v>
      </c>
      <c r="O631" s="23">
        <v>0.46</v>
      </c>
      <c r="P631" s="23">
        <v>12.74</v>
      </c>
      <c r="Q631" s="23">
        <v>1</v>
      </c>
      <c r="R631" s="23">
        <v>0</v>
      </c>
      <c r="S631" s="23">
        <v>0</v>
      </c>
      <c r="T631" s="23">
        <v>0</v>
      </c>
      <c r="U631" s="23">
        <v>0</v>
      </c>
      <c r="V631" s="23">
        <v>1</v>
      </c>
      <c r="W631" s="23">
        <v>94.07</v>
      </c>
      <c r="X631" s="23">
        <v>0</v>
      </c>
      <c r="Y631" s="24">
        <v>0</v>
      </c>
      <c r="Z631" s="23">
        <v>0</v>
      </c>
      <c r="AA631" s="23">
        <v>0</v>
      </c>
      <c r="AB631" s="19" t="str">
        <f>VLOOKUP(E:E,笔记匹配!A:X,3,FALSE)</f>
        <v>圆湘琴</v>
      </c>
      <c r="AC631" s="19" t="str">
        <f>VLOOKUP(E:E,笔记匹配!A:X,2,FALSE)</f>
        <v>月之精华</v>
      </c>
      <c r="AD631" s="19" t="str">
        <f>VLOOKUP(E:E,笔记匹配!A:X,4,FALSE)</f>
        <v>广禾堂月之精华</v>
      </c>
    </row>
    <row r="632" spans="1:30">
      <c r="A632" s="22" t="s">
        <v>76</v>
      </c>
      <c r="B632" s="22" t="s">
        <v>557</v>
      </c>
      <c r="C632" s="23">
        <v>17419696</v>
      </c>
      <c r="D632" s="22" t="s">
        <v>172</v>
      </c>
      <c r="E632" s="22" t="s">
        <v>372</v>
      </c>
      <c r="F632" s="22" t="s">
        <v>558</v>
      </c>
      <c r="G632" s="23">
        <v>3345513</v>
      </c>
      <c r="H632" s="22" t="s">
        <v>558</v>
      </c>
      <c r="I632" s="23">
        <v>2733316</v>
      </c>
      <c r="J632" s="22" t="s">
        <v>518</v>
      </c>
      <c r="K632" s="23">
        <v>116.68</v>
      </c>
      <c r="L632" s="23">
        <v>10115</v>
      </c>
      <c r="M632" s="23">
        <v>261</v>
      </c>
      <c r="N632" s="24">
        <v>0.0258</v>
      </c>
      <c r="O632" s="23">
        <v>0.45</v>
      </c>
      <c r="P632" s="23">
        <v>11.54</v>
      </c>
      <c r="Q632" s="23">
        <v>1</v>
      </c>
      <c r="R632" s="23">
        <v>1</v>
      </c>
      <c r="S632" s="23">
        <v>2</v>
      </c>
      <c r="T632" s="23">
        <v>0</v>
      </c>
      <c r="U632" s="23">
        <v>0</v>
      </c>
      <c r="V632" s="23">
        <v>4</v>
      </c>
      <c r="W632" s="23">
        <v>29.17</v>
      </c>
      <c r="X632" s="23">
        <v>0</v>
      </c>
      <c r="Y632" s="24">
        <v>0</v>
      </c>
      <c r="Z632" s="23">
        <v>1</v>
      </c>
      <c r="AA632" s="23">
        <v>0</v>
      </c>
      <c r="AB632" s="19" t="str">
        <f>VLOOKUP(E:E,笔记匹配!A:X,3,FALSE)</f>
        <v>圆湘琴</v>
      </c>
      <c r="AC632" s="19" t="str">
        <f>VLOOKUP(E:E,笔记匹配!A:X,2,FALSE)</f>
        <v>月之精华</v>
      </c>
      <c r="AD632" s="19" t="str">
        <f>VLOOKUP(E:E,笔记匹配!A:X,4,FALSE)</f>
        <v>广禾堂月之精华</v>
      </c>
    </row>
    <row r="633" spans="1:30">
      <c r="A633" s="22" t="s">
        <v>76</v>
      </c>
      <c r="B633" s="22" t="s">
        <v>569</v>
      </c>
      <c r="C633" s="23">
        <v>17994331</v>
      </c>
      <c r="D633" s="22" t="s">
        <v>172</v>
      </c>
      <c r="E633" s="22" t="s">
        <v>372</v>
      </c>
      <c r="F633" s="22" t="s">
        <v>570</v>
      </c>
      <c r="G633" s="23">
        <v>3555881</v>
      </c>
      <c r="H633" s="22" t="s">
        <v>570</v>
      </c>
      <c r="I633" s="23">
        <v>2940876</v>
      </c>
      <c r="J633" s="22" t="s">
        <v>518</v>
      </c>
      <c r="K633" s="23">
        <v>15.22</v>
      </c>
      <c r="L633" s="23">
        <v>1828</v>
      </c>
      <c r="M633" s="23">
        <v>40</v>
      </c>
      <c r="N633" s="24">
        <v>0.0219</v>
      </c>
      <c r="O633" s="23">
        <v>0.38</v>
      </c>
      <c r="P633" s="23">
        <v>8.33</v>
      </c>
      <c r="Q633" s="23">
        <v>0</v>
      </c>
      <c r="R633" s="23">
        <v>0</v>
      </c>
      <c r="S633" s="23">
        <v>0</v>
      </c>
      <c r="T633" s="23">
        <v>0</v>
      </c>
      <c r="U633" s="23">
        <v>1</v>
      </c>
      <c r="V633" s="23">
        <v>1</v>
      </c>
      <c r="W633" s="23">
        <v>15.22</v>
      </c>
      <c r="X633" s="23">
        <v>0</v>
      </c>
      <c r="Y633" s="24">
        <v>0</v>
      </c>
      <c r="Z633" s="23">
        <v>0</v>
      </c>
      <c r="AA633" s="23">
        <v>0</v>
      </c>
      <c r="AB633" s="19" t="str">
        <f>VLOOKUP(E:E,笔记匹配!A:X,3,FALSE)</f>
        <v>圆湘琴</v>
      </c>
      <c r="AC633" s="19" t="str">
        <f>VLOOKUP(E:E,笔记匹配!A:X,2,FALSE)</f>
        <v>月之精华</v>
      </c>
      <c r="AD633" s="19" t="str">
        <f>VLOOKUP(E:E,笔记匹配!A:X,4,FALSE)</f>
        <v>广禾堂月之精华</v>
      </c>
    </row>
    <row r="634" spans="1:30">
      <c r="A634" s="22" t="s">
        <v>76</v>
      </c>
      <c r="B634" s="22" t="s">
        <v>573</v>
      </c>
      <c r="C634" s="23">
        <v>18062841</v>
      </c>
      <c r="D634" s="22" t="s">
        <v>172</v>
      </c>
      <c r="E634" s="22" t="s">
        <v>373</v>
      </c>
      <c r="F634" s="22" t="s">
        <v>574</v>
      </c>
      <c r="G634" s="23">
        <v>3590010</v>
      </c>
      <c r="H634" s="22" t="s">
        <v>575</v>
      </c>
      <c r="I634" s="23">
        <v>2975201</v>
      </c>
      <c r="J634" s="22" t="s">
        <v>518</v>
      </c>
      <c r="K634" s="23">
        <v>2.68</v>
      </c>
      <c r="L634" s="23">
        <v>160</v>
      </c>
      <c r="M634" s="23">
        <v>9</v>
      </c>
      <c r="N634" s="24">
        <v>0.0562</v>
      </c>
      <c r="O634" s="23">
        <v>0.3</v>
      </c>
      <c r="P634" s="23">
        <v>16.75</v>
      </c>
      <c r="Q634" s="23">
        <v>0</v>
      </c>
      <c r="R634" s="23">
        <v>0</v>
      </c>
      <c r="S634" s="23">
        <v>0</v>
      </c>
      <c r="T634" s="23">
        <v>0</v>
      </c>
      <c r="U634" s="23">
        <v>0</v>
      </c>
      <c r="V634" s="23">
        <v>0</v>
      </c>
      <c r="W634" s="23">
        <v>0</v>
      </c>
      <c r="X634" s="23">
        <v>0</v>
      </c>
      <c r="Y634" s="24">
        <v>0</v>
      </c>
      <c r="Z634" s="23">
        <v>0</v>
      </c>
      <c r="AA634" s="23">
        <v>0</v>
      </c>
      <c r="AB634" s="19" t="str">
        <f>VLOOKUP(E:E,笔记匹配!A:X,3,FALSE)</f>
        <v>西米是个小可爱</v>
      </c>
      <c r="AC634" s="19" t="str">
        <f>VLOOKUP(E:E,笔记匹配!A:X,2,FALSE)</f>
        <v>月之精华</v>
      </c>
      <c r="AD634" s="19" t="str">
        <f>VLOOKUP(E:E,笔记匹配!A:X,4,FALSE)</f>
        <v>广禾堂</v>
      </c>
    </row>
    <row r="635" spans="1:30">
      <c r="A635" s="22" t="s">
        <v>76</v>
      </c>
      <c r="B635" s="22" t="s">
        <v>573</v>
      </c>
      <c r="C635" s="23">
        <v>18063010</v>
      </c>
      <c r="D635" s="22" t="s">
        <v>172</v>
      </c>
      <c r="E635" s="22" t="s">
        <v>373</v>
      </c>
      <c r="F635" s="22" t="s">
        <v>576</v>
      </c>
      <c r="G635" s="23">
        <v>3590089</v>
      </c>
      <c r="H635" s="22" t="s">
        <v>577</v>
      </c>
      <c r="I635" s="23">
        <v>2975278</v>
      </c>
      <c r="J635" s="22" t="s">
        <v>518</v>
      </c>
      <c r="K635" s="23">
        <v>64</v>
      </c>
      <c r="L635" s="23">
        <v>4544</v>
      </c>
      <c r="M635" s="23">
        <v>144</v>
      </c>
      <c r="N635" s="24">
        <v>0.0317</v>
      </c>
      <c r="O635" s="23">
        <v>0.44</v>
      </c>
      <c r="P635" s="23">
        <v>14.08</v>
      </c>
      <c r="Q635" s="23">
        <v>0</v>
      </c>
      <c r="R635" s="23">
        <v>0</v>
      </c>
      <c r="S635" s="23">
        <v>0</v>
      </c>
      <c r="T635" s="23">
        <v>0</v>
      </c>
      <c r="U635" s="23">
        <v>0</v>
      </c>
      <c r="V635" s="23">
        <v>0</v>
      </c>
      <c r="W635" s="23">
        <v>0</v>
      </c>
      <c r="X635" s="23">
        <v>0</v>
      </c>
      <c r="Y635" s="24">
        <v>0</v>
      </c>
      <c r="Z635" s="23">
        <v>1</v>
      </c>
      <c r="AA635" s="23">
        <v>1</v>
      </c>
      <c r="AB635" s="19" t="str">
        <f>VLOOKUP(E:E,笔记匹配!A:X,3,FALSE)</f>
        <v>西米是个小可爱</v>
      </c>
      <c r="AC635" s="19" t="str">
        <f>VLOOKUP(E:E,笔记匹配!A:X,2,FALSE)</f>
        <v>月之精华</v>
      </c>
      <c r="AD635" s="19" t="str">
        <f>VLOOKUP(E:E,笔记匹配!A:X,4,FALSE)</f>
        <v>广禾堂</v>
      </c>
    </row>
    <row r="636" spans="1:30">
      <c r="A636" s="22" t="s">
        <v>76</v>
      </c>
      <c r="B636" s="22" t="s">
        <v>578</v>
      </c>
      <c r="C636" s="23">
        <v>18063089</v>
      </c>
      <c r="D636" s="22" t="s">
        <v>172</v>
      </c>
      <c r="E636" s="22" t="s">
        <v>372</v>
      </c>
      <c r="F636" s="22" t="s">
        <v>579</v>
      </c>
      <c r="G636" s="23">
        <v>3590129</v>
      </c>
      <c r="H636" s="22" t="s">
        <v>580</v>
      </c>
      <c r="I636" s="23">
        <v>2975322</v>
      </c>
      <c r="J636" s="22" t="s">
        <v>518</v>
      </c>
      <c r="K636" s="23">
        <v>22.94</v>
      </c>
      <c r="L636" s="23">
        <v>2712</v>
      </c>
      <c r="M636" s="23">
        <v>55</v>
      </c>
      <c r="N636" s="24">
        <v>0.0203</v>
      </c>
      <c r="O636" s="23">
        <v>0.42</v>
      </c>
      <c r="P636" s="23">
        <v>8.46</v>
      </c>
      <c r="Q636" s="23">
        <v>3</v>
      </c>
      <c r="R636" s="23">
        <v>0</v>
      </c>
      <c r="S636" s="23">
        <v>0</v>
      </c>
      <c r="T636" s="23">
        <v>0</v>
      </c>
      <c r="U636" s="23">
        <v>0</v>
      </c>
      <c r="V636" s="23">
        <v>3</v>
      </c>
      <c r="W636" s="23">
        <v>7.65</v>
      </c>
      <c r="X636" s="23">
        <v>0</v>
      </c>
      <c r="Y636" s="24">
        <v>0</v>
      </c>
      <c r="Z636" s="23">
        <v>0</v>
      </c>
      <c r="AA636" s="23">
        <v>0</v>
      </c>
      <c r="AB636" s="19" t="str">
        <f>VLOOKUP(E:E,笔记匹配!A:X,3,FALSE)</f>
        <v>圆湘琴</v>
      </c>
      <c r="AC636" s="19" t="str">
        <f>VLOOKUP(E:E,笔记匹配!A:X,2,FALSE)</f>
        <v>月之精华</v>
      </c>
      <c r="AD636" s="19" t="str">
        <f>VLOOKUP(E:E,笔记匹配!A:X,4,FALSE)</f>
        <v>广禾堂月之精华</v>
      </c>
    </row>
    <row r="637" spans="1:30">
      <c r="A637" s="22" t="s">
        <v>76</v>
      </c>
      <c r="B637" s="22" t="s">
        <v>590</v>
      </c>
      <c r="C637" s="23">
        <v>19153892</v>
      </c>
      <c r="D637" s="22" t="s">
        <v>184</v>
      </c>
      <c r="E637" s="22" t="s">
        <v>374</v>
      </c>
      <c r="F637" s="22" t="s">
        <v>591</v>
      </c>
      <c r="G637" s="23">
        <v>4107361</v>
      </c>
      <c r="H637" s="22" t="s">
        <v>591</v>
      </c>
      <c r="I637" s="23">
        <v>3489735</v>
      </c>
      <c r="J637" s="22" t="s">
        <v>518</v>
      </c>
      <c r="K637" s="23">
        <v>499.98</v>
      </c>
      <c r="L637" s="23">
        <v>30767</v>
      </c>
      <c r="M637" s="23">
        <v>1945</v>
      </c>
      <c r="N637" s="24">
        <v>0.0632</v>
      </c>
      <c r="O637" s="23">
        <v>0.26</v>
      </c>
      <c r="P637" s="23">
        <v>16.25</v>
      </c>
      <c r="Q637" s="23">
        <v>35</v>
      </c>
      <c r="R637" s="23">
        <v>0</v>
      </c>
      <c r="S637" s="23">
        <v>27</v>
      </c>
      <c r="T637" s="23">
        <v>0</v>
      </c>
      <c r="U637" s="23">
        <v>0</v>
      </c>
      <c r="V637" s="23">
        <v>62</v>
      </c>
      <c r="W637" s="23">
        <v>8.06</v>
      </c>
      <c r="X637" s="23">
        <v>0</v>
      </c>
      <c r="Y637" s="24">
        <v>0</v>
      </c>
      <c r="Z637" s="23">
        <v>1</v>
      </c>
      <c r="AA637" s="23">
        <v>3</v>
      </c>
      <c r="AB637" s="19" t="str">
        <f>VLOOKUP(E:E,笔记匹配!A:X,3,FALSE)</f>
        <v>是你拐</v>
      </c>
      <c r="AC637" s="19" t="str">
        <f>VLOOKUP(E:E,笔记匹配!A:X,2,FALSE)</f>
        <v>月之精华</v>
      </c>
      <c r="AD637" s="19" t="str">
        <f>VLOOKUP(E:E,笔记匹配!A:X,4,FALSE)</f>
        <v>广禾堂月之精华</v>
      </c>
    </row>
    <row r="638" spans="1:30">
      <c r="A638" s="22" t="s">
        <v>77</v>
      </c>
      <c r="B638" s="22" t="s">
        <v>521</v>
      </c>
      <c r="C638" s="23">
        <v>16642222</v>
      </c>
      <c r="D638" s="22" t="s">
        <v>172</v>
      </c>
      <c r="E638" s="22" t="s">
        <v>372</v>
      </c>
      <c r="F638" s="22" t="s">
        <v>522</v>
      </c>
      <c r="G638" s="23">
        <v>3233847</v>
      </c>
      <c r="H638" s="22" t="s">
        <v>522</v>
      </c>
      <c r="I638" s="23">
        <v>2619163</v>
      </c>
      <c r="J638" s="22" t="s">
        <v>518</v>
      </c>
      <c r="K638" s="23">
        <v>91.63</v>
      </c>
      <c r="L638" s="23">
        <v>5812</v>
      </c>
      <c r="M638" s="23">
        <v>174</v>
      </c>
      <c r="N638" s="24">
        <v>0.0299</v>
      </c>
      <c r="O638" s="23">
        <v>0.53</v>
      </c>
      <c r="P638" s="23">
        <v>15.77</v>
      </c>
      <c r="Q638" s="23">
        <v>0</v>
      </c>
      <c r="R638" s="23">
        <v>0</v>
      </c>
      <c r="S638" s="23">
        <v>1</v>
      </c>
      <c r="T638" s="23">
        <v>1</v>
      </c>
      <c r="U638" s="23">
        <v>0</v>
      </c>
      <c r="V638" s="23">
        <v>2</v>
      </c>
      <c r="W638" s="23">
        <v>45.82</v>
      </c>
      <c r="X638" s="23">
        <v>0</v>
      </c>
      <c r="Y638" s="24">
        <v>0</v>
      </c>
      <c r="Z638" s="23">
        <v>0</v>
      </c>
      <c r="AA638" s="23">
        <v>0</v>
      </c>
      <c r="AB638" s="19" t="str">
        <f>VLOOKUP(E:E,笔记匹配!A:X,3,FALSE)</f>
        <v>圆湘琴</v>
      </c>
      <c r="AC638" s="19" t="str">
        <f>VLOOKUP(E:E,笔记匹配!A:X,2,FALSE)</f>
        <v>月之精华</v>
      </c>
      <c r="AD638" s="19" t="str">
        <f>VLOOKUP(E:E,笔记匹配!A:X,4,FALSE)</f>
        <v>广禾堂月之精华</v>
      </c>
    </row>
    <row r="639" spans="1:30">
      <c r="A639" s="22" t="s">
        <v>77</v>
      </c>
      <c r="B639" s="22" t="s">
        <v>521</v>
      </c>
      <c r="C639" s="23">
        <v>16642794</v>
      </c>
      <c r="D639" s="22" t="s">
        <v>172</v>
      </c>
      <c r="E639" s="22" t="s">
        <v>372</v>
      </c>
      <c r="F639" s="22" t="s">
        <v>523</v>
      </c>
      <c r="G639" s="23">
        <v>3233955</v>
      </c>
      <c r="H639" s="22" t="s">
        <v>523</v>
      </c>
      <c r="I639" s="23">
        <v>2619293</v>
      </c>
      <c r="J639" s="22" t="s">
        <v>518</v>
      </c>
      <c r="K639" s="23">
        <v>370.48</v>
      </c>
      <c r="L639" s="23">
        <v>13240</v>
      </c>
      <c r="M639" s="23">
        <v>371</v>
      </c>
      <c r="N639" s="24">
        <v>0.028</v>
      </c>
      <c r="O639" s="23">
        <v>1</v>
      </c>
      <c r="P639" s="23">
        <v>27.98</v>
      </c>
      <c r="Q639" s="23">
        <v>9</v>
      </c>
      <c r="R639" s="23">
        <v>0</v>
      </c>
      <c r="S639" s="23">
        <v>9</v>
      </c>
      <c r="T639" s="23">
        <v>3</v>
      </c>
      <c r="U639" s="23">
        <v>3</v>
      </c>
      <c r="V639" s="23">
        <v>24</v>
      </c>
      <c r="W639" s="23">
        <v>15.44</v>
      </c>
      <c r="X639" s="23">
        <v>0</v>
      </c>
      <c r="Y639" s="24">
        <v>0</v>
      </c>
      <c r="Z639" s="23">
        <v>3</v>
      </c>
      <c r="AA639" s="23">
        <v>1</v>
      </c>
      <c r="AB639" s="19" t="str">
        <f>VLOOKUP(E:E,笔记匹配!A:X,3,FALSE)</f>
        <v>圆湘琴</v>
      </c>
      <c r="AC639" s="19" t="str">
        <f>VLOOKUP(E:E,笔记匹配!A:X,2,FALSE)</f>
        <v>月之精华</v>
      </c>
      <c r="AD639" s="19" t="str">
        <f>VLOOKUP(E:E,笔记匹配!A:X,4,FALSE)</f>
        <v>广禾堂月之精华</v>
      </c>
    </row>
    <row r="640" spans="1:30">
      <c r="A640" s="22" t="s">
        <v>77</v>
      </c>
      <c r="B640" s="22" t="s">
        <v>521</v>
      </c>
      <c r="C640" s="23">
        <v>16642894</v>
      </c>
      <c r="D640" s="22" t="s">
        <v>172</v>
      </c>
      <c r="E640" s="22" t="s">
        <v>372</v>
      </c>
      <c r="F640" s="22" t="s">
        <v>524</v>
      </c>
      <c r="G640" s="23">
        <v>3233979</v>
      </c>
      <c r="H640" s="22" t="s">
        <v>524</v>
      </c>
      <c r="I640" s="23">
        <v>2619310</v>
      </c>
      <c r="J640" s="22" t="s">
        <v>518</v>
      </c>
      <c r="K640" s="23">
        <v>2.1</v>
      </c>
      <c r="L640" s="23">
        <v>268</v>
      </c>
      <c r="M640" s="23">
        <v>7</v>
      </c>
      <c r="N640" s="24">
        <v>0.0261</v>
      </c>
      <c r="O640" s="23">
        <v>0.3</v>
      </c>
      <c r="P640" s="23">
        <v>7.84</v>
      </c>
      <c r="Q640" s="23">
        <v>0</v>
      </c>
      <c r="R640" s="23">
        <v>0</v>
      </c>
      <c r="S640" s="23">
        <v>0</v>
      </c>
      <c r="T640" s="23">
        <v>0</v>
      </c>
      <c r="U640" s="23">
        <v>0</v>
      </c>
      <c r="V640" s="23">
        <v>0</v>
      </c>
      <c r="W640" s="23">
        <v>0</v>
      </c>
      <c r="X640" s="23">
        <v>0</v>
      </c>
      <c r="Y640" s="24">
        <v>0</v>
      </c>
      <c r="Z640" s="23">
        <v>0</v>
      </c>
      <c r="AA640" s="23">
        <v>0</v>
      </c>
      <c r="AB640" s="19" t="str">
        <f>VLOOKUP(E:E,笔记匹配!A:X,3,FALSE)</f>
        <v>圆湘琴</v>
      </c>
      <c r="AC640" s="19" t="str">
        <f>VLOOKUP(E:E,笔记匹配!A:X,2,FALSE)</f>
        <v>月之精华</v>
      </c>
      <c r="AD640" s="19" t="str">
        <f>VLOOKUP(E:E,笔记匹配!A:X,4,FALSE)</f>
        <v>广禾堂月之精华</v>
      </c>
    </row>
    <row r="641" spans="1:30">
      <c r="A641" s="22" t="s">
        <v>77</v>
      </c>
      <c r="B641" s="22" t="s">
        <v>531</v>
      </c>
      <c r="C641" s="23">
        <v>16851432</v>
      </c>
      <c r="D641" s="22" t="s">
        <v>172</v>
      </c>
      <c r="E641" s="22" t="s">
        <v>372</v>
      </c>
      <c r="F641" s="22" t="s">
        <v>532</v>
      </c>
      <c r="G641" s="23">
        <v>3264185</v>
      </c>
      <c r="H641" s="22" t="s">
        <v>532</v>
      </c>
      <c r="I641" s="23">
        <v>2651960</v>
      </c>
      <c r="J641" s="22" t="s">
        <v>518</v>
      </c>
      <c r="K641" s="23">
        <v>62.13</v>
      </c>
      <c r="L641" s="23">
        <v>4681</v>
      </c>
      <c r="M641" s="23">
        <v>135</v>
      </c>
      <c r="N641" s="24">
        <v>0.0288</v>
      </c>
      <c r="O641" s="23">
        <v>0.46</v>
      </c>
      <c r="P641" s="23">
        <v>13.27</v>
      </c>
      <c r="Q641" s="23">
        <v>3</v>
      </c>
      <c r="R641" s="23">
        <v>0</v>
      </c>
      <c r="S641" s="23">
        <v>0</v>
      </c>
      <c r="T641" s="23">
        <v>0</v>
      </c>
      <c r="U641" s="23">
        <v>0</v>
      </c>
      <c r="V641" s="23">
        <v>3</v>
      </c>
      <c r="W641" s="23">
        <v>20.71</v>
      </c>
      <c r="X641" s="23">
        <v>0</v>
      </c>
      <c r="Y641" s="24">
        <v>0</v>
      </c>
      <c r="Z641" s="23">
        <v>0</v>
      </c>
      <c r="AA641" s="23">
        <v>0</v>
      </c>
      <c r="AB641" s="19" t="str">
        <f>VLOOKUP(E:E,笔记匹配!A:X,3,FALSE)</f>
        <v>圆湘琴</v>
      </c>
      <c r="AC641" s="19" t="str">
        <f>VLOOKUP(E:E,笔记匹配!A:X,2,FALSE)</f>
        <v>月之精华</v>
      </c>
      <c r="AD641" s="19" t="str">
        <f>VLOOKUP(E:E,笔记匹配!A:X,4,FALSE)</f>
        <v>广禾堂月之精华</v>
      </c>
    </row>
    <row r="642" spans="1:30">
      <c r="A642" s="22" t="s">
        <v>77</v>
      </c>
      <c r="B642" s="22" t="s">
        <v>557</v>
      </c>
      <c r="C642" s="23">
        <v>17419696</v>
      </c>
      <c r="D642" s="22" t="s">
        <v>172</v>
      </c>
      <c r="E642" s="22" t="s">
        <v>372</v>
      </c>
      <c r="F642" s="22" t="s">
        <v>558</v>
      </c>
      <c r="G642" s="23">
        <v>3345513</v>
      </c>
      <c r="H642" s="22" t="s">
        <v>558</v>
      </c>
      <c r="I642" s="23">
        <v>2733316</v>
      </c>
      <c r="J642" s="22" t="s">
        <v>518</v>
      </c>
      <c r="K642" s="23">
        <v>105.28</v>
      </c>
      <c r="L642" s="23">
        <v>9070</v>
      </c>
      <c r="M642" s="23">
        <v>240</v>
      </c>
      <c r="N642" s="24">
        <v>0.0265</v>
      </c>
      <c r="O642" s="23">
        <v>0.44</v>
      </c>
      <c r="P642" s="23">
        <v>11.61</v>
      </c>
      <c r="Q642" s="23">
        <v>3</v>
      </c>
      <c r="R642" s="23">
        <v>0</v>
      </c>
      <c r="S642" s="23">
        <v>1</v>
      </c>
      <c r="T642" s="23">
        <v>0</v>
      </c>
      <c r="U642" s="23">
        <v>0</v>
      </c>
      <c r="V642" s="23">
        <v>4</v>
      </c>
      <c r="W642" s="23">
        <v>26.32</v>
      </c>
      <c r="X642" s="23">
        <v>0</v>
      </c>
      <c r="Y642" s="24">
        <v>0</v>
      </c>
      <c r="Z642" s="23">
        <v>1</v>
      </c>
      <c r="AA642" s="23">
        <v>0</v>
      </c>
      <c r="AB642" s="19" t="str">
        <f>VLOOKUP(E:E,笔记匹配!A:X,3,FALSE)</f>
        <v>圆湘琴</v>
      </c>
      <c r="AC642" s="19" t="str">
        <f>VLOOKUP(E:E,笔记匹配!A:X,2,FALSE)</f>
        <v>月之精华</v>
      </c>
      <c r="AD642" s="19" t="str">
        <f>VLOOKUP(E:E,笔记匹配!A:X,4,FALSE)</f>
        <v>广禾堂月之精华</v>
      </c>
    </row>
    <row r="643" spans="1:30">
      <c r="A643" s="22" t="s">
        <v>77</v>
      </c>
      <c r="B643" s="22" t="s">
        <v>569</v>
      </c>
      <c r="C643" s="23">
        <v>17994331</v>
      </c>
      <c r="D643" s="22" t="s">
        <v>172</v>
      </c>
      <c r="E643" s="22" t="s">
        <v>372</v>
      </c>
      <c r="F643" s="22" t="s">
        <v>570</v>
      </c>
      <c r="G643" s="23">
        <v>3555881</v>
      </c>
      <c r="H643" s="22" t="s">
        <v>570</v>
      </c>
      <c r="I643" s="23">
        <v>2940876</v>
      </c>
      <c r="J643" s="22" t="s">
        <v>518</v>
      </c>
      <c r="K643" s="23">
        <v>11</v>
      </c>
      <c r="L643" s="23">
        <v>1387</v>
      </c>
      <c r="M643" s="23">
        <v>30</v>
      </c>
      <c r="N643" s="24">
        <v>0.0216</v>
      </c>
      <c r="O643" s="23">
        <v>0.37</v>
      </c>
      <c r="P643" s="23">
        <v>7.93</v>
      </c>
      <c r="Q643" s="23">
        <v>0</v>
      </c>
      <c r="R643" s="23">
        <v>0</v>
      </c>
      <c r="S643" s="23">
        <v>0</v>
      </c>
      <c r="T643" s="23">
        <v>0</v>
      </c>
      <c r="U643" s="23">
        <v>0</v>
      </c>
      <c r="V643" s="23">
        <v>0</v>
      </c>
      <c r="W643" s="23">
        <v>0</v>
      </c>
      <c r="X643" s="23">
        <v>0</v>
      </c>
      <c r="Y643" s="24">
        <v>0</v>
      </c>
      <c r="Z643" s="23">
        <v>0</v>
      </c>
      <c r="AA643" s="23">
        <v>3</v>
      </c>
      <c r="AB643" s="19" t="str">
        <f>VLOOKUP(E:E,笔记匹配!A:X,3,FALSE)</f>
        <v>圆湘琴</v>
      </c>
      <c r="AC643" s="19" t="str">
        <f>VLOOKUP(E:E,笔记匹配!A:X,2,FALSE)</f>
        <v>月之精华</v>
      </c>
      <c r="AD643" s="19" t="str">
        <f>VLOOKUP(E:E,笔记匹配!A:X,4,FALSE)</f>
        <v>广禾堂月之精华</v>
      </c>
    </row>
    <row r="644" spans="1:30">
      <c r="A644" s="22" t="s">
        <v>77</v>
      </c>
      <c r="B644" s="22" t="s">
        <v>573</v>
      </c>
      <c r="C644" s="23">
        <v>18062841</v>
      </c>
      <c r="D644" s="22" t="s">
        <v>172</v>
      </c>
      <c r="E644" s="22" t="s">
        <v>373</v>
      </c>
      <c r="F644" s="22" t="s">
        <v>574</v>
      </c>
      <c r="G644" s="23">
        <v>3590010</v>
      </c>
      <c r="H644" s="22" t="s">
        <v>575</v>
      </c>
      <c r="I644" s="23">
        <v>2975201</v>
      </c>
      <c r="J644" s="22" t="s">
        <v>518</v>
      </c>
      <c r="K644" s="23">
        <v>1.8</v>
      </c>
      <c r="L644" s="23">
        <v>140</v>
      </c>
      <c r="M644" s="23">
        <v>6</v>
      </c>
      <c r="N644" s="24">
        <v>0.0429</v>
      </c>
      <c r="O644" s="23">
        <v>0.3</v>
      </c>
      <c r="P644" s="23">
        <v>12.86</v>
      </c>
      <c r="Q644" s="23">
        <v>0</v>
      </c>
      <c r="R644" s="23">
        <v>0</v>
      </c>
      <c r="S644" s="23">
        <v>0</v>
      </c>
      <c r="T644" s="23">
        <v>0</v>
      </c>
      <c r="U644" s="23">
        <v>0</v>
      </c>
      <c r="V644" s="23">
        <v>0</v>
      </c>
      <c r="W644" s="23">
        <v>0</v>
      </c>
      <c r="X644" s="23">
        <v>0</v>
      </c>
      <c r="Y644" s="24">
        <v>0</v>
      </c>
      <c r="Z644" s="23">
        <v>0</v>
      </c>
      <c r="AA644" s="23">
        <v>0</v>
      </c>
      <c r="AB644" s="19" t="str">
        <f>VLOOKUP(E:E,笔记匹配!A:X,3,FALSE)</f>
        <v>西米是个小可爱</v>
      </c>
      <c r="AC644" s="19" t="str">
        <f>VLOOKUP(E:E,笔记匹配!A:X,2,FALSE)</f>
        <v>月之精华</v>
      </c>
      <c r="AD644" s="19" t="str">
        <f>VLOOKUP(E:E,笔记匹配!A:X,4,FALSE)</f>
        <v>广禾堂</v>
      </c>
    </row>
    <row r="645" spans="1:30">
      <c r="A645" s="22" t="s">
        <v>77</v>
      </c>
      <c r="B645" s="22" t="s">
        <v>573</v>
      </c>
      <c r="C645" s="23">
        <v>18063010</v>
      </c>
      <c r="D645" s="22" t="s">
        <v>172</v>
      </c>
      <c r="E645" s="22" t="s">
        <v>373</v>
      </c>
      <c r="F645" s="22" t="s">
        <v>576</v>
      </c>
      <c r="G645" s="23">
        <v>3590089</v>
      </c>
      <c r="H645" s="22" t="s">
        <v>577</v>
      </c>
      <c r="I645" s="23">
        <v>2975278</v>
      </c>
      <c r="J645" s="22" t="s">
        <v>518</v>
      </c>
      <c r="K645" s="23">
        <v>38.31</v>
      </c>
      <c r="L645" s="23">
        <v>2903</v>
      </c>
      <c r="M645" s="23">
        <v>88</v>
      </c>
      <c r="N645" s="24">
        <v>0.0303</v>
      </c>
      <c r="O645" s="23">
        <v>0.44</v>
      </c>
      <c r="P645" s="23">
        <v>13.2</v>
      </c>
      <c r="Q645" s="23">
        <v>1</v>
      </c>
      <c r="R645" s="23">
        <v>0</v>
      </c>
      <c r="S645" s="23">
        <v>0</v>
      </c>
      <c r="T645" s="23">
        <v>0</v>
      </c>
      <c r="U645" s="23">
        <v>0</v>
      </c>
      <c r="V645" s="23">
        <v>1</v>
      </c>
      <c r="W645" s="23">
        <v>38.31</v>
      </c>
      <c r="X645" s="23">
        <v>0</v>
      </c>
      <c r="Y645" s="24">
        <v>0</v>
      </c>
      <c r="Z645" s="23">
        <v>0</v>
      </c>
      <c r="AA645" s="23">
        <v>2</v>
      </c>
      <c r="AB645" s="19" t="str">
        <f>VLOOKUP(E:E,笔记匹配!A:X,3,FALSE)</f>
        <v>西米是个小可爱</v>
      </c>
      <c r="AC645" s="19" t="str">
        <f>VLOOKUP(E:E,笔记匹配!A:X,2,FALSE)</f>
        <v>月之精华</v>
      </c>
      <c r="AD645" s="19" t="str">
        <f>VLOOKUP(E:E,笔记匹配!A:X,4,FALSE)</f>
        <v>广禾堂</v>
      </c>
    </row>
    <row r="646" spans="1:30">
      <c r="A646" s="22" t="s">
        <v>77</v>
      </c>
      <c r="B646" s="22" t="s">
        <v>578</v>
      </c>
      <c r="C646" s="23">
        <v>18063089</v>
      </c>
      <c r="D646" s="22" t="s">
        <v>172</v>
      </c>
      <c r="E646" s="22" t="s">
        <v>372</v>
      </c>
      <c r="F646" s="22" t="s">
        <v>579</v>
      </c>
      <c r="G646" s="23">
        <v>3590129</v>
      </c>
      <c r="H646" s="22" t="s">
        <v>580</v>
      </c>
      <c r="I646" s="23">
        <v>2975322</v>
      </c>
      <c r="J646" s="22" t="s">
        <v>518</v>
      </c>
      <c r="K646" s="23">
        <v>16.76</v>
      </c>
      <c r="L646" s="23">
        <v>1912</v>
      </c>
      <c r="M646" s="23">
        <v>44</v>
      </c>
      <c r="N646" s="24">
        <v>0.023</v>
      </c>
      <c r="O646" s="23">
        <v>0.38</v>
      </c>
      <c r="P646" s="23">
        <v>8.77</v>
      </c>
      <c r="Q646" s="23">
        <v>0</v>
      </c>
      <c r="R646" s="23">
        <v>0</v>
      </c>
      <c r="S646" s="23">
        <v>0</v>
      </c>
      <c r="T646" s="23">
        <v>0</v>
      </c>
      <c r="U646" s="23">
        <v>0</v>
      </c>
      <c r="V646" s="23">
        <v>0</v>
      </c>
      <c r="W646" s="23">
        <v>0</v>
      </c>
      <c r="X646" s="23">
        <v>0</v>
      </c>
      <c r="Y646" s="24">
        <v>0</v>
      </c>
      <c r="Z646" s="23">
        <v>1</v>
      </c>
      <c r="AA646" s="23">
        <v>0</v>
      </c>
      <c r="AB646" s="19" t="str">
        <f>VLOOKUP(E:E,笔记匹配!A:X,3,FALSE)</f>
        <v>圆湘琴</v>
      </c>
      <c r="AC646" s="19" t="str">
        <f>VLOOKUP(E:E,笔记匹配!A:X,2,FALSE)</f>
        <v>月之精华</v>
      </c>
      <c r="AD646" s="19" t="str">
        <f>VLOOKUP(E:E,笔记匹配!A:X,4,FALSE)</f>
        <v>广禾堂月之精华</v>
      </c>
    </row>
    <row r="647" spans="1:30">
      <c r="A647" s="22" t="s">
        <v>77</v>
      </c>
      <c r="B647" s="22" t="s">
        <v>590</v>
      </c>
      <c r="C647" s="23">
        <v>19153892</v>
      </c>
      <c r="D647" s="22" t="s">
        <v>184</v>
      </c>
      <c r="E647" s="22" t="s">
        <v>374</v>
      </c>
      <c r="F647" s="22" t="s">
        <v>591</v>
      </c>
      <c r="G647" s="23">
        <v>4107361</v>
      </c>
      <c r="H647" s="22" t="s">
        <v>591</v>
      </c>
      <c r="I647" s="23">
        <v>3489735</v>
      </c>
      <c r="J647" s="22" t="s">
        <v>518</v>
      </c>
      <c r="K647" s="23">
        <v>503.67</v>
      </c>
      <c r="L647" s="23">
        <v>39992</v>
      </c>
      <c r="M647" s="23">
        <v>2416</v>
      </c>
      <c r="N647" s="24">
        <v>0.0604</v>
      </c>
      <c r="O647" s="23">
        <v>0.21</v>
      </c>
      <c r="P647" s="23">
        <v>12.59</v>
      </c>
      <c r="Q647" s="23">
        <v>24</v>
      </c>
      <c r="R647" s="23">
        <v>0</v>
      </c>
      <c r="S647" s="23">
        <v>24</v>
      </c>
      <c r="T647" s="23">
        <v>1</v>
      </c>
      <c r="U647" s="23">
        <v>3</v>
      </c>
      <c r="V647" s="23">
        <v>52</v>
      </c>
      <c r="W647" s="23">
        <v>9.69</v>
      </c>
      <c r="X647" s="23">
        <v>0</v>
      </c>
      <c r="Y647" s="24">
        <v>0</v>
      </c>
      <c r="Z647" s="23">
        <v>0</v>
      </c>
      <c r="AA647" s="23">
        <v>4</v>
      </c>
      <c r="AB647" s="19" t="str">
        <f>VLOOKUP(E:E,笔记匹配!A:X,3,FALSE)</f>
        <v>是你拐</v>
      </c>
      <c r="AC647" s="19" t="str">
        <f>VLOOKUP(E:E,笔记匹配!A:X,2,FALSE)</f>
        <v>月之精华</v>
      </c>
      <c r="AD647" s="19" t="str">
        <f>VLOOKUP(E:E,笔记匹配!A:X,4,FALSE)</f>
        <v>广禾堂月之精华</v>
      </c>
    </row>
    <row r="648" spans="1:30">
      <c r="A648" s="22" t="s">
        <v>77</v>
      </c>
      <c r="B648" s="22" t="s">
        <v>592</v>
      </c>
      <c r="C648" s="23">
        <v>19286290</v>
      </c>
      <c r="D648" s="22" t="s">
        <v>184</v>
      </c>
      <c r="E648" s="22" t="s">
        <v>390</v>
      </c>
      <c r="F648" s="22" t="s">
        <v>593</v>
      </c>
      <c r="G648" s="23">
        <v>4167658</v>
      </c>
      <c r="H648" s="22" t="s">
        <v>594</v>
      </c>
      <c r="I648" s="23">
        <v>3505260</v>
      </c>
      <c r="J648" s="22" t="s">
        <v>518</v>
      </c>
      <c r="K648" s="23">
        <v>72.31</v>
      </c>
      <c r="L648" s="23">
        <v>7492</v>
      </c>
      <c r="M648" s="23">
        <v>209</v>
      </c>
      <c r="N648" s="24">
        <v>0.0279</v>
      </c>
      <c r="O648" s="23">
        <v>0.35</v>
      </c>
      <c r="P648" s="23">
        <v>9.65</v>
      </c>
      <c r="Q648" s="23">
        <v>7</v>
      </c>
      <c r="R648" s="23">
        <v>0</v>
      </c>
      <c r="S648" s="23">
        <v>10</v>
      </c>
      <c r="T648" s="23">
        <v>2</v>
      </c>
      <c r="U648" s="23">
        <v>0</v>
      </c>
      <c r="V648" s="23">
        <v>19</v>
      </c>
      <c r="W648" s="23">
        <v>3.81</v>
      </c>
      <c r="X648" s="23">
        <v>0</v>
      </c>
      <c r="Y648" s="24">
        <v>0</v>
      </c>
      <c r="Z648" s="23">
        <v>1</v>
      </c>
      <c r="AA648" s="23">
        <v>0</v>
      </c>
      <c r="AB648" s="19" t="str">
        <f>VLOOKUP(E:E,笔记匹配!A:X,3,FALSE)</f>
        <v>大雷芸</v>
      </c>
      <c r="AC648" s="19" t="str">
        <f>VLOOKUP(E:E,笔记匹配!A:X,2,FALSE)</f>
        <v>月之精华</v>
      </c>
      <c r="AD648" s="19" t="str">
        <f>VLOOKUP(E:E,笔记匹配!A:X,4,FALSE)</f>
        <v>广禾堂</v>
      </c>
    </row>
    <row r="649" spans="1:30">
      <c r="A649" s="22" t="s">
        <v>77</v>
      </c>
      <c r="B649" s="22" t="s">
        <v>592</v>
      </c>
      <c r="C649" s="23">
        <v>19286362</v>
      </c>
      <c r="D649" s="22" t="s">
        <v>184</v>
      </c>
      <c r="E649" s="22" t="s">
        <v>391</v>
      </c>
      <c r="F649" s="22" t="s">
        <v>595</v>
      </c>
      <c r="G649" s="23">
        <v>4167690</v>
      </c>
      <c r="H649" s="22" t="s">
        <v>595</v>
      </c>
      <c r="I649" s="23">
        <v>3550573</v>
      </c>
      <c r="J649" s="22" t="s">
        <v>518</v>
      </c>
      <c r="K649" s="23">
        <v>41.68</v>
      </c>
      <c r="L649" s="23">
        <v>3724</v>
      </c>
      <c r="M649" s="23">
        <v>74</v>
      </c>
      <c r="N649" s="24">
        <v>0.0199</v>
      </c>
      <c r="O649" s="23">
        <v>0.56</v>
      </c>
      <c r="P649" s="23">
        <v>11.19</v>
      </c>
      <c r="Q649" s="23">
        <v>4</v>
      </c>
      <c r="R649" s="23">
        <v>0</v>
      </c>
      <c r="S649" s="23">
        <v>2</v>
      </c>
      <c r="T649" s="23">
        <v>0</v>
      </c>
      <c r="U649" s="23">
        <v>0</v>
      </c>
      <c r="V649" s="23">
        <v>6</v>
      </c>
      <c r="W649" s="23">
        <v>6.95</v>
      </c>
      <c r="X649" s="23">
        <v>0</v>
      </c>
      <c r="Y649" s="24">
        <v>0</v>
      </c>
      <c r="Z649" s="23">
        <v>0</v>
      </c>
      <c r="AA649" s="23">
        <v>0</v>
      </c>
      <c r="AB649" s="19" t="str">
        <f>VLOOKUP(E:E,笔记匹配!A:X,3,FALSE)</f>
        <v>我还可以再瘦点吗</v>
      </c>
      <c r="AC649" s="19" t="str">
        <f>VLOOKUP(E:E,笔记匹配!A:X,2,FALSE)</f>
        <v>无</v>
      </c>
      <c r="AD649" s="19" t="str">
        <f>VLOOKUP(E:E,笔记匹配!A:X,4,FALSE)</f>
        <v>无</v>
      </c>
    </row>
    <row r="650" spans="1:30">
      <c r="A650" s="22" t="s">
        <v>78</v>
      </c>
      <c r="B650" s="22" t="s">
        <v>521</v>
      </c>
      <c r="C650" s="23">
        <v>16642222</v>
      </c>
      <c r="D650" s="22" t="s">
        <v>172</v>
      </c>
      <c r="E650" s="22" t="s">
        <v>372</v>
      </c>
      <c r="F650" s="22" t="s">
        <v>522</v>
      </c>
      <c r="G650" s="23">
        <v>3233847</v>
      </c>
      <c r="H650" s="22" t="s">
        <v>522</v>
      </c>
      <c r="I650" s="23">
        <v>2619163</v>
      </c>
      <c r="J650" s="22" t="s">
        <v>518</v>
      </c>
      <c r="K650" s="23">
        <v>129.37</v>
      </c>
      <c r="L650" s="23">
        <v>7695</v>
      </c>
      <c r="M650" s="23">
        <v>242</v>
      </c>
      <c r="N650" s="24">
        <v>0.0314</v>
      </c>
      <c r="O650" s="23">
        <v>0.53</v>
      </c>
      <c r="P650" s="23">
        <v>16.81</v>
      </c>
      <c r="Q650" s="23">
        <v>2</v>
      </c>
      <c r="R650" s="23">
        <v>0</v>
      </c>
      <c r="S650" s="23">
        <v>1</v>
      </c>
      <c r="T650" s="23">
        <v>0</v>
      </c>
      <c r="U650" s="23">
        <v>0</v>
      </c>
      <c r="V650" s="23">
        <v>3</v>
      </c>
      <c r="W650" s="23">
        <v>43.12</v>
      </c>
      <c r="X650" s="23">
        <v>0</v>
      </c>
      <c r="Y650" s="24">
        <v>0</v>
      </c>
      <c r="Z650" s="23">
        <v>0</v>
      </c>
      <c r="AA650" s="23">
        <v>0</v>
      </c>
      <c r="AB650" s="19" t="str">
        <f>VLOOKUP(E:E,笔记匹配!A:X,3,FALSE)</f>
        <v>圆湘琴</v>
      </c>
      <c r="AC650" s="19" t="str">
        <f>VLOOKUP(E:E,笔记匹配!A:X,2,FALSE)</f>
        <v>月之精华</v>
      </c>
      <c r="AD650" s="19" t="str">
        <f>VLOOKUP(E:E,笔记匹配!A:X,4,FALSE)</f>
        <v>广禾堂月之精华</v>
      </c>
    </row>
    <row r="651" spans="1:30">
      <c r="A651" s="22" t="s">
        <v>78</v>
      </c>
      <c r="B651" s="22" t="s">
        <v>521</v>
      </c>
      <c r="C651" s="23">
        <v>16642794</v>
      </c>
      <c r="D651" s="22" t="s">
        <v>172</v>
      </c>
      <c r="E651" s="22" t="s">
        <v>372</v>
      </c>
      <c r="F651" s="22" t="s">
        <v>523</v>
      </c>
      <c r="G651" s="23">
        <v>3233955</v>
      </c>
      <c r="H651" s="22" t="s">
        <v>523</v>
      </c>
      <c r="I651" s="23">
        <v>2619293</v>
      </c>
      <c r="J651" s="22" t="s">
        <v>518</v>
      </c>
      <c r="K651" s="23">
        <v>384.4</v>
      </c>
      <c r="L651" s="23">
        <v>13651</v>
      </c>
      <c r="M651" s="23">
        <v>399</v>
      </c>
      <c r="N651" s="24">
        <v>0.0292</v>
      </c>
      <c r="O651" s="23">
        <v>0.96</v>
      </c>
      <c r="P651" s="23">
        <v>28.16</v>
      </c>
      <c r="Q651" s="23">
        <v>3</v>
      </c>
      <c r="R651" s="23">
        <v>0</v>
      </c>
      <c r="S651" s="23">
        <v>5</v>
      </c>
      <c r="T651" s="23">
        <v>0</v>
      </c>
      <c r="U651" s="23">
        <v>2</v>
      </c>
      <c r="V651" s="23">
        <v>10</v>
      </c>
      <c r="W651" s="23">
        <v>38.44</v>
      </c>
      <c r="X651" s="23">
        <v>0</v>
      </c>
      <c r="Y651" s="24">
        <v>0</v>
      </c>
      <c r="Z651" s="23">
        <v>2</v>
      </c>
      <c r="AA651" s="23">
        <v>2</v>
      </c>
      <c r="AB651" s="19" t="str">
        <f>VLOOKUP(E:E,笔记匹配!A:X,3,FALSE)</f>
        <v>圆湘琴</v>
      </c>
      <c r="AC651" s="19" t="str">
        <f>VLOOKUP(E:E,笔记匹配!A:X,2,FALSE)</f>
        <v>月之精华</v>
      </c>
      <c r="AD651" s="19" t="str">
        <f>VLOOKUP(E:E,笔记匹配!A:X,4,FALSE)</f>
        <v>广禾堂月之精华</v>
      </c>
    </row>
    <row r="652" spans="1:30">
      <c r="A652" s="22" t="s">
        <v>78</v>
      </c>
      <c r="B652" s="22" t="s">
        <v>521</v>
      </c>
      <c r="C652" s="23">
        <v>16642894</v>
      </c>
      <c r="D652" s="22" t="s">
        <v>172</v>
      </c>
      <c r="E652" s="22" t="s">
        <v>372</v>
      </c>
      <c r="F652" s="22" t="s">
        <v>524</v>
      </c>
      <c r="G652" s="23">
        <v>3233979</v>
      </c>
      <c r="H652" s="22" t="s">
        <v>524</v>
      </c>
      <c r="I652" s="23">
        <v>2619310</v>
      </c>
      <c r="J652" s="22" t="s">
        <v>518</v>
      </c>
      <c r="K652" s="23">
        <v>1.49</v>
      </c>
      <c r="L652" s="23">
        <v>220</v>
      </c>
      <c r="M652" s="23">
        <v>5</v>
      </c>
      <c r="N652" s="24">
        <v>0.0227</v>
      </c>
      <c r="O652" s="23">
        <v>0.3</v>
      </c>
      <c r="P652" s="23">
        <v>6.77</v>
      </c>
      <c r="Q652" s="23">
        <v>0</v>
      </c>
      <c r="R652" s="23">
        <v>1</v>
      </c>
      <c r="S652" s="23">
        <v>0</v>
      </c>
      <c r="T652" s="23">
        <v>0</v>
      </c>
      <c r="U652" s="23">
        <v>0</v>
      </c>
      <c r="V652" s="23">
        <v>1</v>
      </c>
      <c r="W652" s="23">
        <v>1.49</v>
      </c>
      <c r="X652" s="23">
        <v>0</v>
      </c>
      <c r="Y652" s="24">
        <v>0</v>
      </c>
      <c r="Z652" s="23">
        <v>0</v>
      </c>
      <c r="AA652" s="23">
        <v>0</v>
      </c>
      <c r="AB652" s="19" t="str">
        <f>VLOOKUP(E:E,笔记匹配!A:X,3,FALSE)</f>
        <v>圆湘琴</v>
      </c>
      <c r="AC652" s="19" t="str">
        <f>VLOOKUP(E:E,笔记匹配!A:X,2,FALSE)</f>
        <v>月之精华</v>
      </c>
      <c r="AD652" s="19" t="str">
        <f>VLOOKUP(E:E,笔记匹配!A:X,4,FALSE)</f>
        <v>广禾堂月之精华</v>
      </c>
    </row>
    <row r="653" spans="1:30">
      <c r="A653" s="22" t="s">
        <v>78</v>
      </c>
      <c r="B653" s="22" t="s">
        <v>531</v>
      </c>
      <c r="C653" s="23">
        <v>16851432</v>
      </c>
      <c r="D653" s="22" t="s">
        <v>172</v>
      </c>
      <c r="E653" s="22" t="s">
        <v>372</v>
      </c>
      <c r="F653" s="22" t="s">
        <v>532</v>
      </c>
      <c r="G653" s="23">
        <v>3264185</v>
      </c>
      <c r="H653" s="22" t="s">
        <v>532</v>
      </c>
      <c r="I653" s="23">
        <v>2651960</v>
      </c>
      <c r="J653" s="22" t="s">
        <v>518</v>
      </c>
      <c r="K653" s="23">
        <v>68.79</v>
      </c>
      <c r="L653" s="23">
        <v>4921</v>
      </c>
      <c r="M653" s="23">
        <v>152</v>
      </c>
      <c r="N653" s="24">
        <v>0.0309</v>
      </c>
      <c r="O653" s="23">
        <v>0.45</v>
      </c>
      <c r="P653" s="23">
        <v>13.98</v>
      </c>
      <c r="Q653" s="23">
        <v>1</v>
      </c>
      <c r="R653" s="23">
        <v>0</v>
      </c>
      <c r="S653" s="23">
        <v>0</v>
      </c>
      <c r="T653" s="23">
        <v>0</v>
      </c>
      <c r="U653" s="23">
        <v>0</v>
      </c>
      <c r="V653" s="23">
        <v>1</v>
      </c>
      <c r="W653" s="23">
        <v>68.79</v>
      </c>
      <c r="X653" s="23">
        <v>0</v>
      </c>
      <c r="Y653" s="24">
        <v>0</v>
      </c>
      <c r="Z653" s="23">
        <v>4</v>
      </c>
      <c r="AA653" s="23">
        <v>0</v>
      </c>
      <c r="AB653" s="19" t="str">
        <f>VLOOKUP(E:E,笔记匹配!A:X,3,FALSE)</f>
        <v>圆湘琴</v>
      </c>
      <c r="AC653" s="19" t="str">
        <f>VLOOKUP(E:E,笔记匹配!A:X,2,FALSE)</f>
        <v>月之精华</v>
      </c>
      <c r="AD653" s="19" t="str">
        <f>VLOOKUP(E:E,笔记匹配!A:X,4,FALSE)</f>
        <v>广禾堂月之精华</v>
      </c>
    </row>
    <row r="654" spans="1:30">
      <c r="A654" s="22" t="s">
        <v>78</v>
      </c>
      <c r="B654" s="22" t="s">
        <v>557</v>
      </c>
      <c r="C654" s="23">
        <v>17419696</v>
      </c>
      <c r="D654" s="22" t="s">
        <v>172</v>
      </c>
      <c r="E654" s="22" t="s">
        <v>372</v>
      </c>
      <c r="F654" s="22" t="s">
        <v>558</v>
      </c>
      <c r="G654" s="23">
        <v>3345513</v>
      </c>
      <c r="H654" s="22" t="s">
        <v>558</v>
      </c>
      <c r="I654" s="23">
        <v>2733316</v>
      </c>
      <c r="J654" s="22" t="s">
        <v>518</v>
      </c>
      <c r="K654" s="23">
        <v>103.08</v>
      </c>
      <c r="L654" s="23">
        <v>8240</v>
      </c>
      <c r="M654" s="23">
        <v>226</v>
      </c>
      <c r="N654" s="24">
        <v>0.0274</v>
      </c>
      <c r="O654" s="23">
        <v>0.46</v>
      </c>
      <c r="P654" s="23">
        <v>12.51</v>
      </c>
      <c r="Q654" s="23">
        <v>1</v>
      </c>
      <c r="R654" s="23">
        <v>0</v>
      </c>
      <c r="S654" s="23">
        <v>0</v>
      </c>
      <c r="T654" s="23">
        <v>0</v>
      </c>
      <c r="U654" s="23">
        <v>0</v>
      </c>
      <c r="V654" s="23">
        <v>1</v>
      </c>
      <c r="W654" s="23">
        <v>103.08</v>
      </c>
      <c r="X654" s="23">
        <v>0</v>
      </c>
      <c r="Y654" s="24">
        <v>0</v>
      </c>
      <c r="Z654" s="23">
        <v>3</v>
      </c>
      <c r="AA654" s="23">
        <v>1</v>
      </c>
      <c r="AB654" s="19" t="str">
        <f>VLOOKUP(E:E,笔记匹配!A:X,3,FALSE)</f>
        <v>圆湘琴</v>
      </c>
      <c r="AC654" s="19" t="str">
        <f>VLOOKUP(E:E,笔记匹配!A:X,2,FALSE)</f>
        <v>月之精华</v>
      </c>
      <c r="AD654" s="19" t="str">
        <f>VLOOKUP(E:E,笔记匹配!A:X,4,FALSE)</f>
        <v>广禾堂月之精华</v>
      </c>
    </row>
    <row r="655" spans="1:30">
      <c r="A655" s="22" t="s">
        <v>78</v>
      </c>
      <c r="B655" s="22" t="s">
        <v>569</v>
      </c>
      <c r="C655" s="23">
        <v>17994331</v>
      </c>
      <c r="D655" s="22" t="s">
        <v>172</v>
      </c>
      <c r="E655" s="22" t="s">
        <v>372</v>
      </c>
      <c r="F655" s="22" t="s">
        <v>570</v>
      </c>
      <c r="G655" s="23">
        <v>3555881</v>
      </c>
      <c r="H655" s="22" t="s">
        <v>570</v>
      </c>
      <c r="I655" s="23">
        <v>2940876</v>
      </c>
      <c r="J655" s="22" t="s">
        <v>518</v>
      </c>
      <c r="K655" s="23">
        <v>12.85</v>
      </c>
      <c r="L655" s="23">
        <v>1377</v>
      </c>
      <c r="M655" s="23">
        <v>37</v>
      </c>
      <c r="N655" s="24">
        <v>0.0269</v>
      </c>
      <c r="O655" s="23">
        <v>0.35</v>
      </c>
      <c r="P655" s="23">
        <v>9.33</v>
      </c>
      <c r="Q655" s="23">
        <v>0</v>
      </c>
      <c r="R655" s="23">
        <v>0</v>
      </c>
      <c r="S655" s="23">
        <v>0</v>
      </c>
      <c r="T655" s="23">
        <v>0</v>
      </c>
      <c r="U655" s="23">
        <v>0</v>
      </c>
      <c r="V655" s="23">
        <v>0</v>
      </c>
      <c r="W655" s="23">
        <v>0</v>
      </c>
      <c r="X655" s="23">
        <v>0</v>
      </c>
      <c r="Y655" s="24">
        <v>0</v>
      </c>
      <c r="Z655" s="23">
        <v>0</v>
      </c>
      <c r="AA655" s="23">
        <v>0</v>
      </c>
      <c r="AB655" s="19" t="str">
        <f>VLOOKUP(E:E,笔记匹配!A:X,3,FALSE)</f>
        <v>圆湘琴</v>
      </c>
      <c r="AC655" s="19" t="str">
        <f>VLOOKUP(E:E,笔记匹配!A:X,2,FALSE)</f>
        <v>月之精华</v>
      </c>
      <c r="AD655" s="19" t="str">
        <f>VLOOKUP(E:E,笔记匹配!A:X,4,FALSE)</f>
        <v>广禾堂月之精华</v>
      </c>
    </row>
    <row r="656" spans="1:30">
      <c r="A656" s="22" t="s">
        <v>78</v>
      </c>
      <c r="B656" s="22" t="s">
        <v>573</v>
      </c>
      <c r="C656" s="23">
        <v>18062841</v>
      </c>
      <c r="D656" s="22" t="s">
        <v>172</v>
      </c>
      <c r="E656" s="22" t="s">
        <v>373</v>
      </c>
      <c r="F656" s="22" t="s">
        <v>574</v>
      </c>
      <c r="G656" s="23">
        <v>3590010</v>
      </c>
      <c r="H656" s="22" t="s">
        <v>575</v>
      </c>
      <c r="I656" s="23">
        <v>2975201</v>
      </c>
      <c r="J656" s="22" t="s">
        <v>518</v>
      </c>
      <c r="K656" s="23">
        <v>1.06</v>
      </c>
      <c r="L656" s="23">
        <v>115</v>
      </c>
      <c r="M656" s="23">
        <v>4</v>
      </c>
      <c r="N656" s="24">
        <v>0.0348</v>
      </c>
      <c r="O656" s="23">
        <v>0.26</v>
      </c>
      <c r="P656" s="23">
        <v>9.22</v>
      </c>
      <c r="Q656" s="23">
        <v>0</v>
      </c>
      <c r="R656" s="23">
        <v>0</v>
      </c>
      <c r="S656" s="23">
        <v>0</v>
      </c>
      <c r="T656" s="23">
        <v>0</v>
      </c>
      <c r="U656" s="23">
        <v>0</v>
      </c>
      <c r="V656" s="23">
        <v>0</v>
      </c>
      <c r="W656" s="23">
        <v>0</v>
      </c>
      <c r="X656" s="23">
        <v>0</v>
      </c>
      <c r="Y656" s="24">
        <v>0</v>
      </c>
      <c r="Z656" s="23">
        <v>0</v>
      </c>
      <c r="AA656" s="23">
        <v>8</v>
      </c>
      <c r="AB656" s="19" t="str">
        <f>VLOOKUP(E:E,笔记匹配!A:X,3,FALSE)</f>
        <v>西米是个小可爱</v>
      </c>
      <c r="AC656" s="19" t="str">
        <f>VLOOKUP(E:E,笔记匹配!A:X,2,FALSE)</f>
        <v>月之精华</v>
      </c>
      <c r="AD656" s="19" t="str">
        <f>VLOOKUP(E:E,笔记匹配!A:X,4,FALSE)</f>
        <v>广禾堂</v>
      </c>
    </row>
    <row r="657" spans="1:30">
      <c r="A657" s="22" t="s">
        <v>78</v>
      </c>
      <c r="B657" s="22" t="s">
        <v>573</v>
      </c>
      <c r="C657" s="23">
        <v>18063010</v>
      </c>
      <c r="D657" s="22" t="s">
        <v>172</v>
      </c>
      <c r="E657" s="22" t="s">
        <v>373</v>
      </c>
      <c r="F657" s="22" t="s">
        <v>576</v>
      </c>
      <c r="G657" s="23">
        <v>3590089</v>
      </c>
      <c r="H657" s="22" t="s">
        <v>577</v>
      </c>
      <c r="I657" s="23">
        <v>2975278</v>
      </c>
      <c r="J657" s="22" t="s">
        <v>518</v>
      </c>
      <c r="K657" s="23">
        <v>48.83</v>
      </c>
      <c r="L657" s="23">
        <v>3322</v>
      </c>
      <c r="M657" s="23">
        <v>114</v>
      </c>
      <c r="N657" s="24">
        <v>0.0343</v>
      </c>
      <c r="O657" s="23">
        <v>0.43</v>
      </c>
      <c r="P657" s="23">
        <v>14.7</v>
      </c>
      <c r="Q657" s="23">
        <v>1</v>
      </c>
      <c r="R657" s="23">
        <v>0</v>
      </c>
      <c r="S657" s="23">
        <v>1</v>
      </c>
      <c r="T657" s="23">
        <v>0</v>
      </c>
      <c r="U657" s="23">
        <v>0</v>
      </c>
      <c r="V657" s="23">
        <v>2</v>
      </c>
      <c r="W657" s="23">
        <v>24.42</v>
      </c>
      <c r="X657" s="23">
        <v>0</v>
      </c>
      <c r="Y657" s="24">
        <v>0</v>
      </c>
      <c r="Z657" s="23">
        <v>2</v>
      </c>
      <c r="AA657" s="23">
        <v>1</v>
      </c>
      <c r="AB657" s="19" t="str">
        <f>VLOOKUP(E:E,笔记匹配!A:X,3,FALSE)</f>
        <v>西米是个小可爱</v>
      </c>
      <c r="AC657" s="19" t="str">
        <f>VLOOKUP(E:E,笔记匹配!A:X,2,FALSE)</f>
        <v>月之精华</v>
      </c>
      <c r="AD657" s="19" t="str">
        <f>VLOOKUP(E:E,笔记匹配!A:X,4,FALSE)</f>
        <v>广禾堂</v>
      </c>
    </row>
    <row r="658" spans="1:30">
      <c r="A658" s="22" t="s">
        <v>78</v>
      </c>
      <c r="B658" s="22" t="s">
        <v>578</v>
      </c>
      <c r="C658" s="23">
        <v>18063089</v>
      </c>
      <c r="D658" s="22" t="s">
        <v>172</v>
      </c>
      <c r="E658" s="22" t="s">
        <v>372</v>
      </c>
      <c r="F658" s="22" t="s">
        <v>579</v>
      </c>
      <c r="G658" s="23">
        <v>3590129</v>
      </c>
      <c r="H658" s="22" t="s">
        <v>580</v>
      </c>
      <c r="I658" s="23">
        <v>2975322</v>
      </c>
      <c r="J658" s="22" t="s">
        <v>518</v>
      </c>
      <c r="K658" s="23">
        <v>21.57</v>
      </c>
      <c r="L658" s="23">
        <v>1989</v>
      </c>
      <c r="M658" s="23">
        <v>52</v>
      </c>
      <c r="N658" s="24">
        <v>0.0261</v>
      </c>
      <c r="O658" s="23">
        <v>0.41</v>
      </c>
      <c r="P658" s="23">
        <v>10.84</v>
      </c>
      <c r="Q658" s="23">
        <v>1</v>
      </c>
      <c r="R658" s="23">
        <v>0</v>
      </c>
      <c r="S658" s="23">
        <v>0</v>
      </c>
      <c r="T658" s="23">
        <v>0</v>
      </c>
      <c r="U658" s="23">
        <v>0</v>
      </c>
      <c r="V658" s="23">
        <v>1</v>
      </c>
      <c r="W658" s="23">
        <v>21.57</v>
      </c>
      <c r="X658" s="23">
        <v>0</v>
      </c>
      <c r="Y658" s="24">
        <v>0</v>
      </c>
      <c r="Z658" s="23">
        <v>0</v>
      </c>
      <c r="AA658" s="23">
        <v>0</v>
      </c>
      <c r="AB658" s="19" t="str">
        <f>VLOOKUP(E:E,笔记匹配!A:X,3,FALSE)</f>
        <v>圆湘琴</v>
      </c>
      <c r="AC658" s="19" t="str">
        <f>VLOOKUP(E:E,笔记匹配!A:X,2,FALSE)</f>
        <v>月之精华</v>
      </c>
      <c r="AD658" s="19" t="str">
        <f>VLOOKUP(E:E,笔记匹配!A:X,4,FALSE)</f>
        <v>广禾堂月之精华</v>
      </c>
    </row>
    <row r="659" spans="1:30">
      <c r="A659" s="22" t="s">
        <v>78</v>
      </c>
      <c r="B659" s="22" t="s">
        <v>590</v>
      </c>
      <c r="C659" s="23">
        <v>19153892</v>
      </c>
      <c r="D659" s="22" t="s">
        <v>184</v>
      </c>
      <c r="E659" s="22" t="s">
        <v>374</v>
      </c>
      <c r="F659" s="22" t="s">
        <v>591</v>
      </c>
      <c r="G659" s="23">
        <v>4107361</v>
      </c>
      <c r="H659" s="22" t="s">
        <v>591</v>
      </c>
      <c r="I659" s="23">
        <v>3489735</v>
      </c>
      <c r="J659" s="22" t="s">
        <v>518</v>
      </c>
      <c r="K659" s="23">
        <v>502.65</v>
      </c>
      <c r="L659" s="23">
        <v>24731</v>
      </c>
      <c r="M659" s="23">
        <v>1818</v>
      </c>
      <c r="N659" s="24">
        <v>0.0735</v>
      </c>
      <c r="O659" s="23">
        <v>0.28</v>
      </c>
      <c r="P659" s="23">
        <v>20.32</v>
      </c>
      <c r="Q659" s="23">
        <v>19</v>
      </c>
      <c r="R659" s="23">
        <v>0</v>
      </c>
      <c r="S659" s="23">
        <v>24</v>
      </c>
      <c r="T659" s="23">
        <v>0</v>
      </c>
      <c r="U659" s="23">
        <v>0</v>
      </c>
      <c r="V659" s="23">
        <v>43</v>
      </c>
      <c r="W659" s="23">
        <v>11.69</v>
      </c>
      <c r="X659" s="23">
        <v>0</v>
      </c>
      <c r="Y659" s="24">
        <v>0</v>
      </c>
      <c r="Z659" s="23">
        <v>1</v>
      </c>
      <c r="AA659" s="23">
        <v>2</v>
      </c>
      <c r="AB659" s="19" t="str">
        <f>VLOOKUP(E:E,笔记匹配!A:X,3,FALSE)</f>
        <v>是你拐</v>
      </c>
      <c r="AC659" s="19" t="str">
        <f>VLOOKUP(E:E,笔记匹配!A:X,2,FALSE)</f>
        <v>月之精华</v>
      </c>
      <c r="AD659" s="19" t="str">
        <f>VLOOKUP(E:E,笔记匹配!A:X,4,FALSE)</f>
        <v>广禾堂月之精华</v>
      </c>
    </row>
    <row r="660" spans="1:30">
      <c r="A660" s="22" t="s">
        <v>78</v>
      </c>
      <c r="B660" s="22" t="s">
        <v>592</v>
      </c>
      <c r="C660" s="23">
        <v>19286290</v>
      </c>
      <c r="D660" s="22" t="s">
        <v>184</v>
      </c>
      <c r="E660" s="22" t="s">
        <v>390</v>
      </c>
      <c r="F660" s="22" t="s">
        <v>593</v>
      </c>
      <c r="G660" s="23">
        <v>4167658</v>
      </c>
      <c r="H660" s="22" t="s">
        <v>594</v>
      </c>
      <c r="I660" s="23">
        <v>3505260</v>
      </c>
      <c r="J660" s="22" t="s">
        <v>518</v>
      </c>
      <c r="K660" s="23">
        <v>109.01</v>
      </c>
      <c r="L660" s="23">
        <v>11125</v>
      </c>
      <c r="M660" s="23">
        <v>321</v>
      </c>
      <c r="N660" s="24">
        <v>0.0289</v>
      </c>
      <c r="O660" s="23">
        <v>0.34</v>
      </c>
      <c r="P660" s="23">
        <v>9.8</v>
      </c>
      <c r="Q660" s="23">
        <v>16</v>
      </c>
      <c r="R660" s="23">
        <v>0</v>
      </c>
      <c r="S660" s="23">
        <v>8</v>
      </c>
      <c r="T660" s="23">
        <v>0</v>
      </c>
      <c r="U660" s="23">
        <v>1</v>
      </c>
      <c r="V660" s="23">
        <v>25</v>
      </c>
      <c r="W660" s="23">
        <v>4.36</v>
      </c>
      <c r="X660" s="23">
        <v>0</v>
      </c>
      <c r="Y660" s="24">
        <v>0</v>
      </c>
      <c r="Z660" s="23">
        <v>0</v>
      </c>
      <c r="AA660" s="23">
        <v>0</v>
      </c>
      <c r="AB660" s="19" t="str">
        <f>VLOOKUP(E:E,笔记匹配!A:X,3,FALSE)</f>
        <v>大雷芸</v>
      </c>
      <c r="AC660" s="19" t="str">
        <f>VLOOKUP(E:E,笔记匹配!A:X,2,FALSE)</f>
        <v>月之精华</v>
      </c>
      <c r="AD660" s="19" t="str">
        <f>VLOOKUP(E:E,笔记匹配!A:X,4,FALSE)</f>
        <v>广禾堂</v>
      </c>
    </row>
    <row r="661" spans="1:30">
      <c r="A661" s="22" t="s">
        <v>78</v>
      </c>
      <c r="B661" s="22" t="s">
        <v>592</v>
      </c>
      <c r="C661" s="23">
        <v>19286362</v>
      </c>
      <c r="D661" s="22" t="s">
        <v>184</v>
      </c>
      <c r="E661" s="22" t="s">
        <v>391</v>
      </c>
      <c r="F661" s="22" t="s">
        <v>595</v>
      </c>
      <c r="G661" s="23">
        <v>4167690</v>
      </c>
      <c r="H661" s="22" t="s">
        <v>595</v>
      </c>
      <c r="I661" s="23">
        <v>3550573</v>
      </c>
      <c r="J661" s="22" t="s">
        <v>518</v>
      </c>
      <c r="K661" s="23">
        <v>29.23</v>
      </c>
      <c r="L661" s="23">
        <v>2035</v>
      </c>
      <c r="M661" s="23">
        <v>59</v>
      </c>
      <c r="N661" s="24">
        <v>0.029</v>
      </c>
      <c r="O661" s="23">
        <v>0.5</v>
      </c>
      <c r="P661" s="23">
        <v>14.36</v>
      </c>
      <c r="Q661" s="23">
        <v>5</v>
      </c>
      <c r="R661" s="23">
        <v>0</v>
      </c>
      <c r="S661" s="23">
        <v>2</v>
      </c>
      <c r="T661" s="23">
        <v>1</v>
      </c>
      <c r="U661" s="23">
        <v>0</v>
      </c>
      <c r="V661" s="23">
        <v>8</v>
      </c>
      <c r="W661" s="23">
        <v>3.65</v>
      </c>
      <c r="X661" s="23">
        <v>0</v>
      </c>
      <c r="Y661" s="24">
        <v>0</v>
      </c>
      <c r="Z661" s="23">
        <v>0</v>
      </c>
      <c r="AA661" s="23">
        <v>0</v>
      </c>
      <c r="AB661" s="19" t="str">
        <f>VLOOKUP(E:E,笔记匹配!A:X,3,FALSE)</f>
        <v>我还可以再瘦点吗</v>
      </c>
      <c r="AC661" s="19" t="str">
        <f>VLOOKUP(E:E,笔记匹配!A:X,2,FALSE)</f>
        <v>无</v>
      </c>
      <c r="AD661" s="19" t="str">
        <f>VLOOKUP(E:E,笔记匹配!A:X,4,FALSE)</f>
        <v>无</v>
      </c>
    </row>
    <row r="662" spans="1:30">
      <c r="A662" s="22" t="s">
        <v>79</v>
      </c>
      <c r="B662" s="22" t="s">
        <v>521</v>
      </c>
      <c r="C662" s="23">
        <v>16642222</v>
      </c>
      <c r="D662" s="22" t="s">
        <v>172</v>
      </c>
      <c r="E662" s="22" t="s">
        <v>372</v>
      </c>
      <c r="F662" s="22" t="s">
        <v>522</v>
      </c>
      <c r="G662" s="23">
        <v>3233847</v>
      </c>
      <c r="H662" s="22" t="s">
        <v>522</v>
      </c>
      <c r="I662" s="23">
        <v>2619163</v>
      </c>
      <c r="J662" s="22" t="s">
        <v>518</v>
      </c>
      <c r="K662" s="23">
        <v>87.17</v>
      </c>
      <c r="L662" s="23">
        <v>6193</v>
      </c>
      <c r="M662" s="23">
        <v>163</v>
      </c>
      <c r="N662" s="24">
        <v>0.0263</v>
      </c>
      <c r="O662" s="23">
        <v>0.53</v>
      </c>
      <c r="P662" s="23">
        <v>14.08</v>
      </c>
      <c r="Q662" s="23">
        <v>1</v>
      </c>
      <c r="R662" s="23">
        <v>0</v>
      </c>
      <c r="S662" s="23">
        <v>1</v>
      </c>
      <c r="T662" s="23">
        <v>0</v>
      </c>
      <c r="U662" s="23">
        <v>1</v>
      </c>
      <c r="V662" s="23">
        <v>3</v>
      </c>
      <c r="W662" s="23">
        <v>29.06</v>
      </c>
      <c r="X662" s="23">
        <v>0</v>
      </c>
      <c r="Y662" s="24">
        <v>0</v>
      </c>
      <c r="Z662" s="23">
        <v>1</v>
      </c>
      <c r="AA662" s="23">
        <v>1</v>
      </c>
      <c r="AB662" s="19" t="str">
        <f>VLOOKUP(E:E,笔记匹配!A:X,3,FALSE)</f>
        <v>圆湘琴</v>
      </c>
      <c r="AC662" s="19" t="str">
        <f>VLOOKUP(E:E,笔记匹配!A:X,2,FALSE)</f>
        <v>月之精华</v>
      </c>
      <c r="AD662" s="19" t="str">
        <f>VLOOKUP(E:E,笔记匹配!A:X,4,FALSE)</f>
        <v>广禾堂月之精华</v>
      </c>
    </row>
    <row r="663" spans="1:30">
      <c r="A663" s="22" t="s">
        <v>79</v>
      </c>
      <c r="B663" s="22" t="s">
        <v>521</v>
      </c>
      <c r="C663" s="23">
        <v>16642794</v>
      </c>
      <c r="D663" s="22" t="s">
        <v>172</v>
      </c>
      <c r="E663" s="22" t="s">
        <v>372</v>
      </c>
      <c r="F663" s="22" t="s">
        <v>523</v>
      </c>
      <c r="G663" s="23">
        <v>3233955</v>
      </c>
      <c r="H663" s="22" t="s">
        <v>523</v>
      </c>
      <c r="I663" s="23">
        <v>2619293</v>
      </c>
      <c r="J663" s="22" t="s">
        <v>518</v>
      </c>
      <c r="K663" s="23">
        <v>369.12</v>
      </c>
      <c r="L663" s="23">
        <v>12694</v>
      </c>
      <c r="M663" s="23">
        <v>377</v>
      </c>
      <c r="N663" s="24">
        <v>0.0297</v>
      </c>
      <c r="O663" s="23">
        <v>0.98</v>
      </c>
      <c r="P663" s="23">
        <v>29.08</v>
      </c>
      <c r="Q663" s="23">
        <v>4</v>
      </c>
      <c r="R663" s="23">
        <v>0</v>
      </c>
      <c r="S663" s="23">
        <v>3</v>
      </c>
      <c r="T663" s="23">
        <v>0</v>
      </c>
      <c r="U663" s="23">
        <v>1</v>
      </c>
      <c r="V663" s="23">
        <v>8</v>
      </c>
      <c r="W663" s="23">
        <v>46.14</v>
      </c>
      <c r="X663" s="23">
        <v>0</v>
      </c>
      <c r="Y663" s="24">
        <v>0</v>
      </c>
      <c r="Z663" s="23">
        <v>1</v>
      </c>
      <c r="AA663" s="23">
        <v>0</v>
      </c>
      <c r="AB663" s="19" t="str">
        <f>VLOOKUP(E:E,笔记匹配!A:X,3,FALSE)</f>
        <v>圆湘琴</v>
      </c>
      <c r="AC663" s="19" t="str">
        <f>VLOOKUP(E:E,笔记匹配!A:X,2,FALSE)</f>
        <v>月之精华</v>
      </c>
      <c r="AD663" s="19" t="str">
        <f>VLOOKUP(E:E,笔记匹配!A:X,4,FALSE)</f>
        <v>广禾堂月之精华</v>
      </c>
    </row>
    <row r="664" spans="1:30">
      <c r="A664" s="22" t="s">
        <v>79</v>
      </c>
      <c r="B664" s="22" t="s">
        <v>521</v>
      </c>
      <c r="C664" s="23">
        <v>16642894</v>
      </c>
      <c r="D664" s="22" t="s">
        <v>172</v>
      </c>
      <c r="E664" s="22" t="s">
        <v>372</v>
      </c>
      <c r="F664" s="22" t="s">
        <v>524</v>
      </c>
      <c r="G664" s="23">
        <v>3233979</v>
      </c>
      <c r="H664" s="22" t="s">
        <v>524</v>
      </c>
      <c r="I664" s="23">
        <v>2619310</v>
      </c>
      <c r="J664" s="22" t="s">
        <v>518</v>
      </c>
      <c r="K664" s="23">
        <v>1.5</v>
      </c>
      <c r="L664" s="23">
        <v>152</v>
      </c>
      <c r="M664" s="23">
        <v>5</v>
      </c>
      <c r="N664" s="24">
        <v>0.0329</v>
      </c>
      <c r="O664" s="23">
        <v>0.3</v>
      </c>
      <c r="P664" s="23">
        <v>9.87</v>
      </c>
      <c r="Q664" s="23">
        <v>0</v>
      </c>
      <c r="R664" s="23">
        <v>0</v>
      </c>
      <c r="S664" s="23">
        <v>0</v>
      </c>
      <c r="T664" s="23">
        <v>0</v>
      </c>
      <c r="U664" s="23">
        <v>0</v>
      </c>
      <c r="V664" s="23">
        <v>0</v>
      </c>
      <c r="W664" s="23">
        <v>0</v>
      </c>
      <c r="X664" s="23">
        <v>0</v>
      </c>
      <c r="Y664" s="24">
        <v>0</v>
      </c>
      <c r="Z664" s="23">
        <v>0</v>
      </c>
      <c r="AA664" s="23">
        <v>0</v>
      </c>
      <c r="AB664" s="19" t="str">
        <f>VLOOKUP(E:E,笔记匹配!A:X,3,FALSE)</f>
        <v>圆湘琴</v>
      </c>
      <c r="AC664" s="19" t="str">
        <f>VLOOKUP(E:E,笔记匹配!A:X,2,FALSE)</f>
        <v>月之精华</v>
      </c>
      <c r="AD664" s="19" t="str">
        <f>VLOOKUP(E:E,笔记匹配!A:X,4,FALSE)</f>
        <v>广禾堂月之精华</v>
      </c>
    </row>
    <row r="665" spans="1:30">
      <c r="A665" s="22" t="s">
        <v>79</v>
      </c>
      <c r="B665" s="22" t="s">
        <v>531</v>
      </c>
      <c r="C665" s="23">
        <v>16851432</v>
      </c>
      <c r="D665" s="22" t="s">
        <v>172</v>
      </c>
      <c r="E665" s="22" t="s">
        <v>372</v>
      </c>
      <c r="F665" s="22" t="s">
        <v>532</v>
      </c>
      <c r="G665" s="23">
        <v>3264185</v>
      </c>
      <c r="H665" s="22" t="s">
        <v>532</v>
      </c>
      <c r="I665" s="23">
        <v>2651960</v>
      </c>
      <c r="J665" s="22" t="s">
        <v>518</v>
      </c>
      <c r="K665" s="23">
        <v>54.39</v>
      </c>
      <c r="L665" s="23">
        <v>4532</v>
      </c>
      <c r="M665" s="23">
        <v>125</v>
      </c>
      <c r="N665" s="24">
        <v>0.0276</v>
      </c>
      <c r="O665" s="23">
        <v>0.44</v>
      </c>
      <c r="P665" s="23">
        <v>12</v>
      </c>
      <c r="Q665" s="23">
        <v>0</v>
      </c>
      <c r="R665" s="23">
        <v>0</v>
      </c>
      <c r="S665" s="23">
        <v>0</v>
      </c>
      <c r="T665" s="23">
        <v>0</v>
      </c>
      <c r="U665" s="23">
        <v>1</v>
      </c>
      <c r="V665" s="23">
        <v>1</v>
      </c>
      <c r="W665" s="23">
        <v>54.39</v>
      </c>
      <c r="X665" s="23">
        <v>0</v>
      </c>
      <c r="Y665" s="24">
        <v>0</v>
      </c>
      <c r="Z665" s="23">
        <v>0</v>
      </c>
      <c r="AA665" s="23">
        <v>1</v>
      </c>
      <c r="AB665" s="19" t="str">
        <f>VLOOKUP(E:E,笔记匹配!A:X,3,FALSE)</f>
        <v>圆湘琴</v>
      </c>
      <c r="AC665" s="19" t="str">
        <f>VLOOKUP(E:E,笔记匹配!A:X,2,FALSE)</f>
        <v>月之精华</v>
      </c>
      <c r="AD665" s="19" t="str">
        <f>VLOOKUP(E:E,笔记匹配!A:X,4,FALSE)</f>
        <v>广禾堂月之精华</v>
      </c>
    </row>
    <row r="666" spans="1:30">
      <c r="A666" s="22" t="s">
        <v>79</v>
      </c>
      <c r="B666" s="22" t="s">
        <v>557</v>
      </c>
      <c r="C666" s="23">
        <v>17419696</v>
      </c>
      <c r="D666" s="22" t="s">
        <v>172</v>
      </c>
      <c r="E666" s="22" t="s">
        <v>372</v>
      </c>
      <c r="F666" s="22" t="s">
        <v>558</v>
      </c>
      <c r="G666" s="23">
        <v>3345513</v>
      </c>
      <c r="H666" s="22" t="s">
        <v>558</v>
      </c>
      <c r="I666" s="23">
        <v>2733316</v>
      </c>
      <c r="J666" s="22" t="s">
        <v>518</v>
      </c>
      <c r="K666" s="23">
        <v>75.94</v>
      </c>
      <c r="L666" s="23">
        <v>7755</v>
      </c>
      <c r="M666" s="23">
        <v>170</v>
      </c>
      <c r="N666" s="24">
        <v>0.0219</v>
      </c>
      <c r="O666" s="23">
        <v>0.45</v>
      </c>
      <c r="P666" s="23">
        <v>9.79</v>
      </c>
      <c r="Q666" s="23">
        <v>2</v>
      </c>
      <c r="R666" s="23">
        <v>0</v>
      </c>
      <c r="S666" s="23">
        <v>1</v>
      </c>
      <c r="T666" s="23">
        <v>0</v>
      </c>
      <c r="U666" s="23">
        <v>0</v>
      </c>
      <c r="V666" s="23">
        <v>3</v>
      </c>
      <c r="W666" s="23">
        <v>25.31</v>
      </c>
      <c r="X666" s="23">
        <v>0</v>
      </c>
      <c r="Y666" s="24">
        <v>0</v>
      </c>
      <c r="Z666" s="23">
        <v>3</v>
      </c>
      <c r="AA666" s="23">
        <v>0</v>
      </c>
      <c r="AB666" s="19" t="str">
        <f>VLOOKUP(E:E,笔记匹配!A:X,3,FALSE)</f>
        <v>圆湘琴</v>
      </c>
      <c r="AC666" s="19" t="str">
        <f>VLOOKUP(E:E,笔记匹配!A:X,2,FALSE)</f>
        <v>月之精华</v>
      </c>
      <c r="AD666" s="19" t="str">
        <f>VLOOKUP(E:E,笔记匹配!A:X,4,FALSE)</f>
        <v>广禾堂月之精华</v>
      </c>
    </row>
    <row r="667" spans="1:30">
      <c r="A667" s="22" t="s">
        <v>79</v>
      </c>
      <c r="B667" s="22" t="s">
        <v>569</v>
      </c>
      <c r="C667" s="23">
        <v>17994331</v>
      </c>
      <c r="D667" s="22" t="s">
        <v>172</v>
      </c>
      <c r="E667" s="22" t="s">
        <v>372</v>
      </c>
      <c r="F667" s="22" t="s">
        <v>570</v>
      </c>
      <c r="G667" s="23">
        <v>3555881</v>
      </c>
      <c r="H667" s="22" t="s">
        <v>570</v>
      </c>
      <c r="I667" s="23">
        <v>2940876</v>
      </c>
      <c r="J667" s="22" t="s">
        <v>518</v>
      </c>
      <c r="K667" s="23">
        <v>9.51</v>
      </c>
      <c r="L667" s="23">
        <v>1109</v>
      </c>
      <c r="M667" s="23">
        <v>28</v>
      </c>
      <c r="N667" s="24">
        <v>0.0252</v>
      </c>
      <c r="O667" s="23">
        <v>0.34</v>
      </c>
      <c r="P667" s="23">
        <v>8.58</v>
      </c>
      <c r="Q667" s="23">
        <v>1</v>
      </c>
      <c r="R667" s="23">
        <v>1</v>
      </c>
      <c r="S667" s="23">
        <v>1</v>
      </c>
      <c r="T667" s="23">
        <v>0</v>
      </c>
      <c r="U667" s="23">
        <v>0</v>
      </c>
      <c r="V667" s="23">
        <v>3</v>
      </c>
      <c r="W667" s="23">
        <v>3.17</v>
      </c>
      <c r="X667" s="23">
        <v>0</v>
      </c>
      <c r="Y667" s="24">
        <v>0</v>
      </c>
      <c r="Z667" s="23">
        <v>0</v>
      </c>
      <c r="AA667" s="23">
        <v>2</v>
      </c>
      <c r="AB667" s="19" t="str">
        <f>VLOOKUP(E:E,笔记匹配!A:X,3,FALSE)</f>
        <v>圆湘琴</v>
      </c>
      <c r="AC667" s="19" t="str">
        <f>VLOOKUP(E:E,笔记匹配!A:X,2,FALSE)</f>
        <v>月之精华</v>
      </c>
      <c r="AD667" s="19" t="str">
        <f>VLOOKUP(E:E,笔记匹配!A:X,4,FALSE)</f>
        <v>广禾堂月之精华</v>
      </c>
    </row>
    <row r="668" spans="1:30">
      <c r="A668" s="22" t="s">
        <v>79</v>
      </c>
      <c r="B668" s="22" t="s">
        <v>573</v>
      </c>
      <c r="C668" s="23">
        <v>18062841</v>
      </c>
      <c r="D668" s="22" t="s">
        <v>172</v>
      </c>
      <c r="E668" s="22" t="s">
        <v>373</v>
      </c>
      <c r="F668" s="22" t="s">
        <v>574</v>
      </c>
      <c r="G668" s="23">
        <v>3590010</v>
      </c>
      <c r="H668" s="22" t="s">
        <v>575</v>
      </c>
      <c r="I668" s="23">
        <v>2975201</v>
      </c>
      <c r="J668" s="22" t="s">
        <v>518</v>
      </c>
      <c r="K668" s="23">
        <v>1.1</v>
      </c>
      <c r="L668" s="23">
        <v>80</v>
      </c>
      <c r="M668" s="23">
        <v>5</v>
      </c>
      <c r="N668" s="24">
        <v>0.0625</v>
      </c>
      <c r="O668" s="23">
        <v>0.22</v>
      </c>
      <c r="P668" s="23">
        <v>13.75</v>
      </c>
      <c r="Q668" s="23">
        <v>0</v>
      </c>
      <c r="R668" s="23">
        <v>0</v>
      </c>
      <c r="S668" s="23">
        <v>0</v>
      </c>
      <c r="T668" s="23">
        <v>0</v>
      </c>
      <c r="U668" s="23">
        <v>0</v>
      </c>
      <c r="V668" s="23">
        <v>0</v>
      </c>
      <c r="W668" s="23">
        <v>0</v>
      </c>
      <c r="X668" s="23">
        <v>0</v>
      </c>
      <c r="Y668" s="24">
        <v>0</v>
      </c>
      <c r="Z668" s="23">
        <v>0</v>
      </c>
      <c r="AA668" s="23">
        <v>0</v>
      </c>
      <c r="AB668" s="19" t="str">
        <f>VLOOKUP(E:E,笔记匹配!A:X,3,FALSE)</f>
        <v>西米是个小可爱</v>
      </c>
      <c r="AC668" s="19" t="str">
        <f>VLOOKUP(E:E,笔记匹配!A:X,2,FALSE)</f>
        <v>月之精华</v>
      </c>
      <c r="AD668" s="19" t="str">
        <f>VLOOKUP(E:E,笔记匹配!A:X,4,FALSE)</f>
        <v>广禾堂</v>
      </c>
    </row>
    <row r="669" spans="1:30">
      <c r="A669" s="22" t="s">
        <v>79</v>
      </c>
      <c r="B669" s="22" t="s">
        <v>573</v>
      </c>
      <c r="C669" s="23">
        <v>18063010</v>
      </c>
      <c r="D669" s="22" t="s">
        <v>172</v>
      </c>
      <c r="E669" s="22" t="s">
        <v>373</v>
      </c>
      <c r="F669" s="22" t="s">
        <v>576</v>
      </c>
      <c r="G669" s="23">
        <v>3590089</v>
      </c>
      <c r="H669" s="22" t="s">
        <v>577</v>
      </c>
      <c r="I669" s="23">
        <v>2975278</v>
      </c>
      <c r="J669" s="22" t="s">
        <v>518</v>
      </c>
      <c r="K669" s="23">
        <v>52.47</v>
      </c>
      <c r="L669" s="23">
        <v>3017</v>
      </c>
      <c r="M669" s="23">
        <v>121</v>
      </c>
      <c r="N669" s="24">
        <v>0.0401</v>
      </c>
      <c r="O669" s="23">
        <v>0.43</v>
      </c>
      <c r="P669" s="23">
        <v>17.39</v>
      </c>
      <c r="Q669" s="23">
        <v>0</v>
      </c>
      <c r="R669" s="23">
        <v>0</v>
      </c>
      <c r="S669" s="23">
        <v>1</v>
      </c>
      <c r="T669" s="23">
        <v>0</v>
      </c>
      <c r="U669" s="23">
        <v>0</v>
      </c>
      <c r="V669" s="23">
        <v>1</v>
      </c>
      <c r="W669" s="23">
        <v>52.47</v>
      </c>
      <c r="X669" s="23">
        <v>0</v>
      </c>
      <c r="Y669" s="24">
        <v>0</v>
      </c>
      <c r="Z669" s="23">
        <v>0</v>
      </c>
      <c r="AA669" s="23">
        <v>3</v>
      </c>
      <c r="AB669" s="19" t="str">
        <f>VLOOKUP(E:E,笔记匹配!A:X,3,FALSE)</f>
        <v>西米是个小可爱</v>
      </c>
      <c r="AC669" s="19" t="str">
        <f>VLOOKUP(E:E,笔记匹配!A:X,2,FALSE)</f>
        <v>月之精华</v>
      </c>
      <c r="AD669" s="19" t="str">
        <f>VLOOKUP(E:E,笔记匹配!A:X,4,FALSE)</f>
        <v>广禾堂</v>
      </c>
    </row>
    <row r="670" spans="1:30">
      <c r="A670" s="22" t="s">
        <v>79</v>
      </c>
      <c r="B670" s="22" t="s">
        <v>578</v>
      </c>
      <c r="C670" s="23">
        <v>18063089</v>
      </c>
      <c r="D670" s="22" t="s">
        <v>172</v>
      </c>
      <c r="E670" s="22" t="s">
        <v>372</v>
      </c>
      <c r="F670" s="22" t="s">
        <v>579</v>
      </c>
      <c r="G670" s="23">
        <v>3590129</v>
      </c>
      <c r="H670" s="22" t="s">
        <v>580</v>
      </c>
      <c r="I670" s="23">
        <v>2975322</v>
      </c>
      <c r="J670" s="22" t="s">
        <v>518</v>
      </c>
      <c r="K670" s="23">
        <v>14.84</v>
      </c>
      <c r="L670" s="23">
        <v>1620</v>
      </c>
      <c r="M670" s="23">
        <v>39</v>
      </c>
      <c r="N670" s="24">
        <v>0.0241</v>
      </c>
      <c r="O670" s="23">
        <v>0.38</v>
      </c>
      <c r="P670" s="23">
        <v>9.16</v>
      </c>
      <c r="Q670" s="23">
        <v>1</v>
      </c>
      <c r="R670" s="23">
        <v>0</v>
      </c>
      <c r="S670" s="23">
        <v>0</v>
      </c>
      <c r="T670" s="23">
        <v>0</v>
      </c>
      <c r="U670" s="23">
        <v>0</v>
      </c>
      <c r="V670" s="23">
        <v>1</v>
      </c>
      <c r="W670" s="23">
        <v>14.84</v>
      </c>
      <c r="X670" s="23">
        <v>0</v>
      </c>
      <c r="Y670" s="24">
        <v>0</v>
      </c>
      <c r="Z670" s="23">
        <v>0</v>
      </c>
      <c r="AA670" s="23">
        <v>0</v>
      </c>
      <c r="AB670" s="19" t="str">
        <f>VLOOKUP(E:E,笔记匹配!A:X,3,FALSE)</f>
        <v>圆湘琴</v>
      </c>
      <c r="AC670" s="19" t="str">
        <f>VLOOKUP(E:E,笔记匹配!A:X,2,FALSE)</f>
        <v>月之精华</v>
      </c>
      <c r="AD670" s="19" t="str">
        <f>VLOOKUP(E:E,笔记匹配!A:X,4,FALSE)</f>
        <v>广禾堂月之精华</v>
      </c>
    </row>
    <row r="671" spans="1:30">
      <c r="A671" s="22" t="s">
        <v>79</v>
      </c>
      <c r="B671" s="22" t="s">
        <v>590</v>
      </c>
      <c r="C671" s="23">
        <v>19153892</v>
      </c>
      <c r="D671" s="22" t="s">
        <v>184</v>
      </c>
      <c r="E671" s="22" t="s">
        <v>374</v>
      </c>
      <c r="F671" s="22" t="s">
        <v>591</v>
      </c>
      <c r="G671" s="23">
        <v>4107361</v>
      </c>
      <c r="H671" s="22" t="s">
        <v>591</v>
      </c>
      <c r="I671" s="23">
        <v>3489735</v>
      </c>
      <c r="J671" s="22" t="s">
        <v>518</v>
      </c>
      <c r="K671" s="23">
        <v>503.51</v>
      </c>
      <c r="L671" s="23">
        <v>23818</v>
      </c>
      <c r="M671" s="23">
        <v>1486</v>
      </c>
      <c r="N671" s="24">
        <v>0.0624</v>
      </c>
      <c r="O671" s="23">
        <v>0.34</v>
      </c>
      <c r="P671" s="23">
        <v>21.14</v>
      </c>
      <c r="Q671" s="23">
        <v>21</v>
      </c>
      <c r="R671" s="23">
        <v>1</v>
      </c>
      <c r="S671" s="23">
        <v>27</v>
      </c>
      <c r="T671" s="23">
        <v>1</v>
      </c>
      <c r="U671" s="23">
        <v>0</v>
      </c>
      <c r="V671" s="23">
        <v>50</v>
      </c>
      <c r="W671" s="23">
        <v>10.07</v>
      </c>
      <c r="X671" s="23">
        <v>0</v>
      </c>
      <c r="Y671" s="24">
        <v>0</v>
      </c>
      <c r="Z671" s="23">
        <v>3</v>
      </c>
      <c r="AA671" s="23">
        <v>2</v>
      </c>
      <c r="AB671" s="19" t="str">
        <f>VLOOKUP(E:E,笔记匹配!A:X,3,FALSE)</f>
        <v>是你拐</v>
      </c>
      <c r="AC671" s="19" t="str">
        <f>VLOOKUP(E:E,笔记匹配!A:X,2,FALSE)</f>
        <v>月之精华</v>
      </c>
      <c r="AD671" s="19" t="str">
        <f>VLOOKUP(E:E,笔记匹配!A:X,4,FALSE)</f>
        <v>广禾堂月之精华</v>
      </c>
    </row>
    <row r="672" spans="1:30">
      <c r="A672" s="22" t="s">
        <v>79</v>
      </c>
      <c r="B672" s="22" t="s">
        <v>592</v>
      </c>
      <c r="C672" s="23">
        <v>19286290</v>
      </c>
      <c r="D672" s="22" t="s">
        <v>184</v>
      </c>
      <c r="E672" s="22" t="s">
        <v>390</v>
      </c>
      <c r="F672" s="22" t="s">
        <v>593</v>
      </c>
      <c r="G672" s="23">
        <v>4167658</v>
      </c>
      <c r="H672" s="22" t="s">
        <v>594</v>
      </c>
      <c r="I672" s="23">
        <v>3505260</v>
      </c>
      <c r="J672" s="22" t="s">
        <v>518</v>
      </c>
      <c r="K672" s="23">
        <v>67.71</v>
      </c>
      <c r="L672" s="23">
        <v>4821</v>
      </c>
      <c r="M672" s="23">
        <v>147</v>
      </c>
      <c r="N672" s="24">
        <v>0.0305</v>
      </c>
      <c r="O672" s="23">
        <v>0.46</v>
      </c>
      <c r="P672" s="23">
        <v>14.04</v>
      </c>
      <c r="Q672" s="23">
        <v>4</v>
      </c>
      <c r="R672" s="23">
        <v>1</v>
      </c>
      <c r="S672" s="23">
        <v>8</v>
      </c>
      <c r="T672" s="23">
        <v>0</v>
      </c>
      <c r="U672" s="23">
        <v>0</v>
      </c>
      <c r="V672" s="23">
        <v>13</v>
      </c>
      <c r="W672" s="23">
        <v>5.21</v>
      </c>
      <c r="X672" s="23">
        <v>0</v>
      </c>
      <c r="Y672" s="24">
        <v>0</v>
      </c>
      <c r="Z672" s="23">
        <v>0</v>
      </c>
      <c r="AA672" s="23">
        <v>1</v>
      </c>
      <c r="AB672" s="19" t="str">
        <f>VLOOKUP(E:E,笔记匹配!A:X,3,FALSE)</f>
        <v>大雷芸</v>
      </c>
      <c r="AC672" s="19" t="str">
        <f>VLOOKUP(E:E,笔记匹配!A:X,2,FALSE)</f>
        <v>月之精华</v>
      </c>
      <c r="AD672" s="19" t="str">
        <f>VLOOKUP(E:E,笔记匹配!A:X,4,FALSE)</f>
        <v>广禾堂</v>
      </c>
    </row>
    <row r="673" spans="1:30">
      <c r="A673" s="22" t="s">
        <v>79</v>
      </c>
      <c r="B673" s="22" t="s">
        <v>592</v>
      </c>
      <c r="C673" s="23">
        <v>19286362</v>
      </c>
      <c r="D673" s="22" t="s">
        <v>184</v>
      </c>
      <c r="E673" s="22" t="s">
        <v>391</v>
      </c>
      <c r="F673" s="22" t="s">
        <v>595</v>
      </c>
      <c r="G673" s="23">
        <v>4167690</v>
      </c>
      <c r="H673" s="22" t="s">
        <v>595</v>
      </c>
      <c r="I673" s="23">
        <v>3550573</v>
      </c>
      <c r="J673" s="22" t="s">
        <v>518</v>
      </c>
      <c r="K673" s="23">
        <v>73.4</v>
      </c>
      <c r="L673" s="23">
        <v>3118</v>
      </c>
      <c r="M673" s="23">
        <v>109</v>
      </c>
      <c r="N673" s="24">
        <v>0.035</v>
      </c>
      <c r="O673" s="23">
        <v>0.67</v>
      </c>
      <c r="P673" s="23">
        <v>23.54</v>
      </c>
      <c r="Q673" s="23">
        <v>6</v>
      </c>
      <c r="R673" s="23">
        <v>0</v>
      </c>
      <c r="S673" s="23">
        <v>2</v>
      </c>
      <c r="T673" s="23">
        <v>0</v>
      </c>
      <c r="U673" s="23">
        <v>0</v>
      </c>
      <c r="V673" s="23">
        <v>8</v>
      </c>
      <c r="W673" s="23">
        <v>9.18</v>
      </c>
      <c r="X673" s="23">
        <v>0</v>
      </c>
      <c r="Y673" s="24">
        <v>0</v>
      </c>
      <c r="Z673" s="23">
        <v>0</v>
      </c>
      <c r="AA673" s="23">
        <v>0</v>
      </c>
      <c r="AB673" s="19" t="str">
        <f>VLOOKUP(E:E,笔记匹配!A:X,3,FALSE)</f>
        <v>我还可以再瘦点吗</v>
      </c>
      <c r="AC673" s="19" t="str">
        <f>VLOOKUP(E:E,笔记匹配!A:X,2,FALSE)</f>
        <v>无</v>
      </c>
      <c r="AD673" s="19" t="str">
        <f>VLOOKUP(E:E,笔记匹配!A:X,4,FALSE)</f>
        <v>无</v>
      </c>
    </row>
    <row r="674" spans="1:30">
      <c r="A674" s="22" t="s">
        <v>80</v>
      </c>
      <c r="B674" s="22" t="s">
        <v>521</v>
      </c>
      <c r="C674" s="23">
        <v>16642222</v>
      </c>
      <c r="D674" s="22" t="s">
        <v>172</v>
      </c>
      <c r="E674" s="22" t="s">
        <v>372</v>
      </c>
      <c r="F674" s="22" t="s">
        <v>522</v>
      </c>
      <c r="G674" s="23">
        <v>3233847</v>
      </c>
      <c r="H674" s="22" t="s">
        <v>522</v>
      </c>
      <c r="I674" s="23">
        <v>2619163</v>
      </c>
      <c r="J674" s="22" t="s">
        <v>518</v>
      </c>
      <c r="K674" s="23">
        <v>79.63</v>
      </c>
      <c r="L674" s="23">
        <v>5550</v>
      </c>
      <c r="M674" s="23">
        <v>158</v>
      </c>
      <c r="N674" s="24">
        <v>0.0285</v>
      </c>
      <c r="O674" s="23">
        <v>0.5</v>
      </c>
      <c r="P674" s="23">
        <v>14.35</v>
      </c>
      <c r="Q674" s="23">
        <v>1</v>
      </c>
      <c r="R674" s="23">
        <v>0</v>
      </c>
      <c r="S674" s="23">
        <v>0</v>
      </c>
      <c r="T674" s="23">
        <v>0</v>
      </c>
      <c r="U674" s="23">
        <v>0</v>
      </c>
      <c r="V674" s="23">
        <v>1</v>
      </c>
      <c r="W674" s="23">
        <v>79.63</v>
      </c>
      <c r="X674" s="23">
        <v>0</v>
      </c>
      <c r="Y674" s="24">
        <v>0</v>
      </c>
      <c r="Z674" s="23">
        <v>0</v>
      </c>
      <c r="AA674" s="23">
        <v>0</v>
      </c>
      <c r="AB674" s="19" t="str">
        <f>VLOOKUP(E:E,笔记匹配!A:X,3,FALSE)</f>
        <v>圆湘琴</v>
      </c>
      <c r="AC674" s="19" t="str">
        <f>VLOOKUP(E:E,笔记匹配!A:X,2,FALSE)</f>
        <v>月之精华</v>
      </c>
      <c r="AD674" s="19" t="str">
        <f>VLOOKUP(E:E,笔记匹配!A:X,4,FALSE)</f>
        <v>广禾堂月之精华</v>
      </c>
    </row>
    <row r="675" spans="1:30">
      <c r="A675" s="22" t="s">
        <v>80</v>
      </c>
      <c r="B675" s="22" t="s">
        <v>521</v>
      </c>
      <c r="C675" s="23">
        <v>16642794</v>
      </c>
      <c r="D675" s="22" t="s">
        <v>172</v>
      </c>
      <c r="E675" s="22" t="s">
        <v>372</v>
      </c>
      <c r="F675" s="22" t="s">
        <v>523</v>
      </c>
      <c r="G675" s="23">
        <v>3233955</v>
      </c>
      <c r="H675" s="22" t="s">
        <v>523</v>
      </c>
      <c r="I675" s="23">
        <v>2619293</v>
      </c>
      <c r="J675" s="22" t="s">
        <v>518</v>
      </c>
      <c r="K675" s="23">
        <v>352.78</v>
      </c>
      <c r="L675" s="23">
        <v>11887</v>
      </c>
      <c r="M675" s="23">
        <v>369</v>
      </c>
      <c r="N675" s="24">
        <v>0.031</v>
      </c>
      <c r="O675" s="23">
        <v>0.96</v>
      </c>
      <c r="P675" s="23">
        <v>29.68</v>
      </c>
      <c r="Q675" s="23">
        <v>7</v>
      </c>
      <c r="R675" s="23">
        <v>0</v>
      </c>
      <c r="S675" s="23">
        <v>1</v>
      </c>
      <c r="T675" s="23">
        <v>0</v>
      </c>
      <c r="U675" s="23">
        <v>1</v>
      </c>
      <c r="V675" s="23">
        <v>9</v>
      </c>
      <c r="W675" s="23">
        <v>39.2</v>
      </c>
      <c r="X675" s="23">
        <v>0</v>
      </c>
      <c r="Y675" s="24">
        <v>0</v>
      </c>
      <c r="Z675" s="23">
        <v>1</v>
      </c>
      <c r="AA675" s="23">
        <v>0</v>
      </c>
      <c r="AB675" s="19" t="str">
        <f>VLOOKUP(E:E,笔记匹配!A:X,3,FALSE)</f>
        <v>圆湘琴</v>
      </c>
      <c r="AC675" s="19" t="str">
        <f>VLOOKUP(E:E,笔记匹配!A:X,2,FALSE)</f>
        <v>月之精华</v>
      </c>
      <c r="AD675" s="19" t="str">
        <f>VLOOKUP(E:E,笔记匹配!A:X,4,FALSE)</f>
        <v>广禾堂月之精华</v>
      </c>
    </row>
    <row r="676" spans="1:30">
      <c r="A676" s="22" t="s">
        <v>80</v>
      </c>
      <c r="B676" s="22" t="s">
        <v>521</v>
      </c>
      <c r="C676" s="23">
        <v>16642894</v>
      </c>
      <c r="D676" s="22" t="s">
        <v>172</v>
      </c>
      <c r="E676" s="22" t="s">
        <v>372</v>
      </c>
      <c r="F676" s="22" t="s">
        <v>524</v>
      </c>
      <c r="G676" s="23">
        <v>3233979</v>
      </c>
      <c r="H676" s="22" t="s">
        <v>524</v>
      </c>
      <c r="I676" s="23">
        <v>2619310</v>
      </c>
      <c r="J676" s="22" t="s">
        <v>518</v>
      </c>
      <c r="K676" s="23">
        <v>0.6</v>
      </c>
      <c r="L676" s="23">
        <v>139</v>
      </c>
      <c r="M676" s="23">
        <v>2</v>
      </c>
      <c r="N676" s="24">
        <v>0.0144</v>
      </c>
      <c r="O676" s="23">
        <v>0.3</v>
      </c>
      <c r="P676" s="23">
        <v>4.32</v>
      </c>
      <c r="Q676" s="23">
        <v>0</v>
      </c>
      <c r="R676" s="23">
        <v>0</v>
      </c>
      <c r="S676" s="23">
        <v>0</v>
      </c>
      <c r="T676" s="23">
        <v>0</v>
      </c>
      <c r="U676" s="23">
        <v>0</v>
      </c>
      <c r="V676" s="23">
        <v>0</v>
      </c>
      <c r="W676" s="23">
        <v>0</v>
      </c>
      <c r="X676" s="23">
        <v>0</v>
      </c>
      <c r="Y676" s="24">
        <v>0</v>
      </c>
      <c r="Z676" s="23">
        <v>0</v>
      </c>
      <c r="AA676" s="23">
        <v>0</v>
      </c>
      <c r="AB676" s="19" t="str">
        <f>VLOOKUP(E:E,笔记匹配!A:X,3,FALSE)</f>
        <v>圆湘琴</v>
      </c>
      <c r="AC676" s="19" t="str">
        <f>VLOOKUP(E:E,笔记匹配!A:X,2,FALSE)</f>
        <v>月之精华</v>
      </c>
      <c r="AD676" s="19" t="str">
        <f>VLOOKUP(E:E,笔记匹配!A:X,4,FALSE)</f>
        <v>广禾堂月之精华</v>
      </c>
    </row>
    <row r="677" spans="1:30">
      <c r="A677" s="22" t="s">
        <v>80</v>
      </c>
      <c r="B677" s="22" t="s">
        <v>531</v>
      </c>
      <c r="C677" s="23">
        <v>16851432</v>
      </c>
      <c r="D677" s="22" t="s">
        <v>172</v>
      </c>
      <c r="E677" s="22" t="s">
        <v>372</v>
      </c>
      <c r="F677" s="22" t="s">
        <v>532</v>
      </c>
      <c r="G677" s="23">
        <v>3264185</v>
      </c>
      <c r="H677" s="22" t="s">
        <v>532</v>
      </c>
      <c r="I677" s="23">
        <v>2651960</v>
      </c>
      <c r="J677" s="22" t="s">
        <v>518</v>
      </c>
      <c r="K677" s="23">
        <v>59.91</v>
      </c>
      <c r="L677" s="23">
        <v>4400</v>
      </c>
      <c r="M677" s="23">
        <v>133</v>
      </c>
      <c r="N677" s="24">
        <v>0.0302</v>
      </c>
      <c r="O677" s="23">
        <v>0.45</v>
      </c>
      <c r="P677" s="23">
        <v>13.62</v>
      </c>
      <c r="Q677" s="23">
        <v>0</v>
      </c>
      <c r="R677" s="23">
        <v>0</v>
      </c>
      <c r="S677" s="23">
        <v>1</v>
      </c>
      <c r="T677" s="23">
        <v>0</v>
      </c>
      <c r="U677" s="23">
        <v>0</v>
      </c>
      <c r="V677" s="23">
        <v>1</v>
      </c>
      <c r="W677" s="23">
        <v>59.91</v>
      </c>
      <c r="X677" s="23">
        <v>0</v>
      </c>
      <c r="Y677" s="24">
        <v>0</v>
      </c>
      <c r="Z677" s="23">
        <v>0</v>
      </c>
      <c r="AA677" s="23">
        <v>0</v>
      </c>
      <c r="AB677" s="19" t="str">
        <f>VLOOKUP(E:E,笔记匹配!A:X,3,FALSE)</f>
        <v>圆湘琴</v>
      </c>
      <c r="AC677" s="19" t="str">
        <f>VLOOKUP(E:E,笔记匹配!A:X,2,FALSE)</f>
        <v>月之精华</v>
      </c>
      <c r="AD677" s="19" t="str">
        <f>VLOOKUP(E:E,笔记匹配!A:X,4,FALSE)</f>
        <v>广禾堂月之精华</v>
      </c>
    </row>
    <row r="678" spans="1:30">
      <c r="A678" s="22" t="s">
        <v>80</v>
      </c>
      <c r="B678" s="22" t="s">
        <v>557</v>
      </c>
      <c r="C678" s="23">
        <v>17419696</v>
      </c>
      <c r="D678" s="22" t="s">
        <v>172</v>
      </c>
      <c r="E678" s="22" t="s">
        <v>372</v>
      </c>
      <c r="F678" s="22" t="s">
        <v>558</v>
      </c>
      <c r="G678" s="23">
        <v>3345513</v>
      </c>
      <c r="H678" s="22" t="s">
        <v>558</v>
      </c>
      <c r="I678" s="23">
        <v>2733316</v>
      </c>
      <c r="J678" s="22" t="s">
        <v>518</v>
      </c>
      <c r="K678" s="23">
        <v>59.22</v>
      </c>
      <c r="L678" s="23">
        <v>6962</v>
      </c>
      <c r="M678" s="23">
        <v>134</v>
      </c>
      <c r="N678" s="24">
        <v>0.0192</v>
      </c>
      <c r="O678" s="23">
        <v>0.44</v>
      </c>
      <c r="P678" s="23">
        <v>8.51</v>
      </c>
      <c r="Q678" s="23">
        <v>2</v>
      </c>
      <c r="R678" s="23">
        <v>0</v>
      </c>
      <c r="S678" s="23">
        <v>0</v>
      </c>
      <c r="T678" s="23">
        <v>0</v>
      </c>
      <c r="U678" s="23">
        <v>0</v>
      </c>
      <c r="V678" s="23">
        <v>2</v>
      </c>
      <c r="W678" s="23">
        <v>29.61</v>
      </c>
      <c r="X678" s="23">
        <v>0</v>
      </c>
      <c r="Y678" s="24">
        <v>0</v>
      </c>
      <c r="Z678" s="23">
        <v>1</v>
      </c>
      <c r="AA678" s="23">
        <v>0</v>
      </c>
      <c r="AB678" s="19" t="str">
        <f>VLOOKUP(E:E,笔记匹配!A:X,3,FALSE)</f>
        <v>圆湘琴</v>
      </c>
      <c r="AC678" s="19" t="str">
        <f>VLOOKUP(E:E,笔记匹配!A:X,2,FALSE)</f>
        <v>月之精华</v>
      </c>
      <c r="AD678" s="19" t="str">
        <f>VLOOKUP(E:E,笔记匹配!A:X,4,FALSE)</f>
        <v>广禾堂月之精华</v>
      </c>
    </row>
    <row r="679" spans="1:30">
      <c r="A679" s="22" t="s">
        <v>80</v>
      </c>
      <c r="B679" s="22" t="s">
        <v>569</v>
      </c>
      <c r="C679" s="23">
        <v>17994331</v>
      </c>
      <c r="D679" s="22" t="s">
        <v>172</v>
      </c>
      <c r="E679" s="22" t="s">
        <v>372</v>
      </c>
      <c r="F679" s="22" t="s">
        <v>570</v>
      </c>
      <c r="G679" s="23">
        <v>3555881</v>
      </c>
      <c r="H679" s="22" t="s">
        <v>570</v>
      </c>
      <c r="I679" s="23">
        <v>2940876</v>
      </c>
      <c r="J679" s="22" t="s">
        <v>518</v>
      </c>
      <c r="K679" s="23">
        <v>6.99</v>
      </c>
      <c r="L679" s="23">
        <v>1109</v>
      </c>
      <c r="M679" s="23">
        <v>21</v>
      </c>
      <c r="N679" s="24">
        <v>0.0189</v>
      </c>
      <c r="O679" s="23">
        <v>0.33</v>
      </c>
      <c r="P679" s="23">
        <v>6.3</v>
      </c>
      <c r="Q679" s="23">
        <v>0</v>
      </c>
      <c r="R679" s="23">
        <v>0</v>
      </c>
      <c r="S679" s="23">
        <v>0</v>
      </c>
      <c r="T679" s="23">
        <v>1</v>
      </c>
      <c r="U679" s="23">
        <v>0</v>
      </c>
      <c r="V679" s="23">
        <v>1</v>
      </c>
      <c r="W679" s="23">
        <v>6.99</v>
      </c>
      <c r="X679" s="23">
        <v>0</v>
      </c>
      <c r="Y679" s="24">
        <v>0</v>
      </c>
      <c r="Z679" s="23">
        <v>0</v>
      </c>
      <c r="AA679" s="23">
        <v>0</v>
      </c>
      <c r="AB679" s="19" t="str">
        <f>VLOOKUP(E:E,笔记匹配!A:X,3,FALSE)</f>
        <v>圆湘琴</v>
      </c>
      <c r="AC679" s="19" t="str">
        <f>VLOOKUP(E:E,笔记匹配!A:X,2,FALSE)</f>
        <v>月之精华</v>
      </c>
      <c r="AD679" s="19" t="str">
        <f>VLOOKUP(E:E,笔记匹配!A:X,4,FALSE)</f>
        <v>广禾堂月之精华</v>
      </c>
    </row>
    <row r="680" spans="1:30">
      <c r="A680" s="22" t="s">
        <v>80</v>
      </c>
      <c r="B680" s="22" t="s">
        <v>573</v>
      </c>
      <c r="C680" s="23">
        <v>18062841</v>
      </c>
      <c r="D680" s="22" t="s">
        <v>172</v>
      </c>
      <c r="E680" s="22" t="s">
        <v>373</v>
      </c>
      <c r="F680" s="22" t="s">
        <v>574</v>
      </c>
      <c r="G680" s="23">
        <v>3590010</v>
      </c>
      <c r="H680" s="22" t="s">
        <v>575</v>
      </c>
      <c r="I680" s="23">
        <v>2975201</v>
      </c>
      <c r="J680" s="22" t="s">
        <v>518</v>
      </c>
      <c r="K680" s="23">
        <v>1.2</v>
      </c>
      <c r="L680" s="23">
        <v>41</v>
      </c>
      <c r="M680" s="23">
        <v>4</v>
      </c>
      <c r="N680" s="24">
        <v>0.0976</v>
      </c>
      <c r="O680" s="23">
        <v>0.3</v>
      </c>
      <c r="P680" s="23">
        <v>29.27</v>
      </c>
      <c r="Q680" s="23">
        <v>0</v>
      </c>
      <c r="R680" s="23">
        <v>0</v>
      </c>
      <c r="S680" s="23">
        <v>0</v>
      </c>
      <c r="T680" s="23">
        <v>0</v>
      </c>
      <c r="U680" s="23">
        <v>0</v>
      </c>
      <c r="V680" s="23">
        <v>0</v>
      </c>
      <c r="W680" s="23">
        <v>0</v>
      </c>
      <c r="X680" s="23">
        <v>0</v>
      </c>
      <c r="Y680" s="24">
        <v>0</v>
      </c>
      <c r="Z680" s="23">
        <v>0</v>
      </c>
      <c r="AA680" s="23">
        <v>0</v>
      </c>
      <c r="AB680" s="19" t="str">
        <f>VLOOKUP(E:E,笔记匹配!A:X,3,FALSE)</f>
        <v>西米是个小可爱</v>
      </c>
      <c r="AC680" s="19" t="str">
        <f>VLOOKUP(E:E,笔记匹配!A:X,2,FALSE)</f>
        <v>月之精华</v>
      </c>
      <c r="AD680" s="19" t="str">
        <f>VLOOKUP(E:E,笔记匹配!A:X,4,FALSE)</f>
        <v>广禾堂</v>
      </c>
    </row>
    <row r="681" spans="1:30">
      <c r="A681" s="22" t="s">
        <v>80</v>
      </c>
      <c r="B681" s="22" t="s">
        <v>573</v>
      </c>
      <c r="C681" s="23">
        <v>18063010</v>
      </c>
      <c r="D681" s="22" t="s">
        <v>172</v>
      </c>
      <c r="E681" s="22" t="s">
        <v>373</v>
      </c>
      <c r="F681" s="22" t="s">
        <v>576</v>
      </c>
      <c r="G681" s="23">
        <v>3590089</v>
      </c>
      <c r="H681" s="22" t="s">
        <v>577</v>
      </c>
      <c r="I681" s="23">
        <v>2975278</v>
      </c>
      <c r="J681" s="22" t="s">
        <v>518</v>
      </c>
      <c r="K681" s="23">
        <v>38.98</v>
      </c>
      <c r="L681" s="23">
        <v>2560</v>
      </c>
      <c r="M681" s="23">
        <v>90</v>
      </c>
      <c r="N681" s="24">
        <v>0.0352</v>
      </c>
      <c r="O681" s="23">
        <v>0.43</v>
      </c>
      <c r="P681" s="23">
        <v>15.23</v>
      </c>
      <c r="Q681" s="23">
        <v>0</v>
      </c>
      <c r="R681" s="23">
        <v>0</v>
      </c>
      <c r="S681" s="23">
        <v>1</v>
      </c>
      <c r="T681" s="23">
        <v>0</v>
      </c>
      <c r="U681" s="23">
        <v>0</v>
      </c>
      <c r="V681" s="23">
        <v>1</v>
      </c>
      <c r="W681" s="23">
        <v>38.98</v>
      </c>
      <c r="X681" s="23">
        <v>0</v>
      </c>
      <c r="Y681" s="24">
        <v>0</v>
      </c>
      <c r="Z681" s="23">
        <v>1</v>
      </c>
      <c r="AA681" s="23">
        <v>0</v>
      </c>
      <c r="AB681" s="19" t="str">
        <f>VLOOKUP(E:E,笔记匹配!A:X,3,FALSE)</f>
        <v>西米是个小可爱</v>
      </c>
      <c r="AC681" s="19" t="str">
        <f>VLOOKUP(E:E,笔记匹配!A:X,2,FALSE)</f>
        <v>月之精华</v>
      </c>
      <c r="AD681" s="19" t="str">
        <f>VLOOKUP(E:E,笔记匹配!A:X,4,FALSE)</f>
        <v>广禾堂</v>
      </c>
    </row>
    <row r="682" spans="1:30">
      <c r="A682" s="22" t="s">
        <v>80</v>
      </c>
      <c r="B682" s="22" t="s">
        <v>578</v>
      </c>
      <c r="C682" s="23">
        <v>18063089</v>
      </c>
      <c r="D682" s="22" t="s">
        <v>172</v>
      </c>
      <c r="E682" s="22" t="s">
        <v>372</v>
      </c>
      <c r="F682" s="22" t="s">
        <v>579</v>
      </c>
      <c r="G682" s="23">
        <v>3590129</v>
      </c>
      <c r="H682" s="22" t="s">
        <v>580</v>
      </c>
      <c r="I682" s="23">
        <v>2975322</v>
      </c>
      <c r="J682" s="22" t="s">
        <v>518</v>
      </c>
      <c r="K682" s="23">
        <v>9</v>
      </c>
      <c r="L682" s="23">
        <v>1632</v>
      </c>
      <c r="M682" s="23">
        <v>26</v>
      </c>
      <c r="N682" s="24">
        <v>0.0159</v>
      </c>
      <c r="O682" s="23">
        <v>0.35</v>
      </c>
      <c r="P682" s="23">
        <v>5.51</v>
      </c>
      <c r="Q682" s="23">
        <v>1</v>
      </c>
      <c r="R682" s="23">
        <v>0</v>
      </c>
      <c r="S682" s="23">
        <v>0</v>
      </c>
      <c r="T682" s="23">
        <v>0</v>
      </c>
      <c r="U682" s="23">
        <v>0</v>
      </c>
      <c r="V682" s="23">
        <v>1</v>
      </c>
      <c r="W682" s="23">
        <v>9</v>
      </c>
      <c r="X682" s="23">
        <v>0</v>
      </c>
      <c r="Y682" s="24">
        <v>0</v>
      </c>
      <c r="Z682" s="23">
        <v>0</v>
      </c>
      <c r="AA682" s="23">
        <v>0</v>
      </c>
      <c r="AB682" s="19" t="str">
        <f>VLOOKUP(E:E,笔记匹配!A:X,3,FALSE)</f>
        <v>圆湘琴</v>
      </c>
      <c r="AC682" s="19" t="str">
        <f>VLOOKUP(E:E,笔记匹配!A:X,2,FALSE)</f>
        <v>月之精华</v>
      </c>
      <c r="AD682" s="19" t="str">
        <f>VLOOKUP(E:E,笔记匹配!A:X,4,FALSE)</f>
        <v>广禾堂月之精华</v>
      </c>
    </row>
    <row r="683" spans="1:30">
      <c r="A683" s="22" t="s">
        <v>80</v>
      </c>
      <c r="B683" s="22" t="s">
        <v>590</v>
      </c>
      <c r="C683" s="23">
        <v>19153892</v>
      </c>
      <c r="D683" s="22" t="s">
        <v>184</v>
      </c>
      <c r="E683" s="22" t="s">
        <v>374</v>
      </c>
      <c r="F683" s="22" t="s">
        <v>591</v>
      </c>
      <c r="G683" s="23">
        <v>4107361</v>
      </c>
      <c r="H683" s="22" t="s">
        <v>591</v>
      </c>
      <c r="I683" s="23">
        <v>3489735</v>
      </c>
      <c r="J683" s="22" t="s">
        <v>518</v>
      </c>
      <c r="K683" s="23">
        <v>502.85</v>
      </c>
      <c r="L683" s="23">
        <v>27054</v>
      </c>
      <c r="M683" s="23">
        <v>1590</v>
      </c>
      <c r="N683" s="24">
        <v>0.0588</v>
      </c>
      <c r="O683" s="23">
        <v>0.32</v>
      </c>
      <c r="P683" s="23">
        <v>18.59</v>
      </c>
      <c r="Q683" s="23">
        <v>29</v>
      </c>
      <c r="R683" s="23">
        <v>0</v>
      </c>
      <c r="S683" s="23">
        <v>22</v>
      </c>
      <c r="T683" s="23">
        <v>1</v>
      </c>
      <c r="U683" s="23">
        <v>3</v>
      </c>
      <c r="V683" s="23">
        <v>55</v>
      </c>
      <c r="W683" s="23">
        <v>9.14</v>
      </c>
      <c r="X683" s="23">
        <v>0</v>
      </c>
      <c r="Y683" s="24">
        <v>0</v>
      </c>
      <c r="Z683" s="23">
        <v>2</v>
      </c>
      <c r="AA683" s="23">
        <v>4</v>
      </c>
      <c r="AB683" s="19" t="str">
        <f>VLOOKUP(E:E,笔记匹配!A:X,3,FALSE)</f>
        <v>是你拐</v>
      </c>
      <c r="AC683" s="19" t="str">
        <f>VLOOKUP(E:E,笔记匹配!A:X,2,FALSE)</f>
        <v>月之精华</v>
      </c>
      <c r="AD683" s="19" t="str">
        <f>VLOOKUP(E:E,笔记匹配!A:X,4,FALSE)</f>
        <v>广禾堂月之精华</v>
      </c>
    </row>
    <row r="684" spans="1:30">
      <c r="A684" s="22" t="s">
        <v>80</v>
      </c>
      <c r="B684" s="22" t="s">
        <v>592</v>
      </c>
      <c r="C684" s="23">
        <v>19286290</v>
      </c>
      <c r="D684" s="22" t="s">
        <v>184</v>
      </c>
      <c r="E684" s="22" t="s">
        <v>390</v>
      </c>
      <c r="F684" s="22" t="s">
        <v>593</v>
      </c>
      <c r="G684" s="23">
        <v>4167658</v>
      </c>
      <c r="H684" s="22" t="s">
        <v>594</v>
      </c>
      <c r="I684" s="23">
        <v>3505260</v>
      </c>
      <c r="J684" s="22" t="s">
        <v>518</v>
      </c>
      <c r="K684" s="23">
        <v>48.96</v>
      </c>
      <c r="L684" s="23">
        <v>3202</v>
      </c>
      <c r="M684" s="23">
        <v>102</v>
      </c>
      <c r="N684" s="24">
        <v>0.0319</v>
      </c>
      <c r="O684" s="23">
        <v>0.48</v>
      </c>
      <c r="P684" s="23">
        <v>15.29</v>
      </c>
      <c r="Q684" s="23">
        <v>3</v>
      </c>
      <c r="R684" s="23">
        <v>0</v>
      </c>
      <c r="S684" s="23">
        <v>5</v>
      </c>
      <c r="T684" s="23">
        <v>0</v>
      </c>
      <c r="U684" s="23">
        <v>0</v>
      </c>
      <c r="V684" s="23">
        <v>8</v>
      </c>
      <c r="W684" s="23">
        <v>6.12</v>
      </c>
      <c r="X684" s="23">
        <v>0</v>
      </c>
      <c r="Y684" s="24">
        <v>0</v>
      </c>
      <c r="Z684" s="23">
        <v>1</v>
      </c>
      <c r="AA684" s="23">
        <v>0</v>
      </c>
      <c r="AB684" s="19" t="str">
        <f>VLOOKUP(E:E,笔记匹配!A:X,3,FALSE)</f>
        <v>大雷芸</v>
      </c>
      <c r="AC684" s="19" t="str">
        <f>VLOOKUP(E:E,笔记匹配!A:X,2,FALSE)</f>
        <v>月之精华</v>
      </c>
      <c r="AD684" s="19" t="str">
        <f>VLOOKUP(E:E,笔记匹配!A:X,4,FALSE)</f>
        <v>广禾堂</v>
      </c>
    </row>
    <row r="685" spans="1:30">
      <c r="A685" s="22" t="s">
        <v>80</v>
      </c>
      <c r="B685" s="22" t="s">
        <v>592</v>
      </c>
      <c r="C685" s="23">
        <v>19286362</v>
      </c>
      <c r="D685" s="22" t="s">
        <v>184</v>
      </c>
      <c r="E685" s="22" t="s">
        <v>391</v>
      </c>
      <c r="F685" s="22" t="s">
        <v>595</v>
      </c>
      <c r="G685" s="23">
        <v>4167690</v>
      </c>
      <c r="H685" s="22" t="s">
        <v>595</v>
      </c>
      <c r="I685" s="23">
        <v>3550573</v>
      </c>
      <c r="J685" s="22" t="s">
        <v>518</v>
      </c>
      <c r="K685" s="23">
        <v>132.11</v>
      </c>
      <c r="L685" s="23">
        <v>6170</v>
      </c>
      <c r="M685" s="23">
        <v>224</v>
      </c>
      <c r="N685" s="24">
        <v>0.0363</v>
      </c>
      <c r="O685" s="23">
        <v>0.59</v>
      </c>
      <c r="P685" s="23">
        <v>21.41</v>
      </c>
      <c r="Q685" s="23">
        <v>15</v>
      </c>
      <c r="R685" s="23">
        <v>0</v>
      </c>
      <c r="S685" s="23">
        <v>12</v>
      </c>
      <c r="T685" s="23">
        <v>0</v>
      </c>
      <c r="U685" s="23">
        <v>0</v>
      </c>
      <c r="V685" s="23">
        <v>27</v>
      </c>
      <c r="W685" s="23">
        <v>4.89</v>
      </c>
      <c r="X685" s="23">
        <v>0</v>
      </c>
      <c r="Y685" s="24">
        <v>0</v>
      </c>
      <c r="Z685" s="23">
        <v>0</v>
      </c>
      <c r="AA685" s="23">
        <v>0</v>
      </c>
      <c r="AB685" s="19" t="str">
        <f>VLOOKUP(E:E,笔记匹配!A:X,3,FALSE)</f>
        <v>我还可以再瘦点吗</v>
      </c>
      <c r="AC685" s="19" t="str">
        <f>VLOOKUP(E:E,笔记匹配!A:X,2,FALSE)</f>
        <v>无</v>
      </c>
      <c r="AD685" s="19" t="str">
        <f>VLOOKUP(E:E,笔记匹配!A:X,4,FALSE)</f>
        <v>无</v>
      </c>
    </row>
    <row r="686" spans="1:30">
      <c r="A686" s="22" t="s">
        <v>81</v>
      </c>
      <c r="B686" s="22" t="s">
        <v>521</v>
      </c>
      <c r="C686" s="23">
        <v>16642222</v>
      </c>
      <c r="D686" s="22" t="s">
        <v>172</v>
      </c>
      <c r="E686" s="22" t="s">
        <v>372</v>
      </c>
      <c r="F686" s="22" t="s">
        <v>522</v>
      </c>
      <c r="G686" s="23">
        <v>3233847</v>
      </c>
      <c r="H686" s="22" t="s">
        <v>522</v>
      </c>
      <c r="I686" s="23">
        <v>2619163</v>
      </c>
      <c r="J686" s="22" t="s">
        <v>518</v>
      </c>
      <c r="K686" s="23">
        <v>149.51</v>
      </c>
      <c r="L686" s="23">
        <v>9749</v>
      </c>
      <c r="M686" s="23">
        <v>303</v>
      </c>
      <c r="N686" s="24">
        <v>0.0311</v>
      </c>
      <c r="O686" s="23">
        <v>0.49</v>
      </c>
      <c r="P686" s="23">
        <v>15.34</v>
      </c>
      <c r="Q686" s="23">
        <v>2</v>
      </c>
      <c r="R686" s="23">
        <v>0</v>
      </c>
      <c r="S686" s="23">
        <v>1</v>
      </c>
      <c r="T686" s="23">
        <v>0</v>
      </c>
      <c r="U686" s="23">
        <v>0</v>
      </c>
      <c r="V686" s="23">
        <v>3</v>
      </c>
      <c r="W686" s="23">
        <v>49.84</v>
      </c>
      <c r="X686" s="23">
        <v>0</v>
      </c>
      <c r="Y686" s="24">
        <v>0</v>
      </c>
      <c r="Z686" s="23">
        <v>1</v>
      </c>
      <c r="AA686" s="23">
        <v>0</v>
      </c>
      <c r="AB686" s="19" t="str">
        <f>VLOOKUP(E:E,笔记匹配!A:X,3,FALSE)</f>
        <v>圆湘琴</v>
      </c>
      <c r="AC686" s="19" t="str">
        <f>VLOOKUP(E:E,笔记匹配!A:X,2,FALSE)</f>
        <v>月之精华</v>
      </c>
      <c r="AD686" s="19" t="str">
        <f>VLOOKUP(E:E,笔记匹配!A:X,4,FALSE)</f>
        <v>广禾堂月之精华</v>
      </c>
    </row>
    <row r="687" spans="1:30">
      <c r="A687" s="22" t="s">
        <v>81</v>
      </c>
      <c r="B687" s="22" t="s">
        <v>521</v>
      </c>
      <c r="C687" s="23">
        <v>16642794</v>
      </c>
      <c r="D687" s="22" t="s">
        <v>172</v>
      </c>
      <c r="E687" s="22" t="s">
        <v>372</v>
      </c>
      <c r="F687" s="22" t="s">
        <v>523</v>
      </c>
      <c r="G687" s="23">
        <v>3233955</v>
      </c>
      <c r="H687" s="22" t="s">
        <v>523</v>
      </c>
      <c r="I687" s="23">
        <v>2619293</v>
      </c>
      <c r="J687" s="22" t="s">
        <v>518</v>
      </c>
      <c r="K687" s="23">
        <v>387.24</v>
      </c>
      <c r="L687" s="23">
        <v>12670</v>
      </c>
      <c r="M687" s="23">
        <v>412</v>
      </c>
      <c r="N687" s="24">
        <v>0.0325</v>
      </c>
      <c r="O687" s="23">
        <v>0.94</v>
      </c>
      <c r="P687" s="23">
        <v>30.56</v>
      </c>
      <c r="Q687" s="23">
        <v>8</v>
      </c>
      <c r="R687" s="23">
        <v>0</v>
      </c>
      <c r="S687" s="23">
        <v>4</v>
      </c>
      <c r="T687" s="23">
        <v>0</v>
      </c>
      <c r="U687" s="23">
        <v>1</v>
      </c>
      <c r="V687" s="23">
        <v>13</v>
      </c>
      <c r="W687" s="23">
        <v>29.79</v>
      </c>
      <c r="X687" s="23">
        <v>0</v>
      </c>
      <c r="Y687" s="24">
        <v>0</v>
      </c>
      <c r="Z687" s="23">
        <v>4</v>
      </c>
      <c r="AA687" s="23">
        <v>1</v>
      </c>
      <c r="AB687" s="19" t="str">
        <f>VLOOKUP(E:E,笔记匹配!A:X,3,FALSE)</f>
        <v>圆湘琴</v>
      </c>
      <c r="AC687" s="19" t="str">
        <f>VLOOKUP(E:E,笔记匹配!A:X,2,FALSE)</f>
        <v>月之精华</v>
      </c>
      <c r="AD687" s="19" t="str">
        <f>VLOOKUP(E:E,笔记匹配!A:X,4,FALSE)</f>
        <v>广禾堂月之精华</v>
      </c>
    </row>
    <row r="688" spans="1:30">
      <c r="A688" s="22" t="s">
        <v>81</v>
      </c>
      <c r="B688" s="22" t="s">
        <v>521</v>
      </c>
      <c r="C688" s="23">
        <v>16642894</v>
      </c>
      <c r="D688" s="22" t="s">
        <v>172</v>
      </c>
      <c r="E688" s="22" t="s">
        <v>372</v>
      </c>
      <c r="F688" s="22" t="s">
        <v>524</v>
      </c>
      <c r="G688" s="23">
        <v>3233979</v>
      </c>
      <c r="H688" s="22" t="s">
        <v>524</v>
      </c>
      <c r="I688" s="23">
        <v>2619310</v>
      </c>
      <c r="J688" s="22" t="s">
        <v>518</v>
      </c>
      <c r="K688" s="23">
        <v>2.4</v>
      </c>
      <c r="L688" s="23">
        <v>253</v>
      </c>
      <c r="M688" s="23">
        <v>8</v>
      </c>
      <c r="N688" s="24">
        <v>0.0316</v>
      </c>
      <c r="O688" s="23">
        <v>0.3</v>
      </c>
      <c r="P688" s="23">
        <v>9.49</v>
      </c>
      <c r="Q688" s="23">
        <v>0</v>
      </c>
      <c r="R688" s="23">
        <v>0</v>
      </c>
      <c r="S688" s="23">
        <v>0</v>
      </c>
      <c r="T688" s="23">
        <v>0</v>
      </c>
      <c r="U688" s="23">
        <v>0</v>
      </c>
      <c r="V688" s="23">
        <v>0</v>
      </c>
      <c r="W688" s="23">
        <v>0</v>
      </c>
      <c r="X688" s="23">
        <v>0</v>
      </c>
      <c r="Y688" s="24">
        <v>0</v>
      </c>
      <c r="Z688" s="23">
        <v>0</v>
      </c>
      <c r="AA688" s="23">
        <v>0</v>
      </c>
      <c r="AB688" s="19" t="str">
        <f>VLOOKUP(E:E,笔记匹配!A:X,3,FALSE)</f>
        <v>圆湘琴</v>
      </c>
      <c r="AC688" s="19" t="str">
        <f>VLOOKUP(E:E,笔记匹配!A:X,2,FALSE)</f>
        <v>月之精华</v>
      </c>
      <c r="AD688" s="19" t="str">
        <f>VLOOKUP(E:E,笔记匹配!A:X,4,FALSE)</f>
        <v>广禾堂月之精华</v>
      </c>
    </row>
    <row r="689" spans="1:30">
      <c r="A689" s="22" t="s">
        <v>81</v>
      </c>
      <c r="B689" s="22" t="s">
        <v>531</v>
      </c>
      <c r="C689" s="23">
        <v>16851432</v>
      </c>
      <c r="D689" s="22" t="s">
        <v>172</v>
      </c>
      <c r="E689" s="22" t="s">
        <v>372</v>
      </c>
      <c r="F689" s="22" t="s">
        <v>532</v>
      </c>
      <c r="G689" s="23">
        <v>3264185</v>
      </c>
      <c r="H689" s="22" t="s">
        <v>532</v>
      </c>
      <c r="I689" s="23">
        <v>2651960</v>
      </c>
      <c r="J689" s="22" t="s">
        <v>518</v>
      </c>
      <c r="K689" s="23">
        <v>93.69</v>
      </c>
      <c r="L689" s="23">
        <v>8157</v>
      </c>
      <c r="M689" s="23">
        <v>206</v>
      </c>
      <c r="N689" s="24">
        <v>0.0253</v>
      </c>
      <c r="O689" s="23">
        <v>0.45</v>
      </c>
      <c r="P689" s="23">
        <v>11.49</v>
      </c>
      <c r="Q689" s="23">
        <v>3</v>
      </c>
      <c r="R689" s="23">
        <v>0</v>
      </c>
      <c r="S689" s="23">
        <v>2</v>
      </c>
      <c r="T689" s="23">
        <v>0</v>
      </c>
      <c r="U689" s="23">
        <v>0</v>
      </c>
      <c r="V689" s="23">
        <v>5</v>
      </c>
      <c r="W689" s="23">
        <v>18.74</v>
      </c>
      <c r="X689" s="23">
        <v>0</v>
      </c>
      <c r="Y689" s="24">
        <v>0</v>
      </c>
      <c r="Z689" s="23">
        <v>0</v>
      </c>
      <c r="AA689" s="23">
        <v>0</v>
      </c>
      <c r="AB689" s="19" t="str">
        <f>VLOOKUP(E:E,笔记匹配!A:X,3,FALSE)</f>
        <v>圆湘琴</v>
      </c>
      <c r="AC689" s="19" t="str">
        <f>VLOOKUP(E:E,笔记匹配!A:X,2,FALSE)</f>
        <v>月之精华</v>
      </c>
      <c r="AD689" s="19" t="str">
        <f>VLOOKUP(E:E,笔记匹配!A:X,4,FALSE)</f>
        <v>广禾堂月之精华</v>
      </c>
    </row>
    <row r="690" spans="1:30">
      <c r="A690" s="22" t="s">
        <v>81</v>
      </c>
      <c r="B690" s="22" t="s">
        <v>557</v>
      </c>
      <c r="C690" s="23">
        <v>17419696</v>
      </c>
      <c r="D690" s="22" t="s">
        <v>172</v>
      </c>
      <c r="E690" s="22" t="s">
        <v>372</v>
      </c>
      <c r="F690" s="22" t="s">
        <v>558</v>
      </c>
      <c r="G690" s="23">
        <v>3345513</v>
      </c>
      <c r="H690" s="22" t="s">
        <v>558</v>
      </c>
      <c r="I690" s="23">
        <v>2733316</v>
      </c>
      <c r="J690" s="22" t="s">
        <v>518</v>
      </c>
      <c r="K690" s="23">
        <v>121.24</v>
      </c>
      <c r="L690" s="23">
        <v>10406</v>
      </c>
      <c r="M690" s="23">
        <v>278</v>
      </c>
      <c r="N690" s="24">
        <v>0.0267</v>
      </c>
      <c r="O690" s="23">
        <v>0.44</v>
      </c>
      <c r="P690" s="23">
        <v>11.65</v>
      </c>
      <c r="Q690" s="23">
        <v>3</v>
      </c>
      <c r="R690" s="23">
        <v>0</v>
      </c>
      <c r="S690" s="23">
        <v>0</v>
      </c>
      <c r="T690" s="23">
        <v>0</v>
      </c>
      <c r="U690" s="23">
        <v>0</v>
      </c>
      <c r="V690" s="23">
        <v>3</v>
      </c>
      <c r="W690" s="23">
        <v>40.41</v>
      </c>
      <c r="X690" s="23">
        <v>0</v>
      </c>
      <c r="Y690" s="24">
        <v>0</v>
      </c>
      <c r="Z690" s="23">
        <v>0</v>
      </c>
      <c r="AA690" s="23">
        <v>0</v>
      </c>
      <c r="AB690" s="19" t="str">
        <f>VLOOKUP(E:E,笔记匹配!A:X,3,FALSE)</f>
        <v>圆湘琴</v>
      </c>
      <c r="AC690" s="19" t="str">
        <f>VLOOKUP(E:E,笔记匹配!A:X,2,FALSE)</f>
        <v>月之精华</v>
      </c>
      <c r="AD690" s="19" t="str">
        <f>VLOOKUP(E:E,笔记匹配!A:X,4,FALSE)</f>
        <v>广禾堂月之精华</v>
      </c>
    </row>
    <row r="691" spans="1:30">
      <c r="A691" s="22" t="s">
        <v>81</v>
      </c>
      <c r="B691" s="22" t="s">
        <v>569</v>
      </c>
      <c r="C691" s="23">
        <v>17994331</v>
      </c>
      <c r="D691" s="22" t="s">
        <v>172</v>
      </c>
      <c r="E691" s="22" t="s">
        <v>372</v>
      </c>
      <c r="F691" s="22" t="s">
        <v>570</v>
      </c>
      <c r="G691" s="23">
        <v>3555881</v>
      </c>
      <c r="H691" s="22" t="s">
        <v>570</v>
      </c>
      <c r="I691" s="23">
        <v>2940876</v>
      </c>
      <c r="J691" s="22" t="s">
        <v>518</v>
      </c>
      <c r="K691" s="23">
        <v>13.54</v>
      </c>
      <c r="L691" s="23">
        <v>1823</v>
      </c>
      <c r="M691" s="23">
        <v>43</v>
      </c>
      <c r="N691" s="24">
        <v>0.0236</v>
      </c>
      <c r="O691" s="23">
        <v>0.31</v>
      </c>
      <c r="P691" s="23">
        <v>7.43</v>
      </c>
      <c r="Q691" s="23">
        <v>0</v>
      </c>
      <c r="R691" s="23">
        <v>0</v>
      </c>
      <c r="S691" s="23">
        <v>0</v>
      </c>
      <c r="T691" s="23">
        <v>0</v>
      </c>
      <c r="U691" s="23">
        <v>0</v>
      </c>
      <c r="V691" s="23">
        <v>0</v>
      </c>
      <c r="W691" s="23">
        <v>0</v>
      </c>
      <c r="X691" s="23">
        <v>0</v>
      </c>
      <c r="Y691" s="24">
        <v>0</v>
      </c>
      <c r="Z691" s="23">
        <v>0</v>
      </c>
      <c r="AA691" s="23">
        <v>0</v>
      </c>
      <c r="AB691" s="19" t="str">
        <f>VLOOKUP(E:E,笔记匹配!A:X,3,FALSE)</f>
        <v>圆湘琴</v>
      </c>
      <c r="AC691" s="19" t="str">
        <f>VLOOKUP(E:E,笔记匹配!A:X,2,FALSE)</f>
        <v>月之精华</v>
      </c>
      <c r="AD691" s="19" t="str">
        <f>VLOOKUP(E:E,笔记匹配!A:X,4,FALSE)</f>
        <v>广禾堂月之精华</v>
      </c>
    </row>
    <row r="692" spans="1:30">
      <c r="A692" s="22" t="s">
        <v>81</v>
      </c>
      <c r="B692" s="22" t="s">
        <v>573</v>
      </c>
      <c r="C692" s="23">
        <v>18063010</v>
      </c>
      <c r="D692" s="22" t="s">
        <v>172</v>
      </c>
      <c r="E692" s="22" t="s">
        <v>373</v>
      </c>
      <c r="F692" s="22" t="s">
        <v>576</v>
      </c>
      <c r="G692" s="23">
        <v>3590089</v>
      </c>
      <c r="H692" s="22" t="s">
        <v>577</v>
      </c>
      <c r="I692" s="23">
        <v>2975278</v>
      </c>
      <c r="J692" s="22" t="s">
        <v>518</v>
      </c>
      <c r="K692" s="23">
        <v>65.07</v>
      </c>
      <c r="L692" s="23">
        <v>4607</v>
      </c>
      <c r="M692" s="23">
        <v>152</v>
      </c>
      <c r="N692" s="24">
        <v>0.033</v>
      </c>
      <c r="O692" s="23">
        <v>0.43</v>
      </c>
      <c r="P692" s="23">
        <v>14.12</v>
      </c>
      <c r="Q692" s="23">
        <v>2</v>
      </c>
      <c r="R692" s="23">
        <v>0</v>
      </c>
      <c r="S692" s="23">
        <v>1</v>
      </c>
      <c r="T692" s="23">
        <v>0</v>
      </c>
      <c r="U692" s="23">
        <v>0</v>
      </c>
      <c r="V692" s="23">
        <v>3</v>
      </c>
      <c r="W692" s="23">
        <v>21.69</v>
      </c>
      <c r="X692" s="23">
        <v>0</v>
      </c>
      <c r="Y692" s="24">
        <v>0</v>
      </c>
      <c r="Z692" s="23">
        <v>2</v>
      </c>
      <c r="AA692" s="23">
        <v>0</v>
      </c>
      <c r="AB692" s="19" t="str">
        <f>VLOOKUP(E:E,笔记匹配!A:X,3,FALSE)</f>
        <v>西米是个小可爱</v>
      </c>
      <c r="AC692" s="19" t="str">
        <f>VLOOKUP(E:E,笔记匹配!A:X,2,FALSE)</f>
        <v>月之精华</v>
      </c>
      <c r="AD692" s="19" t="str">
        <f>VLOOKUP(E:E,笔记匹配!A:X,4,FALSE)</f>
        <v>广禾堂</v>
      </c>
    </row>
    <row r="693" spans="1:30">
      <c r="A693" s="22" t="s">
        <v>81</v>
      </c>
      <c r="B693" s="22" t="s">
        <v>578</v>
      </c>
      <c r="C693" s="23">
        <v>18063089</v>
      </c>
      <c r="D693" s="22" t="s">
        <v>172</v>
      </c>
      <c r="E693" s="22" t="s">
        <v>372</v>
      </c>
      <c r="F693" s="22" t="s">
        <v>579</v>
      </c>
      <c r="G693" s="23">
        <v>3590129</v>
      </c>
      <c r="H693" s="22" t="s">
        <v>580</v>
      </c>
      <c r="I693" s="23">
        <v>2975322</v>
      </c>
      <c r="J693" s="22" t="s">
        <v>518</v>
      </c>
      <c r="K693" s="23">
        <v>21.65</v>
      </c>
      <c r="L693" s="23">
        <v>2544</v>
      </c>
      <c r="M693" s="23">
        <v>61</v>
      </c>
      <c r="N693" s="24">
        <v>0.024</v>
      </c>
      <c r="O693" s="23">
        <v>0.35</v>
      </c>
      <c r="P693" s="23">
        <v>8.51</v>
      </c>
      <c r="Q693" s="23">
        <v>1</v>
      </c>
      <c r="R693" s="23">
        <v>0</v>
      </c>
      <c r="S693" s="23">
        <v>0</v>
      </c>
      <c r="T693" s="23">
        <v>0</v>
      </c>
      <c r="U693" s="23">
        <v>0</v>
      </c>
      <c r="V693" s="23">
        <v>1</v>
      </c>
      <c r="W693" s="23">
        <v>21.65</v>
      </c>
      <c r="X693" s="23">
        <v>0</v>
      </c>
      <c r="Y693" s="24">
        <v>0</v>
      </c>
      <c r="Z693" s="23">
        <v>0</v>
      </c>
      <c r="AA693" s="23">
        <v>0</v>
      </c>
      <c r="AB693" s="19" t="str">
        <f>VLOOKUP(E:E,笔记匹配!A:X,3,FALSE)</f>
        <v>圆湘琴</v>
      </c>
      <c r="AC693" s="19" t="str">
        <f>VLOOKUP(E:E,笔记匹配!A:X,2,FALSE)</f>
        <v>月之精华</v>
      </c>
      <c r="AD693" s="19" t="str">
        <f>VLOOKUP(E:E,笔记匹配!A:X,4,FALSE)</f>
        <v>广禾堂月之精华</v>
      </c>
    </row>
    <row r="694" spans="1:30">
      <c r="A694" s="22" t="s">
        <v>81</v>
      </c>
      <c r="B694" s="22" t="s">
        <v>590</v>
      </c>
      <c r="C694" s="23">
        <v>19153892</v>
      </c>
      <c r="D694" s="22" t="s">
        <v>184</v>
      </c>
      <c r="E694" s="22" t="s">
        <v>374</v>
      </c>
      <c r="F694" s="22" t="s">
        <v>591</v>
      </c>
      <c r="G694" s="23">
        <v>4107361</v>
      </c>
      <c r="H694" s="22" t="s">
        <v>591</v>
      </c>
      <c r="I694" s="23">
        <v>3489735</v>
      </c>
      <c r="J694" s="22" t="s">
        <v>518</v>
      </c>
      <c r="K694" s="23">
        <v>504.61</v>
      </c>
      <c r="L694" s="23">
        <v>31313</v>
      </c>
      <c r="M694" s="23">
        <v>1948</v>
      </c>
      <c r="N694" s="24">
        <v>0.0622</v>
      </c>
      <c r="O694" s="23">
        <v>0.26</v>
      </c>
      <c r="P694" s="23">
        <v>16.12</v>
      </c>
      <c r="Q694" s="23">
        <v>21</v>
      </c>
      <c r="R694" s="23">
        <v>1</v>
      </c>
      <c r="S694" s="23">
        <v>28</v>
      </c>
      <c r="T694" s="23">
        <v>1</v>
      </c>
      <c r="U694" s="23">
        <v>0</v>
      </c>
      <c r="V694" s="23">
        <v>51</v>
      </c>
      <c r="W694" s="23">
        <v>9.89</v>
      </c>
      <c r="X694" s="23">
        <v>0</v>
      </c>
      <c r="Y694" s="24">
        <v>0</v>
      </c>
      <c r="Z694" s="23">
        <v>1</v>
      </c>
      <c r="AA694" s="23">
        <v>0</v>
      </c>
      <c r="AB694" s="19" t="str">
        <f>VLOOKUP(E:E,笔记匹配!A:X,3,FALSE)</f>
        <v>是你拐</v>
      </c>
      <c r="AC694" s="19" t="str">
        <f>VLOOKUP(E:E,笔记匹配!A:X,2,FALSE)</f>
        <v>月之精华</v>
      </c>
      <c r="AD694" s="19" t="str">
        <f>VLOOKUP(E:E,笔记匹配!A:X,4,FALSE)</f>
        <v>广禾堂月之精华</v>
      </c>
    </row>
    <row r="695" spans="1:30">
      <c r="A695" s="22" t="s">
        <v>81</v>
      </c>
      <c r="B695" s="22" t="s">
        <v>592</v>
      </c>
      <c r="C695" s="23">
        <v>19286290</v>
      </c>
      <c r="D695" s="22" t="s">
        <v>184</v>
      </c>
      <c r="E695" s="22" t="s">
        <v>390</v>
      </c>
      <c r="F695" s="22" t="s">
        <v>593</v>
      </c>
      <c r="G695" s="23">
        <v>4167658</v>
      </c>
      <c r="H695" s="22" t="s">
        <v>594</v>
      </c>
      <c r="I695" s="23">
        <v>3505260</v>
      </c>
      <c r="J695" s="22" t="s">
        <v>518</v>
      </c>
      <c r="K695" s="23">
        <v>52.07</v>
      </c>
      <c r="L695" s="23">
        <v>2905</v>
      </c>
      <c r="M695" s="23">
        <v>115</v>
      </c>
      <c r="N695" s="24">
        <v>0.0396</v>
      </c>
      <c r="O695" s="23">
        <v>0.45</v>
      </c>
      <c r="P695" s="23">
        <v>17.92</v>
      </c>
      <c r="Q695" s="23">
        <v>9</v>
      </c>
      <c r="R695" s="23">
        <v>0</v>
      </c>
      <c r="S695" s="23">
        <v>7</v>
      </c>
      <c r="T695" s="23">
        <v>1</v>
      </c>
      <c r="U695" s="23">
        <v>0</v>
      </c>
      <c r="V695" s="23">
        <v>17</v>
      </c>
      <c r="W695" s="23">
        <v>3.06</v>
      </c>
      <c r="X695" s="23">
        <v>0</v>
      </c>
      <c r="Y695" s="24">
        <v>0</v>
      </c>
      <c r="Z695" s="23">
        <v>0</v>
      </c>
      <c r="AA695" s="23">
        <v>1</v>
      </c>
      <c r="AB695" s="19" t="str">
        <f>VLOOKUP(E:E,笔记匹配!A:X,3,FALSE)</f>
        <v>大雷芸</v>
      </c>
      <c r="AC695" s="19" t="str">
        <f>VLOOKUP(E:E,笔记匹配!A:X,2,FALSE)</f>
        <v>月之精华</v>
      </c>
      <c r="AD695" s="19" t="str">
        <f>VLOOKUP(E:E,笔记匹配!A:X,4,FALSE)</f>
        <v>广禾堂</v>
      </c>
    </row>
    <row r="696" spans="1:30">
      <c r="A696" s="22" t="s">
        <v>81</v>
      </c>
      <c r="B696" s="22" t="s">
        <v>592</v>
      </c>
      <c r="C696" s="23">
        <v>19286362</v>
      </c>
      <c r="D696" s="22" t="s">
        <v>184</v>
      </c>
      <c r="E696" s="22" t="s">
        <v>391</v>
      </c>
      <c r="F696" s="22" t="s">
        <v>595</v>
      </c>
      <c r="G696" s="23">
        <v>4167690</v>
      </c>
      <c r="H696" s="22" t="s">
        <v>595</v>
      </c>
      <c r="I696" s="23">
        <v>3550573</v>
      </c>
      <c r="J696" s="22" t="s">
        <v>518</v>
      </c>
      <c r="K696" s="23">
        <v>270.84</v>
      </c>
      <c r="L696" s="23">
        <v>14137</v>
      </c>
      <c r="M696" s="23">
        <v>525</v>
      </c>
      <c r="N696" s="24">
        <v>0.0371</v>
      </c>
      <c r="O696" s="23">
        <v>0.52</v>
      </c>
      <c r="P696" s="23">
        <v>19.16</v>
      </c>
      <c r="Q696" s="23">
        <v>28</v>
      </c>
      <c r="R696" s="23">
        <v>0</v>
      </c>
      <c r="S696" s="23">
        <v>15</v>
      </c>
      <c r="T696" s="23">
        <v>0</v>
      </c>
      <c r="U696" s="23">
        <v>0</v>
      </c>
      <c r="V696" s="23">
        <v>43</v>
      </c>
      <c r="W696" s="23">
        <v>6.3</v>
      </c>
      <c r="X696" s="23">
        <v>0</v>
      </c>
      <c r="Y696" s="24">
        <v>0</v>
      </c>
      <c r="Z696" s="23">
        <v>3</v>
      </c>
      <c r="AA696" s="23">
        <v>3</v>
      </c>
      <c r="AB696" s="19" t="str">
        <f>VLOOKUP(E:E,笔记匹配!A:X,3,FALSE)</f>
        <v>我还可以再瘦点吗</v>
      </c>
      <c r="AC696" s="19" t="str">
        <f>VLOOKUP(E:E,笔记匹配!A:X,2,FALSE)</f>
        <v>无</v>
      </c>
      <c r="AD696" s="19" t="str">
        <f>VLOOKUP(E:E,笔记匹配!A:X,4,FALSE)</f>
        <v>无</v>
      </c>
    </row>
    <row r="697" spans="1:30">
      <c r="A697" s="22" t="s">
        <v>82</v>
      </c>
      <c r="B697" s="22" t="s">
        <v>521</v>
      </c>
      <c r="C697" s="23">
        <v>16642222</v>
      </c>
      <c r="D697" s="22" t="s">
        <v>172</v>
      </c>
      <c r="E697" s="22" t="s">
        <v>372</v>
      </c>
      <c r="F697" s="22" t="s">
        <v>522</v>
      </c>
      <c r="G697" s="23">
        <v>3233847</v>
      </c>
      <c r="H697" s="22" t="s">
        <v>522</v>
      </c>
      <c r="I697" s="23">
        <v>2619163</v>
      </c>
      <c r="J697" s="22" t="s">
        <v>518</v>
      </c>
      <c r="K697" s="23">
        <v>186.72</v>
      </c>
      <c r="L697" s="23">
        <v>11251</v>
      </c>
      <c r="M697" s="23">
        <v>380</v>
      </c>
      <c r="N697" s="24">
        <v>0.0338</v>
      </c>
      <c r="O697" s="23">
        <v>0.49</v>
      </c>
      <c r="P697" s="23">
        <v>16.6</v>
      </c>
      <c r="Q697" s="23">
        <v>4</v>
      </c>
      <c r="R697" s="23">
        <v>0</v>
      </c>
      <c r="S697" s="23">
        <v>1</v>
      </c>
      <c r="T697" s="23">
        <v>0</v>
      </c>
      <c r="U697" s="23">
        <v>0</v>
      </c>
      <c r="V697" s="23">
        <v>5</v>
      </c>
      <c r="W697" s="23">
        <v>37.34</v>
      </c>
      <c r="X697" s="23">
        <v>0</v>
      </c>
      <c r="Y697" s="24">
        <v>0</v>
      </c>
      <c r="Z697" s="23">
        <v>1</v>
      </c>
      <c r="AA697" s="23">
        <v>2</v>
      </c>
      <c r="AB697" s="19" t="str">
        <f>VLOOKUP(E:E,笔记匹配!A:X,3,FALSE)</f>
        <v>圆湘琴</v>
      </c>
      <c r="AC697" s="19" t="str">
        <f>VLOOKUP(E:E,笔记匹配!A:X,2,FALSE)</f>
        <v>月之精华</v>
      </c>
      <c r="AD697" s="19" t="str">
        <f>VLOOKUP(E:E,笔记匹配!A:X,4,FALSE)</f>
        <v>广禾堂月之精华</v>
      </c>
    </row>
    <row r="698" spans="1:30">
      <c r="A698" s="22" t="s">
        <v>82</v>
      </c>
      <c r="B698" s="22" t="s">
        <v>521</v>
      </c>
      <c r="C698" s="23">
        <v>16642794</v>
      </c>
      <c r="D698" s="22" t="s">
        <v>172</v>
      </c>
      <c r="E698" s="22" t="s">
        <v>372</v>
      </c>
      <c r="F698" s="22" t="s">
        <v>523</v>
      </c>
      <c r="G698" s="23">
        <v>3233955</v>
      </c>
      <c r="H698" s="22" t="s">
        <v>523</v>
      </c>
      <c r="I698" s="23">
        <v>2619293</v>
      </c>
      <c r="J698" s="22" t="s">
        <v>518</v>
      </c>
      <c r="K698" s="23">
        <v>400.33</v>
      </c>
      <c r="L698" s="23">
        <v>14000</v>
      </c>
      <c r="M698" s="23">
        <v>441</v>
      </c>
      <c r="N698" s="24">
        <v>0.0315</v>
      </c>
      <c r="O698" s="23">
        <v>0.91</v>
      </c>
      <c r="P698" s="23">
        <v>28.6</v>
      </c>
      <c r="Q698" s="23">
        <v>5</v>
      </c>
      <c r="R698" s="23">
        <v>0</v>
      </c>
      <c r="S698" s="23">
        <v>6</v>
      </c>
      <c r="T698" s="23">
        <v>1</v>
      </c>
      <c r="U698" s="23">
        <v>0</v>
      </c>
      <c r="V698" s="23">
        <v>12</v>
      </c>
      <c r="W698" s="23">
        <v>33.36</v>
      </c>
      <c r="X698" s="23">
        <v>0</v>
      </c>
      <c r="Y698" s="24">
        <v>0</v>
      </c>
      <c r="Z698" s="23">
        <v>4</v>
      </c>
      <c r="AA698" s="23">
        <v>0</v>
      </c>
      <c r="AB698" s="19" t="str">
        <f>VLOOKUP(E:E,笔记匹配!A:X,3,FALSE)</f>
        <v>圆湘琴</v>
      </c>
      <c r="AC698" s="19" t="str">
        <f>VLOOKUP(E:E,笔记匹配!A:X,2,FALSE)</f>
        <v>月之精华</v>
      </c>
      <c r="AD698" s="19" t="str">
        <f>VLOOKUP(E:E,笔记匹配!A:X,4,FALSE)</f>
        <v>广禾堂月之精华</v>
      </c>
    </row>
    <row r="699" spans="1:30">
      <c r="A699" s="22" t="s">
        <v>82</v>
      </c>
      <c r="B699" s="22" t="s">
        <v>521</v>
      </c>
      <c r="C699" s="23">
        <v>16642894</v>
      </c>
      <c r="D699" s="22" t="s">
        <v>172</v>
      </c>
      <c r="E699" s="22" t="s">
        <v>372</v>
      </c>
      <c r="F699" s="22" t="s">
        <v>524</v>
      </c>
      <c r="G699" s="23">
        <v>3233979</v>
      </c>
      <c r="H699" s="22" t="s">
        <v>524</v>
      </c>
      <c r="I699" s="23">
        <v>2619310</v>
      </c>
      <c r="J699" s="22" t="s">
        <v>518</v>
      </c>
      <c r="K699" s="23">
        <v>2.4</v>
      </c>
      <c r="L699" s="23">
        <v>293</v>
      </c>
      <c r="M699" s="23">
        <v>8</v>
      </c>
      <c r="N699" s="24">
        <v>0.0273</v>
      </c>
      <c r="O699" s="23">
        <v>0.3</v>
      </c>
      <c r="P699" s="23">
        <v>8.19</v>
      </c>
      <c r="Q699" s="23">
        <v>0</v>
      </c>
      <c r="R699" s="23">
        <v>0</v>
      </c>
      <c r="S699" s="23">
        <v>0</v>
      </c>
      <c r="T699" s="23">
        <v>0</v>
      </c>
      <c r="U699" s="23">
        <v>0</v>
      </c>
      <c r="V699" s="23">
        <v>0</v>
      </c>
      <c r="W699" s="23">
        <v>0</v>
      </c>
      <c r="X699" s="23">
        <v>0</v>
      </c>
      <c r="Y699" s="24">
        <v>0</v>
      </c>
      <c r="Z699" s="23">
        <v>0</v>
      </c>
      <c r="AA699" s="23">
        <v>0</v>
      </c>
      <c r="AB699" s="19" t="str">
        <f>VLOOKUP(E:E,笔记匹配!A:X,3,FALSE)</f>
        <v>圆湘琴</v>
      </c>
      <c r="AC699" s="19" t="str">
        <f>VLOOKUP(E:E,笔记匹配!A:X,2,FALSE)</f>
        <v>月之精华</v>
      </c>
      <c r="AD699" s="19" t="str">
        <f>VLOOKUP(E:E,笔记匹配!A:X,4,FALSE)</f>
        <v>广禾堂月之精华</v>
      </c>
    </row>
    <row r="700" spans="1:30">
      <c r="A700" s="22" t="s">
        <v>82</v>
      </c>
      <c r="B700" s="22" t="s">
        <v>531</v>
      </c>
      <c r="C700" s="23">
        <v>16851432</v>
      </c>
      <c r="D700" s="22" t="s">
        <v>172</v>
      </c>
      <c r="E700" s="22" t="s">
        <v>372</v>
      </c>
      <c r="F700" s="22" t="s">
        <v>532</v>
      </c>
      <c r="G700" s="23">
        <v>3264185</v>
      </c>
      <c r="H700" s="22" t="s">
        <v>532</v>
      </c>
      <c r="I700" s="23">
        <v>2651960</v>
      </c>
      <c r="J700" s="22" t="s">
        <v>518</v>
      </c>
      <c r="K700" s="23">
        <v>127.05</v>
      </c>
      <c r="L700" s="23">
        <v>9286</v>
      </c>
      <c r="M700" s="23">
        <v>283</v>
      </c>
      <c r="N700" s="24">
        <v>0.0305</v>
      </c>
      <c r="O700" s="23">
        <v>0.45</v>
      </c>
      <c r="P700" s="23">
        <v>13.68</v>
      </c>
      <c r="Q700" s="23">
        <v>3</v>
      </c>
      <c r="R700" s="23">
        <v>0</v>
      </c>
      <c r="S700" s="23">
        <v>1</v>
      </c>
      <c r="T700" s="23">
        <v>0</v>
      </c>
      <c r="U700" s="23">
        <v>0</v>
      </c>
      <c r="V700" s="23">
        <v>4</v>
      </c>
      <c r="W700" s="23">
        <v>31.76</v>
      </c>
      <c r="X700" s="23">
        <v>0</v>
      </c>
      <c r="Y700" s="24">
        <v>0</v>
      </c>
      <c r="Z700" s="23">
        <v>0</v>
      </c>
      <c r="AA700" s="23">
        <v>0</v>
      </c>
      <c r="AB700" s="19" t="str">
        <f>VLOOKUP(E:E,笔记匹配!A:X,3,FALSE)</f>
        <v>圆湘琴</v>
      </c>
      <c r="AC700" s="19" t="str">
        <f>VLOOKUP(E:E,笔记匹配!A:X,2,FALSE)</f>
        <v>月之精华</v>
      </c>
      <c r="AD700" s="19" t="str">
        <f>VLOOKUP(E:E,笔记匹配!A:X,4,FALSE)</f>
        <v>广禾堂月之精华</v>
      </c>
    </row>
    <row r="701" spans="1:30">
      <c r="A701" s="22" t="s">
        <v>82</v>
      </c>
      <c r="B701" s="22" t="s">
        <v>557</v>
      </c>
      <c r="C701" s="23">
        <v>17419696</v>
      </c>
      <c r="D701" s="22" t="s">
        <v>172</v>
      </c>
      <c r="E701" s="22" t="s">
        <v>372</v>
      </c>
      <c r="F701" s="22" t="s">
        <v>558</v>
      </c>
      <c r="G701" s="23">
        <v>3345513</v>
      </c>
      <c r="H701" s="22" t="s">
        <v>558</v>
      </c>
      <c r="I701" s="23">
        <v>2733316</v>
      </c>
      <c r="J701" s="22" t="s">
        <v>518</v>
      </c>
      <c r="K701" s="23">
        <v>152.87</v>
      </c>
      <c r="L701" s="23">
        <v>12197</v>
      </c>
      <c r="M701" s="23">
        <v>346</v>
      </c>
      <c r="N701" s="24">
        <v>0.0284</v>
      </c>
      <c r="O701" s="23">
        <v>0.44</v>
      </c>
      <c r="P701" s="23">
        <v>12.53</v>
      </c>
      <c r="Q701" s="23">
        <v>1</v>
      </c>
      <c r="R701" s="23">
        <v>0</v>
      </c>
      <c r="S701" s="23">
        <v>2</v>
      </c>
      <c r="T701" s="23">
        <v>0</v>
      </c>
      <c r="U701" s="23">
        <v>0</v>
      </c>
      <c r="V701" s="23">
        <v>3</v>
      </c>
      <c r="W701" s="23">
        <v>50.96</v>
      </c>
      <c r="X701" s="23">
        <v>0</v>
      </c>
      <c r="Y701" s="24">
        <v>0</v>
      </c>
      <c r="Z701" s="23">
        <v>0</v>
      </c>
      <c r="AA701" s="23">
        <v>0</v>
      </c>
      <c r="AB701" s="19" t="str">
        <f>VLOOKUP(E:E,笔记匹配!A:X,3,FALSE)</f>
        <v>圆湘琴</v>
      </c>
      <c r="AC701" s="19" t="str">
        <f>VLOOKUP(E:E,笔记匹配!A:X,2,FALSE)</f>
        <v>月之精华</v>
      </c>
      <c r="AD701" s="19" t="str">
        <f>VLOOKUP(E:E,笔记匹配!A:X,4,FALSE)</f>
        <v>广禾堂月之精华</v>
      </c>
    </row>
    <row r="702" spans="1:30">
      <c r="A702" s="22" t="s">
        <v>82</v>
      </c>
      <c r="B702" s="22" t="s">
        <v>569</v>
      </c>
      <c r="C702" s="23">
        <v>17994331</v>
      </c>
      <c r="D702" s="22" t="s">
        <v>172</v>
      </c>
      <c r="E702" s="22" t="s">
        <v>372</v>
      </c>
      <c r="F702" s="22" t="s">
        <v>570</v>
      </c>
      <c r="G702" s="23">
        <v>3555881</v>
      </c>
      <c r="H702" s="22" t="s">
        <v>570</v>
      </c>
      <c r="I702" s="23">
        <v>2940876</v>
      </c>
      <c r="J702" s="22" t="s">
        <v>518</v>
      </c>
      <c r="K702" s="23">
        <v>12.75</v>
      </c>
      <c r="L702" s="23">
        <v>1864</v>
      </c>
      <c r="M702" s="23">
        <v>39</v>
      </c>
      <c r="N702" s="24">
        <v>0.0209</v>
      </c>
      <c r="O702" s="23">
        <v>0.33</v>
      </c>
      <c r="P702" s="23">
        <v>6.84</v>
      </c>
      <c r="Q702" s="23">
        <v>0</v>
      </c>
      <c r="R702" s="23">
        <v>0</v>
      </c>
      <c r="S702" s="23">
        <v>1</v>
      </c>
      <c r="T702" s="23">
        <v>0</v>
      </c>
      <c r="U702" s="23">
        <v>0</v>
      </c>
      <c r="V702" s="23">
        <v>1</v>
      </c>
      <c r="W702" s="23">
        <v>12.75</v>
      </c>
      <c r="X702" s="23">
        <v>0</v>
      </c>
      <c r="Y702" s="24">
        <v>0</v>
      </c>
      <c r="Z702" s="23">
        <v>0</v>
      </c>
      <c r="AA702" s="23">
        <v>0</v>
      </c>
      <c r="AB702" s="19" t="str">
        <f>VLOOKUP(E:E,笔记匹配!A:X,3,FALSE)</f>
        <v>圆湘琴</v>
      </c>
      <c r="AC702" s="19" t="str">
        <f>VLOOKUP(E:E,笔记匹配!A:X,2,FALSE)</f>
        <v>月之精华</v>
      </c>
      <c r="AD702" s="19" t="str">
        <f>VLOOKUP(E:E,笔记匹配!A:X,4,FALSE)</f>
        <v>广禾堂月之精华</v>
      </c>
    </row>
    <row r="703" spans="1:30">
      <c r="A703" s="22" t="s">
        <v>82</v>
      </c>
      <c r="B703" s="22" t="s">
        <v>573</v>
      </c>
      <c r="C703" s="23">
        <v>18063010</v>
      </c>
      <c r="D703" s="22" t="s">
        <v>172</v>
      </c>
      <c r="E703" s="22" t="s">
        <v>373</v>
      </c>
      <c r="F703" s="22" t="s">
        <v>576</v>
      </c>
      <c r="G703" s="23">
        <v>3590089</v>
      </c>
      <c r="H703" s="22" t="s">
        <v>577</v>
      </c>
      <c r="I703" s="23">
        <v>2975278</v>
      </c>
      <c r="J703" s="22" t="s">
        <v>518</v>
      </c>
      <c r="K703" s="23">
        <v>71.89</v>
      </c>
      <c r="L703" s="23">
        <v>4853</v>
      </c>
      <c r="M703" s="23">
        <v>169</v>
      </c>
      <c r="N703" s="24">
        <v>0.0348</v>
      </c>
      <c r="O703" s="23">
        <v>0.43</v>
      </c>
      <c r="P703" s="23">
        <v>14.81</v>
      </c>
      <c r="Q703" s="23">
        <v>1</v>
      </c>
      <c r="R703" s="23">
        <v>0</v>
      </c>
      <c r="S703" s="23">
        <v>0</v>
      </c>
      <c r="T703" s="23">
        <v>0</v>
      </c>
      <c r="U703" s="23">
        <v>0</v>
      </c>
      <c r="V703" s="23">
        <v>1</v>
      </c>
      <c r="W703" s="23">
        <v>71.89</v>
      </c>
      <c r="X703" s="23">
        <v>0</v>
      </c>
      <c r="Y703" s="24">
        <v>0</v>
      </c>
      <c r="Z703" s="23">
        <v>1</v>
      </c>
      <c r="AA703" s="23">
        <v>0</v>
      </c>
      <c r="AB703" s="19" t="str">
        <f>VLOOKUP(E:E,笔记匹配!A:X,3,FALSE)</f>
        <v>西米是个小可爱</v>
      </c>
      <c r="AC703" s="19" t="str">
        <f>VLOOKUP(E:E,笔记匹配!A:X,2,FALSE)</f>
        <v>月之精华</v>
      </c>
      <c r="AD703" s="19" t="str">
        <f>VLOOKUP(E:E,笔记匹配!A:X,4,FALSE)</f>
        <v>广禾堂</v>
      </c>
    </row>
    <row r="704" spans="1:30">
      <c r="A704" s="22" t="s">
        <v>82</v>
      </c>
      <c r="B704" s="22" t="s">
        <v>578</v>
      </c>
      <c r="C704" s="23">
        <v>18063089</v>
      </c>
      <c r="D704" s="22" t="s">
        <v>172</v>
      </c>
      <c r="E704" s="22" t="s">
        <v>372</v>
      </c>
      <c r="F704" s="22" t="s">
        <v>579</v>
      </c>
      <c r="G704" s="23">
        <v>3590129</v>
      </c>
      <c r="H704" s="22" t="s">
        <v>580</v>
      </c>
      <c r="I704" s="23">
        <v>2975322</v>
      </c>
      <c r="J704" s="22" t="s">
        <v>518</v>
      </c>
      <c r="K704" s="23">
        <v>33.78</v>
      </c>
      <c r="L704" s="23">
        <v>2817</v>
      </c>
      <c r="M704" s="23">
        <v>89</v>
      </c>
      <c r="N704" s="24">
        <v>0.0316</v>
      </c>
      <c r="O704" s="23">
        <v>0.38</v>
      </c>
      <c r="P704" s="23">
        <v>11.99</v>
      </c>
      <c r="Q704" s="23">
        <v>0</v>
      </c>
      <c r="R704" s="23">
        <v>0</v>
      </c>
      <c r="S704" s="23">
        <v>0</v>
      </c>
      <c r="T704" s="23">
        <v>0</v>
      </c>
      <c r="U704" s="23">
        <v>0</v>
      </c>
      <c r="V704" s="23">
        <v>0</v>
      </c>
      <c r="W704" s="23">
        <v>0</v>
      </c>
      <c r="X704" s="23">
        <v>0</v>
      </c>
      <c r="Y704" s="24">
        <v>0</v>
      </c>
      <c r="Z704" s="23">
        <v>0</v>
      </c>
      <c r="AA704" s="23">
        <v>0</v>
      </c>
      <c r="AB704" s="19" t="str">
        <f>VLOOKUP(E:E,笔记匹配!A:X,3,FALSE)</f>
        <v>圆湘琴</v>
      </c>
      <c r="AC704" s="19" t="str">
        <f>VLOOKUP(E:E,笔记匹配!A:X,2,FALSE)</f>
        <v>月之精华</v>
      </c>
      <c r="AD704" s="19" t="str">
        <f>VLOOKUP(E:E,笔记匹配!A:X,4,FALSE)</f>
        <v>广禾堂月之精华</v>
      </c>
    </row>
    <row r="705" spans="1:30">
      <c r="A705" s="22" t="s">
        <v>82</v>
      </c>
      <c r="B705" s="22" t="s">
        <v>590</v>
      </c>
      <c r="C705" s="23">
        <v>19153892</v>
      </c>
      <c r="D705" s="22" t="s">
        <v>184</v>
      </c>
      <c r="E705" s="22" t="s">
        <v>374</v>
      </c>
      <c r="F705" s="22" t="s">
        <v>591</v>
      </c>
      <c r="G705" s="23">
        <v>4107361</v>
      </c>
      <c r="H705" s="22" t="s">
        <v>591</v>
      </c>
      <c r="I705" s="23">
        <v>3489735</v>
      </c>
      <c r="J705" s="22" t="s">
        <v>518</v>
      </c>
      <c r="K705" s="23">
        <v>501.88</v>
      </c>
      <c r="L705" s="23">
        <v>26996</v>
      </c>
      <c r="M705" s="23">
        <v>1604</v>
      </c>
      <c r="N705" s="24">
        <v>0.0594</v>
      </c>
      <c r="O705" s="23">
        <v>0.31</v>
      </c>
      <c r="P705" s="23">
        <v>18.59</v>
      </c>
      <c r="Q705" s="23">
        <v>14</v>
      </c>
      <c r="R705" s="23">
        <v>0</v>
      </c>
      <c r="S705" s="23">
        <v>23</v>
      </c>
      <c r="T705" s="23">
        <v>0</v>
      </c>
      <c r="U705" s="23">
        <v>3</v>
      </c>
      <c r="V705" s="23">
        <v>40</v>
      </c>
      <c r="W705" s="23">
        <v>12.55</v>
      </c>
      <c r="X705" s="23">
        <v>0</v>
      </c>
      <c r="Y705" s="24">
        <v>0</v>
      </c>
      <c r="Z705" s="23">
        <v>1</v>
      </c>
      <c r="AA705" s="23">
        <v>1</v>
      </c>
      <c r="AB705" s="19" t="str">
        <f>VLOOKUP(E:E,笔记匹配!A:X,3,FALSE)</f>
        <v>是你拐</v>
      </c>
      <c r="AC705" s="19" t="str">
        <f>VLOOKUP(E:E,笔记匹配!A:X,2,FALSE)</f>
        <v>月之精华</v>
      </c>
      <c r="AD705" s="19" t="str">
        <f>VLOOKUP(E:E,笔记匹配!A:X,4,FALSE)</f>
        <v>广禾堂月之精华</v>
      </c>
    </row>
    <row r="706" spans="1:30">
      <c r="A706" s="22" t="s">
        <v>82</v>
      </c>
      <c r="B706" s="22" t="s">
        <v>592</v>
      </c>
      <c r="C706" s="23">
        <v>19286290</v>
      </c>
      <c r="D706" s="22" t="s">
        <v>184</v>
      </c>
      <c r="E706" s="22" t="s">
        <v>390</v>
      </c>
      <c r="F706" s="22" t="s">
        <v>593</v>
      </c>
      <c r="G706" s="23">
        <v>4167658</v>
      </c>
      <c r="H706" s="22" t="s">
        <v>594</v>
      </c>
      <c r="I706" s="23">
        <v>3505260</v>
      </c>
      <c r="J706" s="22" t="s">
        <v>518</v>
      </c>
      <c r="K706" s="23">
        <v>49.87</v>
      </c>
      <c r="L706" s="23">
        <v>3252</v>
      </c>
      <c r="M706" s="23">
        <v>100</v>
      </c>
      <c r="N706" s="24">
        <v>0.0308</v>
      </c>
      <c r="O706" s="23">
        <v>0.5</v>
      </c>
      <c r="P706" s="23">
        <v>15.34</v>
      </c>
      <c r="Q706" s="23">
        <v>4</v>
      </c>
      <c r="R706" s="23">
        <v>0</v>
      </c>
      <c r="S706" s="23">
        <v>3</v>
      </c>
      <c r="T706" s="23">
        <v>0</v>
      </c>
      <c r="U706" s="23">
        <v>0</v>
      </c>
      <c r="V706" s="23">
        <v>7</v>
      </c>
      <c r="W706" s="23">
        <v>7.12</v>
      </c>
      <c r="X706" s="23">
        <v>0</v>
      </c>
      <c r="Y706" s="24">
        <v>0</v>
      </c>
      <c r="Z706" s="23">
        <v>1</v>
      </c>
      <c r="AA706" s="23">
        <v>1</v>
      </c>
      <c r="AB706" s="19" t="str">
        <f>VLOOKUP(E:E,笔记匹配!A:X,3,FALSE)</f>
        <v>大雷芸</v>
      </c>
      <c r="AC706" s="19" t="str">
        <f>VLOOKUP(E:E,笔记匹配!A:X,2,FALSE)</f>
        <v>月之精华</v>
      </c>
      <c r="AD706" s="19" t="str">
        <f>VLOOKUP(E:E,笔记匹配!A:X,4,FALSE)</f>
        <v>广禾堂</v>
      </c>
    </row>
    <row r="707" spans="1:30">
      <c r="A707" s="22" t="s">
        <v>82</v>
      </c>
      <c r="B707" s="22" t="s">
        <v>592</v>
      </c>
      <c r="C707" s="23">
        <v>19286362</v>
      </c>
      <c r="D707" s="22" t="s">
        <v>184</v>
      </c>
      <c r="E707" s="22" t="s">
        <v>391</v>
      </c>
      <c r="F707" s="22" t="s">
        <v>595</v>
      </c>
      <c r="G707" s="23">
        <v>4167690</v>
      </c>
      <c r="H707" s="22" t="s">
        <v>595</v>
      </c>
      <c r="I707" s="23">
        <v>3550573</v>
      </c>
      <c r="J707" s="22" t="s">
        <v>518</v>
      </c>
      <c r="K707" s="23">
        <v>238.22</v>
      </c>
      <c r="L707" s="23">
        <v>11699</v>
      </c>
      <c r="M707" s="23">
        <v>508</v>
      </c>
      <c r="N707" s="24">
        <v>0.0434</v>
      </c>
      <c r="O707" s="23">
        <v>0.47</v>
      </c>
      <c r="P707" s="23">
        <v>20.36</v>
      </c>
      <c r="Q707" s="23">
        <v>38</v>
      </c>
      <c r="R707" s="23">
        <v>1</v>
      </c>
      <c r="S707" s="23">
        <v>22</v>
      </c>
      <c r="T707" s="23">
        <v>1</v>
      </c>
      <c r="U707" s="23">
        <v>0</v>
      </c>
      <c r="V707" s="23">
        <v>62</v>
      </c>
      <c r="W707" s="23">
        <v>3.84</v>
      </c>
      <c r="X707" s="23">
        <v>0</v>
      </c>
      <c r="Y707" s="24">
        <v>0</v>
      </c>
      <c r="Z707" s="23">
        <v>5</v>
      </c>
      <c r="AA707" s="23">
        <v>0</v>
      </c>
      <c r="AB707" s="19" t="str">
        <f>VLOOKUP(E:E,笔记匹配!A:X,3,FALSE)</f>
        <v>我还可以再瘦点吗</v>
      </c>
      <c r="AC707" s="19" t="str">
        <f>VLOOKUP(E:E,笔记匹配!A:X,2,FALSE)</f>
        <v>无</v>
      </c>
      <c r="AD707" s="19" t="str">
        <f>VLOOKUP(E:E,笔记匹配!A:X,4,FALSE)</f>
        <v>无</v>
      </c>
    </row>
    <row r="708" spans="1:30">
      <c r="A708" s="22" t="s">
        <v>83</v>
      </c>
      <c r="B708" s="22" t="s">
        <v>521</v>
      </c>
      <c r="C708" s="23">
        <v>16642222</v>
      </c>
      <c r="D708" s="22" t="s">
        <v>172</v>
      </c>
      <c r="E708" s="22" t="s">
        <v>372</v>
      </c>
      <c r="F708" s="22" t="s">
        <v>522</v>
      </c>
      <c r="G708" s="23">
        <v>3233847</v>
      </c>
      <c r="H708" s="22" t="s">
        <v>522</v>
      </c>
      <c r="I708" s="23">
        <v>2619163</v>
      </c>
      <c r="J708" s="22" t="s">
        <v>518</v>
      </c>
      <c r="K708" s="23">
        <v>201.67</v>
      </c>
      <c r="L708" s="23">
        <v>11824</v>
      </c>
      <c r="M708" s="23">
        <v>387</v>
      </c>
      <c r="N708" s="24">
        <v>0.0327</v>
      </c>
      <c r="O708" s="23">
        <v>0.52</v>
      </c>
      <c r="P708" s="23">
        <v>17.06</v>
      </c>
      <c r="Q708" s="23">
        <v>6</v>
      </c>
      <c r="R708" s="23">
        <v>0</v>
      </c>
      <c r="S708" s="23">
        <v>1</v>
      </c>
      <c r="T708" s="23">
        <v>0</v>
      </c>
      <c r="U708" s="23">
        <v>0</v>
      </c>
      <c r="V708" s="23">
        <v>7</v>
      </c>
      <c r="W708" s="23">
        <v>28.81</v>
      </c>
      <c r="X708" s="23">
        <v>0</v>
      </c>
      <c r="Y708" s="24">
        <v>0</v>
      </c>
      <c r="Z708" s="23">
        <v>1</v>
      </c>
      <c r="AA708" s="23">
        <v>0</v>
      </c>
      <c r="AB708" s="19" t="str">
        <f>VLOOKUP(E:E,笔记匹配!A:X,3,FALSE)</f>
        <v>圆湘琴</v>
      </c>
      <c r="AC708" s="19" t="str">
        <f>VLOOKUP(E:E,笔记匹配!A:X,2,FALSE)</f>
        <v>月之精华</v>
      </c>
      <c r="AD708" s="19" t="str">
        <f>VLOOKUP(E:E,笔记匹配!A:X,4,FALSE)</f>
        <v>广禾堂月之精华</v>
      </c>
    </row>
    <row r="709" spans="1:30">
      <c r="A709" s="22" t="s">
        <v>83</v>
      </c>
      <c r="B709" s="22" t="s">
        <v>521</v>
      </c>
      <c r="C709" s="23">
        <v>16642794</v>
      </c>
      <c r="D709" s="22" t="s">
        <v>172</v>
      </c>
      <c r="E709" s="22" t="s">
        <v>372</v>
      </c>
      <c r="F709" s="22" t="s">
        <v>523</v>
      </c>
      <c r="G709" s="23">
        <v>3233955</v>
      </c>
      <c r="H709" s="22" t="s">
        <v>523</v>
      </c>
      <c r="I709" s="23">
        <v>2619293</v>
      </c>
      <c r="J709" s="22" t="s">
        <v>518</v>
      </c>
      <c r="K709" s="23">
        <v>389.38</v>
      </c>
      <c r="L709" s="23">
        <v>13595</v>
      </c>
      <c r="M709" s="23">
        <v>421</v>
      </c>
      <c r="N709" s="24">
        <v>0.031</v>
      </c>
      <c r="O709" s="23">
        <v>0.92</v>
      </c>
      <c r="P709" s="23">
        <v>28.64</v>
      </c>
      <c r="Q709" s="23">
        <v>7</v>
      </c>
      <c r="R709" s="23">
        <v>0</v>
      </c>
      <c r="S709" s="23">
        <v>5</v>
      </c>
      <c r="T709" s="23">
        <v>0</v>
      </c>
      <c r="U709" s="23">
        <v>2</v>
      </c>
      <c r="V709" s="23">
        <v>14</v>
      </c>
      <c r="W709" s="23">
        <v>27.81</v>
      </c>
      <c r="X709" s="23">
        <v>0</v>
      </c>
      <c r="Y709" s="24">
        <v>0</v>
      </c>
      <c r="Z709" s="23">
        <v>3</v>
      </c>
      <c r="AA709" s="23">
        <v>0</v>
      </c>
      <c r="AB709" s="19" t="str">
        <f>VLOOKUP(E:E,笔记匹配!A:X,3,FALSE)</f>
        <v>圆湘琴</v>
      </c>
      <c r="AC709" s="19" t="str">
        <f>VLOOKUP(E:E,笔记匹配!A:X,2,FALSE)</f>
        <v>月之精华</v>
      </c>
      <c r="AD709" s="19" t="str">
        <f>VLOOKUP(E:E,笔记匹配!A:X,4,FALSE)</f>
        <v>广禾堂月之精华</v>
      </c>
    </row>
    <row r="710" spans="1:30">
      <c r="A710" s="22" t="s">
        <v>83</v>
      </c>
      <c r="B710" s="22" t="s">
        <v>521</v>
      </c>
      <c r="C710" s="23">
        <v>16642894</v>
      </c>
      <c r="D710" s="22" t="s">
        <v>172</v>
      </c>
      <c r="E710" s="22" t="s">
        <v>372</v>
      </c>
      <c r="F710" s="22" t="s">
        <v>524</v>
      </c>
      <c r="G710" s="23">
        <v>3233979</v>
      </c>
      <c r="H710" s="22" t="s">
        <v>524</v>
      </c>
      <c r="I710" s="23">
        <v>2619310</v>
      </c>
      <c r="J710" s="22" t="s">
        <v>518</v>
      </c>
      <c r="K710" s="23">
        <v>2.7</v>
      </c>
      <c r="L710" s="23">
        <v>290</v>
      </c>
      <c r="M710" s="23">
        <v>9</v>
      </c>
      <c r="N710" s="24">
        <v>0.031</v>
      </c>
      <c r="O710" s="23">
        <v>0.3</v>
      </c>
      <c r="P710" s="23">
        <v>9.31</v>
      </c>
      <c r="Q710" s="23">
        <v>0</v>
      </c>
      <c r="R710" s="23">
        <v>0</v>
      </c>
      <c r="S710" s="23">
        <v>0</v>
      </c>
      <c r="T710" s="23">
        <v>0</v>
      </c>
      <c r="U710" s="23">
        <v>0</v>
      </c>
      <c r="V710" s="23">
        <v>0</v>
      </c>
      <c r="W710" s="23">
        <v>0</v>
      </c>
      <c r="X710" s="23">
        <v>0</v>
      </c>
      <c r="Y710" s="24">
        <v>0</v>
      </c>
      <c r="Z710" s="23">
        <v>0</v>
      </c>
      <c r="AA710" s="23">
        <v>0</v>
      </c>
      <c r="AB710" s="19" t="str">
        <f>VLOOKUP(E:E,笔记匹配!A:X,3,FALSE)</f>
        <v>圆湘琴</v>
      </c>
      <c r="AC710" s="19" t="str">
        <f>VLOOKUP(E:E,笔记匹配!A:X,2,FALSE)</f>
        <v>月之精华</v>
      </c>
      <c r="AD710" s="19" t="str">
        <f>VLOOKUP(E:E,笔记匹配!A:X,4,FALSE)</f>
        <v>广禾堂月之精华</v>
      </c>
    </row>
    <row r="711" spans="1:30">
      <c r="A711" s="22" t="s">
        <v>83</v>
      </c>
      <c r="B711" s="22" t="s">
        <v>531</v>
      </c>
      <c r="C711" s="23">
        <v>16851432</v>
      </c>
      <c r="D711" s="22" t="s">
        <v>172</v>
      </c>
      <c r="E711" s="22" t="s">
        <v>372</v>
      </c>
      <c r="F711" s="22" t="s">
        <v>532</v>
      </c>
      <c r="G711" s="23">
        <v>3264185</v>
      </c>
      <c r="H711" s="22" t="s">
        <v>532</v>
      </c>
      <c r="I711" s="23">
        <v>2651960</v>
      </c>
      <c r="J711" s="22" t="s">
        <v>518</v>
      </c>
      <c r="K711" s="23">
        <v>103.27</v>
      </c>
      <c r="L711" s="23">
        <v>8198</v>
      </c>
      <c r="M711" s="23">
        <v>227</v>
      </c>
      <c r="N711" s="24">
        <v>0.0277</v>
      </c>
      <c r="O711" s="23">
        <v>0.45</v>
      </c>
      <c r="P711" s="23">
        <v>12.6</v>
      </c>
      <c r="Q711" s="23">
        <v>3</v>
      </c>
      <c r="R711" s="23">
        <v>0</v>
      </c>
      <c r="S711" s="23">
        <v>3</v>
      </c>
      <c r="T711" s="23">
        <v>0</v>
      </c>
      <c r="U711" s="23">
        <v>0</v>
      </c>
      <c r="V711" s="23">
        <v>6</v>
      </c>
      <c r="W711" s="23">
        <v>17.21</v>
      </c>
      <c r="X711" s="23">
        <v>0</v>
      </c>
      <c r="Y711" s="24">
        <v>0</v>
      </c>
      <c r="Z711" s="23">
        <v>2</v>
      </c>
      <c r="AA711" s="23">
        <v>2</v>
      </c>
      <c r="AB711" s="19" t="str">
        <f>VLOOKUP(E:E,笔记匹配!A:X,3,FALSE)</f>
        <v>圆湘琴</v>
      </c>
      <c r="AC711" s="19" t="str">
        <f>VLOOKUP(E:E,笔记匹配!A:X,2,FALSE)</f>
        <v>月之精华</v>
      </c>
      <c r="AD711" s="19" t="str">
        <f>VLOOKUP(E:E,笔记匹配!A:X,4,FALSE)</f>
        <v>广禾堂月之精华</v>
      </c>
    </row>
    <row r="712" spans="1:30">
      <c r="A712" s="22" t="s">
        <v>83</v>
      </c>
      <c r="B712" s="22" t="s">
        <v>557</v>
      </c>
      <c r="C712" s="23">
        <v>17419696</v>
      </c>
      <c r="D712" s="22" t="s">
        <v>172</v>
      </c>
      <c r="E712" s="22" t="s">
        <v>372</v>
      </c>
      <c r="F712" s="22" t="s">
        <v>558</v>
      </c>
      <c r="G712" s="23">
        <v>3345513</v>
      </c>
      <c r="H712" s="22" t="s">
        <v>558</v>
      </c>
      <c r="I712" s="23">
        <v>2733316</v>
      </c>
      <c r="J712" s="22" t="s">
        <v>518</v>
      </c>
      <c r="K712" s="23">
        <v>127.16</v>
      </c>
      <c r="L712" s="23">
        <v>11346</v>
      </c>
      <c r="M712" s="23">
        <v>291</v>
      </c>
      <c r="N712" s="24">
        <v>0.0256</v>
      </c>
      <c r="O712" s="23">
        <v>0.44</v>
      </c>
      <c r="P712" s="23">
        <v>11.21</v>
      </c>
      <c r="Q712" s="23">
        <v>6</v>
      </c>
      <c r="R712" s="23">
        <v>1</v>
      </c>
      <c r="S712" s="23">
        <v>0</v>
      </c>
      <c r="T712" s="23">
        <v>0</v>
      </c>
      <c r="U712" s="23">
        <v>0</v>
      </c>
      <c r="V712" s="23">
        <v>7</v>
      </c>
      <c r="W712" s="23">
        <v>18.17</v>
      </c>
      <c r="X712" s="23">
        <v>0</v>
      </c>
      <c r="Y712" s="24">
        <v>0</v>
      </c>
      <c r="Z712" s="23">
        <v>1</v>
      </c>
      <c r="AA712" s="23">
        <v>0</v>
      </c>
      <c r="AB712" s="19" t="str">
        <f>VLOOKUP(E:E,笔记匹配!A:X,3,FALSE)</f>
        <v>圆湘琴</v>
      </c>
      <c r="AC712" s="19" t="str">
        <f>VLOOKUP(E:E,笔记匹配!A:X,2,FALSE)</f>
        <v>月之精华</v>
      </c>
      <c r="AD712" s="19" t="str">
        <f>VLOOKUP(E:E,笔记匹配!A:X,4,FALSE)</f>
        <v>广禾堂月之精华</v>
      </c>
    </row>
    <row r="713" spans="1:30">
      <c r="A713" s="22" t="s">
        <v>83</v>
      </c>
      <c r="B713" s="22" t="s">
        <v>569</v>
      </c>
      <c r="C713" s="23">
        <v>17994331</v>
      </c>
      <c r="D713" s="22" t="s">
        <v>172</v>
      </c>
      <c r="E713" s="22" t="s">
        <v>372</v>
      </c>
      <c r="F713" s="22" t="s">
        <v>570</v>
      </c>
      <c r="G713" s="23">
        <v>3555881</v>
      </c>
      <c r="H713" s="22" t="s">
        <v>570</v>
      </c>
      <c r="I713" s="23">
        <v>2940876</v>
      </c>
      <c r="J713" s="22" t="s">
        <v>518</v>
      </c>
      <c r="K713" s="23">
        <v>14.35</v>
      </c>
      <c r="L713" s="23">
        <v>1820</v>
      </c>
      <c r="M713" s="23">
        <v>41</v>
      </c>
      <c r="N713" s="24">
        <v>0.0225</v>
      </c>
      <c r="O713" s="23">
        <v>0.35</v>
      </c>
      <c r="P713" s="23">
        <v>7.88</v>
      </c>
      <c r="Q713" s="23">
        <v>1</v>
      </c>
      <c r="R713" s="23">
        <v>0</v>
      </c>
      <c r="S713" s="23">
        <v>0</v>
      </c>
      <c r="T713" s="23">
        <v>0</v>
      </c>
      <c r="U713" s="23">
        <v>0</v>
      </c>
      <c r="V713" s="23">
        <v>1</v>
      </c>
      <c r="W713" s="23">
        <v>14.35</v>
      </c>
      <c r="X713" s="23">
        <v>0</v>
      </c>
      <c r="Y713" s="24">
        <v>0</v>
      </c>
      <c r="Z713" s="23">
        <v>0</v>
      </c>
      <c r="AA713" s="23">
        <v>0</v>
      </c>
      <c r="AB713" s="19" t="str">
        <f>VLOOKUP(E:E,笔记匹配!A:X,3,FALSE)</f>
        <v>圆湘琴</v>
      </c>
      <c r="AC713" s="19" t="str">
        <f>VLOOKUP(E:E,笔记匹配!A:X,2,FALSE)</f>
        <v>月之精华</v>
      </c>
      <c r="AD713" s="19" t="str">
        <f>VLOOKUP(E:E,笔记匹配!A:X,4,FALSE)</f>
        <v>广禾堂月之精华</v>
      </c>
    </row>
    <row r="714" spans="1:30">
      <c r="A714" s="22" t="s">
        <v>83</v>
      </c>
      <c r="B714" s="22" t="s">
        <v>573</v>
      </c>
      <c r="C714" s="23">
        <v>18062841</v>
      </c>
      <c r="D714" s="22" t="s">
        <v>172</v>
      </c>
      <c r="E714" s="22" t="s">
        <v>373</v>
      </c>
      <c r="F714" s="22" t="s">
        <v>574</v>
      </c>
      <c r="G714" s="23">
        <v>3590010</v>
      </c>
      <c r="H714" s="22" t="s">
        <v>575</v>
      </c>
      <c r="I714" s="23">
        <v>2975201</v>
      </c>
      <c r="J714" s="22" t="s">
        <v>518</v>
      </c>
      <c r="K714" s="23">
        <v>0.3</v>
      </c>
      <c r="L714" s="23">
        <v>71</v>
      </c>
      <c r="M714" s="23">
        <v>1</v>
      </c>
      <c r="N714" s="24">
        <v>0.0141</v>
      </c>
      <c r="O714" s="23">
        <v>0.3</v>
      </c>
      <c r="P714" s="23">
        <v>4.23</v>
      </c>
      <c r="Q714" s="23">
        <v>0</v>
      </c>
      <c r="R714" s="23">
        <v>0</v>
      </c>
      <c r="S714" s="23">
        <v>0</v>
      </c>
      <c r="T714" s="23">
        <v>0</v>
      </c>
      <c r="U714" s="23">
        <v>0</v>
      </c>
      <c r="V714" s="23">
        <v>0</v>
      </c>
      <c r="W714" s="23">
        <v>0</v>
      </c>
      <c r="X714" s="23">
        <v>0</v>
      </c>
      <c r="Y714" s="24">
        <v>0</v>
      </c>
      <c r="Z714" s="23">
        <v>0</v>
      </c>
      <c r="AA714" s="23">
        <v>0</v>
      </c>
      <c r="AB714" s="19" t="str">
        <f>VLOOKUP(E:E,笔记匹配!A:X,3,FALSE)</f>
        <v>西米是个小可爱</v>
      </c>
      <c r="AC714" s="19" t="str">
        <f>VLOOKUP(E:E,笔记匹配!A:X,2,FALSE)</f>
        <v>月之精华</v>
      </c>
      <c r="AD714" s="19" t="str">
        <f>VLOOKUP(E:E,笔记匹配!A:X,4,FALSE)</f>
        <v>广禾堂</v>
      </c>
    </row>
    <row r="715" spans="1:30">
      <c r="A715" s="22" t="s">
        <v>83</v>
      </c>
      <c r="B715" s="22" t="s">
        <v>573</v>
      </c>
      <c r="C715" s="23">
        <v>18063010</v>
      </c>
      <c r="D715" s="22" t="s">
        <v>172</v>
      </c>
      <c r="E715" s="22" t="s">
        <v>373</v>
      </c>
      <c r="F715" s="22" t="s">
        <v>576</v>
      </c>
      <c r="G715" s="23">
        <v>3590089</v>
      </c>
      <c r="H715" s="22" t="s">
        <v>577</v>
      </c>
      <c r="I715" s="23">
        <v>2975278</v>
      </c>
      <c r="J715" s="22" t="s">
        <v>518</v>
      </c>
      <c r="K715" s="23">
        <v>66.51</v>
      </c>
      <c r="L715" s="23">
        <v>4795</v>
      </c>
      <c r="M715" s="23">
        <v>150</v>
      </c>
      <c r="N715" s="24">
        <v>0.0313</v>
      </c>
      <c r="O715" s="23">
        <v>0.44</v>
      </c>
      <c r="P715" s="23">
        <v>13.87</v>
      </c>
      <c r="Q715" s="23">
        <v>5</v>
      </c>
      <c r="R715" s="23">
        <v>0</v>
      </c>
      <c r="S715" s="23">
        <v>1</v>
      </c>
      <c r="T715" s="23">
        <v>0</v>
      </c>
      <c r="U715" s="23">
        <v>0</v>
      </c>
      <c r="V715" s="23">
        <v>6</v>
      </c>
      <c r="W715" s="23">
        <v>11.08</v>
      </c>
      <c r="X715" s="23">
        <v>0</v>
      </c>
      <c r="Y715" s="24">
        <v>0</v>
      </c>
      <c r="Z715" s="23">
        <v>0</v>
      </c>
      <c r="AA715" s="23">
        <v>0</v>
      </c>
      <c r="AB715" s="19" t="str">
        <f>VLOOKUP(E:E,笔记匹配!A:X,3,FALSE)</f>
        <v>西米是个小可爱</v>
      </c>
      <c r="AC715" s="19" t="str">
        <f>VLOOKUP(E:E,笔记匹配!A:X,2,FALSE)</f>
        <v>月之精华</v>
      </c>
      <c r="AD715" s="19" t="str">
        <f>VLOOKUP(E:E,笔记匹配!A:X,4,FALSE)</f>
        <v>广禾堂</v>
      </c>
    </row>
    <row r="716" spans="1:30">
      <c r="A716" s="22" t="s">
        <v>83</v>
      </c>
      <c r="B716" s="22" t="s">
        <v>578</v>
      </c>
      <c r="C716" s="23">
        <v>18063089</v>
      </c>
      <c r="D716" s="22" t="s">
        <v>172</v>
      </c>
      <c r="E716" s="22" t="s">
        <v>372</v>
      </c>
      <c r="F716" s="22" t="s">
        <v>579</v>
      </c>
      <c r="G716" s="23">
        <v>3590129</v>
      </c>
      <c r="H716" s="22" t="s">
        <v>580</v>
      </c>
      <c r="I716" s="23">
        <v>2975322</v>
      </c>
      <c r="J716" s="22" t="s">
        <v>518</v>
      </c>
      <c r="K716" s="23">
        <v>30.27</v>
      </c>
      <c r="L716" s="23">
        <v>2768</v>
      </c>
      <c r="M716" s="23">
        <v>77</v>
      </c>
      <c r="N716" s="24">
        <v>0.0278</v>
      </c>
      <c r="O716" s="23">
        <v>0.39</v>
      </c>
      <c r="P716" s="23">
        <v>10.94</v>
      </c>
      <c r="Q716" s="23">
        <v>0</v>
      </c>
      <c r="R716" s="23">
        <v>0</v>
      </c>
      <c r="S716" s="23">
        <v>0</v>
      </c>
      <c r="T716" s="23">
        <v>0</v>
      </c>
      <c r="U716" s="23">
        <v>0</v>
      </c>
      <c r="V716" s="23">
        <v>0</v>
      </c>
      <c r="W716" s="23">
        <v>0</v>
      </c>
      <c r="X716" s="23">
        <v>0</v>
      </c>
      <c r="Y716" s="24">
        <v>0</v>
      </c>
      <c r="Z716" s="23">
        <v>0</v>
      </c>
      <c r="AA716" s="23">
        <v>0</v>
      </c>
      <c r="AB716" s="19" t="str">
        <f>VLOOKUP(E:E,笔记匹配!A:X,3,FALSE)</f>
        <v>圆湘琴</v>
      </c>
      <c r="AC716" s="19" t="str">
        <f>VLOOKUP(E:E,笔记匹配!A:X,2,FALSE)</f>
        <v>月之精华</v>
      </c>
      <c r="AD716" s="19" t="str">
        <f>VLOOKUP(E:E,笔记匹配!A:X,4,FALSE)</f>
        <v>广禾堂月之精华</v>
      </c>
    </row>
    <row r="717" spans="1:30">
      <c r="A717" s="22" t="s">
        <v>83</v>
      </c>
      <c r="B717" s="22" t="s">
        <v>590</v>
      </c>
      <c r="C717" s="23">
        <v>19153892</v>
      </c>
      <c r="D717" s="22" t="s">
        <v>184</v>
      </c>
      <c r="E717" s="22" t="s">
        <v>374</v>
      </c>
      <c r="F717" s="22" t="s">
        <v>591</v>
      </c>
      <c r="G717" s="23">
        <v>4107361</v>
      </c>
      <c r="H717" s="22" t="s">
        <v>591</v>
      </c>
      <c r="I717" s="23">
        <v>3489735</v>
      </c>
      <c r="J717" s="22" t="s">
        <v>518</v>
      </c>
      <c r="K717" s="23">
        <v>499.13</v>
      </c>
      <c r="L717" s="23">
        <v>25158</v>
      </c>
      <c r="M717" s="23">
        <v>1422</v>
      </c>
      <c r="N717" s="24">
        <v>0.0565</v>
      </c>
      <c r="O717" s="23">
        <v>0.35</v>
      </c>
      <c r="P717" s="23">
        <v>19.84</v>
      </c>
      <c r="Q717" s="23">
        <v>20</v>
      </c>
      <c r="R717" s="23">
        <v>0</v>
      </c>
      <c r="S717" s="23">
        <v>17</v>
      </c>
      <c r="T717" s="23">
        <v>1</v>
      </c>
      <c r="U717" s="23">
        <v>0</v>
      </c>
      <c r="V717" s="23">
        <v>38</v>
      </c>
      <c r="W717" s="23">
        <v>13.14</v>
      </c>
      <c r="X717" s="23">
        <v>0</v>
      </c>
      <c r="Y717" s="24">
        <v>0</v>
      </c>
      <c r="Z717" s="23">
        <v>0</v>
      </c>
      <c r="AA717" s="23">
        <v>0</v>
      </c>
      <c r="AB717" s="19" t="str">
        <f>VLOOKUP(E:E,笔记匹配!A:X,3,FALSE)</f>
        <v>是你拐</v>
      </c>
      <c r="AC717" s="19" t="str">
        <f>VLOOKUP(E:E,笔记匹配!A:X,2,FALSE)</f>
        <v>月之精华</v>
      </c>
      <c r="AD717" s="19" t="str">
        <f>VLOOKUP(E:E,笔记匹配!A:X,4,FALSE)</f>
        <v>广禾堂月之精华</v>
      </c>
    </row>
    <row r="718" spans="1:30">
      <c r="A718" s="22" t="s">
        <v>83</v>
      </c>
      <c r="B718" s="22" t="s">
        <v>592</v>
      </c>
      <c r="C718" s="23">
        <v>19286290</v>
      </c>
      <c r="D718" s="22" t="s">
        <v>184</v>
      </c>
      <c r="E718" s="22" t="s">
        <v>390</v>
      </c>
      <c r="F718" s="22" t="s">
        <v>593</v>
      </c>
      <c r="G718" s="23">
        <v>4167658</v>
      </c>
      <c r="H718" s="22" t="s">
        <v>594</v>
      </c>
      <c r="I718" s="23">
        <v>3505260</v>
      </c>
      <c r="J718" s="22" t="s">
        <v>518</v>
      </c>
      <c r="K718" s="23">
        <v>41.3</v>
      </c>
      <c r="L718" s="23">
        <v>2677</v>
      </c>
      <c r="M718" s="23">
        <v>97</v>
      </c>
      <c r="N718" s="24">
        <v>0.0362</v>
      </c>
      <c r="O718" s="23">
        <v>0.43</v>
      </c>
      <c r="P718" s="23">
        <v>15.43</v>
      </c>
      <c r="Q718" s="23">
        <v>1</v>
      </c>
      <c r="R718" s="23">
        <v>0</v>
      </c>
      <c r="S718" s="23">
        <v>4</v>
      </c>
      <c r="T718" s="23">
        <v>1</v>
      </c>
      <c r="U718" s="23">
        <v>0</v>
      </c>
      <c r="V718" s="23">
        <v>6</v>
      </c>
      <c r="W718" s="23">
        <v>6.88</v>
      </c>
      <c r="X718" s="23">
        <v>0</v>
      </c>
      <c r="Y718" s="24">
        <v>0</v>
      </c>
      <c r="Z718" s="23">
        <v>0</v>
      </c>
      <c r="AA718" s="23">
        <v>0</v>
      </c>
      <c r="AB718" s="19" t="str">
        <f>VLOOKUP(E:E,笔记匹配!A:X,3,FALSE)</f>
        <v>大雷芸</v>
      </c>
      <c r="AC718" s="19" t="str">
        <f>VLOOKUP(E:E,笔记匹配!A:X,2,FALSE)</f>
        <v>月之精华</v>
      </c>
      <c r="AD718" s="19" t="str">
        <f>VLOOKUP(E:E,笔记匹配!A:X,4,FALSE)</f>
        <v>广禾堂</v>
      </c>
    </row>
    <row r="719" spans="1:30">
      <c r="A719" s="22" t="s">
        <v>83</v>
      </c>
      <c r="B719" s="22" t="s">
        <v>592</v>
      </c>
      <c r="C719" s="23">
        <v>19286362</v>
      </c>
      <c r="D719" s="22" t="s">
        <v>184</v>
      </c>
      <c r="E719" s="22" t="s">
        <v>391</v>
      </c>
      <c r="F719" s="22" t="s">
        <v>595</v>
      </c>
      <c r="G719" s="23">
        <v>4167690</v>
      </c>
      <c r="H719" s="22" t="s">
        <v>595</v>
      </c>
      <c r="I719" s="23">
        <v>3550573</v>
      </c>
      <c r="J719" s="22" t="s">
        <v>518</v>
      </c>
      <c r="K719" s="23">
        <v>75.51</v>
      </c>
      <c r="L719" s="23">
        <v>2826</v>
      </c>
      <c r="M719" s="23">
        <v>127</v>
      </c>
      <c r="N719" s="24">
        <v>0.0449</v>
      </c>
      <c r="O719" s="23">
        <v>0.59</v>
      </c>
      <c r="P719" s="23">
        <v>26.72</v>
      </c>
      <c r="Q719" s="23">
        <v>12</v>
      </c>
      <c r="R719" s="23">
        <v>0</v>
      </c>
      <c r="S719" s="23">
        <v>12</v>
      </c>
      <c r="T719" s="23">
        <v>1</v>
      </c>
      <c r="U719" s="23">
        <v>2</v>
      </c>
      <c r="V719" s="23">
        <v>27</v>
      </c>
      <c r="W719" s="23">
        <v>2.8</v>
      </c>
      <c r="X719" s="23">
        <v>0</v>
      </c>
      <c r="Y719" s="24">
        <v>0</v>
      </c>
      <c r="Z719" s="23">
        <v>0</v>
      </c>
      <c r="AA719" s="23">
        <v>1</v>
      </c>
      <c r="AB719" s="19" t="str">
        <f>VLOOKUP(E:E,笔记匹配!A:X,3,FALSE)</f>
        <v>我还可以再瘦点吗</v>
      </c>
      <c r="AC719" s="19" t="str">
        <f>VLOOKUP(E:E,笔记匹配!A:X,2,FALSE)</f>
        <v>无</v>
      </c>
      <c r="AD719" s="19" t="str">
        <f>VLOOKUP(E:E,笔记匹配!A:X,4,FALSE)</f>
        <v>无</v>
      </c>
    </row>
    <row r="720" spans="1:30">
      <c r="A720" s="22" t="s">
        <v>84</v>
      </c>
      <c r="B720" s="22" t="s">
        <v>521</v>
      </c>
      <c r="C720" s="23">
        <v>16642222</v>
      </c>
      <c r="D720" s="22" t="s">
        <v>172</v>
      </c>
      <c r="E720" s="22" t="s">
        <v>372</v>
      </c>
      <c r="F720" s="22" t="s">
        <v>522</v>
      </c>
      <c r="G720" s="23">
        <v>3233847</v>
      </c>
      <c r="H720" s="22" t="s">
        <v>522</v>
      </c>
      <c r="I720" s="23">
        <v>2619163</v>
      </c>
      <c r="J720" s="22" t="s">
        <v>518</v>
      </c>
      <c r="K720" s="23">
        <v>199.8</v>
      </c>
      <c r="L720" s="23">
        <v>11650</v>
      </c>
      <c r="M720" s="23">
        <v>403</v>
      </c>
      <c r="N720" s="24">
        <v>0.0346</v>
      </c>
      <c r="O720" s="23">
        <v>0.5</v>
      </c>
      <c r="P720" s="23">
        <v>17.15</v>
      </c>
      <c r="Q720" s="23">
        <v>6</v>
      </c>
      <c r="R720" s="23">
        <v>1</v>
      </c>
      <c r="S720" s="23">
        <v>1</v>
      </c>
      <c r="T720" s="23">
        <v>0</v>
      </c>
      <c r="U720" s="23">
        <v>0</v>
      </c>
      <c r="V720" s="23">
        <v>8</v>
      </c>
      <c r="W720" s="23">
        <v>24.98</v>
      </c>
      <c r="X720" s="23">
        <v>0</v>
      </c>
      <c r="Y720" s="24">
        <v>0</v>
      </c>
      <c r="Z720" s="23">
        <v>1</v>
      </c>
      <c r="AA720" s="23">
        <v>4</v>
      </c>
      <c r="AB720" s="19" t="str">
        <f>VLOOKUP(E:E,笔记匹配!A:X,3,FALSE)</f>
        <v>圆湘琴</v>
      </c>
      <c r="AC720" s="19" t="str">
        <f>VLOOKUP(E:E,笔记匹配!A:X,2,FALSE)</f>
        <v>月之精华</v>
      </c>
      <c r="AD720" s="19" t="str">
        <f>VLOOKUP(E:E,笔记匹配!A:X,4,FALSE)</f>
        <v>广禾堂月之精华</v>
      </c>
    </row>
    <row r="721" spans="1:30">
      <c r="A721" s="22" t="s">
        <v>84</v>
      </c>
      <c r="B721" s="22" t="s">
        <v>521</v>
      </c>
      <c r="C721" s="23">
        <v>16642794</v>
      </c>
      <c r="D721" s="22" t="s">
        <v>172</v>
      </c>
      <c r="E721" s="22" t="s">
        <v>372</v>
      </c>
      <c r="F721" s="22" t="s">
        <v>523</v>
      </c>
      <c r="G721" s="23">
        <v>3233955</v>
      </c>
      <c r="H721" s="22" t="s">
        <v>523</v>
      </c>
      <c r="I721" s="23">
        <v>2619293</v>
      </c>
      <c r="J721" s="22" t="s">
        <v>518</v>
      </c>
      <c r="K721" s="23">
        <v>392.67</v>
      </c>
      <c r="L721" s="23">
        <v>11682</v>
      </c>
      <c r="M721" s="23">
        <v>420</v>
      </c>
      <c r="N721" s="24">
        <v>0.036</v>
      </c>
      <c r="O721" s="23">
        <v>0.93</v>
      </c>
      <c r="P721" s="23">
        <v>33.61</v>
      </c>
      <c r="Q721" s="23">
        <v>5</v>
      </c>
      <c r="R721" s="23">
        <v>0</v>
      </c>
      <c r="S721" s="23">
        <v>1</v>
      </c>
      <c r="T721" s="23">
        <v>1</v>
      </c>
      <c r="U721" s="23">
        <v>0</v>
      </c>
      <c r="V721" s="23">
        <v>7</v>
      </c>
      <c r="W721" s="23">
        <v>56.1</v>
      </c>
      <c r="X721" s="23">
        <v>0</v>
      </c>
      <c r="Y721" s="24">
        <v>0</v>
      </c>
      <c r="Z721" s="23">
        <v>2</v>
      </c>
      <c r="AA721" s="23">
        <v>1</v>
      </c>
      <c r="AB721" s="19" t="str">
        <f>VLOOKUP(E:E,笔记匹配!A:X,3,FALSE)</f>
        <v>圆湘琴</v>
      </c>
      <c r="AC721" s="19" t="str">
        <f>VLOOKUP(E:E,笔记匹配!A:X,2,FALSE)</f>
        <v>月之精华</v>
      </c>
      <c r="AD721" s="19" t="str">
        <f>VLOOKUP(E:E,笔记匹配!A:X,4,FALSE)</f>
        <v>广禾堂月之精华</v>
      </c>
    </row>
    <row r="722" spans="1:30">
      <c r="A722" s="22" t="s">
        <v>84</v>
      </c>
      <c r="B722" s="22" t="s">
        <v>521</v>
      </c>
      <c r="C722" s="23">
        <v>16642894</v>
      </c>
      <c r="D722" s="22" t="s">
        <v>172</v>
      </c>
      <c r="E722" s="22" t="s">
        <v>372</v>
      </c>
      <c r="F722" s="22" t="s">
        <v>524</v>
      </c>
      <c r="G722" s="23">
        <v>3233979</v>
      </c>
      <c r="H722" s="22" t="s">
        <v>524</v>
      </c>
      <c r="I722" s="23">
        <v>2619310</v>
      </c>
      <c r="J722" s="22" t="s">
        <v>518</v>
      </c>
      <c r="K722" s="23">
        <v>2.7</v>
      </c>
      <c r="L722" s="23">
        <v>292</v>
      </c>
      <c r="M722" s="23">
        <v>9</v>
      </c>
      <c r="N722" s="24">
        <v>0.0308</v>
      </c>
      <c r="O722" s="23">
        <v>0.3</v>
      </c>
      <c r="P722" s="23">
        <v>9.25</v>
      </c>
      <c r="Q722" s="23">
        <v>0</v>
      </c>
      <c r="R722" s="23">
        <v>0</v>
      </c>
      <c r="S722" s="23">
        <v>0</v>
      </c>
      <c r="T722" s="23">
        <v>0</v>
      </c>
      <c r="U722" s="23">
        <v>0</v>
      </c>
      <c r="V722" s="23">
        <v>0</v>
      </c>
      <c r="W722" s="23">
        <v>0</v>
      </c>
      <c r="X722" s="23">
        <v>0</v>
      </c>
      <c r="Y722" s="24">
        <v>0</v>
      </c>
      <c r="Z722" s="23">
        <v>0</v>
      </c>
      <c r="AA722" s="23">
        <v>0</v>
      </c>
      <c r="AB722" s="19" t="str">
        <f>VLOOKUP(E:E,笔记匹配!A:X,3,FALSE)</f>
        <v>圆湘琴</v>
      </c>
      <c r="AC722" s="19" t="str">
        <f>VLOOKUP(E:E,笔记匹配!A:X,2,FALSE)</f>
        <v>月之精华</v>
      </c>
      <c r="AD722" s="19" t="str">
        <f>VLOOKUP(E:E,笔记匹配!A:X,4,FALSE)</f>
        <v>广禾堂月之精华</v>
      </c>
    </row>
    <row r="723" spans="1:30">
      <c r="A723" s="22" t="s">
        <v>84</v>
      </c>
      <c r="B723" s="22" t="s">
        <v>531</v>
      </c>
      <c r="C723" s="23">
        <v>16851432</v>
      </c>
      <c r="D723" s="22" t="s">
        <v>172</v>
      </c>
      <c r="E723" s="22" t="s">
        <v>372</v>
      </c>
      <c r="F723" s="22" t="s">
        <v>532</v>
      </c>
      <c r="G723" s="23">
        <v>3264185</v>
      </c>
      <c r="H723" s="22" t="s">
        <v>532</v>
      </c>
      <c r="I723" s="23">
        <v>2651960</v>
      </c>
      <c r="J723" s="22" t="s">
        <v>518</v>
      </c>
      <c r="K723" s="23">
        <v>91.61</v>
      </c>
      <c r="L723" s="23">
        <v>7458</v>
      </c>
      <c r="M723" s="23">
        <v>204</v>
      </c>
      <c r="N723" s="24">
        <v>0.0274</v>
      </c>
      <c r="O723" s="23">
        <v>0.45</v>
      </c>
      <c r="P723" s="23">
        <v>12.28</v>
      </c>
      <c r="Q723" s="23">
        <v>2</v>
      </c>
      <c r="R723" s="23">
        <v>0</v>
      </c>
      <c r="S723" s="23">
        <v>0</v>
      </c>
      <c r="T723" s="23">
        <v>0</v>
      </c>
      <c r="U723" s="23">
        <v>0</v>
      </c>
      <c r="V723" s="23">
        <v>2</v>
      </c>
      <c r="W723" s="23">
        <v>45.8</v>
      </c>
      <c r="X723" s="23">
        <v>0</v>
      </c>
      <c r="Y723" s="24">
        <v>0</v>
      </c>
      <c r="Z723" s="23">
        <v>1</v>
      </c>
      <c r="AA723" s="23">
        <v>0</v>
      </c>
      <c r="AB723" s="19" t="str">
        <f>VLOOKUP(E:E,笔记匹配!A:X,3,FALSE)</f>
        <v>圆湘琴</v>
      </c>
      <c r="AC723" s="19" t="str">
        <f>VLOOKUP(E:E,笔记匹配!A:X,2,FALSE)</f>
        <v>月之精华</v>
      </c>
      <c r="AD723" s="19" t="str">
        <f>VLOOKUP(E:E,笔记匹配!A:X,4,FALSE)</f>
        <v>广禾堂月之精华</v>
      </c>
    </row>
    <row r="724" spans="1:30">
      <c r="A724" s="22" t="s">
        <v>84</v>
      </c>
      <c r="B724" s="22" t="s">
        <v>557</v>
      </c>
      <c r="C724" s="23">
        <v>17419696</v>
      </c>
      <c r="D724" s="22" t="s">
        <v>172</v>
      </c>
      <c r="E724" s="22" t="s">
        <v>372</v>
      </c>
      <c r="F724" s="22" t="s">
        <v>558</v>
      </c>
      <c r="G724" s="23">
        <v>3345513</v>
      </c>
      <c r="H724" s="22" t="s">
        <v>558</v>
      </c>
      <c r="I724" s="23">
        <v>2733316</v>
      </c>
      <c r="J724" s="22" t="s">
        <v>518</v>
      </c>
      <c r="K724" s="23">
        <v>142.14</v>
      </c>
      <c r="L724" s="23">
        <v>11091</v>
      </c>
      <c r="M724" s="23">
        <v>328</v>
      </c>
      <c r="N724" s="24">
        <v>0.0296</v>
      </c>
      <c r="O724" s="23">
        <v>0.43</v>
      </c>
      <c r="P724" s="23">
        <v>12.82</v>
      </c>
      <c r="Q724" s="23">
        <v>6</v>
      </c>
      <c r="R724" s="23">
        <v>0</v>
      </c>
      <c r="S724" s="23">
        <v>0</v>
      </c>
      <c r="T724" s="23">
        <v>1</v>
      </c>
      <c r="U724" s="23">
        <v>0</v>
      </c>
      <c r="V724" s="23">
        <v>7</v>
      </c>
      <c r="W724" s="23">
        <v>20.31</v>
      </c>
      <c r="X724" s="23">
        <v>0</v>
      </c>
      <c r="Y724" s="24">
        <v>0</v>
      </c>
      <c r="Z724" s="23">
        <v>1</v>
      </c>
      <c r="AA724" s="23">
        <v>1</v>
      </c>
      <c r="AB724" s="19" t="str">
        <f>VLOOKUP(E:E,笔记匹配!A:X,3,FALSE)</f>
        <v>圆湘琴</v>
      </c>
      <c r="AC724" s="19" t="str">
        <f>VLOOKUP(E:E,笔记匹配!A:X,2,FALSE)</f>
        <v>月之精华</v>
      </c>
      <c r="AD724" s="19" t="str">
        <f>VLOOKUP(E:E,笔记匹配!A:X,4,FALSE)</f>
        <v>广禾堂月之精华</v>
      </c>
    </row>
    <row r="725" spans="1:30">
      <c r="A725" s="22" t="s">
        <v>84</v>
      </c>
      <c r="B725" s="22" t="s">
        <v>569</v>
      </c>
      <c r="C725" s="23">
        <v>17994331</v>
      </c>
      <c r="D725" s="22" t="s">
        <v>172</v>
      </c>
      <c r="E725" s="22" t="s">
        <v>372</v>
      </c>
      <c r="F725" s="22" t="s">
        <v>570</v>
      </c>
      <c r="G725" s="23">
        <v>3555881</v>
      </c>
      <c r="H725" s="22" t="s">
        <v>570</v>
      </c>
      <c r="I725" s="23">
        <v>2940876</v>
      </c>
      <c r="J725" s="22" t="s">
        <v>518</v>
      </c>
      <c r="K725" s="23">
        <v>12.11</v>
      </c>
      <c r="L725" s="23">
        <v>1795</v>
      </c>
      <c r="M725" s="23">
        <v>35</v>
      </c>
      <c r="N725" s="24">
        <v>0.0195</v>
      </c>
      <c r="O725" s="23">
        <v>0.35</v>
      </c>
      <c r="P725" s="23">
        <v>6.75</v>
      </c>
      <c r="Q725" s="23">
        <v>1</v>
      </c>
      <c r="R725" s="23">
        <v>0</v>
      </c>
      <c r="S725" s="23">
        <v>0</v>
      </c>
      <c r="T725" s="23">
        <v>0</v>
      </c>
      <c r="U725" s="23">
        <v>0</v>
      </c>
      <c r="V725" s="23">
        <v>1</v>
      </c>
      <c r="W725" s="23">
        <v>12.11</v>
      </c>
      <c r="X725" s="23">
        <v>0</v>
      </c>
      <c r="Y725" s="24">
        <v>0</v>
      </c>
      <c r="Z725" s="23">
        <v>0</v>
      </c>
      <c r="AA725" s="23">
        <v>0</v>
      </c>
      <c r="AB725" s="19" t="str">
        <f>VLOOKUP(E:E,笔记匹配!A:X,3,FALSE)</f>
        <v>圆湘琴</v>
      </c>
      <c r="AC725" s="19" t="str">
        <f>VLOOKUP(E:E,笔记匹配!A:X,2,FALSE)</f>
        <v>月之精华</v>
      </c>
      <c r="AD725" s="19" t="str">
        <f>VLOOKUP(E:E,笔记匹配!A:X,4,FALSE)</f>
        <v>广禾堂月之精华</v>
      </c>
    </row>
    <row r="726" spans="1:30">
      <c r="A726" s="22" t="s">
        <v>84</v>
      </c>
      <c r="B726" s="22" t="s">
        <v>573</v>
      </c>
      <c r="C726" s="23">
        <v>18062841</v>
      </c>
      <c r="D726" s="22" t="s">
        <v>172</v>
      </c>
      <c r="E726" s="22" t="s">
        <v>373</v>
      </c>
      <c r="F726" s="22" t="s">
        <v>574</v>
      </c>
      <c r="G726" s="23">
        <v>3590010</v>
      </c>
      <c r="H726" s="22" t="s">
        <v>575</v>
      </c>
      <c r="I726" s="23">
        <v>2975201</v>
      </c>
      <c r="J726" s="22" t="s">
        <v>518</v>
      </c>
      <c r="K726" s="23">
        <v>0.9</v>
      </c>
      <c r="L726" s="23">
        <v>60</v>
      </c>
      <c r="M726" s="23">
        <v>3</v>
      </c>
      <c r="N726" s="24">
        <v>0.05</v>
      </c>
      <c r="O726" s="23">
        <v>0.3</v>
      </c>
      <c r="P726" s="23">
        <v>15</v>
      </c>
      <c r="Q726" s="23">
        <v>0</v>
      </c>
      <c r="R726" s="23">
        <v>0</v>
      </c>
      <c r="S726" s="23">
        <v>0</v>
      </c>
      <c r="T726" s="23">
        <v>0</v>
      </c>
      <c r="U726" s="23">
        <v>0</v>
      </c>
      <c r="V726" s="23">
        <v>0</v>
      </c>
      <c r="W726" s="23">
        <v>0</v>
      </c>
      <c r="X726" s="23">
        <v>0</v>
      </c>
      <c r="Y726" s="24">
        <v>0</v>
      </c>
      <c r="Z726" s="23">
        <v>0</v>
      </c>
      <c r="AA726" s="23">
        <v>0</v>
      </c>
      <c r="AB726" s="19" t="str">
        <f>VLOOKUP(E:E,笔记匹配!A:X,3,FALSE)</f>
        <v>西米是个小可爱</v>
      </c>
      <c r="AC726" s="19" t="str">
        <f>VLOOKUP(E:E,笔记匹配!A:X,2,FALSE)</f>
        <v>月之精华</v>
      </c>
      <c r="AD726" s="19" t="str">
        <f>VLOOKUP(E:E,笔记匹配!A:X,4,FALSE)</f>
        <v>广禾堂</v>
      </c>
    </row>
    <row r="727" spans="1:30">
      <c r="A727" s="22" t="s">
        <v>84</v>
      </c>
      <c r="B727" s="22" t="s">
        <v>573</v>
      </c>
      <c r="C727" s="23">
        <v>18063010</v>
      </c>
      <c r="D727" s="22" t="s">
        <v>172</v>
      </c>
      <c r="E727" s="22" t="s">
        <v>373</v>
      </c>
      <c r="F727" s="22" t="s">
        <v>576</v>
      </c>
      <c r="G727" s="23">
        <v>3590089</v>
      </c>
      <c r="H727" s="22" t="s">
        <v>577</v>
      </c>
      <c r="I727" s="23">
        <v>2975278</v>
      </c>
      <c r="J727" s="22" t="s">
        <v>518</v>
      </c>
      <c r="K727" s="23">
        <v>78.6</v>
      </c>
      <c r="L727" s="23">
        <v>4877</v>
      </c>
      <c r="M727" s="23">
        <v>181</v>
      </c>
      <c r="N727" s="24">
        <v>0.0371</v>
      </c>
      <c r="O727" s="23">
        <v>0.43</v>
      </c>
      <c r="P727" s="23">
        <v>16.12</v>
      </c>
      <c r="Q727" s="23">
        <v>0</v>
      </c>
      <c r="R727" s="23">
        <v>0</v>
      </c>
      <c r="S727" s="23">
        <v>0</v>
      </c>
      <c r="T727" s="23">
        <v>0</v>
      </c>
      <c r="U727" s="23">
        <v>0</v>
      </c>
      <c r="V727" s="23">
        <v>0</v>
      </c>
      <c r="W727" s="23">
        <v>0</v>
      </c>
      <c r="X727" s="23">
        <v>0</v>
      </c>
      <c r="Y727" s="24">
        <v>0</v>
      </c>
      <c r="Z727" s="23">
        <v>3</v>
      </c>
      <c r="AA727" s="23">
        <v>2</v>
      </c>
      <c r="AB727" s="19" t="str">
        <f>VLOOKUP(E:E,笔记匹配!A:X,3,FALSE)</f>
        <v>西米是个小可爱</v>
      </c>
      <c r="AC727" s="19" t="str">
        <f>VLOOKUP(E:E,笔记匹配!A:X,2,FALSE)</f>
        <v>月之精华</v>
      </c>
      <c r="AD727" s="19" t="str">
        <f>VLOOKUP(E:E,笔记匹配!A:X,4,FALSE)</f>
        <v>广禾堂</v>
      </c>
    </row>
    <row r="728" spans="1:30">
      <c r="A728" s="22" t="s">
        <v>84</v>
      </c>
      <c r="B728" s="22" t="s">
        <v>578</v>
      </c>
      <c r="C728" s="23">
        <v>18063089</v>
      </c>
      <c r="D728" s="22" t="s">
        <v>172</v>
      </c>
      <c r="E728" s="22" t="s">
        <v>372</v>
      </c>
      <c r="F728" s="22" t="s">
        <v>579</v>
      </c>
      <c r="G728" s="23">
        <v>3590129</v>
      </c>
      <c r="H728" s="22" t="s">
        <v>580</v>
      </c>
      <c r="I728" s="23">
        <v>2975322</v>
      </c>
      <c r="J728" s="22" t="s">
        <v>518</v>
      </c>
      <c r="K728" s="23">
        <v>36.57</v>
      </c>
      <c r="L728" s="23">
        <v>3268</v>
      </c>
      <c r="M728" s="23">
        <v>91</v>
      </c>
      <c r="N728" s="24">
        <v>0.0278</v>
      </c>
      <c r="O728" s="23">
        <v>0.4</v>
      </c>
      <c r="P728" s="23">
        <v>11.19</v>
      </c>
      <c r="Q728" s="23">
        <v>1</v>
      </c>
      <c r="R728" s="23">
        <v>0</v>
      </c>
      <c r="S728" s="23">
        <v>0</v>
      </c>
      <c r="T728" s="23">
        <v>0</v>
      </c>
      <c r="U728" s="23">
        <v>0</v>
      </c>
      <c r="V728" s="23">
        <v>1</v>
      </c>
      <c r="W728" s="23">
        <v>36.57</v>
      </c>
      <c r="X728" s="23">
        <v>0</v>
      </c>
      <c r="Y728" s="24">
        <v>0</v>
      </c>
      <c r="Z728" s="23">
        <v>0</v>
      </c>
      <c r="AA728" s="23">
        <v>0</v>
      </c>
      <c r="AB728" s="19" t="str">
        <f>VLOOKUP(E:E,笔记匹配!A:X,3,FALSE)</f>
        <v>圆湘琴</v>
      </c>
      <c r="AC728" s="19" t="str">
        <f>VLOOKUP(E:E,笔记匹配!A:X,2,FALSE)</f>
        <v>月之精华</v>
      </c>
      <c r="AD728" s="19" t="str">
        <f>VLOOKUP(E:E,笔记匹配!A:X,4,FALSE)</f>
        <v>广禾堂月之精华</v>
      </c>
    </row>
    <row r="729" spans="1:30">
      <c r="A729" s="22" t="s">
        <v>84</v>
      </c>
      <c r="B729" s="22" t="s">
        <v>590</v>
      </c>
      <c r="C729" s="23">
        <v>19153892</v>
      </c>
      <c r="D729" s="22" t="s">
        <v>184</v>
      </c>
      <c r="E729" s="22" t="s">
        <v>374</v>
      </c>
      <c r="F729" s="22" t="s">
        <v>591</v>
      </c>
      <c r="G729" s="23">
        <v>4107361</v>
      </c>
      <c r="H729" s="22" t="s">
        <v>591</v>
      </c>
      <c r="I729" s="23">
        <v>3489735</v>
      </c>
      <c r="J729" s="22" t="s">
        <v>518</v>
      </c>
      <c r="K729" s="23">
        <v>502.23</v>
      </c>
      <c r="L729" s="23">
        <v>24281</v>
      </c>
      <c r="M729" s="23">
        <v>1307</v>
      </c>
      <c r="N729" s="24">
        <v>0.0538</v>
      </c>
      <c r="O729" s="23">
        <v>0.38</v>
      </c>
      <c r="P729" s="23">
        <v>20.68</v>
      </c>
      <c r="Q729" s="23">
        <v>23</v>
      </c>
      <c r="R729" s="23">
        <v>0</v>
      </c>
      <c r="S729" s="23">
        <v>20</v>
      </c>
      <c r="T729" s="23">
        <v>0</v>
      </c>
      <c r="U729" s="23">
        <v>0</v>
      </c>
      <c r="V729" s="23">
        <v>43</v>
      </c>
      <c r="W729" s="23">
        <v>11.68</v>
      </c>
      <c r="X729" s="23">
        <v>0</v>
      </c>
      <c r="Y729" s="24">
        <v>0</v>
      </c>
      <c r="Z729" s="23">
        <v>3</v>
      </c>
      <c r="AA729" s="23">
        <v>2</v>
      </c>
      <c r="AB729" s="19" t="str">
        <f>VLOOKUP(E:E,笔记匹配!A:X,3,FALSE)</f>
        <v>是你拐</v>
      </c>
      <c r="AC729" s="19" t="str">
        <f>VLOOKUP(E:E,笔记匹配!A:X,2,FALSE)</f>
        <v>月之精华</v>
      </c>
      <c r="AD729" s="19" t="str">
        <f>VLOOKUP(E:E,笔记匹配!A:X,4,FALSE)</f>
        <v>广禾堂月之精华</v>
      </c>
    </row>
    <row r="730" spans="1:30">
      <c r="A730" s="22" t="s">
        <v>84</v>
      </c>
      <c r="B730" s="22" t="s">
        <v>592</v>
      </c>
      <c r="C730" s="23">
        <v>19286290</v>
      </c>
      <c r="D730" s="22" t="s">
        <v>184</v>
      </c>
      <c r="E730" s="22" t="s">
        <v>390</v>
      </c>
      <c r="F730" s="22" t="s">
        <v>593</v>
      </c>
      <c r="G730" s="23">
        <v>4167658</v>
      </c>
      <c r="H730" s="22" t="s">
        <v>594</v>
      </c>
      <c r="I730" s="23">
        <v>3505260</v>
      </c>
      <c r="J730" s="22" t="s">
        <v>518</v>
      </c>
      <c r="K730" s="23">
        <v>52.29</v>
      </c>
      <c r="L730" s="23">
        <v>2089</v>
      </c>
      <c r="M730" s="23">
        <v>121</v>
      </c>
      <c r="N730" s="24">
        <v>0.0579</v>
      </c>
      <c r="O730" s="23">
        <v>0.43</v>
      </c>
      <c r="P730" s="23">
        <v>25.03</v>
      </c>
      <c r="Q730" s="23">
        <v>15</v>
      </c>
      <c r="R730" s="23">
        <v>1</v>
      </c>
      <c r="S730" s="23">
        <v>4</v>
      </c>
      <c r="T730" s="23">
        <v>1</v>
      </c>
      <c r="U730" s="23">
        <v>0</v>
      </c>
      <c r="V730" s="23">
        <v>21</v>
      </c>
      <c r="W730" s="23">
        <v>2.49</v>
      </c>
      <c r="X730" s="23">
        <v>0</v>
      </c>
      <c r="Y730" s="24">
        <v>0</v>
      </c>
      <c r="Z730" s="23">
        <v>0</v>
      </c>
      <c r="AA730" s="23">
        <v>1</v>
      </c>
      <c r="AB730" s="19" t="str">
        <f>VLOOKUP(E:E,笔记匹配!A:X,3,FALSE)</f>
        <v>大雷芸</v>
      </c>
      <c r="AC730" s="19" t="str">
        <f>VLOOKUP(E:E,笔记匹配!A:X,2,FALSE)</f>
        <v>月之精华</v>
      </c>
      <c r="AD730" s="19" t="str">
        <f>VLOOKUP(E:E,笔记匹配!A:X,4,FALSE)</f>
        <v>广禾堂</v>
      </c>
    </row>
    <row r="731" spans="1:30">
      <c r="A731" s="22" t="s">
        <v>85</v>
      </c>
      <c r="B731" s="22" t="s">
        <v>521</v>
      </c>
      <c r="C731" s="23">
        <v>16642222</v>
      </c>
      <c r="D731" s="22" t="s">
        <v>172</v>
      </c>
      <c r="E731" s="22" t="s">
        <v>372</v>
      </c>
      <c r="F731" s="22" t="s">
        <v>522</v>
      </c>
      <c r="G731" s="23">
        <v>3233847</v>
      </c>
      <c r="H731" s="22" t="s">
        <v>522</v>
      </c>
      <c r="I731" s="23">
        <v>2619163</v>
      </c>
      <c r="J731" s="22" t="s">
        <v>518</v>
      </c>
      <c r="K731" s="23">
        <v>236.52</v>
      </c>
      <c r="L731" s="23">
        <v>12065</v>
      </c>
      <c r="M731" s="23">
        <v>442</v>
      </c>
      <c r="N731" s="24">
        <v>0.0366</v>
      </c>
      <c r="O731" s="23">
        <v>0.54</v>
      </c>
      <c r="P731" s="23">
        <v>19.6</v>
      </c>
      <c r="Q731" s="23">
        <v>2</v>
      </c>
      <c r="R731" s="23">
        <v>0</v>
      </c>
      <c r="S731" s="23">
        <v>0</v>
      </c>
      <c r="T731" s="23">
        <v>0</v>
      </c>
      <c r="U731" s="23">
        <v>0</v>
      </c>
      <c r="V731" s="23">
        <v>2</v>
      </c>
      <c r="W731" s="23">
        <v>118.26</v>
      </c>
      <c r="X731" s="23">
        <v>0</v>
      </c>
      <c r="Y731" s="24">
        <v>0</v>
      </c>
      <c r="Z731" s="23">
        <v>0</v>
      </c>
      <c r="AA731" s="23">
        <v>1</v>
      </c>
      <c r="AB731" s="19" t="str">
        <f>VLOOKUP(E:E,笔记匹配!A:X,3,FALSE)</f>
        <v>圆湘琴</v>
      </c>
      <c r="AC731" s="19" t="str">
        <f>VLOOKUP(E:E,笔记匹配!A:X,2,FALSE)</f>
        <v>月之精华</v>
      </c>
      <c r="AD731" s="19" t="str">
        <f>VLOOKUP(E:E,笔记匹配!A:X,4,FALSE)</f>
        <v>广禾堂月之精华</v>
      </c>
    </row>
    <row r="732" spans="1:30">
      <c r="A732" s="22" t="s">
        <v>85</v>
      </c>
      <c r="B732" s="22" t="s">
        <v>521</v>
      </c>
      <c r="C732" s="23">
        <v>16642794</v>
      </c>
      <c r="D732" s="22" t="s">
        <v>172</v>
      </c>
      <c r="E732" s="22" t="s">
        <v>372</v>
      </c>
      <c r="F732" s="22" t="s">
        <v>523</v>
      </c>
      <c r="G732" s="23">
        <v>3233955</v>
      </c>
      <c r="H732" s="22" t="s">
        <v>523</v>
      </c>
      <c r="I732" s="23">
        <v>2619293</v>
      </c>
      <c r="J732" s="22" t="s">
        <v>518</v>
      </c>
      <c r="K732" s="23">
        <v>386.36</v>
      </c>
      <c r="L732" s="23">
        <v>15204</v>
      </c>
      <c r="M732" s="23">
        <v>479</v>
      </c>
      <c r="N732" s="24">
        <v>0.0315</v>
      </c>
      <c r="O732" s="23">
        <v>0.81</v>
      </c>
      <c r="P732" s="23">
        <v>25.41</v>
      </c>
      <c r="Q732" s="23">
        <v>8</v>
      </c>
      <c r="R732" s="23">
        <v>0</v>
      </c>
      <c r="S732" s="23">
        <v>4</v>
      </c>
      <c r="T732" s="23">
        <v>0</v>
      </c>
      <c r="U732" s="23">
        <v>0</v>
      </c>
      <c r="V732" s="23">
        <v>12</v>
      </c>
      <c r="W732" s="23">
        <v>32.2</v>
      </c>
      <c r="X732" s="23">
        <v>0</v>
      </c>
      <c r="Y732" s="24">
        <v>0</v>
      </c>
      <c r="Z732" s="23">
        <v>1</v>
      </c>
      <c r="AA732" s="23">
        <v>2</v>
      </c>
      <c r="AB732" s="19" t="str">
        <f>VLOOKUP(E:E,笔记匹配!A:X,3,FALSE)</f>
        <v>圆湘琴</v>
      </c>
      <c r="AC732" s="19" t="str">
        <f>VLOOKUP(E:E,笔记匹配!A:X,2,FALSE)</f>
        <v>月之精华</v>
      </c>
      <c r="AD732" s="19" t="str">
        <f>VLOOKUP(E:E,笔记匹配!A:X,4,FALSE)</f>
        <v>广禾堂月之精华</v>
      </c>
    </row>
    <row r="733" spans="1:30">
      <c r="A733" s="22" t="s">
        <v>85</v>
      </c>
      <c r="B733" s="22" t="s">
        <v>521</v>
      </c>
      <c r="C733" s="23">
        <v>16642894</v>
      </c>
      <c r="D733" s="22" t="s">
        <v>172</v>
      </c>
      <c r="E733" s="22" t="s">
        <v>372</v>
      </c>
      <c r="F733" s="22" t="s">
        <v>524</v>
      </c>
      <c r="G733" s="23">
        <v>3233979</v>
      </c>
      <c r="H733" s="22" t="s">
        <v>524</v>
      </c>
      <c r="I733" s="23">
        <v>2619310</v>
      </c>
      <c r="J733" s="22" t="s">
        <v>518</v>
      </c>
      <c r="K733" s="23">
        <v>2.7</v>
      </c>
      <c r="L733" s="23">
        <v>216</v>
      </c>
      <c r="M733" s="23">
        <v>9</v>
      </c>
      <c r="N733" s="24">
        <v>0.0417</v>
      </c>
      <c r="O733" s="23">
        <v>0.3</v>
      </c>
      <c r="P733" s="23">
        <v>12.5</v>
      </c>
      <c r="Q733" s="23">
        <v>0</v>
      </c>
      <c r="R733" s="23">
        <v>0</v>
      </c>
      <c r="S733" s="23">
        <v>1</v>
      </c>
      <c r="T733" s="23">
        <v>0</v>
      </c>
      <c r="U733" s="23">
        <v>0</v>
      </c>
      <c r="V733" s="23">
        <v>1</v>
      </c>
      <c r="W733" s="23">
        <v>2.7</v>
      </c>
      <c r="X733" s="23">
        <v>0</v>
      </c>
      <c r="Y733" s="24">
        <v>0</v>
      </c>
      <c r="Z733" s="23">
        <v>0</v>
      </c>
      <c r="AA733" s="23">
        <v>0</v>
      </c>
      <c r="AB733" s="19" t="str">
        <f>VLOOKUP(E:E,笔记匹配!A:X,3,FALSE)</f>
        <v>圆湘琴</v>
      </c>
      <c r="AC733" s="19" t="str">
        <f>VLOOKUP(E:E,笔记匹配!A:X,2,FALSE)</f>
        <v>月之精华</v>
      </c>
      <c r="AD733" s="19" t="str">
        <f>VLOOKUP(E:E,笔记匹配!A:X,4,FALSE)</f>
        <v>广禾堂月之精华</v>
      </c>
    </row>
    <row r="734" spans="1:30">
      <c r="A734" s="22" t="s">
        <v>85</v>
      </c>
      <c r="B734" s="22" t="s">
        <v>531</v>
      </c>
      <c r="C734" s="23">
        <v>16851432</v>
      </c>
      <c r="D734" s="22" t="s">
        <v>172</v>
      </c>
      <c r="E734" s="22" t="s">
        <v>372</v>
      </c>
      <c r="F734" s="22" t="s">
        <v>532</v>
      </c>
      <c r="G734" s="23">
        <v>3264185</v>
      </c>
      <c r="H734" s="22" t="s">
        <v>532</v>
      </c>
      <c r="I734" s="23">
        <v>2651960</v>
      </c>
      <c r="J734" s="22" t="s">
        <v>518</v>
      </c>
      <c r="K734" s="23">
        <v>98.58</v>
      </c>
      <c r="L734" s="23">
        <v>6789</v>
      </c>
      <c r="M734" s="23">
        <v>221</v>
      </c>
      <c r="N734" s="24">
        <v>0.0326</v>
      </c>
      <c r="O734" s="23">
        <v>0.45</v>
      </c>
      <c r="P734" s="23">
        <v>14.52</v>
      </c>
      <c r="Q734" s="23">
        <v>1</v>
      </c>
      <c r="R734" s="23">
        <v>0</v>
      </c>
      <c r="S734" s="23">
        <v>3</v>
      </c>
      <c r="T734" s="23">
        <v>0</v>
      </c>
      <c r="U734" s="23">
        <v>0</v>
      </c>
      <c r="V734" s="23">
        <v>4</v>
      </c>
      <c r="W734" s="23">
        <v>24.64</v>
      </c>
      <c r="X734" s="23">
        <v>0</v>
      </c>
      <c r="Y734" s="24">
        <v>0</v>
      </c>
      <c r="Z734" s="23">
        <v>0</v>
      </c>
      <c r="AA734" s="23">
        <v>2</v>
      </c>
      <c r="AB734" s="19" t="str">
        <f>VLOOKUP(E:E,笔记匹配!A:X,3,FALSE)</f>
        <v>圆湘琴</v>
      </c>
      <c r="AC734" s="19" t="str">
        <f>VLOOKUP(E:E,笔记匹配!A:X,2,FALSE)</f>
        <v>月之精华</v>
      </c>
      <c r="AD734" s="19" t="str">
        <f>VLOOKUP(E:E,笔记匹配!A:X,4,FALSE)</f>
        <v>广禾堂月之精华</v>
      </c>
    </row>
    <row r="735" spans="1:30">
      <c r="A735" s="22" t="s">
        <v>85</v>
      </c>
      <c r="B735" s="22" t="s">
        <v>557</v>
      </c>
      <c r="C735" s="23">
        <v>17419696</v>
      </c>
      <c r="D735" s="22" t="s">
        <v>172</v>
      </c>
      <c r="E735" s="22" t="s">
        <v>372</v>
      </c>
      <c r="F735" s="22" t="s">
        <v>558</v>
      </c>
      <c r="G735" s="23">
        <v>3345513</v>
      </c>
      <c r="H735" s="22" t="s">
        <v>558</v>
      </c>
      <c r="I735" s="23">
        <v>2733316</v>
      </c>
      <c r="J735" s="22" t="s">
        <v>518</v>
      </c>
      <c r="K735" s="23">
        <v>102.33</v>
      </c>
      <c r="L735" s="23">
        <v>9529</v>
      </c>
      <c r="M735" s="23">
        <v>234</v>
      </c>
      <c r="N735" s="24">
        <v>0.0246</v>
      </c>
      <c r="O735" s="23">
        <v>0.44</v>
      </c>
      <c r="P735" s="23">
        <v>10.74</v>
      </c>
      <c r="Q735" s="23">
        <v>4</v>
      </c>
      <c r="R735" s="23">
        <v>0</v>
      </c>
      <c r="S735" s="23">
        <v>0</v>
      </c>
      <c r="T735" s="23">
        <v>0</v>
      </c>
      <c r="U735" s="23">
        <v>0</v>
      </c>
      <c r="V735" s="23">
        <v>4</v>
      </c>
      <c r="W735" s="23">
        <v>25.58</v>
      </c>
      <c r="X735" s="23">
        <v>0</v>
      </c>
      <c r="Y735" s="24">
        <v>0</v>
      </c>
      <c r="Z735" s="23">
        <v>1</v>
      </c>
      <c r="AA735" s="23">
        <v>0</v>
      </c>
      <c r="AB735" s="19" t="str">
        <f>VLOOKUP(E:E,笔记匹配!A:X,3,FALSE)</f>
        <v>圆湘琴</v>
      </c>
      <c r="AC735" s="19" t="str">
        <f>VLOOKUP(E:E,笔记匹配!A:X,2,FALSE)</f>
        <v>月之精华</v>
      </c>
      <c r="AD735" s="19" t="str">
        <f>VLOOKUP(E:E,笔记匹配!A:X,4,FALSE)</f>
        <v>广禾堂月之精华</v>
      </c>
    </row>
    <row r="736" spans="1:30">
      <c r="A736" s="22" t="s">
        <v>85</v>
      </c>
      <c r="B736" s="22" t="s">
        <v>569</v>
      </c>
      <c r="C736" s="23">
        <v>17994331</v>
      </c>
      <c r="D736" s="22" t="s">
        <v>172</v>
      </c>
      <c r="E736" s="22" t="s">
        <v>372</v>
      </c>
      <c r="F736" s="22" t="s">
        <v>570</v>
      </c>
      <c r="G736" s="23">
        <v>3555881</v>
      </c>
      <c r="H736" s="22" t="s">
        <v>570</v>
      </c>
      <c r="I736" s="23">
        <v>2940876</v>
      </c>
      <c r="J736" s="22" t="s">
        <v>518</v>
      </c>
      <c r="K736" s="23">
        <v>16.17</v>
      </c>
      <c r="L736" s="23">
        <v>1806</v>
      </c>
      <c r="M736" s="23">
        <v>43</v>
      </c>
      <c r="N736" s="24">
        <v>0.0238</v>
      </c>
      <c r="O736" s="23">
        <v>0.38</v>
      </c>
      <c r="P736" s="23">
        <v>8.95</v>
      </c>
      <c r="Q736" s="23">
        <v>0</v>
      </c>
      <c r="R736" s="23">
        <v>0</v>
      </c>
      <c r="S736" s="23">
        <v>0</v>
      </c>
      <c r="T736" s="23">
        <v>0</v>
      </c>
      <c r="U736" s="23">
        <v>0</v>
      </c>
      <c r="V736" s="23">
        <v>0</v>
      </c>
      <c r="W736" s="23">
        <v>0</v>
      </c>
      <c r="X736" s="23">
        <v>0</v>
      </c>
      <c r="Y736" s="24">
        <v>0</v>
      </c>
      <c r="Z736" s="23">
        <v>0</v>
      </c>
      <c r="AA736" s="23">
        <v>0</v>
      </c>
      <c r="AB736" s="19" t="str">
        <f>VLOOKUP(E:E,笔记匹配!A:X,3,FALSE)</f>
        <v>圆湘琴</v>
      </c>
      <c r="AC736" s="19" t="str">
        <f>VLOOKUP(E:E,笔记匹配!A:X,2,FALSE)</f>
        <v>月之精华</v>
      </c>
      <c r="AD736" s="19" t="str">
        <f>VLOOKUP(E:E,笔记匹配!A:X,4,FALSE)</f>
        <v>广禾堂月之精华</v>
      </c>
    </row>
    <row r="737" spans="1:30">
      <c r="A737" s="22" t="s">
        <v>85</v>
      </c>
      <c r="B737" s="22" t="s">
        <v>573</v>
      </c>
      <c r="C737" s="23">
        <v>18062841</v>
      </c>
      <c r="D737" s="22" t="s">
        <v>172</v>
      </c>
      <c r="E737" s="22" t="s">
        <v>373</v>
      </c>
      <c r="F737" s="22" t="s">
        <v>574</v>
      </c>
      <c r="G737" s="23">
        <v>3590010</v>
      </c>
      <c r="H737" s="22" t="s">
        <v>575</v>
      </c>
      <c r="I737" s="23">
        <v>2975201</v>
      </c>
      <c r="J737" s="22" t="s">
        <v>518</v>
      </c>
      <c r="K737" s="23">
        <v>0.3</v>
      </c>
      <c r="L737" s="23">
        <v>41</v>
      </c>
      <c r="M737" s="23">
        <v>1</v>
      </c>
      <c r="N737" s="24">
        <v>0.0244</v>
      </c>
      <c r="O737" s="23">
        <v>0.3</v>
      </c>
      <c r="P737" s="23">
        <v>7.32</v>
      </c>
      <c r="Q737" s="23">
        <v>0</v>
      </c>
      <c r="R737" s="23">
        <v>0</v>
      </c>
      <c r="S737" s="23">
        <v>0</v>
      </c>
      <c r="T737" s="23">
        <v>0</v>
      </c>
      <c r="U737" s="23">
        <v>0</v>
      </c>
      <c r="V737" s="23">
        <v>0</v>
      </c>
      <c r="W737" s="23">
        <v>0</v>
      </c>
      <c r="X737" s="23">
        <v>0</v>
      </c>
      <c r="Y737" s="24">
        <v>0</v>
      </c>
      <c r="Z737" s="23">
        <v>0</v>
      </c>
      <c r="AA737" s="23">
        <v>0</v>
      </c>
      <c r="AB737" s="19" t="str">
        <f>VLOOKUP(E:E,笔记匹配!A:X,3,FALSE)</f>
        <v>西米是个小可爱</v>
      </c>
      <c r="AC737" s="19" t="str">
        <f>VLOOKUP(E:E,笔记匹配!A:X,2,FALSE)</f>
        <v>月之精华</v>
      </c>
      <c r="AD737" s="19" t="str">
        <f>VLOOKUP(E:E,笔记匹配!A:X,4,FALSE)</f>
        <v>广禾堂</v>
      </c>
    </row>
    <row r="738" spans="1:30">
      <c r="A738" s="22" t="s">
        <v>85</v>
      </c>
      <c r="B738" s="22" t="s">
        <v>573</v>
      </c>
      <c r="C738" s="23">
        <v>18063010</v>
      </c>
      <c r="D738" s="22" t="s">
        <v>172</v>
      </c>
      <c r="E738" s="22" t="s">
        <v>373</v>
      </c>
      <c r="F738" s="22" t="s">
        <v>576</v>
      </c>
      <c r="G738" s="23">
        <v>3590089</v>
      </c>
      <c r="H738" s="22" t="s">
        <v>577</v>
      </c>
      <c r="I738" s="23">
        <v>2975278</v>
      </c>
      <c r="J738" s="22" t="s">
        <v>518</v>
      </c>
      <c r="K738" s="23">
        <v>77.17</v>
      </c>
      <c r="L738" s="23">
        <v>4309</v>
      </c>
      <c r="M738" s="23">
        <v>178</v>
      </c>
      <c r="N738" s="24">
        <v>0.0413</v>
      </c>
      <c r="O738" s="23">
        <v>0.43</v>
      </c>
      <c r="P738" s="23">
        <v>17.91</v>
      </c>
      <c r="Q738" s="23">
        <v>2</v>
      </c>
      <c r="R738" s="23">
        <v>0</v>
      </c>
      <c r="S738" s="23">
        <v>1</v>
      </c>
      <c r="T738" s="23">
        <v>0</v>
      </c>
      <c r="U738" s="23">
        <v>0</v>
      </c>
      <c r="V738" s="23">
        <v>3</v>
      </c>
      <c r="W738" s="23">
        <v>25.72</v>
      </c>
      <c r="X738" s="23">
        <v>0</v>
      </c>
      <c r="Y738" s="24">
        <v>0</v>
      </c>
      <c r="Z738" s="23">
        <v>0</v>
      </c>
      <c r="AA738" s="23">
        <v>0</v>
      </c>
      <c r="AB738" s="19" t="str">
        <f>VLOOKUP(E:E,笔记匹配!A:X,3,FALSE)</f>
        <v>西米是个小可爱</v>
      </c>
      <c r="AC738" s="19" t="str">
        <f>VLOOKUP(E:E,笔记匹配!A:X,2,FALSE)</f>
        <v>月之精华</v>
      </c>
      <c r="AD738" s="19" t="str">
        <f>VLOOKUP(E:E,笔记匹配!A:X,4,FALSE)</f>
        <v>广禾堂</v>
      </c>
    </row>
    <row r="739" spans="1:30">
      <c r="A739" s="22" t="s">
        <v>85</v>
      </c>
      <c r="B739" s="22" t="s">
        <v>578</v>
      </c>
      <c r="C739" s="23">
        <v>18063089</v>
      </c>
      <c r="D739" s="22" t="s">
        <v>172</v>
      </c>
      <c r="E739" s="22" t="s">
        <v>372</v>
      </c>
      <c r="F739" s="22" t="s">
        <v>579</v>
      </c>
      <c r="G739" s="23">
        <v>3590129</v>
      </c>
      <c r="H739" s="22" t="s">
        <v>580</v>
      </c>
      <c r="I739" s="23">
        <v>2975322</v>
      </c>
      <c r="J739" s="22" t="s">
        <v>518</v>
      </c>
      <c r="K739" s="23">
        <v>41.13</v>
      </c>
      <c r="L739" s="23">
        <v>3467</v>
      </c>
      <c r="M739" s="23">
        <v>97</v>
      </c>
      <c r="N739" s="24">
        <v>0.028</v>
      </c>
      <c r="O739" s="23">
        <v>0.42</v>
      </c>
      <c r="P739" s="23">
        <v>11.86</v>
      </c>
      <c r="Q739" s="23">
        <v>4</v>
      </c>
      <c r="R739" s="23">
        <v>0</v>
      </c>
      <c r="S739" s="23">
        <v>0</v>
      </c>
      <c r="T739" s="23">
        <v>0</v>
      </c>
      <c r="U739" s="23">
        <v>1</v>
      </c>
      <c r="V739" s="23">
        <v>5</v>
      </c>
      <c r="W739" s="23">
        <v>8.23</v>
      </c>
      <c r="X739" s="23">
        <v>0</v>
      </c>
      <c r="Y739" s="24">
        <v>0</v>
      </c>
      <c r="Z739" s="23">
        <v>0</v>
      </c>
      <c r="AA739" s="23">
        <v>0</v>
      </c>
      <c r="AB739" s="19" t="str">
        <f>VLOOKUP(E:E,笔记匹配!A:X,3,FALSE)</f>
        <v>圆湘琴</v>
      </c>
      <c r="AC739" s="19" t="str">
        <f>VLOOKUP(E:E,笔记匹配!A:X,2,FALSE)</f>
        <v>月之精华</v>
      </c>
      <c r="AD739" s="19" t="str">
        <f>VLOOKUP(E:E,笔记匹配!A:X,4,FALSE)</f>
        <v>广禾堂月之精华</v>
      </c>
    </row>
    <row r="740" spans="1:30">
      <c r="A740" s="22" t="s">
        <v>85</v>
      </c>
      <c r="B740" s="22" t="s">
        <v>590</v>
      </c>
      <c r="C740" s="23">
        <v>19153892</v>
      </c>
      <c r="D740" s="22" t="s">
        <v>184</v>
      </c>
      <c r="E740" s="22" t="s">
        <v>374</v>
      </c>
      <c r="F740" s="22" t="s">
        <v>591</v>
      </c>
      <c r="G740" s="23">
        <v>4107361</v>
      </c>
      <c r="H740" s="22" t="s">
        <v>591</v>
      </c>
      <c r="I740" s="23">
        <v>3489735</v>
      </c>
      <c r="J740" s="22" t="s">
        <v>518</v>
      </c>
      <c r="K740" s="23">
        <v>503.62</v>
      </c>
      <c r="L740" s="23">
        <v>22905</v>
      </c>
      <c r="M740" s="23">
        <v>1165</v>
      </c>
      <c r="N740" s="24">
        <v>0.0509</v>
      </c>
      <c r="O740" s="23">
        <v>0.43</v>
      </c>
      <c r="P740" s="23">
        <v>21.99</v>
      </c>
      <c r="Q740" s="23">
        <v>23</v>
      </c>
      <c r="R740" s="23">
        <v>0</v>
      </c>
      <c r="S740" s="23">
        <v>26</v>
      </c>
      <c r="T740" s="23">
        <v>0</v>
      </c>
      <c r="U740" s="23">
        <v>0</v>
      </c>
      <c r="V740" s="23">
        <v>49</v>
      </c>
      <c r="W740" s="23">
        <v>10.28</v>
      </c>
      <c r="X740" s="23">
        <v>0</v>
      </c>
      <c r="Y740" s="24">
        <v>0</v>
      </c>
      <c r="Z740" s="23">
        <v>1</v>
      </c>
      <c r="AA740" s="23">
        <v>1</v>
      </c>
      <c r="AB740" s="19" t="str">
        <f>VLOOKUP(E:E,笔记匹配!A:X,3,FALSE)</f>
        <v>是你拐</v>
      </c>
      <c r="AC740" s="19" t="str">
        <f>VLOOKUP(E:E,笔记匹配!A:X,2,FALSE)</f>
        <v>月之精华</v>
      </c>
      <c r="AD740" s="19" t="str">
        <f>VLOOKUP(E:E,笔记匹配!A:X,4,FALSE)</f>
        <v>广禾堂月之精华</v>
      </c>
    </row>
    <row r="741" spans="1:30">
      <c r="A741" s="22" t="s">
        <v>85</v>
      </c>
      <c r="B741" s="22" t="s">
        <v>592</v>
      </c>
      <c r="C741" s="23">
        <v>19286290</v>
      </c>
      <c r="D741" s="22" t="s">
        <v>184</v>
      </c>
      <c r="E741" s="22" t="s">
        <v>390</v>
      </c>
      <c r="F741" s="22" t="s">
        <v>593</v>
      </c>
      <c r="G741" s="23">
        <v>4167658</v>
      </c>
      <c r="H741" s="22" t="s">
        <v>594</v>
      </c>
      <c r="I741" s="23">
        <v>3505260</v>
      </c>
      <c r="J741" s="22" t="s">
        <v>518</v>
      </c>
      <c r="K741" s="23">
        <v>161.46</v>
      </c>
      <c r="L741" s="23">
        <v>6514</v>
      </c>
      <c r="M741" s="23">
        <v>309</v>
      </c>
      <c r="N741" s="24">
        <v>0.0474</v>
      </c>
      <c r="O741" s="23">
        <v>0.52</v>
      </c>
      <c r="P741" s="23">
        <v>24.79</v>
      </c>
      <c r="Q741" s="23">
        <v>12</v>
      </c>
      <c r="R741" s="23">
        <v>3</v>
      </c>
      <c r="S741" s="23">
        <v>13</v>
      </c>
      <c r="T741" s="23">
        <v>0</v>
      </c>
      <c r="U741" s="23">
        <v>1</v>
      </c>
      <c r="V741" s="23">
        <v>29</v>
      </c>
      <c r="W741" s="23">
        <v>5.57</v>
      </c>
      <c r="X741" s="23">
        <v>0</v>
      </c>
      <c r="Y741" s="24">
        <v>0</v>
      </c>
      <c r="Z741" s="23">
        <v>3</v>
      </c>
      <c r="AA741" s="23">
        <v>3</v>
      </c>
      <c r="AB741" s="19" t="str">
        <f>VLOOKUP(E:E,笔记匹配!A:X,3,FALSE)</f>
        <v>大雷芸</v>
      </c>
      <c r="AC741" s="19" t="str">
        <f>VLOOKUP(E:E,笔记匹配!A:X,2,FALSE)</f>
        <v>月之精华</v>
      </c>
      <c r="AD741" s="19" t="str">
        <f>VLOOKUP(E:E,笔记匹配!A:X,4,FALSE)</f>
        <v>广禾堂</v>
      </c>
    </row>
    <row r="742" spans="1:30">
      <c r="A742" s="22" t="s">
        <v>85</v>
      </c>
      <c r="B742" s="22" t="s">
        <v>596</v>
      </c>
      <c r="C742" s="23">
        <v>19646950</v>
      </c>
      <c r="D742" s="22" t="s">
        <v>184</v>
      </c>
      <c r="E742" s="22" t="s">
        <v>392</v>
      </c>
      <c r="F742" s="22" t="s">
        <v>597</v>
      </c>
      <c r="G742" s="23">
        <v>4333087</v>
      </c>
      <c r="H742" s="22" t="s">
        <v>597</v>
      </c>
      <c r="I742" s="23">
        <v>3709132</v>
      </c>
      <c r="J742" s="22" t="s">
        <v>518</v>
      </c>
      <c r="K742" s="23">
        <v>45.04</v>
      </c>
      <c r="L742" s="23">
        <v>3851</v>
      </c>
      <c r="M742" s="23">
        <v>136</v>
      </c>
      <c r="N742" s="24">
        <v>0.0353</v>
      </c>
      <c r="O742" s="23">
        <v>0.33</v>
      </c>
      <c r="P742" s="23">
        <v>11.7</v>
      </c>
      <c r="Q742" s="23">
        <v>0</v>
      </c>
      <c r="R742" s="23">
        <v>1</v>
      </c>
      <c r="S742" s="23">
        <v>6</v>
      </c>
      <c r="T742" s="23">
        <v>0</v>
      </c>
      <c r="U742" s="23">
        <v>0</v>
      </c>
      <c r="V742" s="23">
        <v>7</v>
      </c>
      <c r="W742" s="23">
        <v>6.43</v>
      </c>
      <c r="X742" s="23">
        <v>0</v>
      </c>
      <c r="Y742" s="24">
        <v>0</v>
      </c>
      <c r="Z742" s="23">
        <v>2</v>
      </c>
      <c r="AA742" s="23">
        <v>2</v>
      </c>
      <c r="AB742" s="19" t="str">
        <f>VLOOKUP(E:E,笔记匹配!A:X,3,FALSE)</f>
        <v>应对产后脱发 | 这些是关键！</v>
      </c>
      <c r="AC742" s="19" t="str">
        <f>VLOOKUP(E:E,笔记匹配!A:X,2,FALSE)</f>
        <v>无</v>
      </c>
      <c r="AD742" s="19" t="str">
        <f>VLOOKUP(E:E,笔记匹配!A:X,4,FALSE)</f>
        <v>无</v>
      </c>
    </row>
    <row r="743" spans="1:30">
      <c r="A743" s="22" t="s">
        <v>86</v>
      </c>
      <c r="B743" s="22" t="s">
        <v>521</v>
      </c>
      <c r="C743" s="23">
        <v>16642222</v>
      </c>
      <c r="D743" s="22" t="s">
        <v>172</v>
      </c>
      <c r="E743" s="22" t="s">
        <v>372</v>
      </c>
      <c r="F743" s="22" t="s">
        <v>522</v>
      </c>
      <c r="G743" s="23">
        <v>3233847</v>
      </c>
      <c r="H743" s="22" t="s">
        <v>522</v>
      </c>
      <c r="I743" s="23">
        <v>2619163</v>
      </c>
      <c r="J743" s="22" t="s">
        <v>518</v>
      </c>
      <c r="K743" s="23">
        <v>180.18</v>
      </c>
      <c r="L743" s="23">
        <v>9453</v>
      </c>
      <c r="M743" s="23">
        <v>332</v>
      </c>
      <c r="N743" s="24">
        <v>0.0351</v>
      </c>
      <c r="O743" s="23">
        <v>0.54</v>
      </c>
      <c r="P743" s="23">
        <v>19.06</v>
      </c>
      <c r="Q743" s="23">
        <v>2</v>
      </c>
      <c r="R743" s="23">
        <v>0</v>
      </c>
      <c r="S743" s="23">
        <v>1</v>
      </c>
      <c r="T743" s="23">
        <v>0</v>
      </c>
      <c r="U743" s="23">
        <v>0</v>
      </c>
      <c r="V743" s="23">
        <v>3</v>
      </c>
      <c r="W743" s="23">
        <v>60.06</v>
      </c>
      <c r="X743" s="23">
        <v>0</v>
      </c>
      <c r="Y743" s="24">
        <v>0</v>
      </c>
      <c r="Z743" s="23">
        <v>1</v>
      </c>
      <c r="AA743" s="23">
        <v>1</v>
      </c>
      <c r="AB743" s="19" t="str">
        <f>VLOOKUP(E:E,笔记匹配!A:X,3,FALSE)</f>
        <v>圆湘琴</v>
      </c>
      <c r="AC743" s="19" t="str">
        <f>VLOOKUP(E:E,笔记匹配!A:X,2,FALSE)</f>
        <v>月之精华</v>
      </c>
      <c r="AD743" s="19" t="str">
        <f>VLOOKUP(E:E,笔记匹配!A:X,4,FALSE)</f>
        <v>广禾堂月之精华</v>
      </c>
    </row>
    <row r="744" spans="1:30">
      <c r="A744" s="22" t="s">
        <v>86</v>
      </c>
      <c r="B744" s="22" t="s">
        <v>521</v>
      </c>
      <c r="C744" s="23">
        <v>16642794</v>
      </c>
      <c r="D744" s="22" t="s">
        <v>172</v>
      </c>
      <c r="E744" s="22" t="s">
        <v>372</v>
      </c>
      <c r="F744" s="22" t="s">
        <v>523</v>
      </c>
      <c r="G744" s="23">
        <v>3233955</v>
      </c>
      <c r="H744" s="22" t="s">
        <v>523</v>
      </c>
      <c r="I744" s="23">
        <v>2619293</v>
      </c>
      <c r="J744" s="22" t="s">
        <v>518</v>
      </c>
      <c r="K744" s="23">
        <v>383.62</v>
      </c>
      <c r="L744" s="23">
        <v>14021</v>
      </c>
      <c r="M744" s="23">
        <v>475</v>
      </c>
      <c r="N744" s="24">
        <v>0.0339</v>
      </c>
      <c r="O744" s="23">
        <v>0.81</v>
      </c>
      <c r="P744" s="23">
        <v>27.36</v>
      </c>
      <c r="Q744" s="23">
        <v>7</v>
      </c>
      <c r="R744" s="23">
        <v>0</v>
      </c>
      <c r="S744" s="23">
        <v>4</v>
      </c>
      <c r="T744" s="23">
        <v>0</v>
      </c>
      <c r="U744" s="23">
        <v>0</v>
      </c>
      <c r="V744" s="23">
        <v>11</v>
      </c>
      <c r="W744" s="23">
        <v>34.87</v>
      </c>
      <c r="X744" s="23">
        <v>0</v>
      </c>
      <c r="Y744" s="24">
        <v>0</v>
      </c>
      <c r="Z744" s="23">
        <v>2</v>
      </c>
      <c r="AA744" s="23">
        <v>0</v>
      </c>
      <c r="AB744" s="19" t="str">
        <f>VLOOKUP(E:E,笔记匹配!A:X,3,FALSE)</f>
        <v>圆湘琴</v>
      </c>
      <c r="AC744" s="19" t="str">
        <f>VLOOKUP(E:E,笔记匹配!A:X,2,FALSE)</f>
        <v>月之精华</v>
      </c>
      <c r="AD744" s="19" t="str">
        <f>VLOOKUP(E:E,笔记匹配!A:X,4,FALSE)</f>
        <v>广禾堂月之精华</v>
      </c>
    </row>
    <row r="745" spans="1:30">
      <c r="A745" s="22" t="s">
        <v>86</v>
      </c>
      <c r="B745" s="22" t="s">
        <v>521</v>
      </c>
      <c r="C745" s="23">
        <v>16642894</v>
      </c>
      <c r="D745" s="22" t="s">
        <v>172</v>
      </c>
      <c r="E745" s="22" t="s">
        <v>372</v>
      </c>
      <c r="F745" s="22" t="s">
        <v>524</v>
      </c>
      <c r="G745" s="23">
        <v>3233979</v>
      </c>
      <c r="H745" s="22" t="s">
        <v>524</v>
      </c>
      <c r="I745" s="23">
        <v>2619310</v>
      </c>
      <c r="J745" s="22" t="s">
        <v>518</v>
      </c>
      <c r="K745" s="23">
        <v>0.9</v>
      </c>
      <c r="L745" s="23">
        <v>196</v>
      </c>
      <c r="M745" s="23">
        <v>3</v>
      </c>
      <c r="N745" s="24">
        <v>0.0153</v>
      </c>
      <c r="O745" s="23">
        <v>0.3</v>
      </c>
      <c r="P745" s="23">
        <v>4.59</v>
      </c>
      <c r="Q745" s="23">
        <v>0</v>
      </c>
      <c r="R745" s="23">
        <v>0</v>
      </c>
      <c r="S745" s="23">
        <v>0</v>
      </c>
      <c r="T745" s="23">
        <v>0</v>
      </c>
      <c r="U745" s="23">
        <v>0</v>
      </c>
      <c r="V745" s="23">
        <v>0</v>
      </c>
      <c r="W745" s="23">
        <v>0</v>
      </c>
      <c r="X745" s="23">
        <v>0</v>
      </c>
      <c r="Y745" s="24">
        <v>0</v>
      </c>
      <c r="Z745" s="23">
        <v>0</v>
      </c>
      <c r="AA745" s="23">
        <v>0</v>
      </c>
      <c r="AB745" s="19" t="str">
        <f>VLOOKUP(E:E,笔记匹配!A:X,3,FALSE)</f>
        <v>圆湘琴</v>
      </c>
      <c r="AC745" s="19" t="str">
        <f>VLOOKUP(E:E,笔记匹配!A:X,2,FALSE)</f>
        <v>月之精华</v>
      </c>
      <c r="AD745" s="19" t="str">
        <f>VLOOKUP(E:E,笔记匹配!A:X,4,FALSE)</f>
        <v>广禾堂月之精华</v>
      </c>
    </row>
    <row r="746" spans="1:30">
      <c r="A746" s="22" t="s">
        <v>86</v>
      </c>
      <c r="B746" s="22" t="s">
        <v>531</v>
      </c>
      <c r="C746" s="23">
        <v>16851432</v>
      </c>
      <c r="D746" s="22" t="s">
        <v>172</v>
      </c>
      <c r="E746" s="22" t="s">
        <v>372</v>
      </c>
      <c r="F746" s="22" t="s">
        <v>532</v>
      </c>
      <c r="G746" s="23">
        <v>3264185</v>
      </c>
      <c r="H746" s="22" t="s">
        <v>532</v>
      </c>
      <c r="I746" s="23">
        <v>2651960</v>
      </c>
      <c r="J746" s="22" t="s">
        <v>518</v>
      </c>
      <c r="K746" s="23">
        <v>71.84</v>
      </c>
      <c r="L746" s="23">
        <v>6098</v>
      </c>
      <c r="M746" s="23">
        <v>157</v>
      </c>
      <c r="N746" s="24">
        <v>0.0257</v>
      </c>
      <c r="O746" s="23">
        <v>0.46</v>
      </c>
      <c r="P746" s="23">
        <v>11.78</v>
      </c>
      <c r="Q746" s="23">
        <v>1</v>
      </c>
      <c r="R746" s="23">
        <v>0</v>
      </c>
      <c r="S746" s="23">
        <v>1</v>
      </c>
      <c r="T746" s="23">
        <v>0</v>
      </c>
      <c r="U746" s="23">
        <v>0</v>
      </c>
      <c r="V746" s="23">
        <v>2</v>
      </c>
      <c r="W746" s="23">
        <v>35.92</v>
      </c>
      <c r="X746" s="23">
        <v>0</v>
      </c>
      <c r="Y746" s="24">
        <v>0</v>
      </c>
      <c r="Z746" s="23">
        <v>0</v>
      </c>
      <c r="AA746" s="23">
        <v>1</v>
      </c>
      <c r="AB746" s="19" t="str">
        <f>VLOOKUP(E:E,笔记匹配!A:X,3,FALSE)</f>
        <v>圆湘琴</v>
      </c>
      <c r="AC746" s="19" t="str">
        <f>VLOOKUP(E:E,笔记匹配!A:X,2,FALSE)</f>
        <v>月之精华</v>
      </c>
      <c r="AD746" s="19" t="str">
        <f>VLOOKUP(E:E,笔记匹配!A:X,4,FALSE)</f>
        <v>广禾堂月之精华</v>
      </c>
    </row>
    <row r="747" spans="1:30">
      <c r="A747" s="22" t="s">
        <v>86</v>
      </c>
      <c r="B747" s="22" t="s">
        <v>557</v>
      </c>
      <c r="C747" s="23">
        <v>17419696</v>
      </c>
      <c r="D747" s="22" t="s">
        <v>172</v>
      </c>
      <c r="E747" s="22" t="s">
        <v>372</v>
      </c>
      <c r="F747" s="22" t="s">
        <v>558</v>
      </c>
      <c r="G747" s="23">
        <v>3345513</v>
      </c>
      <c r="H747" s="22" t="s">
        <v>558</v>
      </c>
      <c r="I747" s="23">
        <v>2733316</v>
      </c>
      <c r="J747" s="22" t="s">
        <v>518</v>
      </c>
      <c r="K747" s="23">
        <v>115.53</v>
      </c>
      <c r="L747" s="23">
        <v>9199</v>
      </c>
      <c r="M747" s="23">
        <v>251</v>
      </c>
      <c r="N747" s="24">
        <v>0.0273</v>
      </c>
      <c r="O747" s="23">
        <v>0.46</v>
      </c>
      <c r="P747" s="23">
        <v>12.56</v>
      </c>
      <c r="Q747" s="23">
        <v>2</v>
      </c>
      <c r="R747" s="23">
        <v>0</v>
      </c>
      <c r="S747" s="23">
        <v>4</v>
      </c>
      <c r="T747" s="23">
        <v>0</v>
      </c>
      <c r="U747" s="23">
        <v>0</v>
      </c>
      <c r="V747" s="23">
        <v>6</v>
      </c>
      <c r="W747" s="23">
        <v>19.26</v>
      </c>
      <c r="X747" s="23">
        <v>0</v>
      </c>
      <c r="Y747" s="24">
        <v>0</v>
      </c>
      <c r="Z747" s="23">
        <v>0</v>
      </c>
      <c r="AA747" s="23">
        <v>0</v>
      </c>
      <c r="AB747" s="19" t="str">
        <f>VLOOKUP(E:E,笔记匹配!A:X,3,FALSE)</f>
        <v>圆湘琴</v>
      </c>
      <c r="AC747" s="19" t="str">
        <f>VLOOKUP(E:E,笔记匹配!A:X,2,FALSE)</f>
        <v>月之精华</v>
      </c>
      <c r="AD747" s="19" t="str">
        <f>VLOOKUP(E:E,笔记匹配!A:X,4,FALSE)</f>
        <v>广禾堂月之精华</v>
      </c>
    </row>
    <row r="748" spans="1:30">
      <c r="A748" s="22" t="s">
        <v>86</v>
      </c>
      <c r="B748" s="22" t="s">
        <v>569</v>
      </c>
      <c r="C748" s="23">
        <v>17994331</v>
      </c>
      <c r="D748" s="22" t="s">
        <v>172</v>
      </c>
      <c r="E748" s="22" t="s">
        <v>372</v>
      </c>
      <c r="F748" s="22" t="s">
        <v>570</v>
      </c>
      <c r="G748" s="23">
        <v>3555881</v>
      </c>
      <c r="H748" s="22" t="s">
        <v>570</v>
      </c>
      <c r="I748" s="23">
        <v>2940876</v>
      </c>
      <c r="J748" s="22" t="s">
        <v>518</v>
      </c>
      <c r="K748" s="23">
        <v>9.56</v>
      </c>
      <c r="L748" s="23">
        <v>1116</v>
      </c>
      <c r="M748" s="23">
        <v>29</v>
      </c>
      <c r="N748" s="24">
        <v>0.026</v>
      </c>
      <c r="O748" s="23">
        <v>0.33</v>
      </c>
      <c r="P748" s="23">
        <v>8.57</v>
      </c>
      <c r="Q748" s="23">
        <v>1</v>
      </c>
      <c r="R748" s="23">
        <v>0</v>
      </c>
      <c r="S748" s="23">
        <v>0</v>
      </c>
      <c r="T748" s="23">
        <v>0</v>
      </c>
      <c r="U748" s="23">
        <v>0</v>
      </c>
      <c r="V748" s="23">
        <v>1</v>
      </c>
      <c r="W748" s="23">
        <v>9.56</v>
      </c>
      <c r="X748" s="23">
        <v>0</v>
      </c>
      <c r="Y748" s="24">
        <v>0</v>
      </c>
      <c r="Z748" s="23">
        <v>0</v>
      </c>
      <c r="AA748" s="23">
        <v>0</v>
      </c>
      <c r="AB748" s="19" t="str">
        <f>VLOOKUP(E:E,笔记匹配!A:X,3,FALSE)</f>
        <v>圆湘琴</v>
      </c>
      <c r="AC748" s="19" t="str">
        <f>VLOOKUP(E:E,笔记匹配!A:X,2,FALSE)</f>
        <v>月之精华</v>
      </c>
      <c r="AD748" s="19" t="str">
        <f>VLOOKUP(E:E,笔记匹配!A:X,4,FALSE)</f>
        <v>广禾堂月之精华</v>
      </c>
    </row>
    <row r="749" spans="1:30">
      <c r="A749" s="22" t="s">
        <v>86</v>
      </c>
      <c r="B749" s="22" t="s">
        <v>573</v>
      </c>
      <c r="C749" s="23">
        <v>18062841</v>
      </c>
      <c r="D749" s="22" t="s">
        <v>172</v>
      </c>
      <c r="E749" s="22" t="s">
        <v>373</v>
      </c>
      <c r="F749" s="22" t="s">
        <v>574</v>
      </c>
      <c r="G749" s="23">
        <v>3590010</v>
      </c>
      <c r="H749" s="22" t="s">
        <v>575</v>
      </c>
      <c r="I749" s="23">
        <v>2975201</v>
      </c>
      <c r="J749" s="22" t="s">
        <v>518</v>
      </c>
      <c r="K749" s="23">
        <v>0.9</v>
      </c>
      <c r="L749" s="23">
        <v>89</v>
      </c>
      <c r="M749" s="23">
        <v>3</v>
      </c>
      <c r="N749" s="24">
        <v>0.0337</v>
      </c>
      <c r="O749" s="23">
        <v>0.3</v>
      </c>
      <c r="P749" s="23">
        <v>10.11</v>
      </c>
      <c r="Q749" s="23">
        <v>0</v>
      </c>
      <c r="R749" s="23">
        <v>0</v>
      </c>
      <c r="S749" s="23">
        <v>0</v>
      </c>
      <c r="T749" s="23">
        <v>0</v>
      </c>
      <c r="U749" s="23">
        <v>0</v>
      </c>
      <c r="V749" s="23">
        <v>0</v>
      </c>
      <c r="W749" s="23">
        <v>0</v>
      </c>
      <c r="X749" s="23">
        <v>0</v>
      </c>
      <c r="Y749" s="24">
        <v>0</v>
      </c>
      <c r="Z749" s="23">
        <v>0</v>
      </c>
      <c r="AA749" s="23">
        <v>0</v>
      </c>
      <c r="AB749" s="19" t="str">
        <f>VLOOKUP(E:E,笔记匹配!A:X,3,FALSE)</f>
        <v>西米是个小可爱</v>
      </c>
      <c r="AC749" s="19" t="str">
        <f>VLOOKUP(E:E,笔记匹配!A:X,2,FALSE)</f>
        <v>月之精华</v>
      </c>
      <c r="AD749" s="19" t="str">
        <f>VLOOKUP(E:E,笔记匹配!A:X,4,FALSE)</f>
        <v>广禾堂</v>
      </c>
    </row>
    <row r="750" spans="1:30">
      <c r="A750" s="22" t="s">
        <v>86</v>
      </c>
      <c r="B750" s="22" t="s">
        <v>573</v>
      </c>
      <c r="C750" s="23">
        <v>18063010</v>
      </c>
      <c r="D750" s="22" t="s">
        <v>172</v>
      </c>
      <c r="E750" s="22" t="s">
        <v>373</v>
      </c>
      <c r="F750" s="22" t="s">
        <v>576</v>
      </c>
      <c r="G750" s="23">
        <v>3590089</v>
      </c>
      <c r="H750" s="22" t="s">
        <v>577</v>
      </c>
      <c r="I750" s="23">
        <v>2975278</v>
      </c>
      <c r="J750" s="22" t="s">
        <v>518</v>
      </c>
      <c r="K750" s="23">
        <v>47.78</v>
      </c>
      <c r="L750" s="23">
        <v>3544</v>
      </c>
      <c r="M750" s="23">
        <v>117</v>
      </c>
      <c r="N750" s="24">
        <v>0.033</v>
      </c>
      <c r="O750" s="23">
        <v>0.41</v>
      </c>
      <c r="P750" s="23">
        <v>13.48</v>
      </c>
      <c r="Q750" s="23">
        <v>-1</v>
      </c>
      <c r="R750" s="23">
        <v>0</v>
      </c>
      <c r="S750" s="23">
        <v>0</v>
      </c>
      <c r="T750" s="23">
        <v>0</v>
      </c>
      <c r="U750" s="23">
        <v>0</v>
      </c>
      <c r="V750" s="23">
        <v>-1</v>
      </c>
      <c r="W750" s="23">
        <v>0</v>
      </c>
      <c r="X750" s="23">
        <v>0</v>
      </c>
      <c r="Y750" s="24">
        <v>0</v>
      </c>
      <c r="Z750" s="23">
        <v>1</v>
      </c>
      <c r="AA750" s="23">
        <v>0</v>
      </c>
      <c r="AB750" s="19" t="str">
        <f>VLOOKUP(E:E,笔记匹配!A:X,3,FALSE)</f>
        <v>西米是个小可爱</v>
      </c>
      <c r="AC750" s="19" t="str">
        <f>VLOOKUP(E:E,笔记匹配!A:X,2,FALSE)</f>
        <v>月之精华</v>
      </c>
      <c r="AD750" s="19" t="str">
        <f>VLOOKUP(E:E,笔记匹配!A:X,4,FALSE)</f>
        <v>广禾堂</v>
      </c>
    </row>
    <row r="751" spans="1:30">
      <c r="A751" s="22" t="s">
        <v>86</v>
      </c>
      <c r="B751" s="22" t="s">
        <v>578</v>
      </c>
      <c r="C751" s="23">
        <v>18063089</v>
      </c>
      <c r="D751" s="22" t="s">
        <v>172</v>
      </c>
      <c r="E751" s="22" t="s">
        <v>372</v>
      </c>
      <c r="F751" s="22" t="s">
        <v>579</v>
      </c>
      <c r="G751" s="23">
        <v>3590129</v>
      </c>
      <c r="H751" s="22" t="s">
        <v>580</v>
      </c>
      <c r="I751" s="23">
        <v>2975322</v>
      </c>
      <c r="J751" s="22" t="s">
        <v>518</v>
      </c>
      <c r="K751" s="23">
        <v>19.18</v>
      </c>
      <c r="L751" s="23">
        <v>1874</v>
      </c>
      <c r="M751" s="23">
        <v>53</v>
      </c>
      <c r="N751" s="24">
        <v>0.0283</v>
      </c>
      <c r="O751" s="23">
        <v>0.36</v>
      </c>
      <c r="P751" s="23">
        <v>10.23</v>
      </c>
      <c r="Q751" s="23">
        <v>0</v>
      </c>
      <c r="R751" s="23">
        <v>0</v>
      </c>
      <c r="S751" s="23">
        <v>0</v>
      </c>
      <c r="T751" s="23">
        <v>0</v>
      </c>
      <c r="U751" s="23">
        <v>0</v>
      </c>
      <c r="V751" s="23">
        <v>0</v>
      </c>
      <c r="W751" s="23">
        <v>0</v>
      </c>
      <c r="X751" s="23">
        <v>0</v>
      </c>
      <c r="Y751" s="24">
        <v>0</v>
      </c>
      <c r="Z751" s="23">
        <v>1</v>
      </c>
      <c r="AA751" s="23">
        <v>0</v>
      </c>
      <c r="AB751" s="19" t="str">
        <f>VLOOKUP(E:E,笔记匹配!A:X,3,FALSE)</f>
        <v>圆湘琴</v>
      </c>
      <c r="AC751" s="19" t="str">
        <f>VLOOKUP(E:E,笔记匹配!A:X,2,FALSE)</f>
        <v>月之精华</v>
      </c>
      <c r="AD751" s="19" t="str">
        <f>VLOOKUP(E:E,笔记匹配!A:X,4,FALSE)</f>
        <v>广禾堂月之精华</v>
      </c>
    </row>
    <row r="752" spans="1:30">
      <c r="A752" s="22" t="s">
        <v>86</v>
      </c>
      <c r="B752" s="22" t="s">
        <v>590</v>
      </c>
      <c r="C752" s="23">
        <v>19153892</v>
      </c>
      <c r="D752" s="22" t="s">
        <v>184</v>
      </c>
      <c r="E752" s="22" t="s">
        <v>374</v>
      </c>
      <c r="F752" s="22" t="s">
        <v>591</v>
      </c>
      <c r="G752" s="23">
        <v>4107361</v>
      </c>
      <c r="H752" s="22" t="s">
        <v>591</v>
      </c>
      <c r="I752" s="23">
        <v>3489735</v>
      </c>
      <c r="J752" s="22" t="s">
        <v>518</v>
      </c>
      <c r="K752" s="23">
        <v>224.68</v>
      </c>
      <c r="L752" s="23">
        <v>8236</v>
      </c>
      <c r="M752" s="23">
        <v>483</v>
      </c>
      <c r="N752" s="24">
        <v>0.0586</v>
      </c>
      <c r="O752" s="23">
        <v>0.47</v>
      </c>
      <c r="P752" s="23">
        <v>27.28</v>
      </c>
      <c r="Q752" s="23">
        <v>17</v>
      </c>
      <c r="R752" s="23">
        <v>0</v>
      </c>
      <c r="S752" s="23">
        <v>12</v>
      </c>
      <c r="T752" s="23">
        <v>0</v>
      </c>
      <c r="U752" s="23">
        <v>0</v>
      </c>
      <c r="V752" s="23">
        <v>29</v>
      </c>
      <c r="W752" s="23">
        <v>7.75</v>
      </c>
      <c r="X752" s="23">
        <v>0</v>
      </c>
      <c r="Y752" s="24">
        <v>0</v>
      </c>
      <c r="Z752" s="23">
        <v>0</v>
      </c>
      <c r="AA752" s="23">
        <v>1</v>
      </c>
      <c r="AB752" s="19" t="str">
        <f>VLOOKUP(E:E,笔记匹配!A:X,3,FALSE)</f>
        <v>是你拐</v>
      </c>
      <c r="AC752" s="19" t="str">
        <f>VLOOKUP(E:E,笔记匹配!A:X,2,FALSE)</f>
        <v>月之精华</v>
      </c>
      <c r="AD752" s="19" t="str">
        <f>VLOOKUP(E:E,笔记匹配!A:X,4,FALSE)</f>
        <v>广禾堂月之精华</v>
      </c>
    </row>
    <row r="753" spans="1:30">
      <c r="A753" s="22" t="s">
        <v>86</v>
      </c>
      <c r="B753" s="22" t="s">
        <v>592</v>
      </c>
      <c r="C753" s="23">
        <v>19286290</v>
      </c>
      <c r="D753" s="22" t="s">
        <v>184</v>
      </c>
      <c r="E753" s="22" t="s">
        <v>390</v>
      </c>
      <c r="F753" s="22" t="s">
        <v>593</v>
      </c>
      <c r="G753" s="23">
        <v>4167658</v>
      </c>
      <c r="H753" s="22" t="s">
        <v>594</v>
      </c>
      <c r="I753" s="23">
        <v>3505260</v>
      </c>
      <c r="J753" s="22" t="s">
        <v>518</v>
      </c>
      <c r="K753" s="23">
        <v>119.64</v>
      </c>
      <c r="L753" s="23">
        <v>4291</v>
      </c>
      <c r="M753" s="23">
        <v>229</v>
      </c>
      <c r="N753" s="24">
        <v>0.0534</v>
      </c>
      <c r="O753" s="23">
        <v>0.52</v>
      </c>
      <c r="P753" s="23">
        <v>27.88</v>
      </c>
      <c r="Q753" s="23">
        <v>9</v>
      </c>
      <c r="R753" s="23">
        <v>3</v>
      </c>
      <c r="S753" s="23">
        <v>8</v>
      </c>
      <c r="T753" s="23">
        <v>0</v>
      </c>
      <c r="U753" s="23">
        <v>0</v>
      </c>
      <c r="V753" s="23">
        <v>20</v>
      </c>
      <c r="W753" s="23">
        <v>5.98</v>
      </c>
      <c r="X753" s="23">
        <v>0</v>
      </c>
      <c r="Y753" s="24">
        <v>0</v>
      </c>
      <c r="Z753" s="23">
        <v>3</v>
      </c>
      <c r="AA753" s="23">
        <v>0</v>
      </c>
      <c r="AB753" s="19" t="str">
        <f>VLOOKUP(E:E,笔记匹配!A:X,3,FALSE)</f>
        <v>大雷芸</v>
      </c>
      <c r="AC753" s="19" t="str">
        <f>VLOOKUP(E:E,笔记匹配!A:X,2,FALSE)</f>
        <v>月之精华</v>
      </c>
      <c r="AD753" s="19" t="str">
        <f>VLOOKUP(E:E,笔记匹配!A:X,4,FALSE)</f>
        <v>广禾堂</v>
      </c>
    </row>
    <row r="754" spans="1:30">
      <c r="A754" s="22" t="s">
        <v>86</v>
      </c>
      <c r="B754" s="22" t="s">
        <v>596</v>
      </c>
      <c r="C754" s="23">
        <v>19646950</v>
      </c>
      <c r="D754" s="22" t="s">
        <v>184</v>
      </c>
      <c r="E754" s="22" t="s">
        <v>392</v>
      </c>
      <c r="F754" s="22" t="s">
        <v>597</v>
      </c>
      <c r="G754" s="23">
        <v>4333087</v>
      </c>
      <c r="H754" s="22" t="s">
        <v>597</v>
      </c>
      <c r="I754" s="23">
        <v>3709132</v>
      </c>
      <c r="J754" s="22" t="s">
        <v>518</v>
      </c>
      <c r="K754" s="23">
        <v>57.75</v>
      </c>
      <c r="L754" s="23">
        <v>4494</v>
      </c>
      <c r="M754" s="23">
        <v>198</v>
      </c>
      <c r="N754" s="24">
        <v>0.0441</v>
      </c>
      <c r="O754" s="23">
        <v>0.29</v>
      </c>
      <c r="P754" s="23">
        <v>12.85</v>
      </c>
      <c r="Q754" s="23">
        <v>5</v>
      </c>
      <c r="R754" s="23">
        <v>0</v>
      </c>
      <c r="S754" s="23">
        <v>3</v>
      </c>
      <c r="T754" s="23">
        <v>0</v>
      </c>
      <c r="U754" s="23">
        <v>0</v>
      </c>
      <c r="V754" s="23">
        <v>8</v>
      </c>
      <c r="W754" s="23">
        <v>7.22</v>
      </c>
      <c r="X754" s="23">
        <v>0</v>
      </c>
      <c r="Y754" s="24">
        <v>0</v>
      </c>
      <c r="Z754" s="23">
        <v>0</v>
      </c>
      <c r="AA754" s="23">
        <v>5</v>
      </c>
      <c r="AB754" s="19" t="str">
        <f>VLOOKUP(E:E,笔记匹配!A:X,3,FALSE)</f>
        <v>应对产后脱发 | 这些是关键！</v>
      </c>
      <c r="AC754" s="19" t="str">
        <f>VLOOKUP(E:E,笔记匹配!A:X,2,FALSE)</f>
        <v>无</v>
      </c>
      <c r="AD754" s="19" t="str">
        <f>VLOOKUP(E:E,笔记匹配!A:X,4,FALSE)</f>
        <v>无</v>
      </c>
    </row>
    <row r="755" spans="1:30">
      <c r="A755" s="22" t="s">
        <v>87</v>
      </c>
      <c r="B755" s="22" t="s">
        <v>521</v>
      </c>
      <c r="C755" s="23">
        <v>16642222</v>
      </c>
      <c r="D755" s="22" t="s">
        <v>172</v>
      </c>
      <c r="E755" s="22" t="s">
        <v>372</v>
      </c>
      <c r="F755" s="22" t="s">
        <v>522</v>
      </c>
      <c r="G755" s="23">
        <v>3233847</v>
      </c>
      <c r="H755" s="22" t="s">
        <v>522</v>
      </c>
      <c r="I755" s="23">
        <v>2619163</v>
      </c>
      <c r="J755" s="22" t="s">
        <v>518</v>
      </c>
      <c r="K755" s="23">
        <v>237.41</v>
      </c>
      <c r="L755" s="23">
        <v>11032</v>
      </c>
      <c r="M755" s="23">
        <v>415</v>
      </c>
      <c r="N755" s="24">
        <v>0.0376</v>
      </c>
      <c r="O755" s="23">
        <v>0.57</v>
      </c>
      <c r="P755" s="23">
        <v>21.52</v>
      </c>
      <c r="Q755" s="23">
        <v>5</v>
      </c>
      <c r="R755" s="23">
        <v>0</v>
      </c>
      <c r="S755" s="23">
        <v>1</v>
      </c>
      <c r="T755" s="23">
        <v>0</v>
      </c>
      <c r="U755" s="23">
        <v>0</v>
      </c>
      <c r="V755" s="23">
        <v>6</v>
      </c>
      <c r="W755" s="23">
        <v>39.57</v>
      </c>
      <c r="X755" s="23">
        <v>0</v>
      </c>
      <c r="Y755" s="24">
        <v>0</v>
      </c>
      <c r="Z755" s="23">
        <v>2</v>
      </c>
      <c r="AA755" s="23">
        <v>0</v>
      </c>
      <c r="AB755" s="19" t="str">
        <f>VLOOKUP(E:E,笔记匹配!A:X,3,FALSE)</f>
        <v>圆湘琴</v>
      </c>
      <c r="AC755" s="19" t="str">
        <f>VLOOKUP(E:E,笔记匹配!A:X,2,FALSE)</f>
        <v>月之精华</v>
      </c>
      <c r="AD755" s="19" t="str">
        <f>VLOOKUP(E:E,笔记匹配!A:X,4,FALSE)</f>
        <v>广禾堂月之精华</v>
      </c>
    </row>
    <row r="756" spans="1:30">
      <c r="A756" s="22" t="s">
        <v>87</v>
      </c>
      <c r="B756" s="22" t="s">
        <v>521</v>
      </c>
      <c r="C756" s="23">
        <v>16642794</v>
      </c>
      <c r="D756" s="22" t="s">
        <v>172</v>
      </c>
      <c r="E756" s="22" t="s">
        <v>372</v>
      </c>
      <c r="F756" s="22" t="s">
        <v>523</v>
      </c>
      <c r="G756" s="23">
        <v>3233955</v>
      </c>
      <c r="H756" s="22" t="s">
        <v>523</v>
      </c>
      <c r="I756" s="23">
        <v>2619293</v>
      </c>
      <c r="J756" s="22" t="s">
        <v>518</v>
      </c>
      <c r="K756" s="23">
        <v>23.32</v>
      </c>
      <c r="L756" s="23">
        <v>1571</v>
      </c>
      <c r="M756" s="23">
        <v>55</v>
      </c>
      <c r="N756" s="24">
        <v>0.035</v>
      </c>
      <c r="O756" s="23">
        <v>0.42</v>
      </c>
      <c r="P756" s="23">
        <v>14.84</v>
      </c>
      <c r="Q756" s="23">
        <v>0</v>
      </c>
      <c r="R756" s="23">
        <v>0</v>
      </c>
      <c r="S756" s="23">
        <v>1</v>
      </c>
      <c r="T756" s="23">
        <v>0</v>
      </c>
      <c r="U756" s="23">
        <v>0</v>
      </c>
      <c r="V756" s="23">
        <v>1</v>
      </c>
      <c r="W756" s="23">
        <v>23.32</v>
      </c>
      <c r="X756" s="23">
        <v>0</v>
      </c>
      <c r="Y756" s="24">
        <v>0</v>
      </c>
      <c r="Z756" s="23">
        <v>0</v>
      </c>
      <c r="AA756" s="23">
        <v>1</v>
      </c>
      <c r="AB756" s="19" t="str">
        <f>VLOOKUP(E:E,笔记匹配!A:X,3,FALSE)</f>
        <v>圆湘琴</v>
      </c>
      <c r="AC756" s="19" t="str">
        <f>VLOOKUP(E:E,笔记匹配!A:X,2,FALSE)</f>
        <v>月之精华</v>
      </c>
      <c r="AD756" s="19" t="str">
        <f>VLOOKUP(E:E,笔记匹配!A:X,4,FALSE)</f>
        <v>广禾堂月之精华</v>
      </c>
    </row>
    <row r="757" spans="1:30">
      <c r="A757" s="22" t="s">
        <v>87</v>
      </c>
      <c r="B757" s="22" t="s">
        <v>521</v>
      </c>
      <c r="C757" s="23">
        <v>16642894</v>
      </c>
      <c r="D757" s="22" t="s">
        <v>172</v>
      </c>
      <c r="E757" s="22" t="s">
        <v>372</v>
      </c>
      <c r="F757" s="22" t="s">
        <v>524</v>
      </c>
      <c r="G757" s="23">
        <v>3233979</v>
      </c>
      <c r="H757" s="22" t="s">
        <v>524</v>
      </c>
      <c r="I757" s="23">
        <v>2619310</v>
      </c>
      <c r="J757" s="22" t="s">
        <v>518</v>
      </c>
      <c r="K757" s="23">
        <v>2.1</v>
      </c>
      <c r="L757" s="23">
        <v>228</v>
      </c>
      <c r="M757" s="23">
        <v>7</v>
      </c>
      <c r="N757" s="24">
        <v>0.0307</v>
      </c>
      <c r="O757" s="23">
        <v>0.3</v>
      </c>
      <c r="P757" s="23">
        <v>9.21</v>
      </c>
      <c r="Q757" s="23">
        <v>0</v>
      </c>
      <c r="R757" s="23">
        <v>0</v>
      </c>
      <c r="S757" s="23">
        <v>0</v>
      </c>
      <c r="T757" s="23">
        <v>0</v>
      </c>
      <c r="U757" s="23">
        <v>0</v>
      </c>
      <c r="V757" s="23">
        <v>0</v>
      </c>
      <c r="W757" s="23">
        <v>0</v>
      </c>
      <c r="X757" s="23">
        <v>0</v>
      </c>
      <c r="Y757" s="24">
        <v>0</v>
      </c>
      <c r="Z757" s="23">
        <v>0</v>
      </c>
      <c r="AA757" s="23">
        <v>0</v>
      </c>
      <c r="AB757" s="19" t="str">
        <f>VLOOKUP(E:E,笔记匹配!A:X,3,FALSE)</f>
        <v>圆湘琴</v>
      </c>
      <c r="AC757" s="19" t="str">
        <f>VLOOKUP(E:E,笔记匹配!A:X,2,FALSE)</f>
        <v>月之精华</v>
      </c>
      <c r="AD757" s="19" t="str">
        <f>VLOOKUP(E:E,笔记匹配!A:X,4,FALSE)</f>
        <v>广禾堂月之精华</v>
      </c>
    </row>
    <row r="758" spans="1:30">
      <c r="A758" s="22" t="s">
        <v>87</v>
      </c>
      <c r="B758" s="22" t="s">
        <v>531</v>
      </c>
      <c r="C758" s="23">
        <v>16851432</v>
      </c>
      <c r="D758" s="22" t="s">
        <v>172</v>
      </c>
      <c r="E758" s="22" t="s">
        <v>372</v>
      </c>
      <c r="F758" s="22" t="s">
        <v>532</v>
      </c>
      <c r="G758" s="23">
        <v>3264185</v>
      </c>
      <c r="H758" s="22" t="s">
        <v>532</v>
      </c>
      <c r="I758" s="23">
        <v>2651960</v>
      </c>
      <c r="J758" s="22" t="s">
        <v>518</v>
      </c>
      <c r="K758" s="23">
        <v>124.78</v>
      </c>
      <c r="L758" s="23">
        <v>8196</v>
      </c>
      <c r="M758" s="23">
        <v>271</v>
      </c>
      <c r="N758" s="24">
        <v>0.0331</v>
      </c>
      <c r="O758" s="23">
        <v>0.46</v>
      </c>
      <c r="P758" s="23">
        <v>15.22</v>
      </c>
      <c r="Q758" s="23">
        <v>2</v>
      </c>
      <c r="R758" s="23">
        <v>0</v>
      </c>
      <c r="S758" s="23">
        <v>1</v>
      </c>
      <c r="T758" s="23">
        <v>0</v>
      </c>
      <c r="U758" s="23">
        <v>0</v>
      </c>
      <c r="V758" s="23">
        <v>3</v>
      </c>
      <c r="W758" s="23">
        <v>41.59</v>
      </c>
      <c r="X758" s="23">
        <v>0</v>
      </c>
      <c r="Y758" s="24">
        <v>0</v>
      </c>
      <c r="Z758" s="23">
        <v>0</v>
      </c>
      <c r="AA758" s="23">
        <v>0</v>
      </c>
      <c r="AB758" s="19" t="str">
        <f>VLOOKUP(E:E,笔记匹配!A:X,3,FALSE)</f>
        <v>圆湘琴</v>
      </c>
      <c r="AC758" s="19" t="str">
        <f>VLOOKUP(E:E,笔记匹配!A:X,2,FALSE)</f>
        <v>月之精华</v>
      </c>
      <c r="AD758" s="19" t="str">
        <f>VLOOKUP(E:E,笔记匹配!A:X,4,FALSE)</f>
        <v>广禾堂月之精华</v>
      </c>
    </row>
    <row r="759" spans="1:30">
      <c r="A759" s="22" t="s">
        <v>87</v>
      </c>
      <c r="B759" s="22" t="s">
        <v>557</v>
      </c>
      <c r="C759" s="23">
        <v>17419696</v>
      </c>
      <c r="D759" s="22" t="s">
        <v>172</v>
      </c>
      <c r="E759" s="22" t="s">
        <v>372</v>
      </c>
      <c r="F759" s="22" t="s">
        <v>558</v>
      </c>
      <c r="G759" s="23">
        <v>3345513</v>
      </c>
      <c r="H759" s="22" t="s">
        <v>558</v>
      </c>
      <c r="I759" s="23">
        <v>2733316</v>
      </c>
      <c r="J759" s="22" t="s">
        <v>518</v>
      </c>
      <c r="K759" s="23">
        <v>132.92</v>
      </c>
      <c r="L759" s="23">
        <v>10612</v>
      </c>
      <c r="M759" s="23">
        <v>299</v>
      </c>
      <c r="N759" s="24">
        <v>0.0282</v>
      </c>
      <c r="O759" s="23">
        <v>0.44</v>
      </c>
      <c r="P759" s="23">
        <v>12.53</v>
      </c>
      <c r="Q759" s="23">
        <v>3</v>
      </c>
      <c r="R759" s="23">
        <v>0</v>
      </c>
      <c r="S759" s="23">
        <v>1</v>
      </c>
      <c r="T759" s="23">
        <v>0</v>
      </c>
      <c r="U759" s="23">
        <v>0</v>
      </c>
      <c r="V759" s="23">
        <v>4</v>
      </c>
      <c r="W759" s="23">
        <v>33.23</v>
      </c>
      <c r="X759" s="23">
        <v>0</v>
      </c>
      <c r="Y759" s="24">
        <v>0</v>
      </c>
      <c r="Z759" s="23">
        <v>0</v>
      </c>
      <c r="AA759" s="23">
        <v>0</v>
      </c>
      <c r="AB759" s="19" t="str">
        <f>VLOOKUP(E:E,笔记匹配!A:X,3,FALSE)</f>
        <v>圆湘琴</v>
      </c>
      <c r="AC759" s="19" t="str">
        <f>VLOOKUP(E:E,笔记匹配!A:X,2,FALSE)</f>
        <v>月之精华</v>
      </c>
      <c r="AD759" s="19" t="str">
        <f>VLOOKUP(E:E,笔记匹配!A:X,4,FALSE)</f>
        <v>广禾堂月之精华</v>
      </c>
    </row>
    <row r="760" spans="1:30">
      <c r="A760" s="22" t="s">
        <v>87</v>
      </c>
      <c r="B760" s="22" t="s">
        <v>569</v>
      </c>
      <c r="C760" s="23">
        <v>17994331</v>
      </c>
      <c r="D760" s="22" t="s">
        <v>172</v>
      </c>
      <c r="E760" s="22" t="s">
        <v>372</v>
      </c>
      <c r="F760" s="22" t="s">
        <v>570</v>
      </c>
      <c r="G760" s="23">
        <v>3555881</v>
      </c>
      <c r="H760" s="22" t="s">
        <v>570</v>
      </c>
      <c r="I760" s="23">
        <v>2940876</v>
      </c>
      <c r="J760" s="22" t="s">
        <v>518</v>
      </c>
      <c r="K760" s="23">
        <v>5</v>
      </c>
      <c r="L760" s="23">
        <v>880</v>
      </c>
      <c r="M760" s="23">
        <v>18</v>
      </c>
      <c r="N760" s="24">
        <v>0.0205</v>
      </c>
      <c r="O760" s="23">
        <v>0.28</v>
      </c>
      <c r="P760" s="23">
        <v>5.68</v>
      </c>
      <c r="Q760" s="23">
        <v>0</v>
      </c>
      <c r="R760" s="23">
        <v>0</v>
      </c>
      <c r="S760" s="23">
        <v>0</v>
      </c>
      <c r="T760" s="23">
        <v>0</v>
      </c>
      <c r="U760" s="23">
        <v>0</v>
      </c>
      <c r="V760" s="23">
        <v>0</v>
      </c>
      <c r="W760" s="23">
        <v>0</v>
      </c>
      <c r="X760" s="23">
        <v>0</v>
      </c>
      <c r="Y760" s="24">
        <v>0</v>
      </c>
      <c r="Z760" s="23">
        <v>0</v>
      </c>
      <c r="AA760" s="23">
        <v>0</v>
      </c>
      <c r="AB760" s="19" t="str">
        <f>VLOOKUP(E:E,笔记匹配!A:X,3,FALSE)</f>
        <v>圆湘琴</v>
      </c>
      <c r="AC760" s="19" t="str">
        <f>VLOOKUP(E:E,笔记匹配!A:X,2,FALSE)</f>
        <v>月之精华</v>
      </c>
      <c r="AD760" s="19" t="str">
        <f>VLOOKUP(E:E,笔记匹配!A:X,4,FALSE)</f>
        <v>广禾堂月之精华</v>
      </c>
    </row>
    <row r="761" spans="1:30">
      <c r="A761" s="22" t="s">
        <v>87</v>
      </c>
      <c r="B761" s="22" t="s">
        <v>573</v>
      </c>
      <c r="C761" s="23">
        <v>18062841</v>
      </c>
      <c r="D761" s="22" t="s">
        <v>172</v>
      </c>
      <c r="E761" s="22" t="s">
        <v>373</v>
      </c>
      <c r="F761" s="22" t="s">
        <v>574</v>
      </c>
      <c r="G761" s="23">
        <v>3590010</v>
      </c>
      <c r="H761" s="22" t="s">
        <v>575</v>
      </c>
      <c r="I761" s="23">
        <v>2975201</v>
      </c>
      <c r="J761" s="22" t="s">
        <v>518</v>
      </c>
      <c r="K761" s="23">
        <v>0.6</v>
      </c>
      <c r="L761" s="23">
        <v>119</v>
      </c>
      <c r="M761" s="23">
        <v>2</v>
      </c>
      <c r="N761" s="24">
        <v>0.0168</v>
      </c>
      <c r="O761" s="23">
        <v>0.3</v>
      </c>
      <c r="P761" s="23">
        <v>5.04</v>
      </c>
      <c r="Q761" s="23">
        <v>0</v>
      </c>
      <c r="R761" s="23">
        <v>0</v>
      </c>
      <c r="S761" s="23">
        <v>0</v>
      </c>
      <c r="T761" s="23">
        <v>0</v>
      </c>
      <c r="U761" s="23">
        <v>0</v>
      </c>
      <c r="V761" s="23">
        <v>0</v>
      </c>
      <c r="W761" s="23">
        <v>0</v>
      </c>
      <c r="X761" s="23">
        <v>0</v>
      </c>
      <c r="Y761" s="24">
        <v>0</v>
      </c>
      <c r="Z761" s="23">
        <v>0</v>
      </c>
      <c r="AA761" s="23">
        <v>0</v>
      </c>
      <c r="AB761" s="19" t="str">
        <f>VLOOKUP(E:E,笔记匹配!A:X,3,FALSE)</f>
        <v>西米是个小可爱</v>
      </c>
      <c r="AC761" s="19" t="str">
        <f>VLOOKUP(E:E,笔记匹配!A:X,2,FALSE)</f>
        <v>月之精华</v>
      </c>
      <c r="AD761" s="19" t="str">
        <f>VLOOKUP(E:E,笔记匹配!A:X,4,FALSE)</f>
        <v>广禾堂</v>
      </c>
    </row>
    <row r="762" spans="1:30">
      <c r="A762" s="22" t="s">
        <v>87</v>
      </c>
      <c r="B762" s="22" t="s">
        <v>573</v>
      </c>
      <c r="C762" s="23">
        <v>18063010</v>
      </c>
      <c r="D762" s="22" t="s">
        <v>172</v>
      </c>
      <c r="E762" s="22" t="s">
        <v>373</v>
      </c>
      <c r="F762" s="22" t="s">
        <v>576</v>
      </c>
      <c r="G762" s="23">
        <v>3590089</v>
      </c>
      <c r="H762" s="22" t="s">
        <v>577</v>
      </c>
      <c r="I762" s="23">
        <v>2975278</v>
      </c>
      <c r="J762" s="22" t="s">
        <v>518</v>
      </c>
      <c r="K762" s="23">
        <v>72.68</v>
      </c>
      <c r="L762" s="23">
        <v>4370</v>
      </c>
      <c r="M762" s="23">
        <v>175</v>
      </c>
      <c r="N762" s="24">
        <v>0.04</v>
      </c>
      <c r="O762" s="23">
        <v>0.42</v>
      </c>
      <c r="P762" s="23">
        <v>16.63</v>
      </c>
      <c r="Q762" s="23">
        <v>0</v>
      </c>
      <c r="R762" s="23">
        <v>0</v>
      </c>
      <c r="S762" s="23">
        <v>1</v>
      </c>
      <c r="T762" s="23">
        <v>0</v>
      </c>
      <c r="U762" s="23">
        <v>0</v>
      </c>
      <c r="V762" s="23">
        <v>1</v>
      </c>
      <c r="W762" s="23">
        <v>72.68</v>
      </c>
      <c r="X762" s="23">
        <v>0</v>
      </c>
      <c r="Y762" s="24">
        <v>0</v>
      </c>
      <c r="Z762" s="23">
        <v>0</v>
      </c>
      <c r="AA762" s="23">
        <v>0</v>
      </c>
      <c r="AB762" s="19" t="str">
        <f>VLOOKUP(E:E,笔记匹配!A:X,3,FALSE)</f>
        <v>西米是个小可爱</v>
      </c>
      <c r="AC762" s="19" t="str">
        <f>VLOOKUP(E:E,笔记匹配!A:X,2,FALSE)</f>
        <v>月之精华</v>
      </c>
      <c r="AD762" s="19" t="str">
        <f>VLOOKUP(E:E,笔记匹配!A:X,4,FALSE)</f>
        <v>广禾堂</v>
      </c>
    </row>
    <row r="763" spans="1:30">
      <c r="A763" s="22" t="s">
        <v>87</v>
      </c>
      <c r="B763" s="22" t="s">
        <v>578</v>
      </c>
      <c r="C763" s="23">
        <v>18063089</v>
      </c>
      <c r="D763" s="22" t="s">
        <v>172</v>
      </c>
      <c r="E763" s="22" t="s">
        <v>372</v>
      </c>
      <c r="F763" s="22" t="s">
        <v>579</v>
      </c>
      <c r="G763" s="23">
        <v>3590129</v>
      </c>
      <c r="H763" s="22" t="s">
        <v>580</v>
      </c>
      <c r="I763" s="23">
        <v>2975322</v>
      </c>
      <c r="J763" s="22" t="s">
        <v>518</v>
      </c>
      <c r="K763" s="23">
        <v>8.3</v>
      </c>
      <c r="L763" s="23">
        <v>1196</v>
      </c>
      <c r="M763" s="23">
        <v>29</v>
      </c>
      <c r="N763" s="24">
        <v>0.0242</v>
      </c>
      <c r="O763" s="23">
        <v>0.29</v>
      </c>
      <c r="P763" s="23">
        <v>6.94</v>
      </c>
      <c r="Q763" s="23">
        <v>0</v>
      </c>
      <c r="R763" s="23">
        <v>0</v>
      </c>
      <c r="S763" s="23">
        <v>0</v>
      </c>
      <c r="T763" s="23">
        <v>0</v>
      </c>
      <c r="U763" s="23">
        <v>0</v>
      </c>
      <c r="V763" s="23">
        <v>0</v>
      </c>
      <c r="W763" s="23">
        <v>0</v>
      </c>
      <c r="X763" s="23">
        <v>0</v>
      </c>
      <c r="Y763" s="24">
        <v>0</v>
      </c>
      <c r="Z763" s="23">
        <v>0</v>
      </c>
      <c r="AA763" s="23">
        <v>0</v>
      </c>
      <c r="AB763" s="19" t="str">
        <f>VLOOKUP(E:E,笔记匹配!A:X,3,FALSE)</f>
        <v>圆湘琴</v>
      </c>
      <c r="AC763" s="19" t="str">
        <f>VLOOKUP(E:E,笔记匹配!A:X,2,FALSE)</f>
        <v>月之精华</v>
      </c>
      <c r="AD763" s="19" t="str">
        <f>VLOOKUP(E:E,笔记匹配!A:X,4,FALSE)</f>
        <v>广禾堂月之精华</v>
      </c>
    </row>
    <row r="764" spans="1:30">
      <c r="A764" s="22" t="s">
        <v>87</v>
      </c>
      <c r="B764" s="22" t="s">
        <v>590</v>
      </c>
      <c r="C764" s="23">
        <v>19153892</v>
      </c>
      <c r="D764" s="22" t="s">
        <v>184</v>
      </c>
      <c r="E764" s="22" t="s">
        <v>374</v>
      </c>
      <c r="F764" s="22" t="s">
        <v>591</v>
      </c>
      <c r="G764" s="23">
        <v>4107361</v>
      </c>
      <c r="H764" s="22" t="s">
        <v>591</v>
      </c>
      <c r="I764" s="23">
        <v>3489735</v>
      </c>
      <c r="J764" s="22" t="s">
        <v>518</v>
      </c>
      <c r="K764" s="23">
        <v>74.02</v>
      </c>
      <c r="L764" s="23">
        <v>3027</v>
      </c>
      <c r="M764" s="23">
        <v>169</v>
      </c>
      <c r="N764" s="24">
        <v>0.0558</v>
      </c>
      <c r="O764" s="23">
        <v>0.44</v>
      </c>
      <c r="P764" s="23">
        <v>24.45</v>
      </c>
      <c r="Q764" s="23">
        <v>4</v>
      </c>
      <c r="R764" s="23">
        <v>0</v>
      </c>
      <c r="S764" s="23">
        <v>4</v>
      </c>
      <c r="T764" s="23">
        <v>0</v>
      </c>
      <c r="U764" s="23">
        <v>0</v>
      </c>
      <c r="V764" s="23">
        <v>8</v>
      </c>
      <c r="W764" s="23">
        <v>9.25</v>
      </c>
      <c r="X764" s="23">
        <v>0</v>
      </c>
      <c r="Y764" s="24">
        <v>0</v>
      </c>
      <c r="Z764" s="23">
        <v>0</v>
      </c>
      <c r="AA764" s="23">
        <v>0</v>
      </c>
      <c r="AB764" s="19" t="str">
        <f>VLOOKUP(E:E,笔记匹配!A:X,3,FALSE)</f>
        <v>是你拐</v>
      </c>
      <c r="AC764" s="19" t="str">
        <f>VLOOKUP(E:E,笔记匹配!A:X,2,FALSE)</f>
        <v>月之精华</v>
      </c>
      <c r="AD764" s="19" t="str">
        <f>VLOOKUP(E:E,笔记匹配!A:X,4,FALSE)</f>
        <v>广禾堂月之精华</v>
      </c>
    </row>
    <row r="765" spans="1:30">
      <c r="A765" s="22" t="s">
        <v>87</v>
      </c>
      <c r="B765" s="22" t="s">
        <v>592</v>
      </c>
      <c r="C765" s="23">
        <v>19286290</v>
      </c>
      <c r="D765" s="22" t="s">
        <v>184</v>
      </c>
      <c r="E765" s="22" t="s">
        <v>390</v>
      </c>
      <c r="F765" s="22" t="s">
        <v>593</v>
      </c>
      <c r="G765" s="23">
        <v>4167658</v>
      </c>
      <c r="H765" s="22" t="s">
        <v>594</v>
      </c>
      <c r="I765" s="23">
        <v>3505260</v>
      </c>
      <c r="J765" s="22" t="s">
        <v>518</v>
      </c>
      <c r="K765" s="23">
        <v>46.82</v>
      </c>
      <c r="L765" s="23">
        <v>2430</v>
      </c>
      <c r="M765" s="23">
        <v>103</v>
      </c>
      <c r="N765" s="24">
        <v>0.0424</v>
      </c>
      <c r="O765" s="23">
        <v>0.45</v>
      </c>
      <c r="P765" s="23">
        <v>19.27</v>
      </c>
      <c r="Q765" s="23">
        <v>7</v>
      </c>
      <c r="R765" s="23">
        <v>0</v>
      </c>
      <c r="S765" s="23">
        <v>6</v>
      </c>
      <c r="T765" s="23">
        <v>2</v>
      </c>
      <c r="U765" s="23">
        <v>0</v>
      </c>
      <c r="V765" s="23">
        <v>15</v>
      </c>
      <c r="W765" s="23">
        <v>3.12</v>
      </c>
      <c r="X765" s="23">
        <v>0</v>
      </c>
      <c r="Y765" s="24">
        <v>0</v>
      </c>
      <c r="Z765" s="23">
        <v>1</v>
      </c>
      <c r="AA765" s="23">
        <v>0</v>
      </c>
      <c r="AB765" s="19" t="str">
        <f>VLOOKUP(E:E,笔记匹配!A:X,3,FALSE)</f>
        <v>大雷芸</v>
      </c>
      <c r="AC765" s="19" t="str">
        <f>VLOOKUP(E:E,笔记匹配!A:X,2,FALSE)</f>
        <v>月之精华</v>
      </c>
      <c r="AD765" s="19" t="str">
        <f>VLOOKUP(E:E,笔记匹配!A:X,4,FALSE)</f>
        <v>广禾堂</v>
      </c>
    </row>
    <row r="766" spans="1:30">
      <c r="A766" s="22" t="s">
        <v>88</v>
      </c>
      <c r="B766" s="22" t="s">
        <v>521</v>
      </c>
      <c r="C766" s="23">
        <v>16642222</v>
      </c>
      <c r="D766" s="22" t="s">
        <v>172</v>
      </c>
      <c r="E766" s="22" t="s">
        <v>372</v>
      </c>
      <c r="F766" s="22" t="s">
        <v>522</v>
      </c>
      <c r="G766" s="23">
        <v>3233847</v>
      </c>
      <c r="H766" s="22" t="s">
        <v>522</v>
      </c>
      <c r="I766" s="23">
        <v>2619163</v>
      </c>
      <c r="J766" s="22" t="s">
        <v>518</v>
      </c>
      <c r="K766" s="23">
        <v>321.88</v>
      </c>
      <c r="L766" s="23">
        <v>15136</v>
      </c>
      <c r="M766" s="23">
        <v>611</v>
      </c>
      <c r="N766" s="24">
        <v>0.0404</v>
      </c>
      <c r="O766" s="23">
        <v>0.53</v>
      </c>
      <c r="P766" s="23">
        <v>21.27</v>
      </c>
      <c r="Q766" s="23">
        <v>3</v>
      </c>
      <c r="R766" s="23">
        <v>0</v>
      </c>
      <c r="S766" s="23">
        <v>5</v>
      </c>
      <c r="T766" s="23">
        <v>2</v>
      </c>
      <c r="U766" s="23">
        <v>0</v>
      </c>
      <c r="V766" s="23">
        <v>10</v>
      </c>
      <c r="W766" s="23">
        <v>32.19</v>
      </c>
      <c r="X766" s="23">
        <v>0</v>
      </c>
      <c r="Y766" s="24">
        <v>0</v>
      </c>
      <c r="Z766" s="23">
        <v>4</v>
      </c>
      <c r="AA766" s="23">
        <v>2</v>
      </c>
      <c r="AB766" s="19" t="str">
        <f>VLOOKUP(E:E,笔记匹配!A:X,3,FALSE)</f>
        <v>圆湘琴</v>
      </c>
      <c r="AC766" s="19" t="str">
        <f>VLOOKUP(E:E,笔记匹配!A:X,2,FALSE)</f>
        <v>月之精华</v>
      </c>
      <c r="AD766" s="19" t="str">
        <f>VLOOKUP(E:E,笔记匹配!A:X,4,FALSE)</f>
        <v>广禾堂月之精华</v>
      </c>
    </row>
    <row r="767" spans="1:30">
      <c r="A767" s="22" t="s">
        <v>88</v>
      </c>
      <c r="B767" s="22" t="s">
        <v>521</v>
      </c>
      <c r="C767" s="23">
        <v>16642794</v>
      </c>
      <c r="D767" s="22" t="s">
        <v>172</v>
      </c>
      <c r="E767" s="22" t="s">
        <v>372</v>
      </c>
      <c r="F767" s="22" t="s">
        <v>523</v>
      </c>
      <c r="G767" s="23">
        <v>3233955</v>
      </c>
      <c r="H767" s="22" t="s">
        <v>523</v>
      </c>
      <c r="I767" s="23">
        <v>2619293</v>
      </c>
      <c r="J767" s="22" t="s">
        <v>518</v>
      </c>
      <c r="K767" s="23">
        <v>36.83</v>
      </c>
      <c r="L767" s="23">
        <v>2137</v>
      </c>
      <c r="M767" s="23">
        <v>91</v>
      </c>
      <c r="N767" s="24">
        <v>0.0426</v>
      </c>
      <c r="O767" s="23">
        <v>0.4</v>
      </c>
      <c r="P767" s="23">
        <v>17.23</v>
      </c>
      <c r="Q767" s="23">
        <v>0</v>
      </c>
      <c r="R767" s="23">
        <v>0</v>
      </c>
      <c r="S767" s="23">
        <v>0</v>
      </c>
      <c r="T767" s="23">
        <v>0</v>
      </c>
      <c r="U767" s="23">
        <v>0</v>
      </c>
      <c r="V767" s="23">
        <v>0</v>
      </c>
      <c r="W767" s="23">
        <v>0</v>
      </c>
      <c r="X767" s="23">
        <v>0</v>
      </c>
      <c r="Y767" s="24">
        <v>0</v>
      </c>
      <c r="Z767" s="23">
        <v>0</v>
      </c>
      <c r="AA767" s="23">
        <v>0</v>
      </c>
      <c r="AB767" s="19" t="str">
        <f>VLOOKUP(E:E,笔记匹配!A:X,3,FALSE)</f>
        <v>圆湘琴</v>
      </c>
      <c r="AC767" s="19" t="str">
        <f>VLOOKUP(E:E,笔记匹配!A:X,2,FALSE)</f>
        <v>月之精华</v>
      </c>
      <c r="AD767" s="19" t="str">
        <f>VLOOKUP(E:E,笔记匹配!A:X,4,FALSE)</f>
        <v>广禾堂月之精华</v>
      </c>
    </row>
    <row r="768" spans="1:30">
      <c r="A768" s="22" t="s">
        <v>88</v>
      </c>
      <c r="B768" s="22" t="s">
        <v>521</v>
      </c>
      <c r="C768" s="23">
        <v>16642894</v>
      </c>
      <c r="D768" s="22" t="s">
        <v>172</v>
      </c>
      <c r="E768" s="22" t="s">
        <v>372</v>
      </c>
      <c r="F768" s="22" t="s">
        <v>524</v>
      </c>
      <c r="G768" s="23">
        <v>3233979</v>
      </c>
      <c r="H768" s="22" t="s">
        <v>524</v>
      </c>
      <c r="I768" s="23">
        <v>2619310</v>
      </c>
      <c r="J768" s="22" t="s">
        <v>518</v>
      </c>
      <c r="K768" s="23">
        <v>1.75</v>
      </c>
      <c r="L768" s="23">
        <v>366</v>
      </c>
      <c r="M768" s="23">
        <v>6</v>
      </c>
      <c r="N768" s="24">
        <v>0.0164</v>
      </c>
      <c r="O768" s="23">
        <v>0.29</v>
      </c>
      <c r="P768" s="23">
        <v>4.78</v>
      </c>
      <c r="Q768" s="23">
        <v>0</v>
      </c>
      <c r="R768" s="23">
        <v>0</v>
      </c>
      <c r="S768" s="23">
        <v>0</v>
      </c>
      <c r="T768" s="23">
        <v>0</v>
      </c>
      <c r="U768" s="23">
        <v>0</v>
      </c>
      <c r="V768" s="23">
        <v>0</v>
      </c>
      <c r="W768" s="23">
        <v>0</v>
      </c>
      <c r="X768" s="23">
        <v>0</v>
      </c>
      <c r="Y768" s="24">
        <v>0</v>
      </c>
      <c r="Z768" s="23">
        <v>0</v>
      </c>
      <c r="AA768" s="23">
        <v>0</v>
      </c>
      <c r="AB768" s="19" t="str">
        <f>VLOOKUP(E:E,笔记匹配!A:X,3,FALSE)</f>
        <v>圆湘琴</v>
      </c>
      <c r="AC768" s="19" t="str">
        <f>VLOOKUP(E:E,笔记匹配!A:X,2,FALSE)</f>
        <v>月之精华</v>
      </c>
      <c r="AD768" s="19" t="str">
        <f>VLOOKUP(E:E,笔记匹配!A:X,4,FALSE)</f>
        <v>广禾堂月之精华</v>
      </c>
    </row>
    <row r="769" spans="1:30">
      <c r="A769" s="22" t="s">
        <v>88</v>
      </c>
      <c r="B769" s="22" t="s">
        <v>531</v>
      </c>
      <c r="C769" s="23">
        <v>16851432</v>
      </c>
      <c r="D769" s="22" t="s">
        <v>172</v>
      </c>
      <c r="E769" s="22" t="s">
        <v>372</v>
      </c>
      <c r="F769" s="22" t="s">
        <v>532</v>
      </c>
      <c r="G769" s="23">
        <v>3264185</v>
      </c>
      <c r="H769" s="22" t="s">
        <v>532</v>
      </c>
      <c r="I769" s="23">
        <v>2651960</v>
      </c>
      <c r="J769" s="22" t="s">
        <v>518</v>
      </c>
      <c r="K769" s="23">
        <v>208.11</v>
      </c>
      <c r="L769" s="23">
        <v>14210</v>
      </c>
      <c r="M769" s="23">
        <v>457</v>
      </c>
      <c r="N769" s="24">
        <v>0.0322</v>
      </c>
      <c r="O769" s="23">
        <v>0.46</v>
      </c>
      <c r="P769" s="23">
        <v>14.65</v>
      </c>
      <c r="Q769" s="23">
        <v>4</v>
      </c>
      <c r="R769" s="23">
        <v>1</v>
      </c>
      <c r="S769" s="23">
        <v>2</v>
      </c>
      <c r="T769" s="23">
        <v>0</v>
      </c>
      <c r="U769" s="23">
        <v>0</v>
      </c>
      <c r="V769" s="23">
        <v>7</v>
      </c>
      <c r="W769" s="23">
        <v>29.73</v>
      </c>
      <c r="X769" s="23">
        <v>0</v>
      </c>
      <c r="Y769" s="24">
        <v>0</v>
      </c>
      <c r="Z769" s="23">
        <v>2</v>
      </c>
      <c r="AA769" s="23">
        <v>0</v>
      </c>
      <c r="AB769" s="19" t="str">
        <f>VLOOKUP(E:E,笔记匹配!A:X,3,FALSE)</f>
        <v>圆湘琴</v>
      </c>
      <c r="AC769" s="19" t="str">
        <f>VLOOKUP(E:E,笔记匹配!A:X,2,FALSE)</f>
        <v>月之精华</v>
      </c>
      <c r="AD769" s="19" t="str">
        <f>VLOOKUP(E:E,笔记匹配!A:X,4,FALSE)</f>
        <v>广禾堂月之精华</v>
      </c>
    </row>
    <row r="770" spans="1:30">
      <c r="A770" s="22" t="s">
        <v>88</v>
      </c>
      <c r="B770" s="22" t="s">
        <v>557</v>
      </c>
      <c r="C770" s="23">
        <v>17419696</v>
      </c>
      <c r="D770" s="22" t="s">
        <v>172</v>
      </c>
      <c r="E770" s="22" t="s">
        <v>372</v>
      </c>
      <c r="F770" s="22" t="s">
        <v>558</v>
      </c>
      <c r="G770" s="23">
        <v>3345513</v>
      </c>
      <c r="H770" s="22" t="s">
        <v>558</v>
      </c>
      <c r="I770" s="23">
        <v>2733316</v>
      </c>
      <c r="J770" s="22" t="s">
        <v>518</v>
      </c>
      <c r="K770" s="23">
        <v>230.53</v>
      </c>
      <c r="L770" s="23">
        <v>16138</v>
      </c>
      <c r="M770" s="23">
        <v>522</v>
      </c>
      <c r="N770" s="24">
        <v>0.0323</v>
      </c>
      <c r="O770" s="23">
        <v>0.44</v>
      </c>
      <c r="P770" s="23">
        <v>14.28</v>
      </c>
      <c r="Q770" s="23">
        <v>5</v>
      </c>
      <c r="R770" s="23">
        <v>0</v>
      </c>
      <c r="S770" s="23">
        <v>2</v>
      </c>
      <c r="T770" s="23">
        <v>1</v>
      </c>
      <c r="U770" s="23">
        <v>0</v>
      </c>
      <c r="V770" s="23">
        <v>8</v>
      </c>
      <c r="W770" s="23">
        <v>28.82</v>
      </c>
      <c r="X770" s="23">
        <v>0</v>
      </c>
      <c r="Y770" s="24">
        <v>0</v>
      </c>
      <c r="Z770" s="23">
        <v>1</v>
      </c>
      <c r="AA770" s="23">
        <v>0</v>
      </c>
      <c r="AB770" s="19" t="str">
        <f>VLOOKUP(E:E,笔记匹配!A:X,3,FALSE)</f>
        <v>圆湘琴</v>
      </c>
      <c r="AC770" s="19" t="str">
        <f>VLOOKUP(E:E,笔记匹配!A:X,2,FALSE)</f>
        <v>月之精华</v>
      </c>
      <c r="AD770" s="19" t="str">
        <f>VLOOKUP(E:E,笔记匹配!A:X,4,FALSE)</f>
        <v>广禾堂月之精华</v>
      </c>
    </row>
    <row r="771" spans="1:30">
      <c r="A771" s="22" t="s">
        <v>88</v>
      </c>
      <c r="B771" s="22" t="s">
        <v>569</v>
      </c>
      <c r="C771" s="23">
        <v>17994331</v>
      </c>
      <c r="D771" s="22" t="s">
        <v>172</v>
      </c>
      <c r="E771" s="22" t="s">
        <v>372</v>
      </c>
      <c r="F771" s="22" t="s">
        <v>570</v>
      </c>
      <c r="G771" s="23">
        <v>3555881</v>
      </c>
      <c r="H771" s="22" t="s">
        <v>570</v>
      </c>
      <c r="I771" s="23">
        <v>2940876</v>
      </c>
      <c r="J771" s="22" t="s">
        <v>518</v>
      </c>
      <c r="K771" s="23">
        <v>11.14</v>
      </c>
      <c r="L771" s="23">
        <v>1347</v>
      </c>
      <c r="M771" s="23">
        <v>39</v>
      </c>
      <c r="N771" s="24">
        <v>0.029</v>
      </c>
      <c r="O771" s="23">
        <v>0.29</v>
      </c>
      <c r="P771" s="23">
        <v>8.27</v>
      </c>
      <c r="Q771" s="23">
        <v>0</v>
      </c>
      <c r="R771" s="23">
        <v>0</v>
      </c>
      <c r="S771" s="23">
        <v>0</v>
      </c>
      <c r="T771" s="23">
        <v>0</v>
      </c>
      <c r="U771" s="23">
        <v>0</v>
      </c>
      <c r="V771" s="23">
        <v>0</v>
      </c>
      <c r="W771" s="23">
        <v>0</v>
      </c>
      <c r="X771" s="23">
        <v>0</v>
      </c>
      <c r="Y771" s="24">
        <v>0</v>
      </c>
      <c r="Z771" s="23">
        <v>0</v>
      </c>
      <c r="AA771" s="23">
        <v>0</v>
      </c>
      <c r="AB771" s="19" t="str">
        <f>VLOOKUP(E:E,笔记匹配!A:X,3,FALSE)</f>
        <v>圆湘琴</v>
      </c>
      <c r="AC771" s="19" t="str">
        <f>VLOOKUP(E:E,笔记匹配!A:X,2,FALSE)</f>
        <v>月之精华</v>
      </c>
      <c r="AD771" s="19" t="str">
        <f>VLOOKUP(E:E,笔记匹配!A:X,4,FALSE)</f>
        <v>广禾堂月之精华</v>
      </c>
    </row>
    <row r="772" spans="1:30">
      <c r="A772" s="22" t="s">
        <v>88</v>
      </c>
      <c r="B772" s="22" t="s">
        <v>573</v>
      </c>
      <c r="C772" s="23">
        <v>18062841</v>
      </c>
      <c r="D772" s="22" t="s">
        <v>172</v>
      </c>
      <c r="E772" s="22" t="s">
        <v>373</v>
      </c>
      <c r="F772" s="22" t="s">
        <v>574</v>
      </c>
      <c r="G772" s="23">
        <v>3590010</v>
      </c>
      <c r="H772" s="22" t="s">
        <v>575</v>
      </c>
      <c r="I772" s="23">
        <v>2975201</v>
      </c>
      <c r="J772" s="22" t="s">
        <v>518</v>
      </c>
      <c r="K772" s="23">
        <v>2.05</v>
      </c>
      <c r="L772" s="23">
        <v>169</v>
      </c>
      <c r="M772" s="23">
        <v>7</v>
      </c>
      <c r="N772" s="24">
        <v>0.0414</v>
      </c>
      <c r="O772" s="23">
        <v>0.29</v>
      </c>
      <c r="P772" s="23">
        <v>12.13</v>
      </c>
      <c r="Q772" s="23">
        <v>0</v>
      </c>
      <c r="R772" s="23">
        <v>0</v>
      </c>
      <c r="S772" s="23">
        <v>0</v>
      </c>
      <c r="T772" s="23">
        <v>0</v>
      </c>
      <c r="U772" s="23">
        <v>0</v>
      </c>
      <c r="V772" s="23">
        <v>0</v>
      </c>
      <c r="W772" s="23">
        <v>0</v>
      </c>
      <c r="X772" s="23">
        <v>0</v>
      </c>
      <c r="Y772" s="24">
        <v>0</v>
      </c>
      <c r="Z772" s="23">
        <v>0</v>
      </c>
      <c r="AA772" s="23">
        <v>0</v>
      </c>
      <c r="AB772" s="19" t="str">
        <f>VLOOKUP(E:E,笔记匹配!A:X,3,FALSE)</f>
        <v>西米是个小可爱</v>
      </c>
      <c r="AC772" s="19" t="str">
        <f>VLOOKUP(E:E,笔记匹配!A:X,2,FALSE)</f>
        <v>月之精华</v>
      </c>
      <c r="AD772" s="19" t="str">
        <f>VLOOKUP(E:E,笔记匹配!A:X,4,FALSE)</f>
        <v>广禾堂</v>
      </c>
    </row>
    <row r="773" spans="1:30">
      <c r="A773" s="22" t="s">
        <v>88</v>
      </c>
      <c r="B773" s="22" t="s">
        <v>573</v>
      </c>
      <c r="C773" s="23">
        <v>18063010</v>
      </c>
      <c r="D773" s="22" t="s">
        <v>172</v>
      </c>
      <c r="E773" s="22" t="s">
        <v>373</v>
      </c>
      <c r="F773" s="22" t="s">
        <v>576</v>
      </c>
      <c r="G773" s="23">
        <v>3590089</v>
      </c>
      <c r="H773" s="22" t="s">
        <v>577</v>
      </c>
      <c r="I773" s="23">
        <v>2975278</v>
      </c>
      <c r="J773" s="22" t="s">
        <v>518</v>
      </c>
      <c r="K773" s="23">
        <v>123.77</v>
      </c>
      <c r="L773" s="23">
        <v>8927</v>
      </c>
      <c r="M773" s="23">
        <v>296</v>
      </c>
      <c r="N773" s="24">
        <v>0.0332</v>
      </c>
      <c r="O773" s="23">
        <v>0.42</v>
      </c>
      <c r="P773" s="23">
        <v>13.86</v>
      </c>
      <c r="Q773" s="23">
        <v>1</v>
      </c>
      <c r="R773" s="23">
        <v>0</v>
      </c>
      <c r="S773" s="23">
        <v>3</v>
      </c>
      <c r="T773" s="23">
        <v>0</v>
      </c>
      <c r="U773" s="23">
        <v>1</v>
      </c>
      <c r="V773" s="23">
        <v>5</v>
      </c>
      <c r="W773" s="23">
        <v>24.75</v>
      </c>
      <c r="X773" s="23">
        <v>0</v>
      </c>
      <c r="Y773" s="24">
        <v>0</v>
      </c>
      <c r="Z773" s="23">
        <v>5</v>
      </c>
      <c r="AA773" s="23">
        <v>0</v>
      </c>
      <c r="AB773" s="19" t="str">
        <f>VLOOKUP(E:E,笔记匹配!A:X,3,FALSE)</f>
        <v>西米是个小可爱</v>
      </c>
      <c r="AC773" s="19" t="str">
        <f>VLOOKUP(E:E,笔记匹配!A:X,2,FALSE)</f>
        <v>月之精华</v>
      </c>
      <c r="AD773" s="19" t="str">
        <f>VLOOKUP(E:E,笔记匹配!A:X,4,FALSE)</f>
        <v>广禾堂</v>
      </c>
    </row>
    <row r="774" spans="1:30">
      <c r="A774" s="22" t="s">
        <v>88</v>
      </c>
      <c r="B774" s="22" t="s">
        <v>578</v>
      </c>
      <c r="C774" s="23">
        <v>18063089</v>
      </c>
      <c r="D774" s="22" t="s">
        <v>172</v>
      </c>
      <c r="E774" s="22" t="s">
        <v>372</v>
      </c>
      <c r="F774" s="22" t="s">
        <v>579</v>
      </c>
      <c r="G774" s="23">
        <v>3590129</v>
      </c>
      <c r="H774" s="22" t="s">
        <v>580</v>
      </c>
      <c r="I774" s="23">
        <v>2975322</v>
      </c>
      <c r="J774" s="22" t="s">
        <v>518</v>
      </c>
      <c r="K774" s="23">
        <v>15.5</v>
      </c>
      <c r="L774" s="23">
        <v>2113</v>
      </c>
      <c r="M774" s="23">
        <v>53</v>
      </c>
      <c r="N774" s="24">
        <v>0.0251</v>
      </c>
      <c r="O774" s="23">
        <v>0.29</v>
      </c>
      <c r="P774" s="23">
        <v>7.34</v>
      </c>
      <c r="Q774" s="23">
        <v>0</v>
      </c>
      <c r="R774" s="23">
        <v>0</v>
      </c>
      <c r="S774" s="23">
        <v>0</v>
      </c>
      <c r="T774" s="23">
        <v>0</v>
      </c>
      <c r="U774" s="23">
        <v>0</v>
      </c>
      <c r="V774" s="23">
        <v>0</v>
      </c>
      <c r="W774" s="23">
        <v>0</v>
      </c>
      <c r="X774" s="23">
        <v>0</v>
      </c>
      <c r="Y774" s="24">
        <v>0</v>
      </c>
      <c r="Z774" s="23">
        <v>0</v>
      </c>
      <c r="AA774" s="23">
        <v>0</v>
      </c>
      <c r="AB774" s="19" t="str">
        <f>VLOOKUP(E:E,笔记匹配!A:X,3,FALSE)</f>
        <v>圆湘琴</v>
      </c>
      <c r="AC774" s="19" t="str">
        <f>VLOOKUP(E:E,笔记匹配!A:X,2,FALSE)</f>
        <v>月之精华</v>
      </c>
      <c r="AD774" s="19" t="str">
        <f>VLOOKUP(E:E,笔记匹配!A:X,4,FALSE)</f>
        <v>广禾堂月之精华</v>
      </c>
    </row>
    <row r="775" spans="1:30">
      <c r="A775" s="22" t="s">
        <v>88</v>
      </c>
      <c r="B775" s="22" t="s">
        <v>590</v>
      </c>
      <c r="C775" s="23">
        <v>19153892</v>
      </c>
      <c r="D775" s="22" t="s">
        <v>184</v>
      </c>
      <c r="E775" s="22" t="s">
        <v>374</v>
      </c>
      <c r="F775" s="22" t="s">
        <v>591</v>
      </c>
      <c r="G775" s="23">
        <v>4107361</v>
      </c>
      <c r="H775" s="22" t="s">
        <v>591</v>
      </c>
      <c r="I775" s="23">
        <v>3489735</v>
      </c>
      <c r="J775" s="22" t="s">
        <v>518</v>
      </c>
      <c r="K775" s="23">
        <v>91.85</v>
      </c>
      <c r="L775" s="23">
        <v>4345</v>
      </c>
      <c r="M775" s="23">
        <v>245</v>
      </c>
      <c r="N775" s="24">
        <v>0.0564</v>
      </c>
      <c r="O775" s="23">
        <v>0.37</v>
      </c>
      <c r="P775" s="23">
        <v>21.14</v>
      </c>
      <c r="Q775" s="23">
        <v>11</v>
      </c>
      <c r="R775" s="23">
        <v>0</v>
      </c>
      <c r="S775" s="23">
        <v>6</v>
      </c>
      <c r="T775" s="23">
        <v>0</v>
      </c>
      <c r="U775" s="23">
        <v>0</v>
      </c>
      <c r="V775" s="23">
        <v>17</v>
      </c>
      <c r="W775" s="23">
        <v>5.4</v>
      </c>
      <c r="X775" s="23">
        <v>0</v>
      </c>
      <c r="Y775" s="24">
        <v>0</v>
      </c>
      <c r="Z775" s="23">
        <v>2</v>
      </c>
      <c r="AA775" s="23">
        <v>0</v>
      </c>
      <c r="AB775" s="19" t="str">
        <f>VLOOKUP(E:E,笔记匹配!A:X,3,FALSE)</f>
        <v>是你拐</v>
      </c>
      <c r="AC775" s="19" t="str">
        <f>VLOOKUP(E:E,笔记匹配!A:X,2,FALSE)</f>
        <v>月之精华</v>
      </c>
      <c r="AD775" s="19" t="str">
        <f>VLOOKUP(E:E,笔记匹配!A:X,4,FALSE)</f>
        <v>广禾堂月之精华</v>
      </c>
    </row>
    <row r="776" spans="1:30">
      <c r="A776" s="22" t="s">
        <v>88</v>
      </c>
      <c r="B776" s="22" t="s">
        <v>592</v>
      </c>
      <c r="C776" s="23">
        <v>19286290</v>
      </c>
      <c r="D776" s="22" t="s">
        <v>184</v>
      </c>
      <c r="E776" s="22" t="s">
        <v>390</v>
      </c>
      <c r="F776" s="22" t="s">
        <v>593</v>
      </c>
      <c r="G776" s="23">
        <v>4167658</v>
      </c>
      <c r="H776" s="22" t="s">
        <v>594</v>
      </c>
      <c r="I776" s="23">
        <v>3505260</v>
      </c>
      <c r="J776" s="22" t="s">
        <v>518</v>
      </c>
      <c r="K776" s="23">
        <v>68.62</v>
      </c>
      <c r="L776" s="23">
        <v>2604</v>
      </c>
      <c r="M776" s="23">
        <v>165</v>
      </c>
      <c r="N776" s="24">
        <v>0.0634</v>
      </c>
      <c r="O776" s="23">
        <v>0.42</v>
      </c>
      <c r="P776" s="23">
        <v>26.35</v>
      </c>
      <c r="Q776" s="23">
        <v>7</v>
      </c>
      <c r="R776" s="23">
        <v>0</v>
      </c>
      <c r="S776" s="23">
        <v>5</v>
      </c>
      <c r="T776" s="23">
        <v>0</v>
      </c>
      <c r="U776" s="23">
        <v>0</v>
      </c>
      <c r="V776" s="23">
        <v>12</v>
      </c>
      <c r="W776" s="23">
        <v>5.72</v>
      </c>
      <c r="X776" s="23">
        <v>0</v>
      </c>
      <c r="Y776" s="24">
        <v>0</v>
      </c>
      <c r="Z776" s="23">
        <v>0</v>
      </c>
      <c r="AA776" s="23">
        <v>0</v>
      </c>
      <c r="AB776" s="19" t="str">
        <f>VLOOKUP(E:E,笔记匹配!A:X,3,FALSE)</f>
        <v>大雷芸</v>
      </c>
      <c r="AC776" s="19" t="str">
        <f>VLOOKUP(E:E,笔记匹配!A:X,2,FALSE)</f>
        <v>月之精华</v>
      </c>
      <c r="AD776" s="19" t="str">
        <f>VLOOKUP(E:E,笔记匹配!A:X,4,FALSE)</f>
        <v>广禾堂</v>
      </c>
    </row>
    <row r="777" spans="1:30">
      <c r="A777" s="22" t="s">
        <v>89</v>
      </c>
      <c r="B777" s="22" t="s">
        <v>521</v>
      </c>
      <c r="C777" s="23">
        <v>16642222</v>
      </c>
      <c r="D777" s="22" t="s">
        <v>172</v>
      </c>
      <c r="E777" s="22" t="s">
        <v>372</v>
      </c>
      <c r="F777" s="22" t="s">
        <v>522</v>
      </c>
      <c r="G777" s="23">
        <v>3233847</v>
      </c>
      <c r="H777" s="22" t="s">
        <v>522</v>
      </c>
      <c r="I777" s="23">
        <v>2619163</v>
      </c>
      <c r="J777" s="22" t="s">
        <v>518</v>
      </c>
      <c r="K777" s="23">
        <v>279.01</v>
      </c>
      <c r="L777" s="23">
        <v>14929</v>
      </c>
      <c r="M777" s="23">
        <v>513</v>
      </c>
      <c r="N777" s="24">
        <v>0.0344</v>
      </c>
      <c r="O777" s="23">
        <v>0.54</v>
      </c>
      <c r="P777" s="23">
        <v>18.69</v>
      </c>
      <c r="Q777" s="23">
        <v>4</v>
      </c>
      <c r="R777" s="23">
        <v>1</v>
      </c>
      <c r="S777" s="23">
        <v>2</v>
      </c>
      <c r="T777" s="23">
        <v>1</v>
      </c>
      <c r="U777" s="23">
        <v>0</v>
      </c>
      <c r="V777" s="23">
        <v>8</v>
      </c>
      <c r="W777" s="23">
        <v>34.88</v>
      </c>
      <c r="X777" s="23">
        <v>0</v>
      </c>
      <c r="Y777" s="24">
        <v>0</v>
      </c>
      <c r="Z777" s="23">
        <v>2</v>
      </c>
      <c r="AA777" s="23">
        <v>0</v>
      </c>
      <c r="AB777" s="19" t="str">
        <f>VLOOKUP(E:E,笔记匹配!A:X,3,FALSE)</f>
        <v>圆湘琴</v>
      </c>
      <c r="AC777" s="19" t="str">
        <f>VLOOKUP(E:E,笔记匹配!A:X,2,FALSE)</f>
        <v>月之精华</v>
      </c>
      <c r="AD777" s="19" t="str">
        <f>VLOOKUP(E:E,笔记匹配!A:X,4,FALSE)</f>
        <v>广禾堂月之精华</v>
      </c>
    </row>
    <row r="778" spans="1:30">
      <c r="A778" s="22" t="s">
        <v>89</v>
      </c>
      <c r="B778" s="22" t="s">
        <v>521</v>
      </c>
      <c r="C778" s="23">
        <v>16642794</v>
      </c>
      <c r="D778" s="22" t="s">
        <v>172</v>
      </c>
      <c r="E778" s="22" t="s">
        <v>372</v>
      </c>
      <c r="F778" s="22" t="s">
        <v>523</v>
      </c>
      <c r="G778" s="23">
        <v>3233955</v>
      </c>
      <c r="H778" s="22" t="s">
        <v>523</v>
      </c>
      <c r="I778" s="23">
        <v>2619293</v>
      </c>
      <c r="J778" s="22" t="s">
        <v>518</v>
      </c>
      <c r="K778" s="23">
        <v>31.29</v>
      </c>
      <c r="L778" s="23">
        <v>2027</v>
      </c>
      <c r="M778" s="23">
        <v>74</v>
      </c>
      <c r="N778" s="24">
        <v>0.0365</v>
      </c>
      <c r="O778" s="23">
        <v>0.42</v>
      </c>
      <c r="P778" s="23">
        <v>15.44</v>
      </c>
      <c r="Q778" s="23">
        <v>0</v>
      </c>
      <c r="R778" s="23">
        <v>0</v>
      </c>
      <c r="S778" s="23">
        <v>0</v>
      </c>
      <c r="T778" s="23">
        <v>0</v>
      </c>
      <c r="U778" s="23">
        <v>0</v>
      </c>
      <c r="V778" s="23">
        <v>0</v>
      </c>
      <c r="W778" s="23">
        <v>0</v>
      </c>
      <c r="X778" s="23">
        <v>0</v>
      </c>
      <c r="Y778" s="24">
        <v>0</v>
      </c>
      <c r="Z778" s="23">
        <v>0</v>
      </c>
      <c r="AA778" s="23">
        <v>0</v>
      </c>
      <c r="AB778" s="19" t="str">
        <f>VLOOKUP(E:E,笔记匹配!A:X,3,FALSE)</f>
        <v>圆湘琴</v>
      </c>
      <c r="AC778" s="19" t="str">
        <f>VLOOKUP(E:E,笔记匹配!A:X,2,FALSE)</f>
        <v>月之精华</v>
      </c>
      <c r="AD778" s="19" t="str">
        <f>VLOOKUP(E:E,笔记匹配!A:X,4,FALSE)</f>
        <v>广禾堂月之精华</v>
      </c>
    </row>
    <row r="779" spans="1:30">
      <c r="A779" s="22" t="s">
        <v>89</v>
      </c>
      <c r="B779" s="22" t="s">
        <v>521</v>
      </c>
      <c r="C779" s="23">
        <v>16642894</v>
      </c>
      <c r="D779" s="22" t="s">
        <v>172</v>
      </c>
      <c r="E779" s="22" t="s">
        <v>372</v>
      </c>
      <c r="F779" s="22" t="s">
        <v>524</v>
      </c>
      <c r="G779" s="23">
        <v>3233979</v>
      </c>
      <c r="H779" s="22" t="s">
        <v>524</v>
      </c>
      <c r="I779" s="23">
        <v>2619310</v>
      </c>
      <c r="J779" s="22" t="s">
        <v>518</v>
      </c>
      <c r="K779" s="23">
        <v>0.9</v>
      </c>
      <c r="L779" s="23">
        <v>218</v>
      </c>
      <c r="M779" s="23">
        <v>3</v>
      </c>
      <c r="N779" s="24">
        <v>0.0138</v>
      </c>
      <c r="O779" s="23">
        <v>0.3</v>
      </c>
      <c r="P779" s="23">
        <v>4.13</v>
      </c>
      <c r="Q779" s="23">
        <v>0</v>
      </c>
      <c r="R779" s="23">
        <v>0</v>
      </c>
      <c r="S779" s="23">
        <v>0</v>
      </c>
      <c r="T779" s="23">
        <v>0</v>
      </c>
      <c r="U779" s="23">
        <v>0</v>
      </c>
      <c r="V779" s="23">
        <v>0</v>
      </c>
      <c r="W779" s="23">
        <v>0</v>
      </c>
      <c r="X779" s="23">
        <v>0</v>
      </c>
      <c r="Y779" s="24">
        <v>0</v>
      </c>
      <c r="Z779" s="23">
        <v>0</v>
      </c>
      <c r="AA779" s="23">
        <v>0</v>
      </c>
      <c r="AB779" s="19" t="str">
        <f>VLOOKUP(E:E,笔记匹配!A:X,3,FALSE)</f>
        <v>圆湘琴</v>
      </c>
      <c r="AC779" s="19" t="str">
        <f>VLOOKUP(E:E,笔记匹配!A:X,2,FALSE)</f>
        <v>月之精华</v>
      </c>
      <c r="AD779" s="19" t="str">
        <f>VLOOKUP(E:E,笔记匹配!A:X,4,FALSE)</f>
        <v>广禾堂月之精华</v>
      </c>
    </row>
    <row r="780" spans="1:30">
      <c r="A780" s="22" t="s">
        <v>89</v>
      </c>
      <c r="B780" s="22" t="s">
        <v>531</v>
      </c>
      <c r="C780" s="23">
        <v>16851432</v>
      </c>
      <c r="D780" s="22" t="s">
        <v>172</v>
      </c>
      <c r="E780" s="22" t="s">
        <v>372</v>
      </c>
      <c r="F780" s="22" t="s">
        <v>532</v>
      </c>
      <c r="G780" s="23">
        <v>3264185</v>
      </c>
      <c r="H780" s="22" t="s">
        <v>532</v>
      </c>
      <c r="I780" s="23">
        <v>2651960</v>
      </c>
      <c r="J780" s="22" t="s">
        <v>518</v>
      </c>
      <c r="K780" s="23">
        <v>154.91</v>
      </c>
      <c r="L780" s="23">
        <v>13892</v>
      </c>
      <c r="M780" s="23">
        <v>342</v>
      </c>
      <c r="N780" s="24">
        <v>0.0246</v>
      </c>
      <c r="O780" s="23">
        <v>0.45</v>
      </c>
      <c r="P780" s="23">
        <v>11.15</v>
      </c>
      <c r="Q780" s="23">
        <v>5</v>
      </c>
      <c r="R780" s="23">
        <v>0</v>
      </c>
      <c r="S780" s="23">
        <v>2</v>
      </c>
      <c r="T780" s="23">
        <v>1</v>
      </c>
      <c r="U780" s="23">
        <v>0</v>
      </c>
      <c r="V780" s="23">
        <v>8</v>
      </c>
      <c r="W780" s="23">
        <v>19.36</v>
      </c>
      <c r="X780" s="23">
        <v>0</v>
      </c>
      <c r="Y780" s="24">
        <v>0</v>
      </c>
      <c r="Z780" s="23">
        <v>0</v>
      </c>
      <c r="AA780" s="23">
        <v>1</v>
      </c>
      <c r="AB780" s="19" t="str">
        <f>VLOOKUP(E:E,笔记匹配!A:X,3,FALSE)</f>
        <v>圆湘琴</v>
      </c>
      <c r="AC780" s="19" t="str">
        <f>VLOOKUP(E:E,笔记匹配!A:X,2,FALSE)</f>
        <v>月之精华</v>
      </c>
      <c r="AD780" s="19" t="str">
        <f>VLOOKUP(E:E,笔记匹配!A:X,4,FALSE)</f>
        <v>广禾堂月之精华</v>
      </c>
    </row>
    <row r="781" spans="1:30">
      <c r="A781" s="22" t="s">
        <v>89</v>
      </c>
      <c r="B781" s="22" t="s">
        <v>557</v>
      </c>
      <c r="C781" s="23">
        <v>17419696</v>
      </c>
      <c r="D781" s="22" t="s">
        <v>172</v>
      </c>
      <c r="E781" s="22" t="s">
        <v>372</v>
      </c>
      <c r="F781" s="22" t="s">
        <v>558</v>
      </c>
      <c r="G781" s="23">
        <v>3345513</v>
      </c>
      <c r="H781" s="22" t="s">
        <v>558</v>
      </c>
      <c r="I781" s="23">
        <v>2733316</v>
      </c>
      <c r="J781" s="22" t="s">
        <v>518</v>
      </c>
      <c r="K781" s="23">
        <v>193.04</v>
      </c>
      <c r="L781" s="23">
        <v>14766</v>
      </c>
      <c r="M781" s="23">
        <v>443</v>
      </c>
      <c r="N781" s="24">
        <v>0.03</v>
      </c>
      <c r="O781" s="23">
        <v>0.44</v>
      </c>
      <c r="P781" s="23">
        <v>13.07</v>
      </c>
      <c r="Q781" s="23">
        <v>3</v>
      </c>
      <c r="R781" s="23">
        <v>0</v>
      </c>
      <c r="S781" s="23">
        <v>1</v>
      </c>
      <c r="T781" s="23">
        <v>0</v>
      </c>
      <c r="U781" s="23">
        <v>0</v>
      </c>
      <c r="V781" s="23">
        <v>4</v>
      </c>
      <c r="W781" s="23">
        <v>48.26</v>
      </c>
      <c r="X781" s="23">
        <v>0</v>
      </c>
      <c r="Y781" s="24">
        <v>0</v>
      </c>
      <c r="Z781" s="23">
        <v>1</v>
      </c>
      <c r="AA781" s="23">
        <v>1</v>
      </c>
      <c r="AB781" s="19" t="str">
        <f>VLOOKUP(E:E,笔记匹配!A:X,3,FALSE)</f>
        <v>圆湘琴</v>
      </c>
      <c r="AC781" s="19" t="str">
        <f>VLOOKUP(E:E,笔记匹配!A:X,2,FALSE)</f>
        <v>月之精华</v>
      </c>
      <c r="AD781" s="19" t="str">
        <f>VLOOKUP(E:E,笔记匹配!A:X,4,FALSE)</f>
        <v>广禾堂月之精华</v>
      </c>
    </row>
    <row r="782" spans="1:30">
      <c r="A782" s="22" t="s">
        <v>89</v>
      </c>
      <c r="B782" s="22" t="s">
        <v>569</v>
      </c>
      <c r="C782" s="23">
        <v>17994331</v>
      </c>
      <c r="D782" s="22" t="s">
        <v>172</v>
      </c>
      <c r="E782" s="22" t="s">
        <v>372</v>
      </c>
      <c r="F782" s="22" t="s">
        <v>570</v>
      </c>
      <c r="G782" s="23">
        <v>3555881</v>
      </c>
      <c r="H782" s="22" t="s">
        <v>570</v>
      </c>
      <c r="I782" s="23">
        <v>2940876</v>
      </c>
      <c r="J782" s="22" t="s">
        <v>518</v>
      </c>
      <c r="K782" s="23">
        <v>11.03</v>
      </c>
      <c r="L782" s="23">
        <v>1231</v>
      </c>
      <c r="M782" s="23">
        <v>38</v>
      </c>
      <c r="N782" s="24">
        <v>0.0309</v>
      </c>
      <c r="O782" s="23">
        <v>0.29</v>
      </c>
      <c r="P782" s="23">
        <v>8.96</v>
      </c>
      <c r="Q782" s="23">
        <v>0</v>
      </c>
      <c r="R782" s="23">
        <v>0</v>
      </c>
      <c r="S782" s="23">
        <v>0</v>
      </c>
      <c r="T782" s="23">
        <v>0</v>
      </c>
      <c r="U782" s="23">
        <v>0</v>
      </c>
      <c r="V782" s="23">
        <v>0</v>
      </c>
      <c r="W782" s="23">
        <v>0</v>
      </c>
      <c r="X782" s="23">
        <v>0</v>
      </c>
      <c r="Y782" s="24">
        <v>0</v>
      </c>
      <c r="Z782" s="23">
        <v>0</v>
      </c>
      <c r="AA782" s="23">
        <v>0</v>
      </c>
      <c r="AB782" s="19" t="str">
        <f>VLOOKUP(E:E,笔记匹配!A:X,3,FALSE)</f>
        <v>圆湘琴</v>
      </c>
      <c r="AC782" s="19" t="str">
        <f>VLOOKUP(E:E,笔记匹配!A:X,2,FALSE)</f>
        <v>月之精华</v>
      </c>
      <c r="AD782" s="19" t="str">
        <f>VLOOKUP(E:E,笔记匹配!A:X,4,FALSE)</f>
        <v>广禾堂月之精华</v>
      </c>
    </row>
    <row r="783" spans="1:30">
      <c r="A783" s="22" t="s">
        <v>89</v>
      </c>
      <c r="B783" s="22" t="s">
        <v>573</v>
      </c>
      <c r="C783" s="23">
        <v>18062841</v>
      </c>
      <c r="D783" s="22" t="s">
        <v>172</v>
      </c>
      <c r="E783" s="22" t="s">
        <v>373</v>
      </c>
      <c r="F783" s="22" t="s">
        <v>574</v>
      </c>
      <c r="G783" s="23">
        <v>3590010</v>
      </c>
      <c r="H783" s="22" t="s">
        <v>575</v>
      </c>
      <c r="I783" s="23">
        <v>2975201</v>
      </c>
      <c r="J783" s="22" t="s">
        <v>518</v>
      </c>
      <c r="K783" s="23">
        <v>2.91</v>
      </c>
      <c r="L783" s="23">
        <v>167</v>
      </c>
      <c r="M783" s="23">
        <v>10</v>
      </c>
      <c r="N783" s="24">
        <v>0.0599</v>
      </c>
      <c r="O783" s="23">
        <v>0.29</v>
      </c>
      <c r="P783" s="23">
        <v>17.43</v>
      </c>
      <c r="Q783" s="23">
        <v>0</v>
      </c>
      <c r="R783" s="23">
        <v>0</v>
      </c>
      <c r="S783" s="23">
        <v>0</v>
      </c>
      <c r="T783" s="23">
        <v>0</v>
      </c>
      <c r="U783" s="23">
        <v>0</v>
      </c>
      <c r="V783" s="23">
        <v>0</v>
      </c>
      <c r="W783" s="23">
        <v>0</v>
      </c>
      <c r="X783" s="23">
        <v>0</v>
      </c>
      <c r="Y783" s="24">
        <v>0</v>
      </c>
      <c r="Z783" s="23">
        <v>0</v>
      </c>
      <c r="AA783" s="23">
        <v>0</v>
      </c>
      <c r="AB783" s="19" t="str">
        <f>VLOOKUP(E:E,笔记匹配!A:X,3,FALSE)</f>
        <v>西米是个小可爱</v>
      </c>
      <c r="AC783" s="19" t="str">
        <f>VLOOKUP(E:E,笔记匹配!A:X,2,FALSE)</f>
        <v>月之精华</v>
      </c>
      <c r="AD783" s="19" t="str">
        <f>VLOOKUP(E:E,笔记匹配!A:X,4,FALSE)</f>
        <v>广禾堂</v>
      </c>
    </row>
    <row r="784" spans="1:30">
      <c r="A784" s="22" t="s">
        <v>89</v>
      </c>
      <c r="B784" s="22" t="s">
        <v>573</v>
      </c>
      <c r="C784" s="23">
        <v>18063010</v>
      </c>
      <c r="D784" s="22" t="s">
        <v>172</v>
      </c>
      <c r="E784" s="22" t="s">
        <v>373</v>
      </c>
      <c r="F784" s="22" t="s">
        <v>576</v>
      </c>
      <c r="G784" s="23">
        <v>3590089</v>
      </c>
      <c r="H784" s="22" t="s">
        <v>577</v>
      </c>
      <c r="I784" s="23">
        <v>2975278</v>
      </c>
      <c r="J784" s="22" t="s">
        <v>518</v>
      </c>
      <c r="K784" s="23">
        <v>91.11</v>
      </c>
      <c r="L784" s="23">
        <v>7226</v>
      </c>
      <c r="M784" s="23">
        <v>219</v>
      </c>
      <c r="N784" s="24">
        <v>0.0303</v>
      </c>
      <c r="O784" s="23">
        <v>0.42</v>
      </c>
      <c r="P784" s="23">
        <v>12.61</v>
      </c>
      <c r="Q784" s="23">
        <v>0</v>
      </c>
      <c r="R784" s="23">
        <v>0</v>
      </c>
      <c r="S784" s="23">
        <v>2</v>
      </c>
      <c r="T784" s="23">
        <v>0</v>
      </c>
      <c r="U784" s="23">
        <v>0</v>
      </c>
      <c r="V784" s="23">
        <v>2</v>
      </c>
      <c r="W784" s="23">
        <v>45.56</v>
      </c>
      <c r="X784" s="23">
        <v>0</v>
      </c>
      <c r="Y784" s="24">
        <v>0</v>
      </c>
      <c r="Z784" s="23">
        <v>0</v>
      </c>
      <c r="AA784" s="23">
        <v>2</v>
      </c>
      <c r="AB784" s="19" t="str">
        <f>VLOOKUP(E:E,笔记匹配!A:X,3,FALSE)</f>
        <v>西米是个小可爱</v>
      </c>
      <c r="AC784" s="19" t="str">
        <f>VLOOKUP(E:E,笔记匹配!A:X,2,FALSE)</f>
        <v>月之精华</v>
      </c>
      <c r="AD784" s="19" t="str">
        <f>VLOOKUP(E:E,笔记匹配!A:X,4,FALSE)</f>
        <v>广禾堂</v>
      </c>
    </row>
    <row r="785" spans="1:30">
      <c r="A785" s="22" t="s">
        <v>89</v>
      </c>
      <c r="B785" s="22" t="s">
        <v>578</v>
      </c>
      <c r="C785" s="23">
        <v>18063089</v>
      </c>
      <c r="D785" s="22" t="s">
        <v>172</v>
      </c>
      <c r="E785" s="22" t="s">
        <v>372</v>
      </c>
      <c r="F785" s="22" t="s">
        <v>579</v>
      </c>
      <c r="G785" s="23">
        <v>3590129</v>
      </c>
      <c r="H785" s="22" t="s">
        <v>580</v>
      </c>
      <c r="I785" s="23">
        <v>2975322</v>
      </c>
      <c r="J785" s="22" t="s">
        <v>518</v>
      </c>
      <c r="K785" s="23">
        <v>14.05</v>
      </c>
      <c r="L785" s="23">
        <v>1682</v>
      </c>
      <c r="M785" s="23">
        <v>49</v>
      </c>
      <c r="N785" s="24">
        <v>0.0291</v>
      </c>
      <c r="O785" s="23">
        <v>0.29</v>
      </c>
      <c r="P785" s="23">
        <v>8.35</v>
      </c>
      <c r="Q785" s="23">
        <v>1</v>
      </c>
      <c r="R785" s="23">
        <v>0</v>
      </c>
      <c r="S785" s="23">
        <v>0</v>
      </c>
      <c r="T785" s="23">
        <v>0</v>
      </c>
      <c r="U785" s="23">
        <v>0</v>
      </c>
      <c r="V785" s="23">
        <v>1</v>
      </c>
      <c r="W785" s="23">
        <v>14.05</v>
      </c>
      <c r="X785" s="23">
        <v>0</v>
      </c>
      <c r="Y785" s="24">
        <v>0</v>
      </c>
      <c r="Z785" s="23">
        <v>0</v>
      </c>
      <c r="AA785" s="23">
        <v>0</v>
      </c>
      <c r="AB785" s="19" t="str">
        <f>VLOOKUP(E:E,笔记匹配!A:X,3,FALSE)</f>
        <v>圆湘琴</v>
      </c>
      <c r="AC785" s="19" t="str">
        <f>VLOOKUP(E:E,笔记匹配!A:X,2,FALSE)</f>
        <v>月之精华</v>
      </c>
      <c r="AD785" s="19" t="str">
        <f>VLOOKUP(E:E,笔记匹配!A:X,4,FALSE)</f>
        <v>广禾堂月之精华</v>
      </c>
    </row>
    <row r="786" spans="1:30">
      <c r="A786" s="22" t="s">
        <v>89</v>
      </c>
      <c r="B786" s="22" t="s">
        <v>590</v>
      </c>
      <c r="C786" s="23">
        <v>19153892</v>
      </c>
      <c r="D786" s="22" t="s">
        <v>184</v>
      </c>
      <c r="E786" s="22" t="s">
        <v>374</v>
      </c>
      <c r="F786" s="22" t="s">
        <v>591</v>
      </c>
      <c r="G786" s="23">
        <v>4107361</v>
      </c>
      <c r="H786" s="22" t="s">
        <v>591</v>
      </c>
      <c r="I786" s="23">
        <v>3489735</v>
      </c>
      <c r="J786" s="22" t="s">
        <v>518</v>
      </c>
      <c r="K786" s="23">
        <v>89.75</v>
      </c>
      <c r="L786" s="23">
        <v>5234</v>
      </c>
      <c r="M786" s="23">
        <v>253</v>
      </c>
      <c r="N786" s="24">
        <v>0.0483</v>
      </c>
      <c r="O786" s="23">
        <v>0.35</v>
      </c>
      <c r="P786" s="23">
        <v>17.15</v>
      </c>
      <c r="Q786" s="23">
        <v>6</v>
      </c>
      <c r="R786" s="23">
        <v>0</v>
      </c>
      <c r="S786" s="23">
        <v>11</v>
      </c>
      <c r="T786" s="23">
        <v>0</v>
      </c>
      <c r="U786" s="23">
        <v>0</v>
      </c>
      <c r="V786" s="23">
        <v>17</v>
      </c>
      <c r="W786" s="23">
        <v>5.28</v>
      </c>
      <c r="X786" s="23">
        <v>0</v>
      </c>
      <c r="Y786" s="24">
        <v>0</v>
      </c>
      <c r="Z786" s="23">
        <v>2</v>
      </c>
      <c r="AA786" s="23">
        <v>0</v>
      </c>
      <c r="AB786" s="19" t="str">
        <f>VLOOKUP(E:E,笔记匹配!A:X,3,FALSE)</f>
        <v>是你拐</v>
      </c>
      <c r="AC786" s="19" t="str">
        <f>VLOOKUP(E:E,笔记匹配!A:X,2,FALSE)</f>
        <v>月之精华</v>
      </c>
      <c r="AD786" s="19" t="str">
        <f>VLOOKUP(E:E,笔记匹配!A:X,4,FALSE)</f>
        <v>广禾堂月之精华</v>
      </c>
    </row>
    <row r="787" spans="1:30">
      <c r="A787" s="22" t="s">
        <v>89</v>
      </c>
      <c r="B787" s="22" t="s">
        <v>592</v>
      </c>
      <c r="C787" s="23">
        <v>19286290</v>
      </c>
      <c r="D787" s="22" t="s">
        <v>184</v>
      </c>
      <c r="E787" s="22" t="s">
        <v>390</v>
      </c>
      <c r="F787" s="22" t="s">
        <v>593</v>
      </c>
      <c r="G787" s="23">
        <v>4167658</v>
      </c>
      <c r="H787" s="22" t="s">
        <v>594</v>
      </c>
      <c r="I787" s="23">
        <v>3505260</v>
      </c>
      <c r="J787" s="22" t="s">
        <v>518</v>
      </c>
      <c r="K787" s="23">
        <v>57.76</v>
      </c>
      <c r="L787" s="23">
        <v>2918</v>
      </c>
      <c r="M787" s="23">
        <v>141</v>
      </c>
      <c r="N787" s="24">
        <v>0.0483</v>
      </c>
      <c r="O787" s="23">
        <v>0.41</v>
      </c>
      <c r="P787" s="23">
        <v>19.79</v>
      </c>
      <c r="Q787" s="23">
        <v>4</v>
      </c>
      <c r="R787" s="23">
        <v>0</v>
      </c>
      <c r="S787" s="23">
        <v>8</v>
      </c>
      <c r="T787" s="23">
        <v>0</v>
      </c>
      <c r="U787" s="23">
        <v>1</v>
      </c>
      <c r="V787" s="23">
        <v>13</v>
      </c>
      <c r="W787" s="23">
        <v>4.44</v>
      </c>
      <c r="X787" s="23">
        <v>0</v>
      </c>
      <c r="Y787" s="24">
        <v>0</v>
      </c>
      <c r="Z787" s="23">
        <v>1</v>
      </c>
      <c r="AA787" s="23">
        <v>0</v>
      </c>
      <c r="AB787" s="19" t="str">
        <f>VLOOKUP(E:E,笔记匹配!A:X,3,FALSE)</f>
        <v>大雷芸</v>
      </c>
      <c r="AC787" s="19" t="str">
        <f>VLOOKUP(E:E,笔记匹配!A:X,2,FALSE)</f>
        <v>月之精华</v>
      </c>
      <c r="AD787" s="19" t="str">
        <f>VLOOKUP(E:E,笔记匹配!A:X,4,FALSE)</f>
        <v>广禾堂</v>
      </c>
    </row>
    <row r="788" spans="1:30">
      <c r="A788" s="22" t="s">
        <v>90</v>
      </c>
      <c r="B788" s="22" t="s">
        <v>521</v>
      </c>
      <c r="C788" s="23">
        <v>16642222</v>
      </c>
      <c r="D788" s="22" t="s">
        <v>172</v>
      </c>
      <c r="E788" s="22" t="s">
        <v>372</v>
      </c>
      <c r="F788" s="22" t="s">
        <v>522</v>
      </c>
      <c r="G788" s="23">
        <v>3233847</v>
      </c>
      <c r="H788" s="22" t="s">
        <v>522</v>
      </c>
      <c r="I788" s="23">
        <v>2619163</v>
      </c>
      <c r="J788" s="22" t="s">
        <v>518</v>
      </c>
      <c r="K788" s="23">
        <v>207.86</v>
      </c>
      <c r="L788" s="23">
        <v>11871</v>
      </c>
      <c r="M788" s="23">
        <v>384</v>
      </c>
      <c r="N788" s="24">
        <v>0.0323</v>
      </c>
      <c r="O788" s="23">
        <v>0.54</v>
      </c>
      <c r="P788" s="23">
        <v>17.51</v>
      </c>
      <c r="Q788" s="23">
        <v>6</v>
      </c>
      <c r="R788" s="23">
        <v>0</v>
      </c>
      <c r="S788" s="23">
        <v>1</v>
      </c>
      <c r="T788" s="23">
        <v>0</v>
      </c>
      <c r="U788" s="23">
        <v>1</v>
      </c>
      <c r="V788" s="23">
        <v>8</v>
      </c>
      <c r="W788" s="23">
        <v>25.98</v>
      </c>
      <c r="X788" s="23">
        <v>0</v>
      </c>
      <c r="Y788" s="24">
        <v>0</v>
      </c>
      <c r="Z788" s="23">
        <v>3</v>
      </c>
      <c r="AA788" s="23">
        <v>1</v>
      </c>
      <c r="AB788" s="19" t="str">
        <f>VLOOKUP(E:E,笔记匹配!A:X,3,FALSE)</f>
        <v>圆湘琴</v>
      </c>
      <c r="AC788" s="19" t="str">
        <f>VLOOKUP(E:E,笔记匹配!A:X,2,FALSE)</f>
        <v>月之精华</v>
      </c>
      <c r="AD788" s="19" t="str">
        <f>VLOOKUP(E:E,笔记匹配!A:X,4,FALSE)</f>
        <v>广禾堂月之精华</v>
      </c>
    </row>
    <row r="789" spans="1:30">
      <c r="A789" s="22" t="s">
        <v>90</v>
      </c>
      <c r="B789" s="22" t="s">
        <v>521</v>
      </c>
      <c r="C789" s="23">
        <v>16642794</v>
      </c>
      <c r="D789" s="22" t="s">
        <v>172</v>
      </c>
      <c r="E789" s="22" t="s">
        <v>372</v>
      </c>
      <c r="F789" s="22" t="s">
        <v>523</v>
      </c>
      <c r="G789" s="23">
        <v>3233955</v>
      </c>
      <c r="H789" s="22" t="s">
        <v>523</v>
      </c>
      <c r="I789" s="23">
        <v>2619293</v>
      </c>
      <c r="J789" s="22" t="s">
        <v>518</v>
      </c>
      <c r="K789" s="23">
        <v>37.87</v>
      </c>
      <c r="L789" s="23">
        <v>2560</v>
      </c>
      <c r="M789" s="23">
        <v>89</v>
      </c>
      <c r="N789" s="24">
        <v>0.0348</v>
      </c>
      <c r="O789" s="23">
        <v>0.43</v>
      </c>
      <c r="P789" s="23">
        <v>14.79</v>
      </c>
      <c r="Q789" s="23">
        <v>0</v>
      </c>
      <c r="R789" s="23">
        <v>0</v>
      </c>
      <c r="S789" s="23">
        <v>0</v>
      </c>
      <c r="T789" s="23">
        <v>0</v>
      </c>
      <c r="U789" s="23">
        <v>0</v>
      </c>
      <c r="V789" s="23">
        <v>0</v>
      </c>
      <c r="W789" s="23">
        <v>0</v>
      </c>
      <c r="X789" s="23">
        <v>0</v>
      </c>
      <c r="Y789" s="24">
        <v>0</v>
      </c>
      <c r="Z789" s="23">
        <v>0</v>
      </c>
      <c r="AA789" s="23">
        <v>0</v>
      </c>
      <c r="AB789" s="19" t="str">
        <f>VLOOKUP(E:E,笔记匹配!A:X,3,FALSE)</f>
        <v>圆湘琴</v>
      </c>
      <c r="AC789" s="19" t="str">
        <f>VLOOKUP(E:E,笔记匹配!A:X,2,FALSE)</f>
        <v>月之精华</v>
      </c>
      <c r="AD789" s="19" t="str">
        <f>VLOOKUP(E:E,笔记匹配!A:X,4,FALSE)</f>
        <v>广禾堂月之精华</v>
      </c>
    </row>
    <row r="790" spans="1:30">
      <c r="A790" s="22" t="s">
        <v>90</v>
      </c>
      <c r="B790" s="22" t="s">
        <v>521</v>
      </c>
      <c r="C790" s="23">
        <v>16642894</v>
      </c>
      <c r="D790" s="22" t="s">
        <v>172</v>
      </c>
      <c r="E790" s="22" t="s">
        <v>372</v>
      </c>
      <c r="F790" s="22" t="s">
        <v>524</v>
      </c>
      <c r="G790" s="23">
        <v>3233979</v>
      </c>
      <c r="H790" s="22" t="s">
        <v>524</v>
      </c>
      <c r="I790" s="23">
        <v>2619310</v>
      </c>
      <c r="J790" s="22" t="s">
        <v>518</v>
      </c>
      <c r="K790" s="23">
        <v>1.5</v>
      </c>
      <c r="L790" s="23">
        <v>150</v>
      </c>
      <c r="M790" s="23">
        <v>5</v>
      </c>
      <c r="N790" s="24">
        <v>0.0333</v>
      </c>
      <c r="O790" s="23">
        <v>0.3</v>
      </c>
      <c r="P790" s="23">
        <v>10</v>
      </c>
      <c r="Q790" s="23">
        <v>0</v>
      </c>
      <c r="R790" s="23">
        <v>0</v>
      </c>
      <c r="S790" s="23">
        <v>0</v>
      </c>
      <c r="T790" s="23">
        <v>0</v>
      </c>
      <c r="U790" s="23">
        <v>0</v>
      </c>
      <c r="V790" s="23">
        <v>0</v>
      </c>
      <c r="W790" s="23">
        <v>0</v>
      </c>
      <c r="X790" s="23">
        <v>0</v>
      </c>
      <c r="Y790" s="24">
        <v>0</v>
      </c>
      <c r="Z790" s="23">
        <v>0</v>
      </c>
      <c r="AA790" s="23">
        <v>0</v>
      </c>
      <c r="AB790" s="19" t="str">
        <f>VLOOKUP(E:E,笔记匹配!A:X,3,FALSE)</f>
        <v>圆湘琴</v>
      </c>
      <c r="AC790" s="19" t="str">
        <f>VLOOKUP(E:E,笔记匹配!A:X,2,FALSE)</f>
        <v>月之精华</v>
      </c>
      <c r="AD790" s="19" t="str">
        <f>VLOOKUP(E:E,笔记匹配!A:X,4,FALSE)</f>
        <v>广禾堂月之精华</v>
      </c>
    </row>
    <row r="791" spans="1:30">
      <c r="A791" s="22" t="s">
        <v>90</v>
      </c>
      <c r="B791" s="22" t="s">
        <v>531</v>
      </c>
      <c r="C791" s="23">
        <v>16851432</v>
      </c>
      <c r="D791" s="22" t="s">
        <v>172</v>
      </c>
      <c r="E791" s="22" t="s">
        <v>372</v>
      </c>
      <c r="F791" s="22" t="s">
        <v>532</v>
      </c>
      <c r="G791" s="23">
        <v>3264185</v>
      </c>
      <c r="H791" s="22" t="s">
        <v>532</v>
      </c>
      <c r="I791" s="23">
        <v>2651960</v>
      </c>
      <c r="J791" s="22" t="s">
        <v>518</v>
      </c>
      <c r="K791" s="23">
        <v>209.54</v>
      </c>
      <c r="L791" s="23">
        <v>17988</v>
      </c>
      <c r="M791" s="23">
        <v>456</v>
      </c>
      <c r="N791" s="24">
        <v>0.0254</v>
      </c>
      <c r="O791" s="23">
        <v>0.46</v>
      </c>
      <c r="P791" s="23">
        <v>11.65</v>
      </c>
      <c r="Q791" s="23">
        <v>5</v>
      </c>
      <c r="R791" s="23">
        <v>0</v>
      </c>
      <c r="S791" s="23">
        <v>1</v>
      </c>
      <c r="T791" s="23">
        <v>0</v>
      </c>
      <c r="U791" s="23">
        <v>0</v>
      </c>
      <c r="V791" s="23">
        <v>6</v>
      </c>
      <c r="W791" s="23">
        <v>34.92</v>
      </c>
      <c r="X791" s="23">
        <v>0</v>
      </c>
      <c r="Y791" s="24">
        <v>0</v>
      </c>
      <c r="Z791" s="23">
        <v>1</v>
      </c>
      <c r="AA791" s="23">
        <v>0</v>
      </c>
      <c r="AB791" s="19" t="str">
        <f>VLOOKUP(E:E,笔记匹配!A:X,3,FALSE)</f>
        <v>圆湘琴</v>
      </c>
      <c r="AC791" s="19" t="str">
        <f>VLOOKUP(E:E,笔记匹配!A:X,2,FALSE)</f>
        <v>月之精华</v>
      </c>
      <c r="AD791" s="19" t="str">
        <f>VLOOKUP(E:E,笔记匹配!A:X,4,FALSE)</f>
        <v>广禾堂月之精华</v>
      </c>
    </row>
    <row r="792" spans="1:30">
      <c r="A792" s="22" t="s">
        <v>90</v>
      </c>
      <c r="B792" s="22" t="s">
        <v>557</v>
      </c>
      <c r="C792" s="23">
        <v>17419696</v>
      </c>
      <c r="D792" s="22" t="s">
        <v>172</v>
      </c>
      <c r="E792" s="22" t="s">
        <v>372</v>
      </c>
      <c r="F792" s="22" t="s">
        <v>558</v>
      </c>
      <c r="G792" s="23">
        <v>3345513</v>
      </c>
      <c r="H792" s="22" t="s">
        <v>558</v>
      </c>
      <c r="I792" s="23">
        <v>2733316</v>
      </c>
      <c r="J792" s="22" t="s">
        <v>518</v>
      </c>
      <c r="K792" s="23">
        <v>165.8</v>
      </c>
      <c r="L792" s="23">
        <v>13284</v>
      </c>
      <c r="M792" s="23">
        <v>378</v>
      </c>
      <c r="N792" s="24">
        <v>0.0285</v>
      </c>
      <c r="O792" s="23">
        <v>0.44</v>
      </c>
      <c r="P792" s="23">
        <v>12.48</v>
      </c>
      <c r="Q792" s="23">
        <v>5</v>
      </c>
      <c r="R792" s="23">
        <v>0</v>
      </c>
      <c r="S792" s="23">
        <v>0</v>
      </c>
      <c r="T792" s="23">
        <v>0</v>
      </c>
      <c r="U792" s="23">
        <v>0</v>
      </c>
      <c r="V792" s="23">
        <v>5</v>
      </c>
      <c r="W792" s="23">
        <v>33.16</v>
      </c>
      <c r="X792" s="23">
        <v>0</v>
      </c>
      <c r="Y792" s="24">
        <v>0</v>
      </c>
      <c r="Z792" s="23">
        <v>1</v>
      </c>
      <c r="AA792" s="23">
        <v>4</v>
      </c>
      <c r="AB792" s="19" t="str">
        <f>VLOOKUP(E:E,笔记匹配!A:X,3,FALSE)</f>
        <v>圆湘琴</v>
      </c>
      <c r="AC792" s="19" t="str">
        <f>VLOOKUP(E:E,笔记匹配!A:X,2,FALSE)</f>
        <v>月之精华</v>
      </c>
      <c r="AD792" s="19" t="str">
        <f>VLOOKUP(E:E,笔记匹配!A:X,4,FALSE)</f>
        <v>广禾堂月之精华</v>
      </c>
    </row>
    <row r="793" spans="1:30">
      <c r="A793" s="22" t="s">
        <v>90</v>
      </c>
      <c r="B793" s="22" t="s">
        <v>569</v>
      </c>
      <c r="C793" s="23">
        <v>17994331</v>
      </c>
      <c r="D793" s="22" t="s">
        <v>172</v>
      </c>
      <c r="E793" s="22" t="s">
        <v>372</v>
      </c>
      <c r="F793" s="22" t="s">
        <v>570</v>
      </c>
      <c r="G793" s="23">
        <v>3555881</v>
      </c>
      <c r="H793" s="22" t="s">
        <v>570</v>
      </c>
      <c r="I793" s="23">
        <v>2940876</v>
      </c>
      <c r="J793" s="22" t="s">
        <v>518</v>
      </c>
      <c r="K793" s="23">
        <v>6.15</v>
      </c>
      <c r="L793" s="23">
        <v>1277</v>
      </c>
      <c r="M793" s="23">
        <v>22</v>
      </c>
      <c r="N793" s="24">
        <v>0.0172</v>
      </c>
      <c r="O793" s="23">
        <v>0.28</v>
      </c>
      <c r="P793" s="23">
        <v>4.82</v>
      </c>
      <c r="Q793" s="23">
        <v>0</v>
      </c>
      <c r="R793" s="23">
        <v>0</v>
      </c>
      <c r="S793" s="23">
        <v>0</v>
      </c>
      <c r="T793" s="23">
        <v>0</v>
      </c>
      <c r="U793" s="23">
        <v>0</v>
      </c>
      <c r="V793" s="23">
        <v>0</v>
      </c>
      <c r="W793" s="23">
        <v>0</v>
      </c>
      <c r="X793" s="23">
        <v>0</v>
      </c>
      <c r="Y793" s="24">
        <v>0</v>
      </c>
      <c r="Z793" s="23">
        <v>0</v>
      </c>
      <c r="AA793" s="23">
        <v>0</v>
      </c>
      <c r="AB793" s="19" t="str">
        <f>VLOOKUP(E:E,笔记匹配!A:X,3,FALSE)</f>
        <v>圆湘琴</v>
      </c>
      <c r="AC793" s="19" t="str">
        <f>VLOOKUP(E:E,笔记匹配!A:X,2,FALSE)</f>
        <v>月之精华</v>
      </c>
      <c r="AD793" s="19" t="str">
        <f>VLOOKUP(E:E,笔记匹配!A:X,4,FALSE)</f>
        <v>广禾堂月之精华</v>
      </c>
    </row>
    <row r="794" spans="1:30">
      <c r="A794" s="22" t="s">
        <v>90</v>
      </c>
      <c r="B794" s="22" t="s">
        <v>573</v>
      </c>
      <c r="C794" s="23">
        <v>18062841</v>
      </c>
      <c r="D794" s="22" t="s">
        <v>172</v>
      </c>
      <c r="E794" s="22" t="s">
        <v>373</v>
      </c>
      <c r="F794" s="22" t="s">
        <v>574</v>
      </c>
      <c r="G794" s="23">
        <v>3590010</v>
      </c>
      <c r="H794" s="22" t="s">
        <v>575</v>
      </c>
      <c r="I794" s="23">
        <v>2975201</v>
      </c>
      <c r="J794" s="22" t="s">
        <v>518</v>
      </c>
      <c r="K794" s="23">
        <v>3.9</v>
      </c>
      <c r="L794" s="23">
        <v>208</v>
      </c>
      <c r="M794" s="23">
        <v>13</v>
      </c>
      <c r="N794" s="24">
        <v>0.0625</v>
      </c>
      <c r="O794" s="23">
        <v>0.3</v>
      </c>
      <c r="P794" s="23">
        <v>18.75</v>
      </c>
      <c r="Q794" s="23">
        <v>0</v>
      </c>
      <c r="R794" s="23">
        <v>0</v>
      </c>
      <c r="S794" s="23">
        <v>0</v>
      </c>
      <c r="T794" s="23">
        <v>0</v>
      </c>
      <c r="U794" s="23">
        <v>0</v>
      </c>
      <c r="V794" s="23">
        <v>0</v>
      </c>
      <c r="W794" s="23">
        <v>0</v>
      </c>
      <c r="X794" s="23">
        <v>0</v>
      </c>
      <c r="Y794" s="24">
        <v>0</v>
      </c>
      <c r="Z794" s="23">
        <v>0</v>
      </c>
      <c r="AA794" s="23">
        <v>0</v>
      </c>
      <c r="AB794" s="19" t="str">
        <f>VLOOKUP(E:E,笔记匹配!A:X,3,FALSE)</f>
        <v>西米是个小可爱</v>
      </c>
      <c r="AC794" s="19" t="str">
        <f>VLOOKUP(E:E,笔记匹配!A:X,2,FALSE)</f>
        <v>月之精华</v>
      </c>
      <c r="AD794" s="19" t="str">
        <f>VLOOKUP(E:E,笔记匹配!A:X,4,FALSE)</f>
        <v>广禾堂</v>
      </c>
    </row>
    <row r="795" spans="1:30">
      <c r="A795" s="22" t="s">
        <v>90</v>
      </c>
      <c r="B795" s="22" t="s">
        <v>573</v>
      </c>
      <c r="C795" s="23">
        <v>18063010</v>
      </c>
      <c r="D795" s="22" t="s">
        <v>172</v>
      </c>
      <c r="E795" s="22" t="s">
        <v>373</v>
      </c>
      <c r="F795" s="22" t="s">
        <v>576</v>
      </c>
      <c r="G795" s="23">
        <v>3590089</v>
      </c>
      <c r="H795" s="22" t="s">
        <v>577</v>
      </c>
      <c r="I795" s="23">
        <v>2975278</v>
      </c>
      <c r="J795" s="22" t="s">
        <v>518</v>
      </c>
      <c r="K795" s="23">
        <v>95.63</v>
      </c>
      <c r="L795" s="23">
        <v>7717</v>
      </c>
      <c r="M795" s="23">
        <v>226</v>
      </c>
      <c r="N795" s="24">
        <v>0.0293</v>
      </c>
      <c r="O795" s="23">
        <v>0.42</v>
      </c>
      <c r="P795" s="23">
        <v>12.39</v>
      </c>
      <c r="Q795" s="23">
        <v>1</v>
      </c>
      <c r="R795" s="23">
        <v>0</v>
      </c>
      <c r="S795" s="23">
        <v>1</v>
      </c>
      <c r="T795" s="23">
        <v>0</v>
      </c>
      <c r="U795" s="23">
        <v>0</v>
      </c>
      <c r="V795" s="23">
        <v>2</v>
      </c>
      <c r="W795" s="23">
        <v>47.82</v>
      </c>
      <c r="X795" s="23">
        <v>0</v>
      </c>
      <c r="Y795" s="24">
        <v>0</v>
      </c>
      <c r="Z795" s="23">
        <v>1</v>
      </c>
      <c r="AA795" s="23">
        <v>2</v>
      </c>
      <c r="AB795" s="19" t="str">
        <f>VLOOKUP(E:E,笔记匹配!A:X,3,FALSE)</f>
        <v>西米是个小可爱</v>
      </c>
      <c r="AC795" s="19" t="str">
        <f>VLOOKUP(E:E,笔记匹配!A:X,2,FALSE)</f>
        <v>月之精华</v>
      </c>
      <c r="AD795" s="19" t="str">
        <f>VLOOKUP(E:E,笔记匹配!A:X,4,FALSE)</f>
        <v>广禾堂</v>
      </c>
    </row>
    <row r="796" spans="1:30">
      <c r="A796" s="22" t="s">
        <v>90</v>
      </c>
      <c r="B796" s="22" t="s">
        <v>578</v>
      </c>
      <c r="C796" s="23">
        <v>18063089</v>
      </c>
      <c r="D796" s="22" t="s">
        <v>172</v>
      </c>
      <c r="E796" s="22" t="s">
        <v>372</v>
      </c>
      <c r="F796" s="22" t="s">
        <v>579</v>
      </c>
      <c r="G796" s="23">
        <v>3590129</v>
      </c>
      <c r="H796" s="22" t="s">
        <v>580</v>
      </c>
      <c r="I796" s="23">
        <v>2975322</v>
      </c>
      <c r="J796" s="22" t="s">
        <v>518</v>
      </c>
      <c r="K796" s="23">
        <v>10.18</v>
      </c>
      <c r="L796" s="23">
        <v>1724</v>
      </c>
      <c r="M796" s="23">
        <v>37</v>
      </c>
      <c r="N796" s="24">
        <v>0.0215</v>
      </c>
      <c r="O796" s="23">
        <v>0.28</v>
      </c>
      <c r="P796" s="23">
        <v>5.9</v>
      </c>
      <c r="Q796" s="23">
        <v>0</v>
      </c>
      <c r="R796" s="23">
        <v>0</v>
      </c>
      <c r="S796" s="23">
        <v>0</v>
      </c>
      <c r="T796" s="23">
        <v>0</v>
      </c>
      <c r="U796" s="23">
        <v>0</v>
      </c>
      <c r="V796" s="23">
        <v>0</v>
      </c>
      <c r="W796" s="23">
        <v>0</v>
      </c>
      <c r="X796" s="23">
        <v>0</v>
      </c>
      <c r="Y796" s="24">
        <v>0</v>
      </c>
      <c r="Z796" s="23">
        <v>0</v>
      </c>
      <c r="AA796" s="23">
        <v>0</v>
      </c>
      <c r="AB796" s="19" t="str">
        <f>VLOOKUP(E:E,笔记匹配!A:X,3,FALSE)</f>
        <v>圆湘琴</v>
      </c>
      <c r="AC796" s="19" t="str">
        <f>VLOOKUP(E:E,笔记匹配!A:X,2,FALSE)</f>
        <v>月之精华</v>
      </c>
      <c r="AD796" s="19" t="str">
        <f>VLOOKUP(E:E,笔记匹配!A:X,4,FALSE)</f>
        <v>广禾堂月之精华</v>
      </c>
    </row>
    <row r="797" spans="1:30">
      <c r="A797" s="22" t="s">
        <v>90</v>
      </c>
      <c r="B797" s="22" t="s">
        <v>590</v>
      </c>
      <c r="C797" s="23">
        <v>19153892</v>
      </c>
      <c r="D797" s="22" t="s">
        <v>184</v>
      </c>
      <c r="E797" s="22" t="s">
        <v>374</v>
      </c>
      <c r="F797" s="22" t="s">
        <v>591</v>
      </c>
      <c r="G797" s="23">
        <v>4107361</v>
      </c>
      <c r="H797" s="22" t="s">
        <v>591</v>
      </c>
      <c r="I797" s="23">
        <v>3489735</v>
      </c>
      <c r="J797" s="22" t="s">
        <v>518</v>
      </c>
      <c r="K797" s="23">
        <v>88.3</v>
      </c>
      <c r="L797" s="23">
        <v>4923</v>
      </c>
      <c r="M797" s="23">
        <v>253</v>
      </c>
      <c r="N797" s="24">
        <v>0.0514</v>
      </c>
      <c r="O797" s="23">
        <v>0.35</v>
      </c>
      <c r="P797" s="23">
        <v>17.94</v>
      </c>
      <c r="Q797" s="23">
        <v>11</v>
      </c>
      <c r="R797" s="23">
        <v>0</v>
      </c>
      <c r="S797" s="23">
        <v>5</v>
      </c>
      <c r="T797" s="23">
        <v>0</v>
      </c>
      <c r="U797" s="23">
        <v>0</v>
      </c>
      <c r="V797" s="23">
        <v>16</v>
      </c>
      <c r="W797" s="23">
        <v>5.52</v>
      </c>
      <c r="X797" s="23">
        <v>0</v>
      </c>
      <c r="Y797" s="24">
        <v>0</v>
      </c>
      <c r="Z797" s="23">
        <v>0</v>
      </c>
      <c r="AA797" s="23">
        <v>0</v>
      </c>
      <c r="AB797" s="19" t="str">
        <f>VLOOKUP(E:E,笔记匹配!A:X,3,FALSE)</f>
        <v>是你拐</v>
      </c>
      <c r="AC797" s="19" t="str">
        <f>VLOOKUP(E:E,笔记匹配!A:X,2,FALSE)</f>
        <v>月之精华</v>
      </c>
      <c r="AD797" s="19" t="str">
        <f>VLOOKUP(E:E,笔记匹配!A:X,4,FALSE)</f>
        <v>广禾堂月之精华</v>
      </c>
    </row>
    <row r="798" spans="1:30">
      <c r="A798" s="22" t="s">
        <v>90</v>
      </c>
      <c r="B798" s="22" t="s">
        <v>592</v>
      </c>
      <c r="C798" s="23">
        <v>19286290</v>
      </c>
      <c r="D798" s="22" t="s">
        <v>184</v>
      </c>
      <c r="E798" s="22" t="s">
        <v>390</v>
      </c>
      <c r="F798" s="22" t="s">
        <v>593</v>
      </c>
      <c r="G798" s="23">
        <v>4167658</v>
      </c>
      <c r="H798" s="22" t="s">
        <v>594</v>
      </c>
      <c r="I798" s="23">
        <v>3505260</v>
      </c>
      <c r="J798" s="22" t="s">
        <v>518</v>
      </c>
      <c r="K798" s="23">
        <v>61.82</v>
      </c>
      <c r="L798" s="23">
        <v>3447</v>
      </c>
      <c r="M798" s="23">
        <v>173</v>
      </c>
      <c r="N798" s="24">
        <v>0.0502</v>
      </c>
      <c r="O798" s="23">
        <v>0.36</v>
      </c>
      <c r="P798" s="23">
        <v>17.93</v>
      </c>
      <c r="Q798" s="23">
        <v>12</v>
      </c>
      <c r="R798" s="23">
        <v>0</v>
      </c>
      <c r="S798" s="23">
        <v>2</v>
      </c>
      <c r="T798" s="23">
        <v>0</v>
      </c>
      <c r="U798" s="23">
        <v>0</v>
      </c>
      <c r="V798" s="23">
        <v>14</v>
      </c>
      <c r="W798" s="23">
        <v>4.42</v>
      </c>
      <c r="X798" s="23">
        <v>0</v>
      </c>
      <c r="Y798" s="24">
        <v>0</v>
      </c>
      <c r="Z798" s="23">
        <v>0</v>
      </c>
      <c r="AA798" s="23">
        <v>2</v>
      </c>
      <c r="AB798" s="19" t="str">
        <f>VLOOKUP(E:E,笔记匹配!A:X,3,FALSE)</f>
        <v>大雷芸</v>
      </c>
      <c r="AC798" s="19" t="str">
        <f>VLOOKUP(E:E,笔记匹配!A:X,2,FALSE)</f>
        <v>月之精华</v>
      </c>
      <c r="AD798" s="19" t="str">
        <f>VLOOKUP(E:E,笔记匹配!A:X,4,FALSE)</f>
        <v>广禾堂</v>
      </c>
    </row>
    <row r="799" spans="1:30">
      <c r="A799" s="22" t="s">
        <v>90</v>
      </c>
      <c r="B799" s="22" t="s">
        <v>598</v>
      </c>
      <c r="C799" s="23">
        <v>19868929</v>
      </c>
      <c r="D799" s="22" t="s">
        <v>172</v>
      </c>
      <c r="E799" s="22" t="s">
        <v>372</v>
      </c>
      <c r="F799" s="22" t="s">
        <v>599</v>
      </c>
      <c r="G799" s="23">
        <v>4439660</v>
      </c>
      <c r="H799" s="22" t="s">
        <v>599</v>
      </c>
      <c r="I799" s="23">
        <v>3806955</v>
      </c>
      <c r="J799" s="22" t="s">
        <v>518</v>
      </c>
      <c r="K799" s="23">
        <v>9.02</v>
      </c>
      <c r="L799" s="23">
        <v>1360</v>
      </c>
      <c r="M799" s="23">
        <v>33</v>
      </c>
      <c r="N799" s="24">
        <v>0.0243</v>
      </c>
      <c r="O799" s="23">
        <v>0.27</v>
      </c>
      <c r="P799" s="23">
        <v>6.63</v>
      </c>
      <c r="Q799" s="23">
        <v>0</v>
      </c>
      <c r="R799" s="23">
        <v>0</v>
      </c>
      <c r="S799" s="23">
        <v>0</v>
      </c>
      <c r="T799" s="23">
        <v>0</v>
      </c>
      <c r="U799" s="23">
        <v>0</v>
      </c>
      <c r="V799" s="23">
        <v>0</v>
      </c>
      <c r="W799" s="23">
        <v>0</v>
      </c>
      <c r="X799" s="23">
        <v>0</v>
      </c>
      <c r="Y799" s="24">
        <v>0</v>
      </c>
      <c r="Z799" s="23">
        <v>0</v>
      </c>
      <c r="AA799" s="23">
        <v>1</v>
      </c>
      <c r="AB799" s="19" t="str">
        <f>VLOOKUP(E:E,笔记匹配!A:X,3,FALSE)</f>
        <v>圆湘琴</v>
      </c>
      <c r="AC799" s="19" t="str">
        <f>VLOOKUP(E:E,笔记匹配!A:X,2,FALSE)</f>
        <v>月之精华</v>
      </c>
      <c r="AD799" s="19" t="str">
        <f>VLOOKUP(E:E,笔记匹配!A:X,4,FALSE)</f>
        <v>广禾堂月之精华</v>
      </c>
    </row>
    <row r="800" spans="1:30">
      <c r="A800" s="22" t="s">
        <v>91</v>
      </c>
      <c r="B800" s="22" t="s">
        <v>521</v>
      </c>
      <c r="C800" s="23">
        <v>16642222</v>
      </c>
      <c r="D800" s="22" t="s">
        <v>172</v>
      </c>
      <c r="E800" s="22" t="s">
        <v>372</v>
      </c>
      <c r="F800" s="22" t="s">
        <v>522</v>
      </c>
      <c r="G800" s="23">
        <v>3233847</v>
      </c>
      <c r="H800" s="22" t="s">
        <v>522</v>
      </c>
      <c r="I800" s="23">
        <v>2619163</v>
      </c>
      <c r="J800" s="22" t="s">
        <v>518</v>
      </c>
      <c r="K800" s="23">
        <v>207.11</v>
      </c>
      <c r="L800" s="23">
        <v>11260</v>
      </c>
      <c r="M800" s="23">
        <v>387</v>
      </c>
      <c r="N800" s="24">
        <v>0.0344</v>
      </c>
      <c r="O800" s="23">
        <v>0.54</v>
      </c>
      <c r="P800" s="23">
        <v>18.39</v>
      </c>
      <c r="Q800" s="23">
        <v>1</v>
      </c>
      <c r="R800" s="23">
        <v>0</v>
      </c>
      <c r="S800" s="23">
        <v>1</v>
      </c>
      <c r="T800" s="23">
        <v>1</v>
      </c>
      <c r="U800" s="23">
        <v>2</v>
      </c>
      <c r="V800" s="23">
        <v>5</v>
      </c>
      <c r="W800" s="23">
        <v>41.42</v>
      </c>
      <c r="X800" s="23">
        <v>0</v>
      </c>
      <c r="Y800" s="24">
        <v>0</v>
      </c>
      <c r="Z800" s="23">
        <v>0</v>
      </c>
      <c r="AA800" s="23">
        <v>1</v>
      </c>
      <c r="AB800" s="19" t="str">
        <f>VLOOKUP(E:E,笔记匹配!A:X,3,FALSE)</f>
        <v>圆湘琴</v>
      </c>
      <c r="AC800" s="19" t="str">
        <f>VLOOKUP(E:E,笔记匹配!A:X,2,FALSE)</f>
        <v>月之精华</v>
      </c>
      <c r="AD800" s="19" t="str">
        <f>VLOOKUP(E:E,笔记匹配!A:X,4,FALSE)</f>
        <v>广禾堂月之精华</v>
      </c>
    </row>
    <row r="801" spans="1:30">
      <c r="A801" s="22" t="s">
        <v>91</v>
      </c>
      <c r="B801" s="22" t="s">
        <v>521</v>
      </c>
      <c r="C801" s="23">
        <v>16642794</v>
      </c>
      <c r="D801" s="22" t="s">
        <v>172</v>
      </c>
      <c r="E801" s="22" t="s">
        <v>372</v>
      </c>
      <c r="F801" s="22" t="s">
        <v>523</v>
      </c>
      <c r="G801" s="23">
        <v>3233955</v>
      </c>
      <c r="H801" s="22" t="s">
        <v>523</v>
      </c>
      <c r="I801" s="23">
        <v>2619293</v>
      </c>
      <c r="J801" s="22" t="s">
        <v>518</v>
      </c>
      <c r="K801" s="23">
        <v>36.7</v>
      </c>
      <c r="L801" s="23">
        <v>2810</v>
      </c>
      <c r="M801" s="23">
        <v>83</v>
      </c>
      <c r="N801" s="24">
        <v>0.0295</v>
      </c>
      <c r="O801" s="23">
        <v>0.44</v>
      </c>
      <c r="P801" s="23">
        <v>13.06</v>
      </c>
      <c r="Q801" s="23">
        <v>1</v>
      </c>
      <c r="R801" s="23">
        <v>0</v>
      </c>
      <c r="S801" s="23">
        <v>1</v>
      </c>
      <c r="T801" s="23">
        <v>0</v>
      </c>
      <c r="U801" s="23">
        <v>0</v>
      </c>
      <c r="V801" s="23">
        <v>2</v>
      </c>
      <c r="W801" s="23">
        <v>18.35</v>
      </c>
      <c r="X801" s="23">
        <v>0</v>
      </c>
      <c r="Y801" s="24">
        <v>0</v>
      </c>
      <c r="Z801" s="23">
        <v>1</v>
      </c>
      <c r="AA801" s="23">
        <v>1</v>
      </c>
      <c r="AB801" s="19" t="str">
        <f>VLOOKUP(E:E,笔记匹配!A:X,3,FALSE)</f>
        <v>圆湘琴</v>
      </c>
      <c r="AC801" s="19" t="str">
        <f>VLOOKUP(E:E,笔记匹配!A:X,2,FALSE)</f>
        <v>月之精华</v>
      </c>
      <c r="AD801" s="19" t="str">
        <f>VLOOKUP(E:E,笔记匹配!A:X,4,FALSE)</f>
        <v>广禾堂月之精华</v>
      </c>
    </row>
    <row r="802" spans="1:30">
      <c r="A802" s="22" t="s">
        <v>91</v>
      </c>
      <c r="B802" s="22" t="s">
        <v>521</v>
      </c>
      <c r="C802" s="23">
        <v>16642894</v>
      </c>
      <c r="D802" s="22" t="s">
        <v>172</v>
      </c>
      <c r="E802" s="22" t="s">
        <v>372</v>
      </c>
      <c r="F802" s="22" t="s">
        <v>524</v>
      </c>
      <c r="G802" s="23">
        <v>3233979</v>
      </c>
      <c r="H802" s="22" t="s">
        <v>524</v>
      </c>
      <c r="I802" s="23">
        <v>2619310</v>
      </c>
      <c r="J802" s="22" t="s">
        <v>518</v>
      </c>
      <c r="K802" s="23">
        <v>2.24</v>
      </c>
      <c r="L802" s="23">
        <v>145</v>
      </c>
      <c r="M802" s="23">
        <v>8</v>
      </c>
      <c r="N802" s="24">
        <v>0.0552</v>
      </c>
      <c r="O802" s="23">
        <v>0.28</v>
      </c>
      <c r="P802" s="23">
        <v>15.45</v>
      </c>
      <c r="Q802" s="23">
        <v>0</v>
      </c>
      <c r="R802" s="23">
        <v>0</v>
      </c>
      <c r="S802" s="23">
        <v>0</v>
      </c>
      <c r="T802" s="23">
        <v>0</v>
      </c>
      <c r="U802" s="23">
        <v>0</v>
      </c>
      <c r="V802" s="23">
        <v>0</v>
      </c>
      <c r="W802" s="23">
        <v>0</v>
      </c>
      <c r="X802" s="23">
        <v>0</v>
      </c>
      <c r="Y802" s="24">
        <v>0</v>
      </c>
      <c r="Z802" s="23">
        <v>1</v>
      </c>
      <c r="AA802" s="23">
        <v>0</v>
      </c>
      <c r="AB802" s="19" t="str">
        <f>VLOOKUP(E:E,笔记匹配!A:X,3,FALSE)</f>
        <v>圆湘琴</v>
      </c>
      <c r="AC802" s="19" t="str">
        <f>VLOOKUP(E:E,笔记匹配!A:X,2,FALSE)</f>
        <v>月之精华</v>
      </c>
      <c r="AD802" s="19" t="str">
        <f>VLOOKUP(E:E,笔记匹配!A:X,4,FALSE)</f>
        <v>广禾堂月之精华</v>
      </c>
    </row>
    <row r="803" spans="1:30">
      <c r="A803" s="22" t="s">
        <v>91</v>
      </c>
      <c r="B803" s="22" t="s">
        <v>531</v>
      </c>
      <c r="C803" s="23">
        <v>16851432</v>
      </c>
      <c r="D803" s="22" t="s">
        <v>172</v>
      </c>
      <c r="E803" s="22" t="s">
        <v>372</v>
      </c>
      <c r="F803" s="22" t="s">
        <v>532</v>
      </c>
      <c r="G803" s="23">
        <v>3264185</v>
      </c>
      <c r="H803" s="22" t="s">
        <v>532</v>
      </c>
      <c r="I803" s="23">
        <v>2651960</v>
      </c>
      <c r="J803" s="22" t="s">
        <v>518</v>
      </c>
      <c r="K803" s="23">
        <v>227.79</v>
      </c>
      <c r="L803" s="23">
        <v>18806</v>
      </c>
      <c r="M803" s="23">
        <v>496</v>
      </c>
      <c r="N803" s="24">
        <v>0.0264</v>
      </c>
      <c r="O803" s="23">
        <v>0.46</v>
      </c>
      <c r="P803" s="23">
        <v>12.11</v>
      </c>
      <c r="Q803" s="23">
        <v>2</v>
      </c>
      <c r="R803" s="23">
        <v>1</v>
      </c>
      <c r="S803" s="23">
        <v>0</v>
      </c>
      <c r="T803" s="23">
        <v>0</v>
      </c>
      <c r="U803" s="23">
        <v>0</v>
      </c>
      <c r="V803" s="23">
        <v>3</v>
      </c>
      <c r="W803" s="23">
        <v>75.93</v>
      </c>
      <c r="X803" s="23">
        <v>0</v>
      </c>
      <c r="Y803" s="24">
        <v>0</v>
      </c>
      <c r="Z803" s="23">
        <v>0</v>
      </c>
      <c r="AA803" s="23">
        <v>2</v>
      </c>
      <c r="AB803" s="19" t="str">
        <f>VLOOKUP(E:E,笔记匹配!A:X,3,FALSE)</f>
        <v>圆湘琴</v>
      </c>
      <c r="AC803" s="19" t="str">
        <f>VLOOKUP(E:E,笔记匹配!A:X,2,FALSE)</f>
        <v>月之精华</v>
      </c>
      <c r="AD803" s="19" t="str">
        <f>VLOOKUP(E:E,笔记匹配!A:X,4,FALSE)</f>
        <v>广禾堂月之精华</v>
      </c>
    </row>
    <row r="804" spans="1:30">
      <c r="A804" s="22" t="s">
        <v>91</v>
      </c>
      <c r="B804" s="22" t="s">
        <v>557</v>
      </c>
      <c r="C804" s="23">
        <v>17419696</v>
      </c>
      <c r="D804" s="22" t="s">
        <v>172</v>
      </c>
      <c r="E804" s="22" t="s">
        <v>372</v>
      </c>
      <c r="F804" s="22" t="s">
        <v>558</v>
      </c>
      <c r="G804" s="23">
        <v>3345513</v>
      </c>
      <c r="H804" s="22" t="s">
        <v>558</v>
      </c>
      <c r="I804" s="23">
        <v>2733316</v>
      </c>
      <c r="J804" s="22" t="s">
        <v>518</v>
      </c>
      <c r="K804" s="23">
        <v>176.63</v>
      </c>
      <c r="L804" s="23">
        <v>13791</v>
      </c>
      <c r="M804" s="23">
        <v>409</v>
      </c>
      <c r="N804" s="24">
        <v>0.0297</v>
      </c>
      <c r="O804" s="23">
        <v>0.43</v>
      </c>
      <c r="P804" s="23">
        <v>12.81</v>
      </c>
      <c r="Q804" s="23">
        <v>2</v>
      </c>
      <c r="R804" s="23">
        <v>0</v>
      </c>
      <c r="S804" s="23">
        <v>0</v>
      </c>
      <c r="T804" s="23">
        <v>0</v>
      </c>
      <c r="U804" s="23">
        <v>1</v>
      </c>
      <c r="V804" s="23">
        <v>3</v>
      </c>
      <c r="W804" s="23">
        <v>58.88</v>
      </c>
      <c r="X804" s="23">
        <v>0</v>
      </c>
      <c r="Y804" s="24">
        <v>0</v>
      </c>
      <c r="Z804" s="23">
        <v>2</v>
      </c>
      <c r="AA804" s="23">
        <v>1</v>
      </c>
      <c r="AB804" s="19" t="str">
        <f>VLOOKUP(E:E,笔记匹配!A:X,3,FALSE)</f>
        <v>圆湘琴</v>
      </c>
      <c r="AC804" s="19" t="str">
        <f>VLOOKUP(E:E,笔记匹配!A:X,2,FALSE)</f>
        <v>月之精华</v>
      </c>
      <c r="AD804" s="19" t="str">
        <f>VLOOKUP(E:E,笔记匹配!A:X,4,FALSE)</f>
        <v>广禾堂月之精华</v>
      </c>
    </row>
    <row r="805" spans="1:30">
      <c r="A805" s="22" t="s">
        <v>91</v>
      </c>
      <c r="B805" s="22" t="s">
        <v>569</v>
      </c>
      <c r="C805" s="23">
        <v>17994331</v>
      </c>
      <c r="D805" s="22" t="s">
        <v>172</v>
      </c>
      <c r="E805" s="22" t="s">
        <v>372</v>
      </c>
      <c r="F805" s="22" t="s">
        <v>570</v>
      </c>
      <c r="G805" s="23">
        <v>3555881</v>
      </c>
      <c r="H805" s="22" t="s">
        <v>570</v>
      </c>
      <c r="I805" s="23">
        <v>2940876</v>
      </c>
      <c r="J805" s="22" t="s">
        <v>518</v>
      </c>
      <c r="K805" s="23">
        <v>10.79</v>
      </c>
      <c r="L805" s="23">
        <v>1258</v>
      </c>
      <c r="M805" s="23">
        <v>37</v>
      </c>
      <c r="N805" s="24">
        <v>0.0294</v>
      </c>
      <c r="O805" s="23">
        <v>0.29</v>
      </c>
      <c r="P805" s="23">
        <v>8.58</v>
      </c>
      <c r="Q805" s="23">
        <v>0</v>
      </c>
      <c r="R805" s="23">
        <v>0</v>
      </c>
      <c r="S805" s="23">
        <v>0</v>
      </c>
      <c r="T805" s="23">
        <v>0</v>
      </c>
      <c r="U805" s="23">
        <v>0</v>
      </c>
      <c r="V805" s="23">
        <v>0</v>
      </c>
      <c r="W805" s="23">
        <v>0</v>
      </c>
      <c r="X805" s="23">
        <v>0</v>
      </c>
      <c r="Y805" s="24">
        <v>0</v>
      </c>
      <c r="Z805" s="23">
        <v>0</v>
      </c>
      <c r="AA805" s="23">
        <v>0</v>
      </c>
      <c r="AB805" s="19" t="str">
        <f>VLOOKUP(E:E,笔记匹配!A:X,3,FALSE)</f>
        <v>圆湘琴</v>
      </c>
      <c r="AC805" s="19" t="str">
        <f>VLOOKUP(E:E,笔记匹配!A:X,2,FALSE)</f>
        <v>月之精华</v>
      </c>
      <c r="AD805" s="19" t="str">
        <f>VLOOKUP(E:E,笔记匹配!A:X,4,FALSE)</f>
        <v>广禾堂月之精华</v>
      </c>
    </row>
    <row r="806" spans="1:30">
      <c r="A806" s="22" t="s">
        <v>91</v>
      </c>
      <c r="B806" s="22" t="s">
        <v>573</v>
      </c>
      <c r="C806" s="23">
        <v>18062841</v>
      </c>
      <c r="D806" s="22" t="s">
        <v>172</v>
      </c>
      <c r="E806" s="22" t="s">
        <v>373</v>
      </c>
      <c r="F806" s="22" t="s">
        <v>574</v>
      </c>
      <c r="G806" s="23">
        <v>3590010</v>
      </c>
      <c r="H806" s="22" t="s">
        <v>575</v>
      </c>
      <c r="I806" s="23">
        <v>2975201</v>
      </c>
      <c r="J806" s="22" t="s">
        <v>518</v>
      </c>
      <c r="K806" s="23">
        <v>4.14</v>
      </c>
      <c r="L806" s="23">
        <v>192</v>
      </c>
      <c r="M806" s="23">
        <v>14</v>
      </c>
      <c r="N806" s="24">
        <v>0.0729</v>
      </c>
      <c r="O806" s="23">
        <v>0.3</v>
      </c>
      <c r="P806" s="23">
        <v>21.56</v>
      </c>
      <c r="Q806" s="23">
        <v>0</v>
      </c>
      <c r="R806" s="23">
        <v>0</v>
      </c>
      <c r="S806" s="23">
        <v>1</v>
      </c>
      <c r="T806" s="23">
        <v>0</v>
      </c>
      <c r="U806" s="23">
        <v>0</v>
      </c>
      <c r="V806" s="23">
        <v>1</v>
      </c>
      <c r="W806" s="23">
        <v>4.14</v>
      </c>
      <c r="X806" s="23">
        <v>0</v>
      </c>
      <c r="Y806" s="24">
        <v>0</v>
      </c>
      <c r="Z806" s="23">
        <v>0</v>
      </c>
      <c r="AA806" s="23">
        <v>0</v>
      </c>
      <c r="AB806" s="19" t="str">
        <f>VLOOKUP(E:E,笔记匹配!A:X,3,FALSE)</f>
        <v>西米是个小可爱</v>
      </c>
      <c r="AC806" s="19" t="str">
        <f>VLOOKUP(E:E,笔记匹配!A:X,2,FALSE)</f>
        <v>月之精华</v>
      </c>
      <c r="AD806" s="19" t="str">
        <f>VLOOKUP(E:E,笔记匹配!A:X,4,FALSE)</f>
        <v>广禾堂</v>
      </c>
    </row>
    <row r="807" spans="1:30">
      <c r="A807" s="22" t="s">
        <v>91</v>
      </c>
      <c r="B807" s="22" t="s">
        <v>573</v>
      </c>
      <c r="C807" s="23">
        <v>18063010</v>
      </c>
      <c r="D807" s="22" t="s">
        <v>172</v>
      </c>
      <c r="E807" s="22" t="s">
        <v>373</v>
      </c>
      <c r="F807" s="22" t="s">
        <v>576</v>
      </c>
      <c r="G807" s="23">
        <v>3590089</v>
      </c>
      <c r="H807" s="22" t="s">
        <v>577</v>
      </c>
      <c r="I807" s="23">
        <v>2975278</v>
      </c>
      <c r="J807" s="22" t="s">
        <v>518</v>
      </c>
      <c r="K807" s="23">
        <v>119.42</v>
      </c>
      <c r="L807" s="23">
        <v>10198</v>
      </c>
      <c r="M807" s="23">
        <v>276</v>
      </c>
      <c r="N807" s="24">
        <v>0.0271</v>
      </c>
      <c r="O807" s="23">
        <v>0.43</v>
      </c>
      <c r="P807" s="23">
        <v>11.71</v>
      </c>
      <c r="Q807" s="23">
        <v>2</v>
      </c>
      <c r="R807" s="23">
        <v>0</v>
      </c>
      <c r="S807" s="23">
        <v>1</v>
      </c>
      <c r="T807" s="23">
        <v>0</v>
      </c>
      <c r="U807" s="23">
        <v>0</v>
      </c>
      <c r="V807" s="23">
        <v>3</v>
      </c>
      <c r="W807" s="23">
        <v>39.81</v>
      </c>
      <c r="X807" s="23">
        <v>0</v>
      </c>
      <c r="Y807" s="24">
        <v>0</v>
      </c>
      <c r="Z807" s="23">
        <v>1</v>
      </c>
      <c r="AA807" s="23">
        <v>0</v>
      </c>
      <c r="AB807" s="19" t="str">
        <f>VLOOKUP(E:E,笔记匹配!A:X,3,FALSE)</f>
        <v>西米是个小可爱</v>
      </c>
      <c r="AC807" s="19" t="str">
        <f>VLOOKUP(E:E,笔记匹配!A:X,2,FALSE)</f>
        <v>月之精华</v>
      </c>
      <c r="AD807" s="19" t="str">
        <f>VLOOKUP(E:E,笔记匹配!A:X,4,FALSE)</f>
        <v>广禾堂</v>
      </c>
    </row>
    <row r="808" spans="1:30">
      <c r="A808" s="22" t="s">
        <v>91</v>
      </c>
      <c r="B808" s="22" t="s">
        <v>578</v>
      </c>
      <c r="C808" s="23">
        <v>18063089</v>
      </c>
      <c r="D808" s="22" t="s">
        <v>172</v>
      </c>
      <c r="E808" s="22" t="s">
        <v>372</v>
      </c>
      <c r="F808" s="22" t="s">
        <v>579</v>
      </c>
      <c r="G808" s="23">
        <v>3590129</v>
      </c>
      <c r="H808" s="22" t="s">
        <v>580</v>
      </c>
      <c r="I808" s="23">
        <v>2975322</v>
      </c>
      <c r="J808" s="22" t="s">
        <v>518</v>
      </c>
      <c r="K808" s="23">
        <v>10.71</v>
      </c>
      <c r="L808" s="23">
        <v>1758</v>
      </c>
      <c r="M808" s="23">
        <v>38</v>
      </c>
      <c r="N808" s="24">
        <v>0.0216</v>
      </c>
      <c r="O808" s="23">
        <v>0.28</v>
      </c>
      <c r="P808" s="23">
        <v>6.09</v>
      </c>
      <c r="Q808" s="23">
        <v>1</v>
      </c>
      <c r="R808" s="23">
        <v>0</v>
      </c>
      <c r="S808" s="23">
        <v>0</v>
      </c>
      <c r="T808" s="23">
        <v>0</v>
      </c>
      <c r="U808" s="23">
        <v>0</v>
      </c>
      <c r="V808" s="23">
        <v>1</v>
      </c>
      <c r="W808" s="23">
        <v>10.71</v>
      </c>
      <c r="X808" s="23">
        <v>0</v>
      </c>
      <c r="Y808" s="24">
        <v>0</v>
      </c>
      <c r="Z808" s="23">
        <v>0</v>
      </c>
      <c r="AA808" s="23">
        <v>0</v>
      </c>
      <c r="AB808" s="19" t="str">
        <f>VLOOKUP(E:E,笔记匹配!A:X,3,FALSE)</f>
        <v>圆湘琴</v>
      </c>
      <c r="AC808" s="19" t="str">
        <f>VLOOKUP(E:E,笔记匹配!A:X,2,FALSE)</f>
        <v>月之精华</v>
      </c>
      <c r="AD808" s="19" t="str">
        <f>VLOOKUP(E:E,笔记匹配!A:X,4,FALSE)</f>
        <v>广禾堂月之精华</v>
      </c>
    </row>
    <row r="809" spans="1:30">
      <c r="A809" s="22" t="s">
        <v>91</v>
      </c>
      <c r="B809" s="22" t="s">
        <v>590</v>
      </c>
      <c r="C809" s="23">
        <v>19153892</v>
      </c>
      <c r="D809" s="22" t="s">
        <v>184</v>
      </c>
      <c r="E809" s="22" t="s">
        <v>374</v>
      </c>
      <c r="F809" s="22" t="s">
        <v>591</v>
      </c>
      <c r="G809" s="23">
        <v>4107361</v>
      </c>
      <c r="H809" s="22" t="s">
        <v>591</v>
      </c>
      <c r="I809" s="23">
        <v>3489735</v>
      </c>
      <c r="J809" s="22" t="s">
        <v>518</v>
      </c>
      <c r="K809" s="23">
        <v>56.81</v>
      </c>
      <c r="L809" s="23">
        <v>2823</v>
      </c>
      <c r="M809" s="23">
        <v>139</v>
      </c>
      <c r="N809" s="24">
        <v>0.0492</v>
      </c>
      <c r="O809" s="23">
        <v>0.41</v>
      </c>
      <c r="P809" s="23">
        <v>20.12</v>
      </c>
      <c r="Q809" s="23">
        <v>4</v>
      </c>
      <c r="R809" s="23">
        <v>0</v>
      </c>
      <c r="S809" s="23">
        <v>3</v>
      </c>
      <c r="T809" s="23">
        <v>0</v>
      </c>
      <c r="U809" s="23">
        <v>0</v>
      </c>
      <c r="V809" s="23">
        <v>7</v>
      </c>
      <c r="W809" s="23">
        <v>8.12</v>
      </c>
      <c r="X809" s="23">
        <v>0</v>
      </c>
      <c r="Y809" s="24">
        <v>0</v>
      </c>
      <c r="Z809" s="23">
        <v>0</v>
      </c>
      <c r="AA809" s="23">
        <v>0</v>
      </c>
      <c r="AB809" s="19" t="str">
        <f>VLOOKUP(E:E,笔记匹配!A:X,3,FALSE)</f>
        <v>是你拐</v>
      </c>
      <c r="AC809" s="19" t="str">
        <f>VLOOKUP(E:E,笔记匹配!A:X,2,FALSE)</f>
        <v>月之精华</v>
      </c>
      <c r="AD809" s="19" t="str">
        <f>VLOOKUP(E:E,笔记匹配!A:X,4,FALSE)</f>
        <v>广禾堂月之精华</v>
      </c>
    </row>
    <row r="810" spans="1:30">
      <c r="A810" s="22" t="s">
        <v>91</v>
      </c>
      <c r="B810" s="22" t="s">
        <v>592</v>
      </c>
      <c r="C810" s="23">
        <v>19286290</v>
      </c>
      <c r="D810" s="22" t="s">
        <v>184</v>
      </c>
      <c r="E810" s="22" t="s">
        <v>390</v>
      </c>
      <c r="F810" s="22" t="s">
        <v>593</v>
      </c>
      <c r="G810" s="23">
        <v>4167658</v>
      </c>
      <c r="H810" s="22" t="s">
        <v>594</v>
      </c>
      <c r="I810" s="23">
        <v>3505260</v>
      </c>
      <c r="J810" s="22" t="s">
        <v>518</v>
      </c>
      <c r="K810" s="23">
        <v>56.69</v>
      </c>
      <c r="L810" s="23">
        <v>2463</v>
      </c>
      <c r="M810" s="23">
        <v>133</v>
      </c>
      <c r="N810" s="24">
        <v>0.054</v>
      </c>
      <c r="O810" s="23">
        <v>0.43</v>
      </c>
      <c r="P810" s="23">
        <v>23.02</v>
      </c>
      <c r="Q810" s="23">
        <v>6</v>
      </c>
      <c r="R810" s="23">
        <v>0</v>
      </c>
      <c r="S810" s="23">
        <v>3</v>
      </c>
      <c r="T810" s="23">
        <v>0</v>
      </c>
      <c r="U810" s="23">
        <v>0</v>
      </c>
      <c r="V810" s="23">
        <v>9</v>
      </c>
      <c r="W810" s="23">
        <v>6.3</v>
      </c>
      <c r="X810" s="23">
        <v>0</v>
      </c>
      <c r="Y810" s="24">
        <v>0</v>
      </c>
      <c r="Z810" s="23">
        <v>1</v>
      </c>
      <c r="AA810" s="23">
        <v>1</v>
      </c>
      <c r="AB810" s="19" t="str">
        <f>VLOOKUP(E:E,笔记匹配!A:X,3,FALSE)</f>
        <v>大雷芸</v>
      </c>
      <c r="AC810" s="19" t="str">
        <f>VLOOKUP(E:E,笔记匹配!A:X,2,FALSE)</f>
        <v>月之精华</v>
      </c>
      <c r="AD810" s="19" t="str">
        <f>VLOOKUP(E:E,笔记匹配!A:X,4,FALSE)</f>
        <v>广禾堂</v>
      </c>
    </row>
    <row r="811" spans="1:30">
      <c r="A811" s="22" t="s">
        <v>91</v>
      </c>
      <c r="B811" s="22" t="s">
        <v>598</v>
      </c>
      <c r="C811" s="23">
        <v>19868929</v>
      </c>
      <c r="D811" s="22" t="s">
        <v>172</v>
      </c>
      <c r="E811" s="22" t="s">
        <v>372</v>
      </c>
      <c r="F811" s="22" t="s">
        <v>599</v>
      </c>
      <c r="G811" s="23">
        <v>4439660</v>
      </c>
      <c r="H811" s="22" t="s">
        <v>599</v>
      </c>
      <c r="I811" s="23">
        <v>3806955</v>
      </c>
      <c r="J811" s="22" t="s">
        <v>518</v>
      </c>
      <c r="K811" s="23">
        <v>13.83</v>
      </c>
      <c r="L811" s="23">
        <v>1648</v>
      </c>
      <c r="M811" s="23">
        <v>48</v>
      </c>
      <c r="N811" s="24">
        <v>0.0291</v>
      </c>
      <c r="O811" s="23">
        <v>0.29</v>
      </c>
      <c r="P811" s="23">
        <v>8.39</v>
      </c>
      <c r="Q811" s="23">
        <v>1</v>
      </c>
      <c r="R811" s="23">
        <v>0</v>
      </c>
      <c r="S811" s="23">
        <v>0</v>
      </c>
      <c r="T811" s="23">
        <v>0</v>
      </c>
      <c r="U811" s="23">
        <v>0</v>
      </c>
      <c r="V811" s="23">
        <v>1</v>
      </c>
      <c r="W811" s="23">
        <v>13.83</v>
      </c>
      <c r="X811" s="23">
        <v>0</v>
      </c>
      <c r="Y811" s="24">
        <v>0</v>
      </c>
      <c r="Z811" s="23">
        <v>0</v>
      </c>
      <c r="AA811" s="23">
        <v>0</v>
      </c>
      <c r="AB811" s="19" t="str">
        <f>VLOOKUP(E:E,笔记匹配!A:X,3,FALSE)</f>
        <v>圆湘琴</v>
      </c>
      <c r="AC811" s="19" t="str">
        <f>VLOOKUP(E:E,笔记匹配!A:X,2,FALSE)</f>
        <v>月之精华</v>
      </c>
      <c r="AD811" s="19" t="str">
        <f>VLOOKUP(E:E,笔记匹配!A:X,4,FALSE)</f>
        <v>广禾堂月之精华</v>
      </c>
    </row>
    <row r="812" spans="1:30">
      <c r="A812" s="22" t="s">
        <v>92</v>
      </c>
      <c r="B812" s="22" t="s">
        <v>521</v>
      </c>
      <c r="C812" s="23">
        <v>16642222</v>
      </c>
      <c r="D812" s="22" t="s">
        <v>172</v>
      </c>
      <c r="E812" s="22" t="s">
        <v>372</v>
      </c>
      <c r="F812" s="22" t="s">
        <v>522</v>
      </c>
      <c r="G812" s="23">
        <v>3233847</v>
      </c>
      <c r="H812" s="22" t="s">
        <v>522</v>
      </c>
      <c r="I812" s="23">
        <v>2619163</v>
      </c>
      <c r="J812" s="22" t="s">
        <v>518</v>
      </c>
      <c r="K812" s="23">
        <v>210.03</v>
      </c>
      <c r="L812" s="23">
        <v>10741</v>
      </c>
      <c r="M812" s="23">
        <v>384</v>
      </c>
      <c r="N812" s="24">
        <v>0.0358</v>
      </c>
      <c r="O812" s="23">
        <v>0.55</v>
      </c>
      <c r="P812" s="23">
        <v>19.55</v>
      </c>
      <c r="Q812" s="23">
        <v>3</v>
      </c>
      <c r="R812" s="23">
        <v>0</v>
      </c>
      <c r="S812" s="23">
        <v>3</v>
      </c>
      <c r="T812" s="23">
        <v>0</v>
      </c>
      <c r="U812" s="23">
        <v>0</v>
      </c>
      <c r="V812" s="23">
        <v>6</v>
      </c>
      <c r="W812" s="23">
        <v>35.01</v>
      </c>
      <c r="X812" s="23">
        <v>0</v>
      </c>
      <c r="Y812" s="24">
        <v>0</v>
      </c>
      <c r="Z812" s="23">
        <v>1</v>
      </c>
      <c r="AA812" s="23">
        <v>1</v>
      </c>
      <c r="AB812" s="19" t="str">
        <f>VLOOKUP(E:E,笔记匹配!A:X,3,FALSE)</f>
        <v>圆湘琴</v>
      </c>
      <c r="AC812" s="19" t="str">
        <f>VLOOKUP(E:E,笔记匹配!A:X,2,FALSE)</f>
        <v>月之精华</v>
      </c>
      <c r="AD812" s="19" t="str">
        <f>VLOOKUP(E:E,笔记匹配!A:X,4,FALSE)</f>
        <v>广禾堂月之精华</v>
      </c>
    </row>
    <row r="813" spans="1:30">
      <c r="A813" s="22" t="s">
        <v>92</v>
      </c>
      <c r="B813" s="22" t="s">
        <v>521</v>
      </c>
      <c r="C813" s="23">
        <v>16642794</v>
      </c>
      <c r="D813" s="22" t="s">
        <v>172</v>
      </c>
      <c r="E813" s="22" t="s">
        <v>372</v>
      </c>
      <c r="F813" s="22" t="s">
        <v>523</v>
      </c>
      <c r="G813" s="23">
        <v>3233955</v>
      </c>
      <c r="H813" s="22" t="s">
        <v>523</v>
      </c>
      <c r="I813" s="23">
        <v>2619293</v>
      </c>
      <c r="J813" s="22" t="s">
        <v>518</v>
      </c>
      <c r="K813" s="23">
        <v>36.39</v>
      </c>
      <c r="L813" s="23">
        <v>2201</v>
      </c>
      <c r="M813" s="23">
        <v>83</v>
      </c>
      <c r="N813" s="24">
        <v>0.0377</v>
      </c>
      <c r="O813" s="23">
        <v>0.44</v>
      </c>
      <c r="P813" s="23">
        <v>16.53</v>
      </c>
      <c r="Q813" s="23">
        <v>1</v>
      </c>
      <c r="R813" s="23">
        <v>0</v>
      </c>
      <c r="S813" s="23">
        <v>0</v>
      </c>
      <c r="T813" s="23">
        <v>0</v>
      </c>
      <c r="U813" s="23">
        <v>0</v>
      </c>
      <c r="V813" s="23">
        <v>1</v>
      </c>
      <c r="W813" s="23">
        <v>36.39</v>
      </c>
      <c r="X813" s="23">
        <v>0</v>
      </c>
      <c r="Y813" s="24">
        <v>0</v>
      </c>
      <c r="Z813" s="23">
        <v>0</v>
      </c>
      <c r="AA813" s="23">
        <v>0</v>
      </c>
      <c r="AB813" s="19" t="str">
        <f>VLOOKUP(E:E,笔记匹配!A:X,3,FALSE)</f>
        <v>圆湘琴</v>
      </c>
      <c r="AC813" s="19" t="str">
        <f>VLOOKUP(E:E,笔记匹配!A:X,2,FALSE)</f>
        <v>月之精华</v>
      </c>
      <c r="AD813" s="19" t="str">
        <f>VLOOKUP(E:E,笔记匹配!A:X,4,FALSE)</f>
        <v>广禾堂月之精华</v>
      </c>
    </row>
    <row r="814" spans="1:30">
      <c r="A814" s="22" t="s">
        <v>92</v>
      </c>
      <c r="B814" s="22" t="s">
        <v>521</v>
      </c>
      <c r="C814" s="23">
        <v>16642894</v>
      </c>
      <c r="D814" s="22" t="s">
        <v>172</v>
      </c>
      <c r="E814" s="22" t="s">
        <v>372</v>
      </c>
      <c r="F814" s="22" t="s">
        <v>524</v>
      </c>
      <c r="G814" s="23">
        <v>3233979</v>
      </c>
      <c r="H814" s="22" t="s">
        <v>524</v>
      </c>
      <c r="I814" s="23">
        <v>2619310</v>
      </c>
      <c r="J814" s="22" t="s">
        <v>518</v>
      </c>
      <c r="K814" s="23">
        <v>0.9</v>
      </c>
      <c r="L814" s="23">
        <v>144</v>
      </c>
      <c r="M814" s="23">
        <v>3</v>
      </c>
      <c r="N814" s="24">
        <v>0.0208</v>
      </c>
      <c r="O814" s="23">
        <v>0.3</v>
      </c>
      <c r="P814" s="23">
        <v>6.25</v>
      </c>
      <c r="Q814" s="23">
        <v>0</v>
      </c>
      <c r="R814" s="23">
        <v>0</v>
      </c>
      <c r="S814" s="23">
        <v>0</v>
      </c>
      <c r="T814" s="23">
        <v>0</v>
      </c>
      <c r="U814" s="23">
        <v>0</v>
      </c>
      <c r="V814" s="23">
        <v>0</v>
      </c>
      <c r="W814" s="23">
        <v>0</v>
      </c>
      <c r="X814" s="23">
        <v>0</v>
      </c>
      <c r="Y814" s="24">
        <v>0</v>
      </c>
      <c r="Z814" s="23">
        <v>0</v>
      </c>
      <c r="AA814" s="23">
        <v>0</v>
      </c>
      <c r="AB814" s="19" t="str">
        <f>VLOOKUP(E:E,笔记匹配!A:X,3,FALSE)</f>
        <v>圆湘琴</v>
      </c>
      <c r="AC814" s="19" t="str">
        <f>VLOOKUP(E:E,笔记匹配!A:X,2,FALSE)</f>
        <v>月之精华</v>
      </c>
      <c r="AD814" s="19" t="str">
        <f>VLOOKUP(E:E,笔记匹配!A:X,4,FALSE)</f>
        <v>广禾堂月之精华</v>
      </c>
    </row>
    <row r="815" spans="1:30">
      <c r="A815" s="22" t="s">
        <v>92</v>
      </c>
      <c r="B815" s="22" t="s">
        <v>531</v>
      </c>
      <c r="C815" s="23">
        <v>16851432</v>
      </c>
      <c r="D815" s="22" t="s">
        <v>172</v>
      </c>
      <c r="E815" s="22" t="s">
        <v>372</v>
      </c>
      <c r="F815" s="22" t="s">
        <v>532</v>
      </c>
      <c r="G815" s="23">
        <v>3264185</v>
      </c>
      <c r="H815" s="22" t="s">
        <v>532</v>
      </c>
      <c r="I815" s="23">
        <v>2651960</v>
      </c>
      <c r="J815" s="22" t="s">
        <v>518</v>
      </c>
      <c r="K815" s="23">
        <v>176.94</v>
      </c>
      <c r="L815" s="23">
        <v>14543</v>
      </c>
      <c r="M815" s="23">
        <v>381</v>
      </c>
      <c r="N815" s="24">
        <v>0.0262</v>
      </c>
      <c r="O815" s="23">
        <v>0.46</v>
      </c>
      <c r="P815" s="23">
        <v>12.17</v>
      </c>
      <c r="Q815" s="23">
        <v>5</v>
      </c>
      <c r="R815" s="23">
        <v>0</v>
      </c>
      <c r="S815" s="23">
        <v>1</v>
      </c>
      <c r="T815" s="23">
        <v>1</v>
      </c>
      <c r="U815" s="23">
        <v>0</v>
      </c>
      <c r="V815" s="23">
        <v>7</v>
      </c>
      <c r="W815" s="23">
        <v>25.28</v>
      </c>
      <c r="X815" s="23">
        <v>0</v>
      </c>
      <c r="Y815" s="24">
        <v>0</v>
      </c>
      <c r="Z815" s="23">
        <v>0</v>
      </c>
      <c r="AA815" s="23">
        <v>0</v>
      </c>
      <c r="AB815" s="19" t="str">
        <f>VLOOKUP(E:E,笔记匹配!A:X,3,FALSE)</f>
        <v>圆湘琴</v>
      </c>
      <c r="AC815" s="19" t="str">
        <f>VLOOKUP(E:E,笔记匹配!A:X,2,FALSE)</f>
        <v>月之精华</v>
      </c>
      <c r="AD815" s="19" t="str">
        <f>VLOOKUP(E:E,笔记匹配!A:X,4,FALSE)</f>
        <v>广禾堂月之精华</v>
      </c>
    </row>
    <row r="816" spans="1:30">
      <c r="A816" s="22" t="s">
        <v>92</v>
      </c>
      <c r="B816" s="22" t="s">
        <v>557</v>
      </c>
      <c r="C816" s="23">
        <v>17419696</v>
      </c>
      <c r="D816" s="22" t="s">
        <v>172</v>
      </c>
      <c r="E816" s="22" t="s">
        <v>372</v>
      </c>
      <c r="F816" s="22" t="s">
        <v>558</v>
      </c>
      <c r="G816" s="23">
        <v>3345513</v>
      </c>
      <c r="H816" s="22" t="s">
        <v>558</v>
      </c>
      <c r="I816" s="23">
        <v>2733316</v>
      </c>
      <c r="J816" s="22" t="s">
        <v>518</v>
      </c>
      <c r="K816" s="23">
        <v>155.17</v>
      </c>
      <c r="L816" s="23">
        <v>11910</v>
      </c>
      <c r="M816" s="23">
        <v>347</v>
      </c>
      <c r="N816" s="24">
        <v>0.0291</v>
      </c>
      <c r="O816" s="23">
        <v>0.45</v>
      </c>
      <c r="P816" s="23">
        <v>13.03</v>
      </c>
      <c r="Q816" s="23">
        <v>7</v>
      </c>
      <c r="R816" s="23">
        <v>0</v>
      </c>
      <c r="S816" s="23">
        <v>4</v>
      </c>
      <c r="T816" s="23">
        <v>0</v>
      </c>
      <c r="U816" s="23">
        <v>2</v>
      </c>
      <c r="V816" s="23">
        <v>13</v>
      </c>
      <c r="W816" s="23">
        <v>11.94</v>
      </c>
      <c r="X816" s="23">
        <v>0</v>
      </c>
      <c r="Y816" s="24">
        <v>0</v>
      </c>
      <c r="Z816" s="23">
        <v>3</v>
      </c>
      <c r="AA816" s="23">
        <v>1</v>
      </c>
      <c r="AB816" s="19" t="str">
        <f>VLOOKUP(E:E,笔记匹配!A:X,3,FALSE)</f>
        <v>圆湘琴</v>
      </c>
      <c r="AC816" s="19" t="str">
        <f>VLOOKUP(E:E,笔记匹配!A:X,2,FALSE)</f>
        <v>月之精华</v>
      </c>
      <c r="AD816" s="19" t="str">
        <f>VLOOKUP(E:E,笔记匹配!A:X,4,FALSE)</f>
        <v>广禾堂月之精华</v>
      </c>
    </row>
    <row r="817" spans="1:30">
      <c r="A817" s="22" t="s">
        <v>92</v>
      </c>
      <c r="B817" s="22" t="s">
        <v>569</v>
      </c>
      <c r="C817" s="23">
        <v>17994331</v>
      </c>
      <c r="D817" s="22" t="s">
        <v>172</v>
      </c>
      <c r="E817" s="22" t="s">
        <v>372</v>
      </c>
      <c r="F817" s="22" t="s">
        <v>570</v>
      </c>
      <c r="G817" s="23">
        <v>3555881</v>
      </c>
      <c r="H817" s="22" t="s">
        <v>570</v>
      </c>
      <c r="I817" s="23">
        <v>2940876</v>
      </c>
      <c r="J817" s="22" t="s">
        <v>518</v>
      </c>
      <c r="K817" s="23">
        <v>7.41</v>
      </c>
      <c r="L817" s="23">
        <v>869</v>
      </c>
      <c r="M817" s="23">
        <v>26</v>
      </c>
      <c r="N817" s="24">
        <v>0.0299</v>
      </c>
      <c r="O817" s="23">
        <v>0.29</v>
      </c>
      <c r="P817" s="23">
        <v>8.53</v>
      </c>
      <c r="Q817" s="23">
        <v>0</v>
      </c>
      <c r="R817" s="23">
        <v>0</v>
      </c>
      <c r="S817" s="23">
        <v>0</v>
      </c>
      <c r="T817" s="23">
        <v>0</v>
      </c>
      <c r="U817" s="23">
        <v>0</v>
      </c>
      <c r="V817" s="23">
        <v>0</v>
      </c>
      <c r="W817" s="23">
        <v>0</v>
      </c>
      <c r="X817" s="23">
        <v>0</v>
      </c>
      <c r="Y817" s="24">
        <v>0</v>
      </c>
      <c r="Z817" s="23">
        <v>1</v>
      </c>
      <c r="AA817" s="23">
        <v>0</v>
      </c>
      <c r="AB817" s="19" t="str">
        <f>VLOOKUP(E:E,笔记匹配!A:X,3,FALSE)</f>
        <v>圆湘琴</v>
      </c>
      <c r="AC817" s="19" t="str">
        <f>VLOOKUP(E:E,笔记匹配!A:X,2,FALSE)</f>
        <v>月之精华</v>
      </c>
      <c r="AD817" s="19" t="str">
        <f>VLOOKUP(E:E,笔记匹配!A:X,4,FALSE)</f>
        <v>广禾堂月之精华</v>
      </c>
    </row>
    <row r="818" spans="1:30">
      <c r="A818" s="22" t="s">
        <v>92</v>
      </c>
      <c r="B818" s="22" t="s">
        <v>573</v>
      </c>
      <c r="C818" s="23">
        <v>18062841</v>
      </c>
      <c r="D818" s="22" t="s">
        <v>172</v>
      </c>
      <c r="E818" s="22" t="s">
        <v>373</v>
      </c>
      <c r="F818" s="22" t="s">
        <v>574</v>
      </c>
      <c r="G818" s="23">
        <v>3590010</v>
      </c>
      <c r="H818" s="22" t="s">
        <v>575</v>
      </c>
      <c r="I818" s="23">
        <v>2975201</v>
      </c>
      <c r="J818" s="22" t="s">
        <v>518</v>
      </c>
      <c r="K818" s="23">
        <v>0.9</v>
      </c>
      <c r="L818" s="23">
        <v>202</v>
      </c>
      <c r="M818" s="23">
        <v>3</v>
      </c>
      <c r="N818" s="24">
        <v>0.0149</v>
      </c>
      <c r="O818" s="23">
        <v>0.3</v>
      </c>
      <c r="P818" s="23">
        <v>4.46</v>
      </c>
      <c r="Q818" s="23">
        <v>0</v>
      </c>
      <c r="R818" s="23">
        <v>0</v>
      </c>
      <c r="S818" s="23">
        <v>0</v>
      </c>
      <c r="T818" s="23">
        <v>0</v>
      </c>
      <c r="U818" s="23">
        <v>0</v>
      </c>
      <c r="V818" s="23">
        <v>0</v>
      </c>
      <c r="W818" s="23">
        <v>0</v>
      </c>
      <c r="X818" s="23">
        <v>0</v>
      </c>
      <c r="Y818" s="24">
        <v>0</v>
      </c>
      <c r="Z818" s="23">
        <v>0</v>
      </c>
      <c r="AA818" s="23">
        <v>0</v>
      </c>
      <c r="AB818" s="19" t="str">
        <f>VLOOKUP(E:E,笔记匹配!A:X,3,FALSE)</f>
        <v>西米是个小可爱</v>
      </c>
      <c r="AC818" s="19" t="str">
        <f>VLOOKUP(E:E,笔记匹配!A:X,2,FALSE)</f>
        <v>月之精华</v>
      </c>
      <c r="AD818" s="19" t="str">
        <f>VLOOKUP(E:E,笔记匹配!A:X,4,FALSE)</f>
        <v>广禾堂</v>
      </c>
    </row>
    <row r="819" spans="1:30">
      <c r="A819" s="22" t="s">
        <v>92</v>
      </c>
      <c r="B819" s="22" t="s">
        <v>573</v>
      </c>
      <c r="C819" s="23">
        <v>18063010</v>
      </c>
      <c r="D819" s="22" t="s">
        <v>172</v>
      </c>
      <c r="E819" s="22" t="s">
        <v>373</v>
      </c>
      <c r="F819" s="22" t="s">
        <v>576</v>
      </c>
      <c r="G819" s="23">
        <v>3590089</v>
      </c>
      <c r="H819" s="22" t="s">
        <v>577</v>
      </c>
      <c r="I819" s="23">
        <v>2975278</v>
      </c>
      <c r="J819" s="22" t="s">
        <v>518</v>
      </c>
      <c r="K819" s="23">
        <v>104.4</v>
      </c>
      <c r="L819" s="23">
        <v>7042</v>
      </c>
      <c r="M819" s="23">
        <v>241</v>
      </c>
      <c r="N819" s="24">
        <v>0.0342</v>
      </c>
      <c r="O819" s="23">
        <v>0.43</v>
      </c>
      <c r="P819" s="23">
        <v>14.83</v>
      </c>
      <c r="Q819" s="23">
        <v>2</v>
      </c>
      <c r="R819" s="23">
        <v>0</v>
      </c>
      <c r="S819" s="23">
        <v>1</v>
      </c>
      <c r="T819" s="23">
        <v>0</v>
      </c>
      <c r="U819" s="23">
        <v>0</v>
      </c>
      <c r="V819" s="23">
        <v>3</v>
      </c>
      <c r="W819" s="23">
        <v>34.8</v>
      </c>
      <c r="X819" s="23">
        <v>0</v>
      </c>
      <c r="Y819" s="24">
        <v>0</v>
      </c>
      <c r="Z819" s="23">
        <v>0</v>
      </c>
      <c r="AA819" s="23">
        <v>0</v>
      </c>
      <c r="AB819" s="19" t="str">
        <f>VLOOKUP(E:E,笔记匹配!A:X,3,FALSE)</f>
        <v>西米是个小可爱</v>
      </c>
      <c r="AC819" s="19" t="str">
        <f>VLOOKUP(E:E,笔记匹配!A:X,2,FALSE)</f>
        <v>月之精华</v>
      </c>
      <c r="AD819" s="19" t="str">
        <f>VLOOKUP(E:E,笔记匹配!A:X,4,FALSE)</f>
        <v>广禾堂</v>
      </c>
    </row>
    <row r="820" spans="1:30">
      <c r="A820" s="22" t="s">
        <v>92</v>
      </c>
      <c r="B820" s="22" t="s">
        <v>578</v>
      </c>
      <c r="C820" s="23">
        <v>18063089</v>
      </c>
      <c r="D820" s="22" t="s">
        <v>172</v>
      </c>
      <c r="E820" s="22" t="s">
        <v>372</v>
      </c>
      <c r="F820" s="22" t="s">
        <v>579</v>
      </c>
      <c r="G820" s="23">
        <v>3590129</v>
      </c>
      <c r="H820" s="22" t="s">
        <v>580</v>
      </c>
      <c r="I820" s="23">
        <v>2975322</v>
      </c>
      <c r="J820" s="22" t="s">
        <v>518</v>
      </c>
      <c r="K820" s="23">
        <v>8.7</v>
      </c>
      <c r="L820" s="23">
        <v>1126</v>
      </c>
      <c r="M820" s="23">
        <v>30</v>
      </c>
      <c r="N820" s="24">
        <v>0.0266</v>
      </c>
      <c r="O820" s="23">
        <v>0.29</v>
      </c>
      <c r="P820" s="23">
        <v>7.73</v>
      </c>
      <c r="Q820" s="23">
        <v>0</v>
      </c>
      <c r="R820" s="23">
        <v>0</v>
      </c>
      <c r="S820" s="23">
        <v>0</v>
      </c>
      <c r="T820" s="23">
        <v>0</v>
      </c>
      <c r="U820" s="23">
        <v>0</v>
      </c>
      <c r="V820" s="23">
        <v>0</v>
      </c>
      <c r="W820" s="23">
        <v>0</v>
      </c>
      <c r="X820" s="23">
        <v>0</v>
      </c>
      <c r="Y820" s="24">
        <v>0</v>
      </c>
      <c r="Z820" s="23">
        <v>0</v>
      </c>
      <c r="AA820" s="23">
        <v>0</v>
      </c>
      <c r="AB820" s="19" t="str">
        <f>VLOOKUP(E:E,笔记匹配!A:X,3,FALSE)</f>
        <v>圆湘琴</v>
      </c>
      <c r="AC820" s="19" t="str">
        <f>VLOOKUP(E:E,笔记匹配!A:X,2,FALSE)</f>
        <v>月之精华</v>
      </c>
      <c r="AD820" s="19" t="str">
        <f>VLOOKUP(E:E,笔记匹配!A:X,4,FALSE)</f>
        <v>广禾堂月之精华</v>
      </c>
    </row>
    <row r="821" spans="1:30">
      <c r="A821" s="22" t="s">
        <v>92</v>
      </c>
      <c r="B821" s="22" t="s">
        <v>590</v>
      </c>
      <c r="C821" s="23">
        <v>19153892</v>
      </c>
      <c r="D821" s="22" t="s">
        <v>184</v>
      </c>
      <c r="E821" s="22" t="s">
        <v>374</v>
      </c>
      <c r="F821" s="22" t="s">
        <v>591</v>
      </c>
      <c r="G821" s="23">
        <v>4107361</v>
      </c>
      <c r="H821" s="22" t="s">
        <v>591</v>
      </c>
      <c r="I821" s="23">
        <v>3489735</v>
      </c>
      <c r="J821" s="22" t="s">
        <v>518</v>
      </c>
      <c r="K821" s="23">
        <v>52.75</v>
      </c>
      <c r="L821" s="23">
        <v>1990</v>
      </c>
      <c r="M821" s="23">
        <v>125</v>
      </c>
      <c r="N821" s="24">
        <v>0.0628</v>
      </c>
      <c r="O821" s="23">
        <v>0.42</v>
      </c>
      <c r="P821" s="23">
        <v>26.51</v>
      </c>
      <c r="Q821" s="23">
        <v>2</v>
      </c>
      <c r="R821" s="23">
        <v>1</v>
      </c>
      <c r="S821" s="23">
        <v>3</v>
      </c>
      <c r="T821" s="23">
        <v>0</v>
      </c>
      <c r="U821" s="23">
        <v>0</v>
      </c>
      <c r="V821" s="23">
        <v>6</v>
      </c>
      <c r="W821" s="23">
        <v>8.79</v>
      </c>
      <c r="X821" s="23">
        <v>0</v>
      </c>
      <c r="Y821" s="24">
        <v>0</v>
      </c>
      <c r="Z821" s="23">
        <v>0</v>
      </c>
      <c r="AA821" s="23">
        <v>0</v>
      </c>
      <c r="AB821" s="19" t="str">
        <f>VLOOKUP(E:E,笔记匹配!A:X,3,FALSE)</f>
        <v>是你拐</v>
      </c>
      <c r="AC821" s="19" t="str">
        <f>VLOOKUP(E:E,笔记匹配!A:X,2,FALSE)</f>
        <v>月之精华</v>
      </c>
      <c r="AD821" s="19" t="str">
        <f>VLOOKUP(E:E,笔记匹配!A:X,4,FALSE)</f>
        <v>广禾堂月之精华</v>
      </c>
    </row>
    <row r="822" spans="1:30">
      <c r="A822" s="22" t="s">
        <v>92</v>
      </c>
      <c r="B822" s="22" t="s">
        <v>592</v>
      </c>
      <c r="C822" s="23">
        <v>19286290</v>
      </c>
      <c r="D822" s="22" t="s">
        <v>184</v>
      </c>
      <c r="E822" s="22" t="s">
        <v>390</v>
      </c>
      <c r="F822" s="22" t="s">
        <v>593</v>
      </c>
      <c r="G822" s="23">
        <v>4167658</v>
      </c>
      <c r="H822" s="22" t="s">
        <v>594</v>
      </c>
      <c r="I822" s="23">
        <v>3505260</v>
      </c>
      <c r="J822" s="22" t="s">
        <v>518</v>
      </c>
      <c r="K822" s="23">
        <v>48</v>
      </c>
      <c r="L822" s="23">
        <v>2013</v>
      </c>
      <c r="M822" s="23">
        <v>108</v>
      </c>
      <c r="N822" s="24">
        <v>0.0537</v>
      </c>
      <c r="O822" s="23">
        <v>0.44</v>
      </c>
      <c r="P822" s="23">
        <v>23.85</v>
      </c>
      <c r="Q822" s="23">
        <v>8</v>
      </c>
      <c r="R822" s="23">
        <v>0</v>
      </c>
      <c r="S822" s="23">
        <v>2</v>
      </c>
      <c r="T822" s="23">
        <v>0</v>
      </c>
      <c r="U822" s="23">
        <v>0</v>
      </c>
      <c r="V822" s="23">
        <v>10</v>
      </c>
      <c r="W822" s="23">
        <v>4.8</v>
      </c>
      <c r="X822" s="23">
        <v>0</v>
      </c>
      <c r="Y822" s="24">
        <v>0</v>
      </c>
      <c r="Z822" s="23">
        <v>0</v>
      </c>
      <c r="AA822" s="23">
        <v>0</v>
      </c>
      <c r="AB822" s="19" t="str">
        <f>VLOOKUP(E:E,笔记匹配!A:X,3,FALSE)</f>
        <v>大雷芸</v>
      </c>
      <c r="AC822" s="19" t="str">
        <f>VLOOKUP(E:E,笔记匹配!A:X,2,FALSE)</f>
        <v>月之精华</v>
      </c>
      <c r="AD822" s="19" t="str">
        <f>VLOOKUP(E:E,笔记匹配!A:X,4,FALSE)</f>
        <v>广禾堂</v>
      </c>
    </row>
    <row r="823" spans="1:30">
      <c r="A823" s="22" t="s">
        <v>92</v>
      </c>
      <c r="B823" s="22" t="s">
        <v>598</v>
      </c>
      <c r="C823" s="23">
        <v>19868929</v>
      </c>
      <c r="D823" s="22" t="s">
        <v>172</v>
      </c>
      <c r="E823" s="22" t="s">
        <v>372</v>
      </c>
      <c r="F823" s="22" t="s">
        <v>599</v>
      </c>
      <c r="G823" s="23">
        <v>4439660</v>
      </c>
      <c r="H823" s="22" t="s">
        <v>599</v>
      </c>
      <c r="I823" s="23">
        <v>3806955</v>
      </c>
      <c r="J823" s="22" t="s">
        <v>518</v>
      </c>
      <c r="K823" s="23">
        <v>9.45</v>
      </c>
      <c r="L823" s="23">
        <v>923</v>
      </c>
      <c r="M823" s="23">
        <v>33</v>
      </c>
      <c r="N823" s="24">
        <v>0.0358</v>
      </c>
      <c r="O823" s="23">
        <v>0.29</v>
      </c>
      <c r="P823" s="23">
        <v>10.24</v>
      </c>
      <c r="Q823" s="23">
        <v>0</v>
      </c>
      <c r="R823" s="23">
        <v>0</v>
      </c>
      <c r="S823" s="23">
        <v>0</v>
      </c>
      <c r="T823" s="23">
        <v>0</v>
      </c>
      <c r="U823" s="23">
        <v>0</v>
      </c>
      <c r="V823" s="23">
        <v>0</v>
      </c>
      <c r="W823" s="23">
        <v>0</v>
      </c>
      <c r="X823" s="23">
        <v>0</v>
      </c>
      <c r="Y823" s="24">
        <v>0</v>
      </c>
      <c r="Z823" s="23">
        <v>0</v>
      </c>
      <c r="AA823" s="23">
        <v>0</v>
      </c>
      <c r="AB823" s="19" t="str">
        <f>VLOOKUP(E:E,笔记匹配!A:X,3,FALSE)</f>
        <v>圆湘琴</v>
      </c>
      <c r="AC823" s="19" t="str">
        <f>VLOOKUP(E:E,笔记匹配!A:X,2,FALSE)</f>
        <v>月之精华</v>
      </c>
      <c r="AD823" s="19" t="str">
        <f>VLOOKUP(E:E,笔记匹配!A:X,4,FALSE)</f>
        <v>广禾堂月之精华</v>
      </c>
    </row>
    <row r="824" spans="1:30">
      <c r="A824" s="22" t="s">
        <v>92</v>
      </c>
      <c r="B824" s="22" t="s">
        <v>600</v>
      </c>
      <c r="C824" s="23">
        <v>19976387</v>
      </c>
      <c r="D824" s="22" t="s">
        <v>184</v>
      </c>
      <c r="E824" s="22" t="s">
        <v>393</v>
      </c>
      <c r="F824" s="22" t="s">
        <v>601</v>
      </c>
      <c r="G824" s="23">
        <v>4488094</v>
      </c>
      <c r="H824" s="22" t="s">
        <v>601</v>
      </c>
      <c r="I824" s="23">
        <v>3849154</v>
      </c>
      <c r="J824" s="22" t="s">
        <v>518</v>
      </c>
      <c r="K824" s="23">
        <v>168.32</v>
      </c>
      <c r="L824" s="23">
        <v>11991</v>
      </c>
      <c r="M824" s="23">
        <v>394</v>
      </c>
      <c r="N824" s="24">
        <v>0.0329</v>
      </c>
      <c r="O824" s="23">
        <v>0.43</v>
      </c>
      <c r="P824" s="23">
        <v>14.04</v>
      </c>
      <c r="Q824" s="23">
        <v>6</v>
      </c>
      <c r="R824" s="23">
        <v>0</v>
      </c>
      <c r="S824" s="23">
        <v>3</v>
      </c>
      <c r="T824" s="23">
        <v>3</v>
      </c>
      <c r="U824" s="23">
        <v>1</v>
      </c>
      <c r="V824" s="23">
        <v>13</v>
      </c>
      <c r="W824" s="23">
        <v>12.95</v>
      </c>
      <c r="X824" s="23">
        <v>0</v>
      </c>
      <c r="Y824" s="24">
        <v>0</v>
      </c>
      <c r="Z824" s="23">
        <v>0</v>
      </c>
      <c r="AA824" s="23">
        <v>3</v>
      </c>
      <c r="AB824" s="19" t="str">
        <f>VLOOKUP(E:E,笔记匹配!A:X,3,FALSE)</f>
        <v>我学会了和产后焦虑和解</v>
      </c>
      <c r="AC824" s="19" t="str">
        <f>VLOOKUP(E:E,笔记匹配!A:X,2,FALSE)</f>
        <v>无</v>
      </c>
      <c r="AD824" s="19" t="str">
        <f>VLOOKUP(E:E,笔记匹配!A:X,4,FALSE)</f>
        <v>无</v>
      </c>
    </row>
    <row r="825" spans="1:30">
      <c r="A825" s="22" t="s">
        <v>93</v>
      </c>
      <c r="B825" s="22" t="s">
        <v>521</v>
      </c>
      <c r="C825" s="23">
        <v>16642222</v>
      </c>
      <c r="D825" s="22" t="s">
        <v>172</v>
      </c>
      <c r="E825" s="22" t="s">
        <v>372</v>
      </c>
      <c r="F825" s="22" t="s">
        <v>522</v>
      </c>
      <c r="G825" s="23">
        <v>3233847</v>
      </c>
      <c r="H825" s="22" t="s">
        <v>522</v>
      </c>
      <c r="I825" s="23">
        <v>2619163</v>
      </c>
      <c r="J825" s="22" t="s">
        <v>518</v>
      </c>
      <c r="K825" s="23">
        <v>187.93</v>
      </c>
      <c r="L825" s="23">
        <v>8220</v>
      </c>
      <c r="M825" s="23">
        <v>329</v>
      </c>
      <c r="N825" s="24">
        <v>0.04</v>
      </c>
      <c r="O825" s="23">
        <v>0.57</v>
      </c>
      <c r="P825" s="23">
        <v>22.86</v>
      </c>
      <c r="Q825" s="23">
        <v>3</v>
      </c>
      <c r="R825" s="23">
        <v>0</v>
      </c>
      <c r="S825" s="23">
        <v>0</v>
      </c>
      <c r="T825" s="23">
        <v>0</v>
      </c>
      <c r="U825" s="23">
        <v>0</v>
      </c>
      <c r="V825" s="23">
        <v>3</v>
      </c>
      <c r="W825" s="23">
        <v>62.64</v>
      </c>
      <c r="X825" s="23">
        <v>0</v>
      </c>
      <c r="Y825" s="24">
        <v>0</v>
      </c>
      <c r="Z825" s="23">
        <v>1</v>
      </c>
      <c r="AA825" s="23">
        <v>0</v>
      </c>
      <c r="AB825" s="19" t="str">
        <f>VLOOKUP(E:E,笔记匹配!A:X,3,FALSE)</f>
        <v>圆湘琴</v>
      </c>
      <c r="AC825" s="19" t="str">
        <f>VLOOKUP(E:E,笔记匹配!A:X,2,FALSE)</f>
        <v>月之精华</v>
      </c>
      <c r="AD825" s="19" t="str">
        <f>VLOOKUP(E:E,笔记匹配!A:X,4,FALSE)</f>
        <v>广禾堂月之精华</v>
      </c>
    </row>
    <row r="826" spans="1:30">
      <c r="A826" s="22" t="s">
        <v>93</v>
      </c>
      <c r="B826" s="22" t="s">
        <v>521</v>
      </c>
      <c r="C826" s="23">
        <v>16642794</v>
      </c>
      <c r="D826" s="22" t="s">
        <v>172</v>
      </c>
      <c r="E826" s="22" t="s">
        <v>372</v>
      </c>
      <c r="F826" s="22" t="s">
        <v>523</v>
      </c>
      <c r="G826" s="23">
        <v>3233955</v>
      </c>
      <c r="H826" s="22" t="s">
        <v>523</v>
      </c>
      <c r="I826" s="23">
        <v>2619293</v>
      </c>
      <c r="J826" s="22" t="s">
        <v>518</v>
      </c>
      <c r="K826" s="23">
        <v>30.7</v>
      </c>
      <c r="L826" s="23">
        <v>2150</v>
      </c>
      <c r="M826" s="23">
        <v>70</v>
      </c>
      <c r="N826" s="24">
        <v>0.0326</v>
      </c>
      <c r="O826" s="23">
        <v>0.44</v>
      </c>
      <c r="P826" s="23">
        <v>14.28</v>
      </c>
      <c r="Q826" s="23">
        <v>0</v>
      </c>
      <c r="R826" s="23">
        <v>0</v>
      </c>
      <c r="S826" s="23">
        <v>0</v>
      </c>
      <c r="T826" s="23">
        <v>0</v>
      </c>
      <c r="U826" s="23">
        <v>0</v>
      </c>
      <c r="V826" s="23">
        <v>0</v>
      </c>
      <c r="W826" s="23">
        <v>0</v>
      </c>
      <c r="X826" s="23">
        <v>0</v>
      </c>
      <c r="Y826" s="24">
        <v>0</v>
      </c>
      <c r="Z826" s="23">
        <v>0</v>
      </c>
      <c r="AA826" s="23">
        <v>0</v>
      </c>
      <c r="AB826" s="19" t="str">
        <f>VLOOKUP(E:E,笔记匹配!A:X,3,FALSE)</f>
        <v>圆湘琴</v>
      </c>
      <c r="AC826" s="19" t="str">
        <f>VLOOKUP(E:E,笔记匹配!A:X,2,FALSE)</f>
        <v>月之精华</v>
      </c>
      <c r="AD826" s="19" t="str">
        <f>VLOOKUP(E:E,笔记匹配!A:X,4,FALSE)</f>
        <v>广禾堂月之精华</v>
      </c>
    </row>
    <row r="827" spans="1:30">
      <c r="A827" s="22" t="s">
        <v>93</v>
      </c>
      <c r="B827" s="22" t="s">
        <v>521</v>
      </c>
      <c r="C827" s="23">
        <v>16642894</v>
      </c>
      <c r="D827" s="22" t="s">
        <v>172</v>
      </c>
      <c r="E827" s="22" t="s">
        <v>372</v>
      </c>
      <c r="F827" s="22" t="s">
        <v>524</v>
      </c>
      <c r="G827" s="23">
        <v>3233979</v>
      </c>
      <c r="H827" s="22" t="s">
        <v>524</v>
      </c>
      <c r="I827" s="23">
        <v>2619310</v>
      </c>
      <c r="J827" s="22" t="s">
        <v>518</v>
      </c>
      <c r="K827" s="23">
        <v>0.9</v>
      </c>
      <c r="L827" s="23">
        <v>118</v>
      </c>
      <c r="M827" s="23">
        <v>3</v>
      </c>
      <c r="N827" s="24">
        <v>0.0254</v>
      </c>
      <c r="O827" s="23">
        <v>0.3</v>
      </c>
      <c r="P827" s="23">
        <v>7.63</v>
      </c>
      <c r="Q827" s="23">
        <v>1</v>
      </c>
      <c r="R827" s="23">
        <v>0</v>
      </c>
      <c r="S827" s="23">
        <v>0</v>
      </c>
      <c r="T827" s="23">
        <v>0</v>
      </c>
      <c r="U827" s="23">
        <v>0</v>
      </c>
      <c r="V827" s="23">
        <v>1</v>
      </c>
      <c r="W827" s="23">
        <v>0.9</v>
      </c>
      <c r="X827" s="23">
        <v>0</v>
      </c>
      <c r="Y827" s="24">
        <v>0</v>
      </c>
      <c r="Z827" s="23">
        <v>0</v>
      </c>
      <c r="AA827" s="23">
        <v>0</v>
      </c>
      <c r="AB827" s="19" t="str">
        <f>VLOOKUP(E:E,笔记匹配!A:X,3,FALSE)</f>
        <v>圆湘琴</v>
      </c>
      <c r="AC827" s="19" t="str">
        <f>VLOOKUP(E:E,笔记匹配!A:X,2,FALSE)</f>
        <v>月之精华</v>
      </c>
      <c r="AD827" s="19" t="str">
        <f>VLOOKUP(E:E,笔记匹配!A:X,4,FALSE)</f>
        <v>广禾堂月之精华</v>
      </c>
    </row>
    <row r="828" spans="1:30">
      <c r="A828" s="22" t="s">
        <v>93</v>
      </c>
      <c r="B828" s="22" t="s">
        <v>531</v>
      </c>
      <c r="C828" s="23">
        <v>16851432</v>
      </c>
      <c r="D828" s="22" t="s">
        <v>172</v>
      </c>
      <c r="E828" s="22" t="s">
        <v>372</v>
      </c>
      <c r="F828" s="22" t="s">
        <v>532</v>
      </c>
      <c r="G828" s="23">
        <v>3264185</v>
      </c>
      <c r="H828" s="22" t="s">
        <v>532</v>
      </c>
      <c r="I828" s="23">
        <v>2651960</v>
      </c>
      <c r="J828" s="22" t="s">
        <v>518</v>
      </c>
      <c r="K828" s="23">
        <v>161.65</v>
      </c>
      <c r="L828" s="23">
        <v>12407</v>
      </c>
      <c r="M828" s="23">
        <v>346</v>
      </c>
      <c r="N828" s="24">
        <v>0.0279</v>
      </c>
      <c r="O828" s="23">
        <v>0.47</v>
      </c>
      <c r="P828" s="23">
        <v>13.03</v>
      </c>
      <c r="Q828" s="23">
        <v>5</v>
      </c>
      <c r="R828" s="23">
        <v>0</v>
      </c>
      <c r="S828" s="23">
        <v>0</v>
      </c>
      <c r="T828" s="23">
        <v>1</v>
      </c>
      <c r="U828" s="23">
        <v>0</v>
      </c>
      <c r="V828" s="23">
        <v>6</v>
      </c>
      <c r="W828" s="23">
        <v>26.94</v>
      </c>
      <c r="X828" s="23">
        <v>0</v>
      </c>
      <c r="Y828" s="24">
        <v>0</v>
      </c>
      <c r="Z828" s="23">
        <v>0</v>
      </c>
      <c r="AA828" s="23">
        <v>0</v>
      </c>
      <c r="AB828" s="19" t="str">
        <f>VLOOKUP(E:E,笔记匹配!A:X,3,FALSE)</f>
        <v>圆湘琴</v>
      </c>
      <c r="AC828" s="19" t="str">
        <f>VLOOKUP(E:E,笔记匹配!A:X,2,FALSE)</f>
        <v>月之精华</v>
      </c>
      <c r="AD828" s="19" t="str">
        <f>VLOOKUP(E:E,笔记匹配!A:X,4,FALSE)</f>
        <v>广禾堂月之精华</v>
      </c>
    </row>
    <row r="829" spans="1:30">
      <c r="A829" s="22" t="s">
        <v>93</v>
      </c>
      <c r="B829" s="22" t="s">
        <v>557</v>
      </c>
      <c r="C829" s="23">
        <v>17419696</v>
      </c>
      <c r="D829" s="22" t="s">
        <v>172</v>
      </c>
      <c r="E829" s="22" t="s">
        <v>372</v>
      </c>
      <c r="F829" s="22" t="s">
        <v>558</v>
      </c>
      <c r="G829" s="23">
        <v>3345513</v>
      </c>
      <c r="H829" s="22" t="s">
        <v>558</v>
      </c>
      <c r="I829" s="23">
        <v>2733316</v>
      </c>
      <c r="J829" s="22" t="s">
        <v>518</v>
      </c>
      <c r="K829" s="23">
        <v>130.6</v>
      </c>
      <c r="L829" s="23">
        <v>11262</v>
      </c>
      <c r="M829" s="23">
        <v>292</v>
      </c>
      <c r="N829" s="24">
        <v>0.0259</v>
      </c>
      <c r="O829" s="23">
        <v>0.45</v>
      </c>
      <c r="P829" s="23">
        <v>11.6</v>
      </c>
      <c r="Q829" s="23">
        <v>0</v>
      </c>
      <c r="R829" s="23">
        <v>0</v>
      </c>
      <c r="S829" s="23">
        <v>2</v>
      </c>
      <c r="T829" s="23">
        <v>0</v>
      </c>
      <c r="U829" s="23">
        <v>0</v>
      </c>
      <c r="V829" s="23">
        <v>2</v>
      </c>
      <c r="W829" s="23">
        <v>65.3</v>
      </c>
      <c r="X829" s="23">
        <v>0</v>
      </c>
      <c r="Y829" s="24">
        <v>0</v>
      </c>
      <c r="Z829" s="23">
        <v>0</v>
      </c>
      <c r="AA829" s="23">
        <v>0</v>
      </c>
      <c r="AB829" s="19" t="str">
        <f>VLOOKUP(E:E,笔记匹配!A:X,3,FALSE)</f>
        <v>圆湘琴</v>
      </c>
      <c r="AC829" s="19" t="str">
        <f>VLOOKUP(E:E,笔记匹配!A:X,2,FALSE)</f>
        <v>月之精华</v>
      </c>
      <c r="AD829" s="19" t="str">
        <f>VLOOKUP(E:E,笔记匹配!A:X,4,FALSE)</f>
        <v>广禾堂月之精华</v>
      </c>
    </row>
    <row r="830" spans="1:30">
      <c r="A830" s="22" t="s">
        <v>93</v>
      </c>
      <c r="B830" s="22" t="s">
        <v>569</v>
      </c>
      <c r="C830" s="23">
        <v>17994331</v>
      </c>
      <c r="D830" s="22" t="s">
        <v>172</v>
      </c>
      <c r="E830" s="22" t="s">
        <v>372</v>
      </c>
      <c r="F830" s="22" t="s">
        <v>570</v>
      </c>
      <c r="G830" s="23">
        <v>3555881</v>
      </c>
      <c r="H830" s="22" t="s">
        <v>570</v>
      </c>
      <c r="I830" s="23">
        <v>2940876</v>
      </c>
      <c r="J830" s="22" t="s">
        <v>518</v>
      </c>
      <c r="K830" s="23">
        <v>6.47</v>
      </c>
      <c r="L830" s="23">
        <v>790</v>
      </c>
      <c r="M830" s="23">
        <v>22</v>
      </c>
      <c r="N830" s="24">
        <v>0.0278</v>
      </c>
      <c r="O830" s="23">
        <v>0.29</v>
      </c>
      <c r="P830" s="23">
        <v>8.19</v>
      </c>
      <c r="Q830" s="23">
        <v>0</v>
      </c>
      <c r="R830" s="23">
        <v>0</v>
      </c>
      <c r="S830" s="23">
        <v>0</v>
      </c>
      <c r="T830" s="23">
        <v>0</v>
      </c>
      <c r="U830" s="23">
        <v>0</v>
      </c>
      <c r="V830" s="23">
        <v>0</v>
      </c>
      <c r="W830" s="23">
        <v>0</v>
      </c>
      <c r="X830" s="23">
        <v>0</v>
      </c>
      <c r="Y830" s="24">
        <v>0</v>
      </c>
      <c r="Z830" s="23">
        <v>0</v>
      </c>
      <c r="AA830" s="23">
        <v>1</v>
      </c>
      <c r="AB830" s="19" t="str">
        <f>VLOOKUP(E:E,笔记匹配!A:X,3,FALSE)</f>
        <v>圆湘琴</v>
      </c>
      <c r="AC830" s="19" t="str">
        <f>VLOOKUP(E:E,笔记匹配!A:X,2,FALSE)</f>
        <v>月之精华</v>
      </c>
      <c r="AD830" s="19" t="str">
        <f>VLOOKUP(E:E,笔记匹配!A:X,4,FALSE)</f>
        <v>广禾堂月之精华</v>
      </c>
    </row>
    <row r="831" spans="1:30">
      <c r="A831" s="22" t="s">
        <v>93</v>
      </c>
      <c r="B831" s="22" t="s">
        <v>573</v>
      </c>
      <c r="C831" s="23">
        <v>18062841</v>
      </c>
      <c r="D831" s="22" t="s">
        <v>172</v>
      </c>
      <c r="E831" s="22" t="s">
        <v>373</v>
      </c>
      <c r="F831" s="22" t="s">
        <v>574</v>
      </c>
      <c r="G831" s="23">
        <v>3590010</v>
      </c>
      <c r="H831" s="22" t="s">
        <v>575</v>
      </c>
      <c r="I831" s="23">
        <v>2975201</v>
      </c>
      <c r="J831" s="22" t="s">
        <v>518</v>
      </c>
      <c r="K831" s="23">
        <v>1.8</v>
      </c>
      <c r="L831" s="23">
        <v>148</v>
      </c>
      <c r="M831" s="23">
        <v>6</v>
      </c>
      <c r="N831" s="24">
        <v>0.0405</v>
      </c>
      <c r="O831" s="23">
        <v>0.3</v>
      </c>
      <c r="P831" s="23">
        <v>12.16</v>
      </c>
      <c r="Q831" s="23">
        <v>0</v>
      </c>
      <c r="R831" s="23">
        <v>0</v>
      </c>
      <c r="S831" s="23">
        <v>0</v>
      </c>
      <c r="T831" s="23">
        <v>0</v>
      </c>
      <c r="U831" s="23">
        <v>0</v>
      </c>
      <c r="V831" s="23">
        <v>0</v>
      </c>
      <c r="W831" s="23">
        <v>0</v>
      </c>
      <c r="X831" s="23">
        <v>0</v>
      </c>
      <c r="Y831" s="24">
        <v>0</v>
      </c>
      <c r="Z831" s="23">
        <v>0</v>
      </c>
      <c r="AA831" s="23">
        <v>0</v>
      </c>
      <c r="AB831" s="19" t="str">
        <f>VLOOKUP(E:E,笔记匹配!A:X,3,FALSE)</f>
        <v>西米是个小可爱</v>
      </c>
      <c r="AC831" s="19" t="str">
        <f>VLOOKUP(E:E,笔记匹配!A:X,2,FALSE)</f>
        <v>月之精华</v>
      </c>
      <c r="AD831" s="19" t="str">
        <f>VLOOKUP(E:E,笔记匹配!A:X,4,FALSE)</f>
        <v>广禾堂</v>
      </c>
    </row>
    <row r="832" spans="1:30">
      <c r="A832" s="22" t="s">
        <v>93</v>
      </c>
      <c r="B832" s="22" t="s">
        <v>573</v>
      </c>
      <c r="C832" s="23">
        <v>18063010</v>
      </c>
      <c r="D832" s="22" t="s">
        <v>172</v>
      </c>
      <c r="E832" s="22" t="s">
        <v>373</v>
      </c>
      <c r="F832" s="22" t="s">
        <v>576</v>
      </c>
      <c r="G832" s="23">
        <v>3590089</v>
      </c>
      <c r="H832" s="22" t="s">
        <v>577</v>
      </c>
      <c r="I832" s="23">
        <v>2975278</v>
      </c>
      <c r="J832" s="22" t="s">
        <v>518</v>
      </c>
      <c r="K832" s="23">
        <v>90.84</v>
      </c>
      <c r="L832" s="23">
        <v>6535</v>
      </c>
      <c r="M832" s="23">
        <v>210</v>
      </c>
      <c r="N832" s="24">
        <v>0.0321</v>
      </c>
      <c r="O832" s="23">
        <v>0.43</v>
      </c>
      <c r="P832" s="23">
        <v>13.9</v>
      </c>
      <c r="Q832" s="23">
        <v>2</v>
      </c>
      <c r="R832" s="23">
        <v>0</v>
      </c>
      <c r="S832" s="23">
        <v>3</v>
      </c>
      <c r="T832" s="23">
        <v>0</v>
      </c>
      <c r="U832" s="23">
        <v>0</v>
      </c>
      <c r="V832" s="23">
        <v>5</v>
      </c>
      <c r="W832" s="23">
        <v>18.17</v>
      </c>
      <c r="X832" s="23">
        <v>0</v>
      </c>
      <c r="Y832" s="24">
        <v>0</v>
      </c>
      <c r="Z832" s="23">
        <v>1</v>
      </c>
      <c r="AA832" s="23">
        <v>3</v>
      </c>
      <c r="AB832" s="19" t="str">
        <f>VLOOKUP(E:E,笔记匹配!A:X,3,FALSE)</f>
        <v>西米是个小可爱</v>
      </c>
      <c r="AC832" s="19" t="str">
        <f>VLOOKUP(E:E,笔记匹配!A:X,2,FALSE)</f>
        <v>月之精华</v>
      </c>
      <c r="AD832" s="19" t="str">
        <f>VLOOKUP(E:E,笔记匹配!A:X,4,FALSE)</f>
        <v>广禾堂</v>
      </c>
    </row>
    <row r="833" spans="1:30">
      <c r="A833" s="22" t="s">
        <v>93</v>
      </c>
      <c r="B833" s="22" t="s">
        <v>578</v>
      </c>
      <c r="C833" s="23">
        <v>18063089</v>
      </c>
      <c r="D833" s="22" t="s">
        <v>172</v>
      </c>
      <c r="E833" s="22" t="s">
        <v>372</v>
      </c>
      <c r="F833" s="22" t="s">
        <v>579</v>
      </c>
      <c r="G833" s="23">
        <v>3590129</v>
      </c>
      <c r="H833" s="22" t="s">
        <v>580</v>
      </c>
      <c r="I833" s="23">
        <v>2975322</v>
      </c>
      <c r="J833" s="22" t="s">
        <v>518</v>
      </c>
      <c r="K833" s="23">
        <v>9.65</v>
      </c>
      <c r="L833" s="23">
        <v>967</v>
      </c>
      <c r="M833" s="23">
        <v>33</v>
      </c>
      <c r="N833" s="24">
        <v>0.0341</v>
      </c>
      <c r="O833" s="23">
        <v>0.29</v>
      </c>
      <c r="P833" s="23">
        <v>9.98</v>
      </c>
      <c r="Q833" s="23">
        <v>0</v>
      </c>
      <c r="R833" s="23">
        <v>0</v>
      </c>
      <c r="S833" s="23">
        <v>0</v>
      </c>
      <c r="T833" s="23">
        <v>0</v>
      </c>
      <c r="U833" s="23">
        <v>0</v>
      </c>
      <c r="V833" s="23">
        <v>0</v>
      </c>
      <c r="W833" s="23">
        <v>0</v>
      </c>
      <c r="X833" s="23">
        <v>0</v>
      </c>
      <c r="Y833" s="24">
        <v>0</v>
      </c>
      <c r="Z833" s="23">
        <v>1</v>
      </c>
      <c r="AA833" s="23">
        <v>0</v>
      </c>
      <c r="AB833" s="19" t="str">
        <f>VLOOKUP(E:E,笔记匹配!A:X,3,FALSE)</f>
        <v>圆湘琴</v>
      </c>
      <c r="AC833" s="19" t="str">
        <f>VLOOKUP(E:E,笔记匹配!A:X,2,FALSE)</f>
        <v>月之精华</v>
      </c>
      <c r="AD833" s="19" t="str">
        <f>VLOOKUP(E:E,笔记匹配!A:X,4,FALSE)</f>
        <v>广禾堂月之精华</v>
      </c>
    </row>
    <row r="834" spans="1:30">
      <c r="A834" s="22" t="s">
        <v>93</v>
      </c>
      <c r="B834" s="22" t="s">
        <v>590</v>
      </c>
      <c r="C834" s="23">
        <v>19153892</v>
      </c>
      <c r="D834" s="22" t="s">
        <v>184</v>
      </c>
      <c r="E834" s="22" t="s">
        <v>374</v>
      </c>
      <c r="F834" s="22" t="s">
        <v>591</v>
      </c>
      <c r="G834" s="23">
        <v>4107361</v>
      </c>
      <c r="H834" s="22" t="s">
        <v>591</v>
      </c>
      <c r="I834" s="23">
        <v>3489735</v>
      </c>
      <c r="J834" s="22" t="s">
        <v>518</v>
      </c>
      <c r="K834" s="23">
        <v>53.76</v>
      </c>
      <c r="L834" s="23">
        <v>2595</v>
      </c>
      <c r="M834" s="23">
        <v>133</v>
      </c>
      <c r="N834" s="24">
        <v>0.0513</v>
      </c>
      <c r="O834" s="23">
        <v>0.4</v>
      </c>
      <c r="P834" s="23">
        <v>20.72</v>
      </c>
      <c r="Q834" s="23">
        <v>6</v>
      </c>
      <c r="R834" s="23">
        <v>0</v>
      </c>
      <c r="S834" s="23">
        <v>2</v>
      </c>
      <c r="T834" s="23">
        <v>0</v>
      </c>
      <c r="U834" s="23">
        <v>0</v>
      </c>
      <c r="V834" s="23">
        <v>8</v>
      </c>
      <c r="W834" s="23">
        <v>6.72</v>
      </c>
      <c r="X834" s="23">
        <v>0</v>
      </c>
      <c r="Y834" s="24">
        <v>0</v>
      </c>
      <c r="Z834" s="23">
        <v>0</v>
      </c>
      <c r="AA834" s="23">
        <v>0</v>
      </c>
      <c r="AB834" s="19" t="str">
        <f>VLOOKUP(E:E,笔记匹配!A:X,3,FALSE)</f>
        <v>是你拐</v>
      </c>
      <c r="AC834" s="19" t="str">
        <f>VLOOKUP(E:E,笔记匹配!A:X,2,FALSE)</f>
        <v>月之精华</v>
      </c>
      <c r="AD834" s="19" t="str">
        <f>VLOOKUP(E:E,笔记匹配!A:X,4,FALSE)</f>
        <v>广禾堂月之精华</v>
      </c>
    </row>
    <row r="835" spans="1:30">
      <c r="A835" s="22" t="s">
        <v>93</v>
      </c>
      <c r="B835" s="22" t="s">
        <v>592</v>
      </c>
      <c r="C835" s="23">
        <v>19286290</v>
      </c>
      <c r="D835" s="22" t="s">
        <v>184</v>
      </c>
      <c r="E835" s="22" t="s">
        <v>390</v>
      </c>
      <c r="F835" s="22" t="s">
        <v>593</v>
      </c>
      <c r="G835" s="23">
        <v>4167658</v>
      </c>
      <c r="H835" s="22" t="s">
        <v>594</v>
      </c>
      <c r="I835" s="23">
        <v>3505260</v>
      </c>
      <c r="J835" s="22" t="s">
        <v>518</v>
      </c>
      <c r="K835" s="23">
        <v>50.2</v>
      </c>
      <c r="L835" s="23">
        <v>2226</v>
      </c>
      <c r="M835" s="23">
        <v>124</v>
      </c>
      <c r="N835" s="24">
        <v>0.0557</v>
      </c>
      <c r="O835" s="23">
        <v>0.4</v>
      </c>
      <c r="P835" s="23">
        <v>22.55</v>
      </c>
      <c r="Q835" s="23">
        <v>6</v>
      </c>
      <c r="R835" s="23">
        <v>0</v>
      </c>
      <c r="S835" s="23">
        <v>2</v>
      </c>
      <c r="T835" s="23">
        <v>0</v>
      </c>
      <c r="U835" s="23">
        <v>0</v>
      </c>
      <c r="V835" s="23">
        <v>8</v>
      </c>
      <c r="W835" s="23">
        <v>6.28</v>
      </c>
      <c r="X835" s="23">
        <v>0</v>
      </c>
      <c r="Y835" s="24">
        <v>0</v>
      </c>
      <c r="Z835" s="23">
        <v>1</v>
      </c>
      <c r="AA835" s="23">
        <v>2</v>
      </c>
      <c r="AB835" s="19" t="str">
        <f>VLOOKUP(E:E,笔记匹配!A:X,3,FALSE)</f>
        <v>大雷芸</v>
      </c>
      <c r="AC835" s="19" t="str">
        <f>VLOOKUP(E:E,笔记匹配!A:X,2,FALSE)</f>
        <v>月之精华</v>
      </c>
      <c r="AD835" s="19" t="str">
        <f>VLOOKUP(E:E,笔记匹配!A:X,4,FALSE)</f>
        <v>广禾堂</v>
      </c>
    </row>
    <row r="836" spans="1:30">
      <c r="A836" s="22" t="s">
        <v>93</v>
      </c>
      <c r="B836" s="22" t="s">
        <v>598</v>
      </c>
      <c r="C836" s="23">
        <v>19868929</v>
      </c>
      <c r="D836" s="22" t="s">
        <v>172</v>
      </c>
      <c r="E836" s="22" t="s">
        <v>372</v>
      </c>
      <c r="F836" s="22" t="s">
        <v>599</v>
      </c>
      <c r="G836" s="23">
        <v>4439660</v>
      </c>
      <c r="H836" s="22" t="s">
        <v>599</v>
      </c>
      <c r="I836" s="23">
        <v>3806955</v>
      </c>
      <c r="J836" s="22" t="s">
        <v>518</v>
      </c>
      <c r="K836" s="23">
        <v>4.05</v>
      </c>
      <c r="L836" s="23">
        <v>611</v>
      </c>
      <c r="M836" s="23">
        <v>14</v>
      </c>
      <c r="N836" s="24">
        <v>0.0229</v>
      </c>
      <c r="O836" s="23">
        <v>0.29</v>
      </c>
      <c r="P836" s="23">
        <v>6.63</v>
      </c>
      <c r="Q836" s="23">
        <v>0</v>
      </c>
      <c r="R836" s="23">
        <v>0</v>
      </c>
      <c r="S836" s="23">
        <v>0</v>
      </c>
      <c r="T836" s="23">
        <v>0</v>
      </c>
      <c r="U836" s="23">
        <v>0</v>
      </c>
      <c r="V836" s="23">
        <v>0</v>
      </c>
      <c r="W836" s="23">
        <v>0</v>
      </c>
      <c r="X836" s="23">
        <v>0</v>
      </c>
      <c r="Y836" s="24">
        <v>0</v>
      </c>
      <c r="Z836" s="23">
        <v>0</v>
      </c>
      <c r="AA836" s="23">
        <v>0</v>
      </c>
      <c r="AB836" s="19" t="str">
        <f>VLOOKUP(E:E,笔记匹配!A:X,3,FALSE)</f>
        <v>圆湘琴</v>
      </c>
      <c r="AC836" s="19" t="str">
        <f>VLOOKUP(E:E,笔记匹配!A:X,2,FALSE)</f>
        <v>月之精华</v>
      </c>
      <c r="AD836" s="19" t="str">
        <f>VLOOKUP(E:E,笔记匹配!A:X,4,FALSE)</f>
        <v>广禾堂月之精华</v>
      </c>
    </row>
    <row r="837" spans="1:30">
      <c r="A837" s="22" t="s">
        <v>93</v>
      </c>
      <c r="B837" s="22" t="s">
        <v>600</v>
      </c>
      <c r="C837" s="23">
        <v>19976387</v>
      </c>
      <c r="D837" s="22" t="s">
        <v>184</v>
      </c>
      <c r="E837" s="22" t="s">
        <v>393</v>
      </c>
      <c r="F837" s="22" t="s">
        <v>601</v>
      </c>
      <c r="G837" s="23">
        <v>4488094</v>
      </c>
      <c r="H837" s="22" t="s">
        <v>601</v>
      </c>
      <c r="I837" s="23">
        <v>3849154</v>
      </c>
      <c r="J837" s="22" t="s">
        <v>518</v>
      </c>
      <c r="K837" s="23">
        <v>0.45</v>
      </c>
      <c r="L837" s="23">
        <v>132</v>
      </c>
      <c r="M837" s="23">
        <v>3</v>
      </c>
      <c r="N837" s="24">
        <v>0.0227</v>
      </c>
      <c r="O837" s="23">
        <v>0.15</v>
      </c>
      <c r="P837" s="23">
        <v>3.41</v>
      </c>
      <c r="Q837" s="23">
        <v>0</v>
      </c>
      <c r="R837" s="23">
        <v>0</v>
      </c>
      <c r="S837" s="23">
        <v>0</v>
      </c>
      <c r="T837" s="23">
        <v>0</v>
      </c>
      <c r="U837" s="23">
        <v>0</v>
      </c>
      <c r="V837" s="23">
        <v>0</v>
      </c>
      <c r="W837" s="23">
        <v>0</v>
      </c>
      <c r="X837" s="23">
        <v>0</v>
      </c>
      <c r="Y837" s="24">
        <v>0</v>
      </c>
      <c r="Z837" s="23">
        <v>0</v>
      </c>
      <c r="AA837" s="23">
        <v>0</v>
      </c>
      <c r="AB837" s="19" t="str">
        <f>VLOOKUP(E:E,笔记匹配!A:X,3,FALSE)</f>
        <v>我学会了和产后焦虑和解</v>
      </c>
      <c r="AC837" s="19" t="str">
        <f>VLOOKUP(E:E,笔记匹配!A:X,2,FALSE)</f>
        <v>无</v>
      </c>
      <c r="AD837" s="19" t="str">
        <f>VLOOKUP(E:E,笔记匹配!A:X,4,FALSE)</f>
        <v>无</v>
      </c>
    </row>
    <row r="838" spans="1:30">
      <c r="A838" s="22" t="s">
        <v>94</v>
      </c>
      <c r="B838" s="22" t="s">
        <v>521</v>
      </c>
      <c r="C838" s="23">
        <v>16642222</v>
      </c>
      <c r="D838" s="22" t="s">
        <v>172</v>
      </c>
      <c r="E838" s="22" t="s">
        <v>372</v>
      </c>
      <c r="F838" s="22" t="s">
        <v>522</v>
      </c>
      <c r="G838" s="23">
        <v>3233847</v>
      </c>
      <c r="H838" s="22" t="s">
        <v>522</v>
      </c>
      <c r="I838" s="23">
        <v>2619163</v>
      </c>
      <c r="J838" s="22" t="s">
        <v>518</v>
      </c>
      <c r="K838" s="23">
        <v>201.81</v>
      </c>
      <c r="L838" s="23">
        <v>10416</v>
      </c>
      <c r="M838" s="23">
        <v>392</v>
      </c>
      <c r="N838" s="24">
        <v>0.0376</v>
      </c>
      <c r="O838" s="23">
        <v>0.51</v>
      </c>
      <c r="P838" s="23">
        <v>19.38</v>
      </c>
      <c r="Q838" s="23">
        <v>2</v>
      </c>
      <c r="R838" s="23">
        <v>0</v>
      </c>
      <c r="S838" s="23">
        <v>3</v>
      </c>
      <c r="T838" s="23">
        <v>0</v>
      </c>
      <c r="U838" s="23">
        <v>1</v>
      </c>
      <c r="V838" s="23">
        <v>6</v>
      </c>
      <c r="W838" s="23">
        <v>33.64</v>
      </c>
      <c r="X838" s="23">
        <v>0</v>
      </c>
      <c r="Y838" s="24">
        <v>0</v>
      </c>
      <c r="Z838" s="23">
        <v>2</v>
      </c>
      <c r="AA838" s="23">
        <v>1</v>
      </c>
      <c r="AB838" s="19" t="str">
        <f>VLOOKUP(E:E,笔记匹配!A:X,3,FALSE)</f>
        <v>圆湘琴</v>
      </c>
      <c r="AC838" s="19" t="str">
        <f>VLOOKUP(E:E,笔记匹配!A:X,2,FALSE)</f>
        <v>月之精华</v>
      </c>
      <c r="AD838" s="19" t="str">
        <f>VLOOKUP(E:E,笔记匹配!A:X,4,FALSE)</f>
        <v>广禾堂月之精华</v>
      </c>
    </row>
    <row r="839" spans="1:30">
      <c r="A839" s="22" t="s">
        <v>94</v>
      </c>
      <c r="B839" s="22" t="s">
        <v>521</v>
      </c>
      <c r="C839" s="23">
        <v>16642794</v>
      </c>
      <c r="D839" s="22" t="s">
        <v>172</v>
      </c>
      <c r="E839" s="22" t="s">
        <v>372</v>
      </c>
      <c r="F839" s="22" t="s">
        <v>523</v>
      </c>
      <c r="G839" s="23">
        <v>3233955</v>
      </c>
      <c r="H839" s="22" t="s">
        <v>523</v>
      </c>
      <c r="I839" s="23">
        <v>2619293</v>
      </c>
      <c r="J839" s="22" t="s">
        <v>518</v>
      </c>
      <c r="K839" s="23">
        <v>40.87</v>
      </c>
      <c r="L839" s="23">
        <v>2047</v>
      </c>
      <c r="M839" s="23">
        <v>94</v>
      </c>
      <c r="N839" s="24">
        <v>0.0459</v>
      </c>
      <c r="O839" s="23">
        <v>0.43</v>
      </c>
      <c r="P839" s="23">
        <v>19.97</v>
      </c>
      <c r="Q839" s="23">
        <v>1</v>
      </c>
      <c r="R839" s="23">
        <v>0</v>
      </c>
      <c r="S839" s="23">
        <v>0</v>
      </c>
      <c r="T839" s="23">
        <v>0</v>
      </c>
      <c r="U839" s="23">
        <v>0</v>
      </c>
      <c r="V839" s="23">
        <v>1</v>
      </c>
      <c r="W839" s="23">
        <v>40.87</v>
      </c>
      <c r="X839" s="23">
        <v>0</v>
      </c>
      <c r="Y839" s="24">
        <v>0</v>
      </c>
      <c r="Z839" s="23">
        <v>0</v>
      </c>
      <c r="AA839" s="23">
        <v>0</v>
      </c>
      <c r="AB839" s="19" t="str">
        <f>VLOOKUP(E:E,笔记匹配!A:X,3,FALSE)</f>
        <v>圆湘琴</v>
      </c>
      <c r="AC839" s="19" t="str">
        <f>VLOOKUP(E:E,笔记匹配!A:X,2,FALSE)</f>
        <v>月之精华</v>
      </c>
      <c r="AD839" s="19" t="str">
        <f>VLOOKUP(E:E,笔记匹配!A:X,4,FALSE)</f>
        <v>广禾堂月之精华</v>
      </c>
    </row>
    <row r="840" spans="1:30">
      <c r="A840" s="22" t="s">
        <v>94</v>
      </c>
      <c r="B840" s="22" t="s">
        <v>521</v>
      </c>
      <c r="C840" s="23">
        <v>16642894</v>
      </c>
      <c r="D840" s="22" t="s">
        <v>172</v>
      </c>
      <c r="E840" s="22" t="s">
        <v>372</v>
      </c>
      <c r="F840" s="22" t="s">
        <v>524</v>
      </c>
      <c r="G840" s="23">
        <v>3233979</v>
      </c>
      <c r="H840" s="22" t="s">
        <v>524</v>
      </c>
      <c r="I840" s="23">
        <v>2619310</v>
      </c>
      <c r="J840" s="22" t="s">
        <v>518</v>
      </c>
      <c r="K840" s="23">
        <v>1.5</v>
      </c>
      <c r="L840" s="23">
        <v>149</v>
      </c>
      <c r="M840" s="23">
        <v>5</v>
      </c>
      <c r="N840" s="24">
        <v>0.0336</v>
      </c>
      <c r="O840" s="23">
        <v>0.3</v>
      </c>
      <c r="P840" s="23">
        <v>10.07</v>
      </c>
      <c r="Q840" s="23">
        <v>0</v>
      </c>
      <c r="R840" s="23">
        <v>0</v>
      </c>
      <c r="S840" s="23">
        <v>0</v>
      </c>
      <c r="T840" s="23">
        <v>0</v>
      </c>
      <c r="U840" s="23">
        <v>0</v>
      </c>
      <c r="V840" s="23">
        <v>0</v>
      </c>
      <c r="W840" s="23">
        <v>0</v>
      </c>
      <c r="X840" s="23">
        <v>0</v>
      </c>
      <c r="Y840" s="24">
        <v>0</v>
      </c>
      <c r="Z840" s="23">
        <v>0</v>
      </c>
      <c r="AA840" s="23">
        <v>0</v>
      </c>
      <c r="AB840" s="19" t="str">
        <f>VLOOKUP(E:E,笔记匹配!A:X,3,FALSE)</f>
        <v>圆湘琴</v>
      </c>
      <c r="AC840" s="19" t="str">
        <f>VLOOKUP(E:E,笔记匹配!A:X,2,FALSE)</f>
        <v>月之精华</v>
      </c>
      <c r="AD840" s="19" t="str">
        <f>VLOOKUP(E:E,笔记匹配!A:X,4,FALSE)</f>
        <v>广禾堂月之精华</v>
      </c>
    </row>
    <row r="841" spans="1:30">
      <c r="A841" s="22" t="s">
        <v>94</v>
      </c>
      <c r="B841" s="22" t="s">
        <v>531</v>
      </c>
      <c r="C841" s="23">
        <v>16851432</v>
      </c>
      <c r="D841" s="22" t="s">
        <v>172</v>
      </c>
      <c r="E841" s="22" t="s">
        <v>372</v>
      </c>
      <c r="F841" s="22" t="s">
        <v>532</v>
      </c>
      <c r="G841" s="23">
        <v>3264185</v>
      </c>
      <c r="H841" s="22" t="s">
        <v>532</v>
      </c>
      <c r="I841" s="23">
        <v>2651960</v>
      </c>
      <c r="J841" s="22" t="s">
        <v>518</v>
      </c>
      <c r="K841" s="23">
        <v>203.35</v>
      </c>
      <c r="L841" s="23">
        <v>15104</v>
      </c>
      <c r="M841" s="23">
        <v>445</v>
      </c>
      <c r="N841" s="24">
        <v>0.0295</v>
      </c>
      <c r="O841" s="23">
        <v>0.46</v>
      </c>
      <c r="P841" s="23">
        <v>13.46</v>
      </c>
      <c r="Q841" s="23">
        <v>2</v>
      </c>
      <c r="R841" s="23">
        <v>0</v>
      </c>
      <c r="S841" s="23">
        <v>3</v>
      </c>
      <c r="T841" s="23">
        <v>0</v>
      </c>
      <c r="U841" s="23">
        <v>0</v>
      </c>
      <c r="V841" s="23">
        <v>5</v>
      </c>
      <c r="W841" s="23">
        <v>40.67</v>
      </c>
      <c r="X841" s="23">
        <v>0</v>
      </c>
      <c r="Y841" s="24">
        <v>0</v>
      </c>
      <c r="Z841" s="23">
        <v>0</v>
      </c>
      <c r="AA841" s="23">
        <v>0</v>
      </c>
      <c r="AB841" s="19" t="str">
        <f>VLOOKUP(E:E,笔记匹配!A:X,3,FALSE)</f>
        <v>圆湘琴</v>
      </c>
      <c r="AC841" s="19" t="str">
        <f>VLOOKUP(E:E,笔记匹配!A:X,2,FALSE)</f>
        <v>月之精华</v>
      </c>
      <c r="AD841" s="19" t="str">
        <f>VLOOKUP(E:E,笔记匹配!A:X,4,FALSE)</f>
        <v>广禾堂月之精华</v>
      </c>
    </row>
    <row r="842" spans="1:30">
      <c r="A842" s="22" t="s">
        <v>94</v>
      </c>
      <c r="B842" s="22" t="s">
        <v>557</v>
      </c>
      <c r="C842" s="23">
        <v>17419696</v>
      </c>
      <c r="D842" s="22" t="s">
        <v>172</v>
      </c>
      <c r="E842" s="22" t="s">
        <v>372</v>
      </c>
      <c r="F842" s="22" t="s">
        <v>558</v>
      </c>
      <c r="G842" s="23">
        <v>3345513</v>
      </c>
      <c r="H842" s="22" t="s">
        <v>558</v>
      </c>
      <c r="I842" s="23">
        <v>2733316</v>
      </c>
      <c r="J842" s="22" t="s">
        <v>518</v>
      </c>
      <c r="K842" s="23">
        <v>182.86</v>
      </c>
      <c r="L842" s="23">
        <v>13973</v>
      </c>
      <c r="M842" s="23">
        <v>419</v>
      </c>
      <c r="N842" s="24">
        <v>0.03</v>
      </c>
      <c r="O842" s="23">
        <v>0.44</v>
      </c>
      <c r="P842" s="23">
        <v>13.09</v>
      </c>
      <c r="Q842" s="23">
        <v>0</v>
      </c>
      <c r="R842" s="23">
        <v>1</v>
      </c>
      <c r="S842" s="23">
        <v>2</v>
      </c>
      <c r="T842" s="23">
        <v>0</v>
      </c>
      <c r="U842" s="23">
        <v>0</v>
      </c>
      <c r="V842" s="23">
        <v>3</v>
      </c>
      <c r="W842" s="23">
        <v>60.95</v>
      </c>
      <c r="X842" s="23">
        <v>0</v>
      </c>
      <c r="Y842" s="24">
        <v>0</v>
      </c>
      <c r="Z842" s="23">
        <v>1</v>
      </c>
      <c r="AA842" s="23">
        <v>2</v>
      </c>
      <c r="AB842" s="19" t="str">
        <f>VLOOKUP(E:E,笔记匹配!A:X,3,FALSE)</f>
        <v>圆湘琴</v>
      </c>
      <c r="AC842" s="19" t="str">
        <f>VLOOKUP(E:E,笔记匹配!A:X,2,FALSE)</f>
        <v>月之精华</v>
      </c>
      <c r="AD842" s="19" t="str">
        <f>VLOOKUP(E:E,笔记匹配!A:X,4,FALSE)</f>
        <v>广禾堂月之精华</v>
      </c>
    </row>
    <row r="843" spans="1:30">
      <c r="A843" s="22" t="s">
        <v>94</v>
      </c>
      <c r="B843" s="22" t="s">
        <v>569</v>
      </c>
      <c r="C843" s="23">
        <v>17994331</v>
      </c>
      <c r="D843" s="22" t="s">
        <v>172</v>
      </c>
      <c r="E843" s="22" t="s">
        <v>372</v>
      </c>
      <c r="F843" s="22" t="s">
        <v>570</v>
      </c>
      <c r="G843" s="23">
        <v>3555881</v>
      </c>
      <c r="H843" s="22" t="s">
        <v>570</v>
      </c>
      <c r="I843" s="23">
        <v>2940876</v>
      </c>
      <c r="J843" s="22" t="s">
        <v>518</v>
      </c>
      <c r="K843" s="23">
        <v>11</v>
      </c>
      <c r="L843" s="23">
        <v>1238</v>
      </c>
      <c r="M843" s="23">
        <v>38</v>
      </c>
      <c r="N843" s="24">
        <v>0.0307</v>
      </c>
      <c r="O843" s="23">
        <v>0.29</v>
      </c>
      <c r="P843" s="23">
        <v>8.89</v>
      </c>
      <c r="Q843" s="23">
        <v>0</v>
      </c>
      <c r="R843" s="23">
        <v>0</v>
      </c>
      <c r="S843" s="23">
        <v>0</v>
      </c>
      <c r="T843" s="23">
        <v>0</v>
      </c>
      <c r="U843" s="23">
        <v>0</v>
      </c>
      <c r="V843" s="23">
        <v>0</v>
      </c>
      <c r="W843" s="23">
        <v>0</v>
      </c>
      <c r="X843" s="23">
        <v>0</v>
      </c>
      <c r="Y843" s="24">
        <v>0</v>
      </c>
      <c r="Z843" s="23">
        <v>0</v>
      </c>
      <c r="AA843" s="23">
        <v>0</v>
      </c>
      <c r="AB843" s="19" t="str">
        <f>VLOOKUP(E:E,笔记匹配!A:X,3,FALSE)</f>
        <v>圆湘琴</v>
      </c>
      <c r="AC843" s="19" t="str">
        <f>VLOOKUP(E:E,笔记匹配!A:X,2,FALSE)</f>
        <v>月之精华</v>
      </c>
      <c r="AD843" s="19" t="str">
        <f>VLOOKUP(E:E,笔记匹配!A:X,4,FALSE)</f>
        <v>广禾堂月之精华</v>
      </c>
    </row>
    <row r="844" spans="1:30">
      <c r="A844" s="22" t="s">
        <v>94</v>
      </c>
      <c r="B844" s="22" t="s">
        <v>573</v>
      </c>
      <c r="C844" s="23">
        <v>18062841</v>
      </c>
      <c r="D844" s="22" t="s">
        <v>172</v>
      </c>
      <c r="E844" s="22" t="s">
        <v>373</v>
      </c>
      <c r="F844" s="22" t="s">
        <v>574</v>
      </c>
      <c r="G844" s="23">
        <v>3590010</v>
      </c>
      <c r="H844" s="22" t="s">
        <v>575</v>
      </c>
      <c r="I844" s="23">
        <v>2975201</v>
      </c>
      <c r="J844" s="22" t="s">
        <v>518</v>
      </c>
      <c r="K844" s="23">
        <v>3.6</v>
      </c>
      <c r="L844" s="23">
        <v>226</v>
      </c>
      <c r="M844" s="23">
        <v>12</v>
      </c>
      <c r="N844" s="24">
        <v>0.0531</v>
      </c>
      <c r="O844" s="23">
        <v>0.3</v>
      </c>
      <c r="P844" s="23">
        <v>15.93</v>
      </c>
      <c r="Q844" s="23">
        <v>0</v>
      </c>
      <c r="R844" s="23">
        <v>0</v>
      </c>
      <c r="S844" s="23">
        <v>0</v>
      </c>
      <c r="T844" s="23">
        <v>0</v>
      </c>
      <c r="U844" s="23">
        <v>0</v>
      </c>
      <c r="V844" s="23">
        <v>0</v>
      </c>
      <c r="W844" s="23">
        <v>0</v>
      </c>
      <c r="X844" s="23">
        <v>0</v>
      </c>
      <c r="Y844" s="24">
        <v>0</v>
      </c>
      <c r="Z844" s="23">
        <v>0</v>
      </c>
      <c r="AA844" s="23">
        <v>0</v>
      </c>
      <c r="AB844" s="19" t="str">
        <f>VLOOKUP(E:E,笔记匹配!A:X,3,FALSE)</f>
        <v>西米是个小可爱</v>
      </c>
      <c r="AC844" s="19" t="str">
        <f>VLOOKUP(E:E,笔记匹配!A:X,2,FALSE)</f>
        <v>月之精华</v>
      </c>
      <c r="AD844" s="19" t="str">
        <f>VLOOKUP(E:E,笔记匹配!A:X,4,FALSE)</f>
        <v>广禾堂</v>
      </c>
    </row>
    <row r="845" spans="1:30">
      <c r="A845" s="22" t="s">
        <v>94</v>
      </c>
      <c r="B845" s="22" t="s">
        <v>573</v>
      </c>
      <c r="C845" s="23">
        <v>18063010</v>
      </c>
      <c r="D845" s="22" t="s">
        <v>172</v>
      </c>
      <c r="E845" s="22" t="s">
        <v>373</v>
      </c>
      <c r="F845" s="22" t="s">
        <v>576</v>
      </c>
      <c r="G845" s="23">
        <v>3590089</v>
      </c>
      <c r="H845" s="22" t="s">
        <v>577</v>
      </c>
      <c r="I845" s="23">
        <v>2975278</v>
      </c>
      <c r="J845" s="22" t="s">
        <v>518</v>
      </c>
      <c r="K845" s="23">
        <v>115.24</v>
      </c>
      <c r="L845" s="23">
        <v>9002</v>
      </c>
      <c r="M845" s="23">
        <v>259</v>
      </c>
      <c r="N845" s="24">
        <v>0.0288</v>
      </c>
      <c r="O845" s="23">
        <v>0.44</v>
      </c>
      <c r="P845" s="23">
        <v>12.8</v>
      </c>
      <c r="Q845" s="23">
        <v>2</v>
      </c>
      <c r="R845" s="23">
        <v>0</v>
      </c>
      <c r="S845" s="23">
        <v>3</v>
      </c>
      <c r="T845" s="23">
        <v>0</v>
      </c>
      <c r="U845" s="23">
        <v>0</v>
      </c>
      <c r="V845" s="23">
        <v>5</v>
      </c>
      <c r="W845" s="23">
        <v>23.05</v>
      </c>
      <c r="X845" s="23">
        <v>0</v>
      </c>
      <c r="Y845" s="24">
        <v>0</v>
      </c>
      <c r="Z845" s="23">
        <v>2</v>
      </c>
      <c r="AA845" s="23">
        <v>2</v>
      </c>
      <c r="AB845" s="19" t="str">
        <f>VLOOKUP(E:E,笔记匹配!A:X,3,FALSE)</f>
        <v>西米是个小可爱</v>
      </c>
      <c r="AC845" s="19" t="str">
        <f>VLOOKUP(E:E,笔记匹配!A:X,2,FALSE)</f>
        <v>月之精华</v>
      </c>
      <c r="AD845" s="19" t="str">
        <f>VLOOKUP(E:E,笔记匹配!A:X,4,FALSE)</f>
        <v>广禾堂</v>
      </c>
    </row>
    <row r="846" spans="1:30">
      <c r="A846" s="22" t="s">
        <v>94</v>
      </c>
      <c r="B846" s="22" t="s">
        <v>578</v>
      </c>
      <c r="C846" s="23">
        <v>18063089</v>
      </c>
      <c r="D846" s="22" t="s">
        <v>172</v>
      </c>
      <c r="E846" s="22" t="s">
        <v>372</v>
      </c>
      <c r="F846" s="22" t="s">
        <v>579</v>
      </c>
      <c r="G846" s="23">
        <v>3590129</v>
      </c>
      <c r="H846" s="22" t="s">
        <v>580</v>
      </c>
      <c r="I846" s="23">
        <v>2975322</v>
      </c>
      <c r="J846" s="22" t="s">
        <v>518</v>
      </c>
      <c r="K846" s="23">
        <v>10.62</v>
      </c>
      <c r="L846" s="23">
        <v>1278</v>
      </c>
      <c r="M846" s="23">
        <v>37</v>
      </c>
      <c r="N846" s="24">
        <v>0.029</v>
      </c>
      <c r="O846" s="23">
        <v>0.29</v>
      </c>
      <c r="P846" s="23">
        <v>8.31</v>
      </c>
      <c r="Q846" s="23">
        <v>0</v>
      </c>
      <c r="R846" s="23">
        <v>0</v>
      </c>
      <c r="S846" s="23">
        <v>0</v>
      </c>
      <c r="T846" s="23">
        <v>0</v>
      </c>
      <c r="U846" s="23">
        <v>0</v>
      </c>
      <c r="V846" s="23">
        <v>0</v>
      </c>
      <c r="W846" s="23">
        <v>0</v>
      </c>
      <c r="X846" s="23">
        <v>0</v>
      </c>
      <c r="Y846" s="24">
        <v>0</v>
      </c>
      <c r="Z846" s="23">
        <v>0</v>
      </c>
      <c r="AA846" s="23">
        <v>0</v>
      </c>
      <c r="AB846" s="19" t="str">
        <f>VLOOKUP(E:E,笔记匹配!A:X,3,FALSE)</f>
        <v>圆湘琴</v>
      </c>
      <c r="AC846" s="19" t="str">
        <f>VLOOKUP(E:E,笔记匹配!A:X,2,FALSE)</f>
        <v>月之精华</v>
      </c>
      <c r="AD846" s="19" t="str">
        <f>VLOOKUP(E:E,笔记匹配!A:X,4,FALSE)</f>
        <v>广禾堂月之精华</v>
      </c>
    </row>
    <row r="847" spans="1:30">
      <c r="A847" s="22" t="s">
        <v>94</v>
      </c>
      <c r="B847" s="22" t="s">
        <v>590</v>
      </c>
      <c r="C847" s="23">
        <v>19153892</v>
      </c>
      <c r="D847" s="22" t="s">
        <v>184</v>
      </c>
      <c r="E847" s="22" t="s">
        <v>374</v>
      </c>
      <c r="F847" s="22" t="s">
        <v>591</v>
      </c>
      <c r="G847" s="23">
        <v>4107361</v>
      </c>
      <c r="H847" s="22" t="s">
        <v>591</v>
      </c>
      <c r="I847" s="23">
        <v>3489735</v>
      </c>
      <c r="J847" s="22" t="s">
        <v>518</v>
      </c>
      <c r="K847" s="23">
        <v>62.97</v>
      </c>
      <c r="L847" s="23">
        <v>3538</v>
      </c>
      <c r="M847" s="23">
        <v>181</v>
      </c>
      <c r="N847" s="24">
        <v>0.0512</v>
      </c>
      <c r="O847" s="23">
        <v>0.35</v>
      </c>
      <c r="P847" s="23">
        <v>17.8</v>
      </c>
      <c r="Q847" s="23">
        <v>3</v>
      </c>
      <c r="R847" s="23">
        <v>0</v>
      </c>
      <c r="S847" s="23">
        <v>3</v>
      </c>
      <c r="T847" s="23">
        <v>0</v>
      </c>
      <c r="U847" s="23">
        <v>1</v>
      </c>
      <c r="V847" s="23">
        <v>7</v>
      </c>
      <c r="W847" s="23">
        <v>9</v>
      </c>
      <c r="X847" s="23">
        <v>0</v>
      </c>
      <c r="Y847" s="24">
        <v>0</v>
      </c>
      <c r="Z847" s="23">
        <v>0</v>
      </c>
      <c r="AA847" s="23">
        <v>0</v>
      </c>
      <c r="AB847" s="19" t="str">
        <f>VLOOKUP(E:E,笔记匹配!A:X,3,FALSE)</f>
        <v>是你拐</v>
      </c>
      <c r="AC847" s="19" t="str">
        <f>VLOOKUP(E:E,笔记匹配!A:X,2,FALSE)</f>
        <v>月之精华</v>
      </c>
      <c r="AD847" s="19" t="str">
        <f>VLOOKUP(E:E,笔记匹配!A:X,4,FALSE)</f>
        <v>广禾堂月之精华</v>
      </c>
    </row>
    <row r="848" spans="1:30">
      <c r="A848" s="22" t="s">
        <v>94</v>
      </c>
      <c r="B848" s="22" t="s">
        <v>592</v>
      </c>
      <c r="C848" s="23">
        <v>19286290</v>
      </c>
      <c r="D848" s="22" t="s">
        <v>184</v>
      </c>
      <c r="E848" s="22" t="s">
        <v>390</v>
      </c>
      <c r="F848" s="22" t="s">
        <v>593</v>
      </c>
      <c r="G848" s="23">
        <v>4167658</v>
      </c>
      <c r="H848" s="22" t="s">
        <v>594</v>
      </c>
      <c r="I848" s="23">
        <v>3505260</v>
      </c>
      <c r="J848" s="22" t="s">
        <v>518</v>
      </c>
      <c r="K848" s="23">
        <v>55.33</v>
      </c>
      <c r="L848" s="23">
        <v>2618</v>
      </c>
      <c r="M848" s="23">
        <v>140</v>
      </c>
      <c r="N848" s="24">
        <v>0.0535</v>
      </c>
      <c r="O848" s="23">
        <v>0.4</v>
      </c>
      <c r="P848" s="23">
        <v>21.13</v>
      </c>
      <c r="Q848" s="23">
        <v>5</v>
      </c>
      <c r="R848" s="23">
        <v>1</v>
      </c>
      <c r="S848" s="23">
        <v>6</v>
      </c>
      <c r="T848" s="23">
        <v>0</v>
      </c>
      <c r="U848" s="23">
        <v>0</v>
      </c>
      <c r="V848" s="23">
        <v>12</v>
      </c>
      <c r="W848" s="23">
        <v>4.61</v>
      </c>
      <c r="X848" s="23">
        <v>0</v>
      </c>
      <c r="Y848" s="24">
        <v>0</v>
      </c>
      <c r="Z848" s="23">
        <v>1</v>
      </c>
      <c r="AA848" s="23">
        <v>1</v>
      </c>
      <c r="AB848" s="19" t="str">
        <f>VLOOKUP(E:E,笔记匹配!A:X,3,FALSE)</f>
        <v>大雷芸</v>
      </c>
      <c r="AC848" s="19" t="str">
        <f>VLOOKUP(E:E,笔记匹配!A:X,2,FALSE)</f>
        <v>月之精华</v>
      </c>
      <c r="AD848" s="19" t="str">
        <f>VLOOKUP(E:E,笔记匹配!A:X,4,FALSE)</f>
        <v>广禾堂</v>
      </c>
    </row>
    <row r="849" spans="1:30">
      <c r="A849" s="22" t="s">
        <v>94</v>
      </c>
      <c r="B849" s="22" t="s">
        <v>598</v>
      </c>
      <c r="C849" s="23">
        <v>19868929</v>
      </c>
      <c r="D849" s="22" t="s">
        <v>172</v>
      </c>
      <c r="E849" s="22" t="s">
        <v>372</v>
      </c>
      <c r="F849" s="22" t="s">
        <v>599</v>
      </c>
      <c r="G849" s="23">
        <v>4439660</v>
      </c>
      <c r="H849" s="22" t="s">
        <v>599</v>
      </c>
      <c r="I849" s="23">
        <v>3806955</v>
      </c>
      <c r="J849" s="22" t="s">
        <v>518</v>
      </c>
      <c r="K849" s="23">
        <v>7.54</v>
      </c>
      <c r="L849" s="23">
        <v>779</v>
      </c>
      <c r="M849" s="23">
        <v>27</v>
      </c>
      <c r="N849" s="24">
        <v>0.0347</v>
      </c>
      <c r="O849" s="23">
        <v>0.28</v>
      </c>
      <c r="P849" s="23">
        <v>9.68</v>
      </c>
      <c r="Q849" s="23">
        <v>0</v>
      </c>
      <c r="R849" s="23">
        <v>0</v>
      </c>
      <c r="S849" s="23">
        <v>0</v>
      </c>
      <c r="T849" s="23">
        <v>0</v>
      </c>
      <c r="U849" s="23">
        <v>0</v>
      </c>
      <c r="V849" s="23">
        <v>0</v>
      </c>
      <c r="W849" s="23">
        <v>0</v>
      </c>
      <c r="X849" s="23">
        <v>0</v>
      </c>
      <c r="Y849" s="24">
        <v>0</v>
      </c>
      <c r="Z849" s="23">
        <v>0</v>
      </c>
      <c r="AA849" s="23">
        <v>0</v>
      </c>
      <c r="AB849" s="19" t="str">
        <f>VLOOKUP(E:E,笔记匹配!A:X,3,FALSE)</f>
        <v>圆湘琴</v>
      </c>
      <c r="AC849" s="19" t="str">
        <f>VLOOKUP(E:E,笔记匹配!A:X,2,FALSE)</f>
        <v>月之精华</v>
      </c>
      <c r="AD849" s="19" t="str">
        <f>VLOOKUP(E:E,笔记匹配!A:X,4,FALSE)</f>
        <v>广禾堂月之精华</v>
      </c>
    </row>
    <row r="850" spans="1:30">
      <c r="A850" s="22" t="s">
        <v>95</v>
      </c>
      <c r="B850" s="22" t="s">
        <v>521</v>
      </c>
      <c r="C850" s="23">
        <v>16642222</v>
      </c>
      <c r="D850" s="22" t="s">
        <v>172</v>
      </c>
      <c r="E850" s="22" t="s">
        <v>372</v>
      </c>
      <c r="F850" s="22" t="s">
        <v>522</v>
      </c>
      <c r="G850" s="23">
        <v>3233847</v>
      </c>
      <c r="H850" s="22" t="s">
        <v>522</v>
      </c>
      <c r="I850" s="23">
        <v>2619163</v>
      </c>
      <c r="J850" s="22" t="s">
        <v>518</v>
      </c>
      <c r="K850" s="23">
        <v>223.14</v>
      </c>
      <c r="L850" s="23">
        <v>12711</v>
      </c>
      <c r="M850" s="23">
        <v>434</v>
      </c>
      <c r="N850" s="24">
        <v>0.0341</v>
      </c>
      <c r="O850" s="23">
        <v>0.51</v>
      </c>
      <c r="P850" s="23">
        <v>17.55</v>
      </c>
      <c r="Q850" s="23">
        <v>6</v>
      </c>
      <c r="R850" s="23">
        <v>0</v>
      </c>
      <c r="S850" s="23">
        <v>3</v>
      </c>
      <c r="T850" s="23">
        <v>0</v>
      </c>
      <c r="U850" s="23">
        <v>0</v>
      </c>
      <c r="V850" s="23">
        <v>9</v>
      </c>
      <c r="W850" s="23">
        <v>24.79</v>
      </c>
      <c r="X850" s="23">
        <v>0</v>
      </c>
      <c r="Y850" s="24">
        <v>0</v>
      </c>
      <c r="Z850" s="23">
        <v>2</v>
      </c>
      <c r="AA850" s="23">
        <v>0</v>
      </c>
      <c r="AB850" s="19" t="str">
        <f>VLOOKUP(E:E,笔记匹配!A:X,3,FALSE)</f>
        <v>圆湘琴</v>
      </c>
      <c r="AC850" s="19" t="str">
        <f>VLOOKUP(E:E,笔记匹配!A:X,2,FALSE)</f>
        <v>月之精华</v>
      </c>
      <c r="AD850" s="19" t="str">
        <f>VLOOKUP(E:E,笔记匹配!A:X,4,FALSE)</f>
        <v>广禾堂月之精华</v>
      </c>
    </row>
    <row r="851" spans="1:30">
      <c r="A851" s="22" t="s">
        <v>95</v>
      </c>
      <c r="B851" s="22" t="s">
        <v>521</v>
      </c>
      <c r="C851" s="23">
        <v>16642794</v>
      </c>
      <c r="D851" s="22" t="s">
        <v>172</v>
      </c>
      <c r="E851" s="22" t="s">
        <v>372</v>
      </c>
      <c r="F851" s="22" t="s">
        <v>523</v>
      </c>
      <c r="G851" s="23">
        <v>3233955</v>
      </c>
      <c r="H851" s="22" t="s">
        <v>523</v>
      </c>
      <c r="I851" s="23">
        <v>2619293</v>
      </c>
      <c r="J851" s="22" t="s">
        <v>518</v>
      </c>
      <c r="K851" s="23">
        <v>44.53</v>
      </c>
      <c r="L851" s="23">
        <v>3659</v>
      </c>
      <c r="M851" s="23">
        <v>101</v>
      </c>
      <c r="N851" s="24">
        <v>0.0276</v>
      </c>
      <c r="O851" s="23">
        <v>0.44</v>
      </c>
      <c r="P851" s="23">
        <v>12.17</v>
      </c>
      <c r="Q851" s="23">
        <v>1</v>
      </c>
      <c r="R851" s="23">
        <v>0</v>
      </c>
      <c r="S851" s="23">
        <v>0</v>
      </c>
      <c r="T851" s="23">
        <v>0</v>
      </c>
      <c r="U851" s="23">
        <v>0</v>
      </c>
      <c r="V851" s="23">
        <v>1</v>
      </c>
      <c r="W851" s="23">
        <v>44.53</v>
      </c>
      <c r="X851" s="23">
        <v>0</v>
      </c>
      <c r="Y851" s="24">
        <v>0</v>
      </c>
      <c r="Z851" s="23">
        <v>0</v>
      </c>
      <c r="AA851" s="23">
        <v>0</v>
      </c>
      <c r="AB851" s="19" t="str">
        <f>VLOOKUP(E:E,笔记匹配!A:X,3,FALSE)</f>
        <v>圆湘琴</v>
      </c>
      <c r="AC851" s="19" t="str">
        <f>VLOOKUP(E:E,笔记匹配!A:X,2,FALSE)</f>
        <v>月之精华</v>
      </c>
      <c r="AD851" s="19" t="str">
        <f>VLOOKUP(E:E,笔记匹配!A:X,4,FALSE)</f>
        <v>广禾堂月之精华</v>
      </c>
    </row>
    <row r="852" spans="1:30">
      <c r="A852" s="22" t="s">
        <v>95</v>
      </c>
      <c r="B852" s="22" t="s">
        <v>521</v>
      </c>
      <c r="C852" s="23">
        <v>16642894</v>
      </c>
      <c r="D852" s="22" t="s">
        <v>172</v>
      </c>
      <c r="E852" s="22" t="s">
        <v>372</v>
      </c>
      <c r="F852" s="22" t="s">
        <v>524</v>
      </c>
      <c r="G852" s="23">
        <v>3233979</v>
      </c>
      <c r="H852" s="22" t="s">
        <v>524</v>
      </c>
      <c r="I852" s="23">
        <v>2619310</v>
      </c>
      <c r="J852" s="22" t="s">
        <v>518</v>
      </c>
      <c r="K852" s="23">
        <v>1.2</v>
      </c>
      <c r="L852" s="23">
        <v>168</v>
      </c>
      <c r="M852" s="23">
        <v>4</v>
      </c>
      <c r="N852" s="24">
        <v>0.0238</v>
      </c>
      <c r="O852" s="23">
        <v>0.3</v>
      </c>
      <c r="P852" s="23">
        <v>7.14</v>
      </c>
      <c r="Q852" s="23">
        <v>0</v>
      </c>
      <c r="R852" s="23">
        <v>0</v>
      </c>
      <c r="S852" s="23">
        <v>0</v>
      </c>
      <c r="T852" s="23">
        <v>0</v>
      </c>
      <c r="U852" s="23">
        <v>0</v>
      </c>
      <c r="V852" s="23">
        <v>0</v>
      </c>
      <c r="W852" s="23">
        <v>0</v>
      </c>
      <c r="X852" s="23">
        <v>0</v>
      </c>
      <c r="Y852" s="24">
        <v>0</v>
      </c>
      <c r="Z852" s="23">
        <v>0</v>
      </c>
      <c r="AA852" s="23">
        <v>0</v>
      </c>
      <c r="AB852" s="19" t="str">
        <f>VLOOKUP(E:E,笔记匹配!A:X,3,FALSE)</f>
        <v>圆湘琴</v>
      </c>
      <c r="AC852" s="19" t="str">
        <f>VLOOKUP(E:E,笔记匹配!A:X,2,FALSE)</f>
        <v>月之精华</v>
      </c>
      <c r="AD852" s="19" t="str">
        <f>VLOOKUP(E:E,笔记匹配!A:X,4,FALSE)</f>
        <v>广禾堂月之精华</v>
      </c>
    </row>
    <row r="853" spans="1:30">
      <c r="A853" s="22" t="s">
        <v>95</v>
      </c>
      <c r="B853" s="22" t="s">
        <v>531</v>
      </c>
      <c r="C853" s="23">
        <v>16851432</v>
      </c>
      <c r="D853" s="22" t="s">
        <v>172</v>
      </c>
      <c r="E853" s="22" t="s">
        <v>372</v>
      </c>
      <c r="F853" s="22" t="s">
        <v>532</v>
      </c>
      <c r="G853" s="23">
        <v>3264185</v>
      </c>
      <c r="H853" s="22" t="s">
        <v>532</v>
      </c>
      <c r="I853" s="23">
        <v>2651960</v>
      </c>
      <c r="J853" s="22" t="s">
        <v>518</v>
      </c>
      <c r="K853" s="23">
        <v>256.13</v>
      </c>
      <c r="L853" s="23">
        <v>21457</v>
      </c>
      <c r="M853" s="23">
        <v>560</v>
      </c>
      <c r="N853" s="24">
        <v>0.0261</v>
      </c>
      <c r="O853" s="23">
        <v>0.46</v>
      </c>
      <c r="P853" s="23">
        <v>11.94</v>
      </c>
      <c r="Q853" s="23">
        <v>5</v>
      </c>
      <c r="R853" s="23">
        <v>0</v>
      </c>
      <c r="S853" s="23">
        <v>2</v>
      </c>
      <c r="T853" s="23">
        <v>1</v>
      </c>
      <c r="U853" s="23">
        <v>0</v>
      </c>
      <c r="V853" s="23">
        <v>8</v>
      </c>
      <c r="W853" s="23">
        <v>32.02</v>
      </c>
      <c r="X853" s="23">
        <v>0</v>
      </c>
      <c r="Y853" s="24">
        <v>0</v>
      </c>
      <c r="Z853" s="23">
        <v>0</v>
      </c>
      <c r="AA853" s="23">
        <v>2</v>
      </c>
      <c r="AB853" s="19" t="str">
        <f>VLOOKUP(E:E,笔记匹配!A:X,3,FALSE)</f>
        <v>圆湘琴</v>
      </c>
      <c r="AC853" s="19" t="str">
        <f>VLOOKUP(E:E,笔记匹配!A:X,2,FALSE)</f>
        <v>月之精华</v>
      </c>
      <c r="AD853" s="19" t="str">
        <f>VLOOKUP(E:E,笔记匹配!A:X,4,FALSE)</f>
        <v>广禾堂月之精华</v>
      </c>
    </row>
    <row r="854" spans="1:30">
      <c r="A854" s="22" t="s">
        <v>95</v>
      </c>
      <c r="B854" s="22" t="s">
        <v>557</v>
      </c>
      <c r="C854" s="23">
        <v>17419696</v>
      </c>
      <c r="D854" s="22" t="s">
        <v>172</v>
      </c>
      <c r="E854" s="22" t="s">
        <v>372</v>
      </c>
      <c r="F854" s="22" t="s">
        <v>558</v>
      </c>
      <c r="G854" s="23">
        <v>3345513</v>
      </c>
      <c r="H854" s="22" t="s">
        <v>558</v>
      </c>
      <c r="I854" s="23">
        <v>2733316</v>
      </c>
      <c r="J854" s="22" t="s">
        <v>518</v>
      </c>
      <c r="K854" s="23">
        <v>208.54</v>
      </c>
      <c r="L854" s="23">
        <v>18277</v>
      </c>
      <c r="M854" s="23">
        <v>493</v>
      </c>
      <c r="N854" s="24">
        <v>0.027</v>
      </c>
      <c r="O854" s="23">
        <v>0.42</v>
      </c>
      <c r="P854" s="23">
        <v>11.41</v>
      </c>
      <c r="Q854" s="23">
        <v>5</v>
      </c>
      <c r="R854" s="23">
        <v>0</v>
      </c>
      <c r="S854" s="23">
        <v>2</v>
      </c>
      <c r="T854" s="23">
        <v>0</v>
      </c>
      <c r="U854" s="23">
        <v>0</v>
      </c>
      <c r="V854" s="23">
        <v>7</v>
      </c>
      <c r="W854" s="23">
        <v>29.79</v>
      </c>
      <c r="X854" s="23">
        <v>0</v>
      </c>
      <c r="Y854" s="24">
        <v>0</v>
      </c>
      <c r="Z854" s="23">
        <v>2</v>
      </c>
      <c r="AA854" s="23">
        <v>1</v>
      </c>
      <c r="AB854" s="19" t="str">
        <f>VLOOKUP(E:E,笔记匹配!A:X,3,FALSE)</f>
        <v>圆湘琴</v>
      </c>
      <c r="AC854" s="19" t="str">
        <f>VLOOKUP(E:E,笔记匹配!A:X,2,FALSE)</f>
        <v>月之精华</v>
      </c>
      <c r="AD854" s="19" t="str">
        <f>VLOOKUP(E:E,笔记匹配!A:X,4,FALSE)</f>
        <v>广禾堂月之精华</v>
      </c>
    </row>
    <row r="855" spans="1:30">
      <c r="A855" s="22" t="s">
        <v>95</v>
      </c>
      <c r="B855" s="22" t="s">
        <v>569</v>
      </c>
      <c r="C855" s="23">
        <v>17994331</v>
      </c>
      <c r="D855" s="22" t="s">
        <v>172</v>
      </c>
      <c r="E855" s="22" t="s">
        <v>372</v>
      </c>
      <c r="F855" s="22" t="s">
        <v>570</v>
      </c>
      <c r="G855" s="23">
        <v>3555881</v>
      </c>
      <c r="H855" s="22" t="s">
        <v>570</v>
      </c>
      <c r="I855" s="23">
        <v>2940876</v>
      </c>
      <c r="J855" s="22" t="s">
        <v>518</v>
      </c>
      <c r="K855" s="23">
        <v>13.27</v>
      </c>
      <c r="L855" s="23">
        <v>1784</v>
      </c>
      <c r="M855" s="23">
        <v>47</v>
      </c>
      <c r="N855" s="24">
        <v>0.0263</v>
      </c>
      <c r="O855" s="23">
        <v>0.28</v>
      </c>
      <c r="P855" s="23">
        <v>7.44</v>
      </c>
      <c r="Q855" s="23">
        <v>1</v>
      </c>
      <c r="R855" s="23">
        <v>0</v>
      </c>
      <c r="S855" s="23">
        <v>1</v>
      </c>
      <c r="T855" s="23">
        <v>0</v>
      </c>
      <c r="U855" s="23">
        <v>0</v>
      </c>
      <c r="V855" s="23">
        <v>2</v>
      </c>
      <c r="W855" s="23">
        <v>6.64</v>
      </c>
      <c r="X855" s="23">
        <v>0</v>
      </c>
      <c r="Y855" s="24">
        <v>0</v>
      </c>
      <c r="Z855" s="23">
        <v>0</v>
      </c>
      <c r="AA855" s="23">
        <v>0</v>
      </c>
      <c r="AB855" s="19" t="str">
        <f>VLOOKUP(E:E,笔记匹配!A:X,3,FALSE)</f>
        <v>圆湘琴</v>
      </c>
      <c r="AC855" s="19" t="str">
        <f>VLOOKUP(E:E,笔记匹配!A:X,2,FALSE)</f>
        <v>月之精华</v>
      </c>
      <c r="AD855" s="19" t="str">
        <f>VLOOKUP(E:E,笔记匹配!A:X,4,FALSE)</f>
        <v>广禾堂月之精华</v>
      </c>
    </row>
    <row r="856" spans="1:30">
      <c r="A856" s="22" t="s">
        <v>95</v>
      </c>
      <c r="B856" s="22" t="s">
        <v>573</v>
      </c>
      <c r="C856" s="23">
        <v>18062841</v>
      </c>
      <c r="D856" s="22" t="s">
        <v>172</v>
      </c>
      <c r="E856" s="22" t="s">
        <v>373</v>
      </c>
      <c r="F856" s="22" t="s">
        <v>574</v>
      </c>
      <c r="G856" s="23">
        <v>3590010</v>
      </c>
      <c r="H856" s="22" t="s">
        <v>575</v>
      </c>
      <c r="I856" s="23">
        <v>2975201</v>
      </c>
      <c r="J856" s="22" t="s">
        <v>518</v>
      </c>
      <c r="K856" s="23">
        <v>3.87</v>
      </c>
      <c r="L856" s="23">
        <v>255</v>
      </c>
      <c r="M856" s="23">
        <v>13</v>
      </c>
      <c r="N856" s="24">
        <v>0.051</v>
      </c>
      <c r="O856" s="23">
        <v>0.3</v>
      </c>
      <c r="P856" s="23">
        <v>15.18</v>
      </c>
      <c r="Q856" s="23">
        <v>0</v>
      </c>
      <c r="R856" s="23">
        <v>0</v>
      </c>
      <c r="S856" s="23">
        <v>0</v>
      </c>
      <c r="T856" s="23">
        <v>0</v>
      </c>
      <c r="U856" s="23">
        <v>0</v>
      </c>
      <c r="V856" s="23">
        <v>0</v>
      </c>
      <c r="W856" s="23">
        <v>0</v>
      </c>
      <c r="X856" s="23">
        <v>0</v>
      </c>
      <c r="Y856" s="24">
        <v>0</v>
      </c>
      <c r="Z856" s="23">
        <v>0</v>
      </c>
      <c r="AA856" s="23">
        <v>1</v>
      </c>
      <c r="AB856" s="19" t="str">
        <f>VLOOKUP(E:E,笔记匹配!A:X,3,FALSE)</f>
        <v>西米是个小可爱</v>
      </c>
      <c r="AC856" s="19" t="str">
        <f>VLOOKUP(E:E,笔记匹配!A:X,2,FALSE)</f>
        <v>月之精华</v>
      </c>
      <c r="AD856" s="19" t="str">
        <f>VLOOKUP(E:E,笔记匹配!A:X,4,FALSE)</f>
        <v>广禾堂</v>
      </c>
    </row>
    <row r="857" spans="1:30">
      <c r="A857" s="22" t="s">
        <v>95</v>
      </c>
      <c r="B857" s="22" t="s">
        <v>573</v>
      </c>
      <c r="C857" s="23">
        <v>18063010</v>
      </c>
      <c r="D857" s="22" t="s">
        <v>172</v>
      </c>
      <c r="E857" s="22" t="s">
        <v>373</v>
      </c>
      <c r="F857" s="22" t="s">
        <v>576</v>
      </c>
      <c r="G857" s="23">
        <v>3590089</v>
      </c>
      <c r="H857" s="22" t="s">
        <v>577</v>
      </c>
      <c r="I857" s="23">
        <v>2975278</v>
      </c>
      <c r="J857" s="22" t="s">
        <v>518</v>
      </c>
      <c r="K857" s="23">
        <v>145.13</v>
      </c>
      <c r="L857" s="23">
        <v>11480</v>
      </c>
      <c r="M857" s="23">
        <v>331</v>
      </c>
      <c r="N857" s="24">
        <v>0.0288</v>
      </c>
      <c r="O857" s="23">
        <v>0.44</v>
      </c>
      <c r="P857" s="23">
        <v>12.64</v>
      </c>
      <c r="Q857" s="23">
        <v>6</v>
      </c>
      <c r="R857" s="23">
        <v>0</v>
      </c>
      <c r="S857" s="23">
        <v>2</v>
      </c>
      <c r="T857" s="23">
        <v>1</v>
      </c>
      <c r="U857" s="23">
        <v>0</v>
      </c>
      <c r="V857" s="23">
        <v>9</v>
      </c>
      <c r="W857" s="23">
        <v>16.13</v>
      </c>
      <c r="X857" s="23">
        <v>0</v>
      </c>
      <c r="Y857" s="24">
        <v>0</v>
      </c>
      <c r="Z857" s="23">
        <v>2</v>
      </c>
      <c r="AA857" s="23">
        <v>1</v>
      </c>
      <c r="AB857" s="19" t="str">
        <f>VLOOKUP(E:E,笔记匹配!A:X,3,FALSE)</f>
        <v>西米是个小可爱</v>
      </c>
      <c r="AC857" s="19" t="str">
        <f>VLOOKUP(E:E,笔记匹配!A:X,2,FALSE)</f>
        <v>月之精华</v>
      </c>
      <c r="AD857" s="19" t="str">
        <f>VLOOKUP(E:E,笔记匹配!A:X,4,FALSE)</f>
        <v>广禾堂</v>
      </c>
    </row>
    <row r="858" spans="1:30">
      <c r="A858" s="22" t="s">
        <v>95</v>
      </c>
      <c r="B858" s="22" t="s">
        <v>578</v>
      </c>
      <c r="C858" s="23">
        <v>18063089</v>
      </c>
      <c r="D858" s="22" t="s">
        <v>172</v>
      </c>
      <c r="E858" s="22" t="s">
        <v>372</v>
      </c>
      <c r="F858" s="22" t="s">
        <v>579</v>
      </c>
      <c r="G858" s="23">
        <v>3590129</v>
      </c>
      <c r="H858" s="22" t="s">
        <v>580</v>
      </c>
      <c r="I858" s="23">
        <v>2975322</v>
      </c>
      <c r="J858" s="22" t="s">
        <v>518</v>
      </c>
      <c r="K858" s="23">
        <v>11.12</v>
      </c>
      <c r="L858" s="23">
        <v>1884</v>
      </c>
      <c r="M858" s="23">
        <v>39</v>
      </c>
      <c r="N858" s="24">
        <v>0.0207</v>
      </c>
      <c r="O858" s="23">
        <v>0.29</v>
      </c>
      <c r="P858" s="23">
        <v>5.9</v>
      </c>
      <c r="Q858" s="23">
        <v>0</v>
      </c>
      <c r="R858" s="23">
        <v>0</v>
      </c>
      <c r="S858" s="23">
        <v>0</v>
      </c>
      <c r="T858" s="23">
        <v>0</v>
      </c>
      <c r="U858" s="23">
        <v>0</v>
      </c>
      <c r="V858" s="23">
        <v>0</v>
      </c>
      <c r="W858" s="23">
        <v>0</v>
      </c>
      <c r="X858" s="23">
        <v>0</v>
      </c>
      <c r="Y858" s="24">
        <v>0</v>
      </c>
      <c r="Z858" s="23">
        <v>0</v>
      </c>
      <c r="AA858" s="23">
        <v>0</v>
      </c>
      <c r="AB858" s="19" t="str">
        <f>VLOOKUP(E:E,笔记匹配!A:X,3,FALSE)</f>
        <v>圆湘琴</v>
      </c>
      <c r="AC858" s="19" t="str">
        <f>VLOOKUP(E:E,笔记匹配!A:X,2,FALSE)</f>
        <v>月之精华</v>
      </c>
      <c r="AD858" s="19" t="str">
        <f>VLOOKUP(E:E,笔记匹配!A:X,4,FALSE)</f>
        <v>广禾堂月之精华</v>
      </c>
    </row>
    <row r="859" spans="1:30">
      <c r="A859" s="22" t="s">
        <v>95</v>
      </c>
      <c r="B859" s="22" t="s">
        <v>590</v>
      </c>
      <c r="C859" s="23">
        <v>19153892</v>
      </c>
      <c r="D859" s="22" t="s">
        <v>184</v>
      </c>
      <c r="E859" s="22" t="s">
        <v>374</v>
      </c>
      <c r="F859" s="22" t="s">
        <v>591</v>
      </c>
      <c r="G859" s="23">
        <v>4107361</v>
      </c>
      <c r="H859" s="22" t="s">
        <v>591</v>
      </c>
      <c r="I859" s="23">
        <v>3489735</v>
      </c>
      <c r="J859" s="22" t="s">
        <v>518</v>
      </c>
      <c r="K859" s="23">
        <v>56.54</v>
      </c>
      <c r="L859" s="23">
        <v>2675</v>
      </c>
      <c r="M859" s="23">
        <v>153</v>
      </c>
      <c r="N859" s="24">
        <v>0.0572</v>
      </c>
      <c r="O859" s="23">
        <v>0.37</v>
      </c>
      <c r="P859" s="23">
        <v>21.14</v>
      </c>
      <c r="Q859" s="23">
        <v>2</v>
      </c>
      <c r="R859" s="23">
        <v>0</v>
      </c>
      <c r="S859" s="23">
        <v>3</v>
      </c>
      <c r="T859" s="23">
        <v>0</v>
      </c>
      <c r="U859" s="23">
        <v>0</v>
      </c>
      <c r="V859" s="23">
        <v>5</v>
      </c>
      <c r="W859" s="23">
        <v>11.31</v>
      </c>
      <c r="X859" s="23">
        <v>0</v>
      </c>
      <c r="Y859" s="24">
        <v>0</v>
      </c>
      <c r="Z859" s="23">
        <v>0</v>
      </c>
      <c r="AA859" s="23">
        <v>0</v>
      </c>
      <c r="AB859" s="19" t="str">
        <f>VLOOKUP(E:E,笔记匹配!A:X,3,FALSE)</f>
        <v>是你拐</v>
      </c>
      <c r="AC859" s="19" t="str">
        <f>VLOOKUP(E:E,笔记匹配!A:X,2,FALSE)</f>
        <v>月之精华</v>
      </c>
      <c r="AD859" s="19" t="str">
        <f>VLOOKUP(E:E,笔记匹配!A:X,4,FALSE)</f>
        <v>广禾堂月之精华</v>
      </c>
    </row>
    <row r="860" spans="1:30">
      <c r="A860" s="22" t="s">
        <v>95</v>
      </c>
      <c r="B860" s="22" t="s">
        <v>592</v>
      </c>
      <c r="C860" s="23">
        <v>19286290</v>
      </c>
      <c r="D860" s="22" t="s">
        <v>184</v>
      </c>
      <c r="E860" s="22" t="s">
        <v>390</v>
      </c>
      <c r="F860" s="22" t="s">
        <v>593</v>
      </c>
      <c r="G860" s="23">
        <v>4167658</v>
      </c>
      <c r="H860" s="22" t="s">
        <v>594</v>
      </c>
      <c r="I860" s="23">
        <v>3505260</v>
      </c>
      <c r="J860" s="22" t="s">
        <v>518</v>
      </c>
      <c r="K860" s="23">
        <v>52.54</v>
      </c>
      <c r="L860" s="23">
        <v>2798</v>
      </c>
      <c r="M860" s="23">
        <v>132</v>
      </c>
      <c r="N860" s="24">
        <v>0.0472</v>
      </c>
      <c r="O860" s="23">
        <v>0.4</v>
      </c>
      <c r="P860" s="23">
        <v>18.78</v>
      </c>
      <c r="Q860" s="23">
        <v>6</v>
      </c>
      <c r="R860" s="23">
        <v>0</v>
      </c>
      <c r="S860" s="23">
        <v>1</v>
      </c>
      <c r="T860" s="23">
        <v>0</v>
      </c>
      <c r="U860" s="23">
        <v>0</v>
      </c>
      <c r="V860" s="23">
        <v>7</v>
      </c>
      <c r="W860" s="23">
        <v>7.51</v>
      </c>
      <c r="X860" s="23">
        <v>0</v>
      </c>
      <c r="Y860" s="24">
        <v>0</v>
      </c>
      <c r="Z860" s="23">
        <v>0</v>
      </c>
      <c r="AA860" s="23">
        <v>0</v>
      </c>
      <c r="AB860" s="19" t="str">
        <f>VLOOKUP(E:E,笔记匹配!A:X,3,FALSE)</f>
        <v>大雷芸</v>
      </c>
      <c r="AC860" s="19" t="str">
        <f>VLOOKUP(E:E,笔记匹配!A:X,2,FALSE)</f>
        <v>月之精华</v>
      </c>
      <c r="AD860" s="19" t="str">
        <f>VLOOKUP(E:E,笔记匹配!A:X,4,FALSE)</f>
        <v>广禾堂</v>
      </c>
    </row>
    <row r="861" spans="1:30">
      <c r="A861" s="22" t="s">
        <v>95</v>
      </c>
      <c r="B861" s="22" t="s">
        <v>598</v>
      </c>
      <c r="C861" s="23">
        <v>19868929</v>
      </c>
      <c r="D861" s="22" t="s">
        <v>172</v>
      </c>
      <c r="E861" s="22" t="s">
        <v>372</v>
      </c>
      <c r="F861" s="22" t="s">
        <v>599</v>
      </c>
      <c r="G861" s="23">
        <v>4439660</v>
      </c>
      <c r="H861" s="22" t="s">
        <v>599</v>
      </c>
      <c r="I861" s="23">
        <v>3806955</v>
      </c>
      <c r="J861" s="22" t="s">
        <v>518</v>
      </c>
      <c r="K861" s="23">
        <v>11.5</v>
      </c>
      <c r="L861" s="23">
        <v>1368</v>
      </c>
      <c r="M861" s="23">
        <v>41</v>
      </c>
      <c r="N861" s="24">
        <v>0.03</v>
      </c>
      <c r="O861" s="23">
        <v>0.28</v>
      </c>
      <c r="P861" s="23">
        <v>8.41</v>
      </c>
      <c r="Q861" s="23">
        <v>0</v>
      </c>
      <c r="R861" s="23">
        <v>0</v>
      </c>
      <c r="S861" s="23">
        <v>0</v>
      </c>
      <c r="T861" s="23">
        <v>0</v>
      </c>
      <c r="U861" s="23">
        <v>0</v>
      </c>
      <c r="V861" s="23">
        <v>0</v>
      </c>
      <c r="W861" s="23">
        <v>0</v>
      </c>
      <c r="X861" s="23">
        <v>0</v>
      </c>
      <c r="Y861" s="24">
        <v>0</v>
      </c>
      <c r="Z861" s="23">
        <v>0</v>
      </c>
      <c r="AA861" s="23">
        <v>0</v>
      </c>
      <c r="AB861" s="19" t="str">
        <f>VLOOKUP(E:E,笔记匹配!A:X,3,FALSE)</f>
        <v>圆湘琴</v>
      </c>
      <c r="AC861" s="19" t="str">
        <f>VLOOKUP(E:E,笔记匹配!A:X,2,FALSE)</f>
        <v>月之精华</v>
      </c>
      <c r="AD861" s="19" t="str">
        <f>VLOOKUP(E:E,笔记匹配!A:X,4,FALSE)</f>
        <v>广禾堂月之精华</v>
      </c>
    </row>
    <row r="862" spans="1:30">
      <c r="A862" s="22" t="s">
        <v>96</v>
      </c>
      <c r="B862" s="22" t="s">
        <v>521</v>
      </c>
      <c r="C862" s="23">
        <v>16642222</v>
      </c>
      <c r="D862" s="22" t="s">
        <v>172</v>
      </c>
      <c r="E862" s="22" t="s">
        <v>372</v>
      </c>
      <c r="F862" s="22" t="s">
        <v>522</v>
      </c>
      <c r="G862" s="23">
        <v>3233847</v>
      </c>
      <c r="H862" s="22" t="s">
        <v>522</v>
      </c>
      <c r="I862" s="23">
        <v>2619163</v>
      </c>
      <c r="J862" s="22" t="s">
        <v>518</v>
      </c>
      <c r="K862" s="23">
        <v>192.19</v>
      </c>
      <c r="L862" s="23">
        <v>9886</v>
      </c>
      <c r="M862" s="23">
        <v>371</v>
      </c>
      <c r="N862" s="24">
        <v>0.0375</v>
      </c>
      <c r="O862" s="23">
        <v>0.52</v>
      </c>
      <c r="P862" s="23">
        <v>19.44</v>
      </c>
      <c r="Q862" s="23">
        <v>3</v>
      </c>
      <c r="R862" s="23">
        <v>0</v>
      </c>
      <c r="S862" s="23">
        <v>0</v>
      </c>
      <c r="T862" s="23">
        <v>0</v>
      </c>
      <c r="U862" s="23">
        <v>0</v>
      </c>
      <c r="V862" s="23">
        <v>3</v>
      </c>
      <c r="W862" s="23">
        <v>64.06</v>
      </c>
      <c r="X862" s="23">
        <v>0</v>
      </c>
      <c r="Y862" s="24">
        <v>0</v>
      </c>
      <c r="Z862" s="23">
        <v>7</v>
      </c>
      <c r="AA862" s="23">
        <v>0</v>
      </c>
      <c r="AB862" s="19" t="str">
        <f>VLOOKUP(E:E,笔记匹配!A:X,3,FALSE)</f>
        <v>圆湘琴</v>
      </c>
      <c r="AC862" s="19" t="str">
        <f>VLOOKUP(E:E,笔记匹配!A:X,2,FALSE)</f>
        <v>月之精华</v>
      </c>
      <c r="AD862" s="19" t="str">
        <f>VLOOKUP(E:E,笔记匹配!A:X,4,FALSE)</f>
        <v>广禾堂月之精华</v>
      </c>
    </row>
    <row r="863" spans="1:30">
      <c r="A863" s="22" t="s">
        <v>96</v>
      </c>
      <c r="B863" s="22" t="s">
        <v>521</v>
      </c>
      <c r="C863" s="23">
        <v>16642794</v>
      </c>
      <c r="D863" s="22" t="s">
        <v>172</v>
      </c>
      <c r="E863" s="22" t="s">
        <v>372</v>
      </c>
      <c r="F863" s="22" t="s">
        <v>523</v>
      </c>
      <c r="G863" s="23">
        <v>3233955</v>
      </c>
      <c r="H863" s="22" t="s">
        <v>523</v>
      </c>
      <c r="I863" s="23">
        <v>2619293</v>
      </c>
      <c r="J863" s="22" t="s">
        <v>518</v>
      </c>
      <c r="K863" s="23">
        <v>42.61</v>
      </c>
      <c r="L863" s="23">
        <v>3141</v>
      </c>
      <c r="M863" s="23">
        <v>94</v>
      </c>
      <c r="N863" s="24">
        <v>0.0299</v>
      </c>
      <c r="O863" s="23">
        <v>0.45</v>
      </c>
      <c r="P863" s="23">
        <v>13.57</v>
      </c>
      <c r="Q863" s="23">
        <v>2</v>
      </c>
      <c r="R863" s="23">
        <v>0</v>
      </c>
      <c r="S863" s="23">
        <v>0</v>
      </c>
      <c r="T863" s="23">
        <v>0</v>
      </c>
      <c r="U863" s="23">
        <v>0</v>
      </c>
      <c r="V863" s="23">
        <v>2</v>
      </c>
      <c r="W863" s="23">
        <v>21.3</v>
      </c>
      <c r="X863" s="23">
        <v>0</v>
      </c>
      <c r="Y863" s="24">
        <v>0</v>
      </c>
      <c r="Z863" s="23">
        <v>0</v>
      </c>
      <c r="AA863" s="23">
        <v>0</v>
      </c>
      <c r="AB863" s="19" t="str">
        <f>VLOOKUP(E:E,笔记匹配!A:X,3,FALSE)</f>
        <v>圆湘琴</v>
      </c>
      <c r="AC863" s="19" t="str">
        <f>VLOOKUP(E:E,笔记匹配!A:X,2,FALSE)</f>
        <v>月之精华</v>
      </c>
      <c r="AD863" s="19" t="str">
        <f>VLOOKUP(E:E,笔记匹配!A:X,4,FALSE)</f>
        <v>广禾堂月之精华</v>
      </c>
    </row>
    <row r="864" spans="1:30">
      <c r="A864" s="22" t="s">
        <v>96</v>
      </c>
      <c r="B864" s="22" t="s">
        <v>521</v>
      </c>
      <c r="C864" s="23">
        <v>16642894</v>
      </c>
      <c r="D864" s="22" t="s">
        <v>172</v>
      </c>
      <c r="E864" s="22" t="s">
        <v>372</v>
      </c>
      <c r="F864" s="22" t="s">
        <v>524</v>
      </c>
      <c r="G864" s="23">
        <v>3233979</v>
      </c>
      <c r="H864" s="22" t="s">
        <v>524</v>
      </c>
      <c r="I864" s="23">
        <v>2619310</v>
      </c>
      <c r="J864" s="22" t="s">
        <v>518</v>
      </c>
      <c r="K864" s="23">
        <v>1.5</v>
      </c>
      <c r="L864" s="23">
        <v>137</v>
      </c>
      <c r="M864" s="23">
        <v>5</v>
      </c>
      <c r="N864" s="24">
        <v>0.0365</v>
      </c>
      <c r="O864" s="23">
        <v>0.3</v>
      </c>
      <c r="P864" s="23">
        <v>10.95</v>
      </c>
      <c r="Q864" s="23">
        <v>0</v>
      </c>
      <c r="R864" s="23">
        <v>0</v>
      </c>
      <c r="S864" s="23">
        <v>0</v>
      </c>
      <c r="T864" s="23">
        <v>0</v>
      </c>
      <c r="U864" s="23">
        <v>0</v>
      </c>
      <c r="V864" s="23">
        <v>0</v>
      </c>
      <c r="W864" s="23">
        <v>0</v>
      </c>
      <c r="X864" s="23">
        <v>0</v>
      </c>
      <c r="Y864" s="24">
        <v>0</v>
      </c>
      <c r="Z864" s="23">
        <v>0</v>
      </c>
      <c r="AA864" s="23">
        <v>0</v>
      </c>
      <c r="AB864" s="19" t="str">
        <f>VLOOKUP(E:E,笔记匹配!A:X,3,FALSE)</f>
        <v>圆湘琴</v>
      </c>
      <c r="AC864" s="19" t="str">
        <f>VLOOKUP(E:E,笔记匹配!A:X,2,FALSE)</f>
        <v>月之精华</v>
      </c>
      <c r="AD864" s="19" t="str">
        <f>VLOOKUP(E:E,笔记匹配!A:X,4,FALSE)</f>
        <v>广禾堂月之精华</v>
      </c>
    </row>
    <row r="865" spans="1:30">
      <c r="A865" s="22" t="s">
        <v>96</v>
      </c>
      <c r="B865" s="22" t="s">
        <v>531</v>
      </c>
      <c r="C865" s="23">
        <v>16851432</v>
      </c>
      <c r="D865" s="22" t="s">
        <v>172</v>
      </c>
      <c r="E865" s="22" t="s">
        <v>372</v>
      </c>
      <c r="F865" s="22" t="s">
        <v>532</v>
      </c>
      <c r="G865" s="23">
        <v>3264185</v>
      </c>
      <c r="H865" s="22" t="s">
        <v>532</v>
      </c>
      <c r="I865" s="23">
        <v>2651960</v>
      </c>
      <c r="J865" s="22" t="s">
        <v>518</v>
      </c>
      <c r="K865" s="23">
        <v>214.19</v>
      </c>
      <c r="L865" s="23">
        <v>18168</v>
      </c>
      <c r="M865" s="23">
        <v>468</v>
      </c>
      <c r="N865" s="24">
        <v>0.0258</v>
      </c>
      <c r="O865" s="23">
        <v>0.46</v>
      </c>
      <c r="P865" s="23">
        <v>11.79</v>
      </c>
      <c r="Q865" s="23">
        <v>4</v>
      </c>
      <c r="R865" s="23">
        <v>0</v>
      </c>
      <c r="S865" s="23">
        <v>2</v>
      </c>
      <c r="T865" s="23">
        <v>0</v>
      </c>
      <c r="U865" s="23">
        <v>0</v>
      </c>
      <c r="V865" s="23">
        <v>6</v>
      </c>
      <c r="W865" s="23">
        <v>35.7</v>
      </c>
      <c r="X865" s="23">
        <v>0</v>
      </c>
      <c r="Y865" s="24">
        <v>0</v>
      </c>
      <c r="Z865" s="23">
        <v>0</v>
      </c>
      <c r="AA865" s="23">
        <v>1</v>
      </c>
      <c r="AB865" s="19" t="str">
        <f>VLOOKUP(E:E,笔记匹配!A:X,3,FALSE)</f>
        <v>圆湘琴</v>
      </c>
      <c r="AC865" s="19" t="str">
        <f>VLOOKUP(E:E,笔记匹配!A:X,2,FALSE)</f>
        <v>月之精华</v>
      </c>
      <c r="AD865" s="19" t="str">
        <f>VLOOKUP(E:E,笔记匹配!A:X,4,FALSE)</f>
        <v>广禾堂月之精华</v>
      </c>
    </row>
    <row r="866" spans="1:30">
      <c r="A866" s="22" t="s">
        <v>96</v>
      </c>
      <c r="B866" s="22" t="s">
        <v>557</v>
      </c>
      <c r="C866" s="23">
        <v>17419696</v>
      </c>
      <c r="D866" s="22" t="s">
        <v>172</v>
      </c>
      <c r="E866" s="22" t="s">
        <v>372</v>
      </c>
      <c r="F866" s="22" t="s">
        <v>558</v>
      </c>
      <c r="G866" s="23">
        <v>3345513</v>
      </c>
      <c r="H866" s="22" t="s">
        <v>558</v>
      </c>
      <c r="I866" s="23">
        <v>2733316</v>
      </c>
      <c r="J866" s="22" t="s">
        <v>518</v>
      </c>
      <c r="K866" s="23">
        <v>194.15</v>
      </c>
      <c r="L866" s="23">
        <v>14739</v>
      </c>
      <c r="M866" s="23">
        <v>434</v>
      </c>
      <c r="N866" s="24">
        <v>0.0294</v>
      </c>
      <c r="O866" s="23">
        <v>0.45</v>
      </c>
      <c r="P866" s="23">
        <v>13.17</v>
      </c>
      <c r="Q866" s="23">
        <v>6</v>
      </c>
      <c r="R866" s="23">
        <v>0</v>
      </c>
      <c r="S866" s="23">
        <v>1</v>
      </c>
      <c r="T866" s="23">
        <v>0</v>
      </c>
      <c r="U866" s="23">
        <v>0</v>
      </c>
      <c r="V866" s="23">
        <v>7</v>
      </c>
      <c r="W866" s="23">
        <v>27.74</v>
      </c>
      <c r="X866" s="23">
        <v>0</v>
      </c>
      <c r="Y866" s="24">
        <v>0</v>
      </c>
      <c r="Z866" s="23">
        <v>0</v>
      </c>
      <c r="AA866" s="23">
        <v>0</v>
      </c>
      <c r="AB866" s="19" t="str">
        <f>VLOOKUP(E:E,笔记匹配!A:X,3,FALSE)</f>
        <v>圆湘琴</v>
      </c>
      <c r="AC866" s="19" t="str">
        <f>VLOOKUP(E:E,笔记匹配!A:X,2,FALSE)</f>
        <v>月之精华</v>
      </c>
      <c r="AD866" s="19" t="str">
        <f>VLOOKUP(E:E,笔记匹配!A:X,4,FALSE)</f>
        <v>广禾堂月之精华</v>
      </c>
    </row>
    <row r="867" spans="1:30">
      <c r="A867" s="22" t="s">
        <v>96</v>
      </c>
      <c r="B867" s="22" t="s">
        <v>569</v>
      </c>
      <c r="C867" s="23">
        <v>17994331</v>
      </c>
      <c r="D867" s="22" t="s">
        <v>172</v>
      </c>
      <c r="E867" s="22" t="s">
        <v>372</v>
      </c>
      <c r="F867" s="22" t="s">
        <v>570</v>
      </c>
      <c r="G867" s="23">
        <v>3555881</v>
      </c>
      <c r="H867" s="22" t="s">
        <v>570</v>
      </c>
      <c r="I867" s="23">
        <v>2940876</v>
      </c>
      <c r="J867" s="22" t="s">
        <v>518</v>
      </c>
      <c r="K867" s="23">
        <v>11.26</v>
      </c>
      <c r="L867" s="23">
        <v>1381</v>
      </c>
      <c r="M867" s="23">
        <v>39</v>
      </c>
      <c r="N867" s="24">
        <v>0.0282</v>
      </c>
      <c r="O867" s="23">
        <v>0.29</v>
      </c>
      <c r="P867" s="23">
        <v>8.15</v>
      </c>
      <c r="Q867" s="23">
        <v>1</v>
      </c>
      <c r="R867" s="23">
        <v>0</v>
      </c>
      <c r="S867" s="23">
        <v>0</v>
      </c>
      <c r="T867" s="23">
        <v>0</v>
      </c>
      <c r="U867" s="23">
        <v>0</v>
      </c>
      <c r="V867" s="23">
        <v>1</v>
      </c>
      <c r="W867" s="23">
        <v>11.26</v>
      </c>
      <c r="X867" s="23">
        <v>0</v>
      </c>
      <c r="Y867" s="24">
        <v>0</v>
      </c>
      <c r="Z867" s="23">
        <v>0</v>
      </c>
      <c r="AA867" s="23">
        <v>0</v>
      </c>
      <c r="AB867" s="19" t="str">
        <f>VLOOKUP(E:E,笔记匹配!A:X,3,FALSE)</f>
        <v>圆湘琴</v>
      </c>
      <c r="AC867" s="19" t="str">
        <f>VLOOKUP(E:E,笔记匹配!A:X,2,FALSE)</f>
        <v>月之精华</v>
      </c>
      <c r="AD867" s="19" t="str">
        <f>VLOOKUP(E:E,笔记匹配!A:X,4,FALSE)</f>
        <v>广禾堂月之精华</v>
      </c>
    </row>
    <row r="868" spans="1:30">
      <c r="A868" s="22" t="s">
        <v>96</v>
      </c>
      <c r="B868" s="22" t="s">
        <v>573</v>
      </c>
      <c r="C868" s="23">
        <v>18062841</v>
      </c>
      <c r="D868" s="22" t="s">
        <v>172</v>
      </c>
      <c r="E868" s="22" t="s">
        <v>373</v>
      </c>
      <c r="F868" s="22" t="s">
        <v>574</v>
      </c>
      <c r="G868" s="23">
        <v>3590010</v>
      </c>
      <c r="H868" s="22" t="s">
        <v>575</v>
      </c>
      <c r="I868" s="23">
        <v>2975201</v>
      </c>
      <c r="J868" s="22" t="s">
        <v>518</v>
      </c>
      <c r="K868" s="23">
        <v>2.7</v>
      </c>
      <c r="L868" s="23">
        <v>231</v>
      </c>
      <c r="M868" s="23">
        <v>9</v>
      </c>
      <c r="N868" s="24">
        <v>0.039</v>
      </c>
      <c r="O868" s="23">
        <v>0.3</v>
      </c>
      <c r="P868" s="23">
        <v>11.69</v>
      </c>
      <c r="Q868" s="23">
        <v>0</v>
      </c>
      <c r="R868" s="23">
        <v>0</v>
      </c>
      <c r="S868" s="23">
        <v>1</v>
      </c>
      <c r="T868" s="23">
        <v>0</v>
      </c>
      <c r="U868" s="23">
        <v>0</v>
      </c>
      <c r="V868" s="23">
        <v>1</v>
      </c>
      <c r="W868" s="23">
        <v>2.7</v>
      </c>
      <c r="X868" s="23">
        <v>0</v>
      </c>
      <c r="Y868" s="24">
        <v>0</v>
      </c>
      <c r="Z868" s="23">
        <v>0</v>
      </c>
      <c r="AA868" s="23">
        <v>0</v>
      </c>
      <c r="AB868" s="19" t="str">
        <f>VLOOKUP(E:E,笔记匹配!A:X,3,FALSE)</f>
        <v>西米是个小可爱</v>
      </c>
      <c r="AC868" s="19" t="str">
        <f>VLOOKUP(E:E,笔记匹配!A:X,2,FALSE)</f>
        <v>月之精华</v>
      </c>
      <c r="AD868" s="19" t="str">
        <f>VLOOKUP(E:E,笔记匹配!A:X,4,FALSE)</f>
        <v>广禾堂</v>
      </c>
    </row>
    <row r="869" spans="1:30">
      <c r="A869" s="22" t="s">
        <v>96</v>
      </c>
      <c r="B869" s="22" t="s">
        <v>573</v>
      </c>
      <c r="C869" s="23">
        <v>18063010</v>
      </c>
      <c r="D869" s="22" t="s">
        <v>172</v>
      </c>
      <c r="E869" s="22" t="s">
        <v>373</v>
      </c>
      <c r="F869" s="22" t="s">
        <v>576</v>
      </c>
      <c r="G869" s="23">
        <v>3590089</v>
      </c>
      <c r="H869" s="22" t="s">
        <v>577</v>
      </c>
      <c r="I869" s="23">
        <v>2975278</v>
      </c>
      <c r="J869" s="22" t="s">
        <v>518</v>
      </c>
      <c r="K869" s="23">
        <v>119.49</v>
      </c>
      <c r="L869" s="23">
        <v>9384</v>
      </c>
      <c r="M869" s="23">
        <v>280</v>
      </c>
      <c r="N869" s="24">
        <v>0.0298</v>
      </c>
      <c r="O869" s="23">
        <v>0.43</v>
      </c>
      <c r="P869" s="23">
        <v>12.73</v>
      </c>
      <c r="Q869" s="23">
        <v>1</v>
      </c>
      <c r="R869" s="23">
        <v>0</v>
      </c>
      <c r="S869" s="23">
        <v>1</v>
      </c>
      <c r="T869" s="23">
        <v>0</v>
      </c>
      <c r="U869" s="23">
        <v>0</v>
      </c>
      <c r="V869" s="23">
        <v>2</v>
      </c>
      <c r="W869" s="23">
        <v>59.74</v>
      </c>
      <c r="X869" s="23">
        <v>0</v>
      </c>
      <c r="Y869" s="24">
        <v>0</v>
      </c>
      <c r="Z869" s="23">
        <v>0</v>
      </c>
      <c r="AA869" s="23">
        <v>1</v>
      </c>
      <c r="AB869" s="19" t="str">
        <f>VLOOKUP(E:E,笔记匹配!A:X,3,FALSE)</f>
        <v>西米是个小可爱</v>
      </c>
      <c r="AC869" s="19" t="str">
        <f>VLOOKUP(E:E,笔记匹配!A:X,2,FALSE)</f>
        <v>月之精华</v>
      </c>
      <c r="AD869" s="19" t="str">
        <f>VLOOKUP(E:E,笔记匹配!A:X,4,FALSE)</f>
        <v>广禾堂</v>
      </c>
    </row>
    <row r="870" spans="1:30">
      <c r="A870" s="22" t="s">
        <v>96</v>
      </c>
      <c r="B870" s="22" t="s">
        <v>578</v>
      </c>
      <c r="C870" s="23">
        <v>18063089</v>
      </c>
      <c r="D870" s="22" t="s">
        <v>172</v>
      </c>
      <c r="E870" s="22" t="s">
        <v>372</v>
      </c>
      <c r="F870" s="22" t="s">
        <v>579</v>
      </c>
      <c r="G870" s="23">
        <v>3590129</v>
      </c>
      <c r="H870" s="22" t="s">
        <v>580</v>
      </c>
      <c r="I870" s="23">
        <v>2975322</v>
      </c>
      <c r="J870" s="22" t="s">
        <v>518</v>
      </c>
      <c r="K870" s="23">
        <v>12.17</v>
      </c>
      <c r="L870" s="23">
        <v>1424</v>
      </c>
      <c r="M870" s="23">
        <v>43</v>
      </c>
      <c r="N870" s="24">
        <v>0.0302</v>
      </c>
      <c r="O870" s="23">
        <v>0.28</v>
      </c>
      <c r="P870" s="23">
        <v>8.55</v>
      </c>
      <c r="Q870" s="23">
        <v>1</v>
      </c>
      <c r="R870" s="23">
        <v>0</v>
      </c>
      <c r="S870" s="23">
        <v>0</v>
      </c>
      <c r="T870" s="23">
        <v>0</v>
      </c>
      <c r="U870" s="23">
        <v>0</v>
      </c>
      <c r="V870" s="23">
        <v>1</v>
      </c>
      <c r="W870" s="23">
        <v>12.17</v>
      </c>
      <c r="X870" s="23">
        <v>0</v>
      </c>
      <c r="Y870" s="24">
        <v>0</v>
      </c>
      <c r="Z870" s="23">
        <v>0</v>
      </c>
      <c r="AA870" s="23">
        <v>0</v>
      </c>
      <c r="AB870" s="19" t="str">
        <f>VLOOKUP(E:E,笔记匹配!A:X,3,FALSE)</f>
        <v>圆湘琴</v>
      </c>
      <c r="AC870" s="19" t="str">
        <f>VLOOKUP(E:E,笔记匹配!A:X,2,FALSE)</f>
        <v>月之精华</v>
      </c>
      <c r="AD870" s="19" t="str">
        <f>VLOOKUP(E:E,笔记匹配!A:X,4,FALSE)</f>
        <v>广禾堂月之精华</v>
      </c>
    </row>
    <row r="871" spans="1:30">
      <c r="A871" s="22" t="s">
        <v>96</v>
      </c>
      <c r="B871" s="22" t="s">
        <v>590</v>
      </c>
      <c r="C871" s="23">
        <v>19153892</v>
      </c>
      <c r="D871" s="22" t="s">
        <v>184</v>
      </c>
      <c r="E871" s="22" t="s">
        <v>374</v>
      </c>
      <c r="F871" s="22" t="s">
        <v>591</v>
      </c>
      <c r="G871" s="23">
        <v>4107361</v>
      </c>
      <c r="H871" s="22" t="s">
        <v>591</v>
      </c>
      <c r="I871" s="23">
        <v>3489735</v>
      </c>
      <c r="J871" s="22" t="s">
        <v>518</v>
      </c>
      <c r="K871" s="23">
        <v>46.33</v>
      </c>
      <c r="L871" s="23">
        <v>1877</v>
      </c>
      <c r="M871" s="23">
        <v>101</v>
      </c>
      <c r="N871" s="24">
        <v>0.0538</v>
      </c>
      <c r="O871" s="23">
        <v>0.46</v>
      </c>
      <c r="P871" s="23">
        <v>24.68</v>
      </c>
      <c r="Q871" s="23">
        <v>1</v>
      </c>
      <c r="R871" s="23">
        <v>0</v>
      </c>
      <c r="S871" s="23">
        <v>3</v>
      </c>
      <c r="T871" s="23">
        <v>0</v>
      </c>
      <c r="U871" s="23">
        <v>0</v>
      </c>
      <c r="V871" s="23">
        <v>4</v>
      </c>
      <c r="W871" s="23">
        <v>11.58</v>
      </c>
      <c r="X871" s="23">
        <v>0</v>
      </c>
      <c r="Y871" s="24">
        <v>0</v>
      </c>
      <c r="Z871" s="23">
        <v>0</v>
      </c>
      <c r="AA871" s="23">
        <v>1</v>
      </c>
      <c r="AB871" s="19" t="str">
        <f>VLOOKUP(E:E,笔记匹配!A:X,3,FALSE)</f>
        <v>是你拐</v>
      </c>
      <c r="AC871" s="19" t="str">
        <f>VLOOKUP(E:E,笔记匹配!A:X,2,FALSE)</f>
        <v>月之精华</v>
      </c>
      <c r="AD871" s="19" t="str">
        <f>VLOOKUP(E:E,笔记匹配!A:X,4,FALSE)</f>
        <v>广禾堂月之精华</v>
      </c>
    </row>
    <row r="872" spans="1:30">
      <c r="A872" s="22" t="s">
        <v>96</v>
      </c>
      <c r="B872" s="22" t="s">
        <v>592</v>
      </c>
      <c r="C872" s="23">
        <v>19286290</v>
      </c>
      <c r="D872" s="22" t="s">
        <v>184</v>
      </c>
      <c r="E872" s="22" t="s">
        <v>390</v>
      </c>
      <c r="F872" s="22" t="s">
        <v>593</v>
      </c>
      <c r="G872" s="23">
        <v>4167658</v>
      </c>
      <c r="H872" s="22" t="s">
        <v>594</v>
      </c>
      <c r="I872" s="23">
        <v>3505260</v>
      </c>
      <c r="J872" s="22" t="s">
        <v>518</v>
      </c>
      <c r="K872" s="23">
        <v>42.22</v>
      </c>
      <c r="L872" s="23">
        <v>2127</v>
      </c>
      <c r="M872" s="23">
        <v>94</v>
      </c>
      <c r="N872" s="24">
        <v>0.0442</v>
      </c>
      <c r="O872" s="23">
        <v>0.45</v>
      </c>
      <c r="P872" s="23">
        <v>19.85</v>
      </c>
      <c r="Q872" s="23">
        <v>3</v>
      </c>
      <c r="R872" s="23">
        <v>0</v>
      </c>
      <c r="S872" s="23">
        <v>1</v>
      </c>
      <c r="T872" s="23">
        <v>0</v>
      </c>
      <c r="U872" s="23">
        <v>0</v>
      </c>
      <c r="V872" s="23">
        <v>4</v>
      </c>
      <c r="W872" s="23">
        <v>10.56</v>
      </c>
      <c r="X872" s="23">
        <v>0</v>
      </c>
      <c r="Y872" s="24">
        <v>0</v>
      </c>
      <c r="Z872" s="23">
        <v>0</v>
      </c>
      <c r="AA872" s="23">
        <v>1</v>
      </c>
      <c r="AB872" s="19" t="str">
        <f>VLOOKUP(E:E,笔记匹配!A:X,3,FALSE)</f>
        <v>大雷芸</v>
      </c>
      <c r="AC872" s="19" t="str">
        <f>VLOOKUP(E:E,笔记匹配!A:X,2,FALSE)</f>
        <v>月之精华</v>
      </c>
      <c r="AD872" s="19" t="str">
        <f>VLOOKUP(E:E,笔记匹配!A:X,4,FALSE)</f>
        <v>广禾堂</v>
      </c>
    </row>
    <row r="873" spans="1:30">
      <c r="A873" s="22" t="s">
        <v>96</v>
      </c>
      <c r="B873" s="22" t="s">
        <v>598</v>
      </c>
      <c r="C873" s="23">
        <v>19868929</v>
      </c>
      <c r="D873" s="22" t="s">
        <v>172</v>
      </c>
      <c r="E873" s="22" t="s">
        <v>372</v>
      </c>
      <c r="F873" s="22" t="s">
        <v>599</v>
      </c>
      <c r="G873" s="23">
        <v>4439660</v>
      </c>
      <c r="H873" s="22" t="s">
        <v>599</v>
      </c>
      <c r="I873" s="23">
        <v>3806955</v>
      </c>
      <c r="J873" s="22" t="s">
        <v>518</v>
      </c>
      <c r="K873" s="23">
        <v>9.37</v>
      </c>
      <c r="L873" s="23">
        <v>1192</v>
      </c>
      <c r="M873" s="23">
        <v>33</v>
      </c>
      <c r="N873" s="24">
        <v>0.0277</v>
      </c>
      <c r="O873" s="23">
        <v>0.28</v>
      </c>
      <c r="P873" s="23">
        <v>7.86</v>
      </c>
      <c r="Q873" s="23">
        <v>0</v>
      </c>
      <c r="R873" s="23">
        <v>0</v>
      </c>
      <c r="S873" s="23">
        <v>0</v>
      </c>
      <c r="T873" s="23">
        <v>0</v>
      </c>
      <c r="U873" s="23">
        <v>0</v>
      </c>
      <c r="V873" s="23">
        <v>0</v>
      </c>
      <c r="W873" s="23">
        <v>0</v>
      </c>
      <c r="X873" s="23">
        <v>0</v>
      </c>
      <c r="Y873" s="24">
        <v>0</v>
      </c>
      <c r="Z873" s="23">
        <v>0</v>
      </c>
      <c r="AA873" s="23">
        <v>0</v>
      </c>
      <c r="AB873" s="19" t="str">
        <f>VLOOKUP(E:E,笔记匹配!A:X,3,FALSE)</f>
        <v>圆湘琴</v>
      </c>
      <c r="AC873" s="19" t="str">
        <f>VLOOKUP(E:E,笔记匹配!A:X,2,FALSE)</f>
        <v>月之精华</v>
      </c>
      <c r="AD873" s="19" t="str">
        <f>VLOOKUP(E:E,笔记匹配!A:X,4,FALSE)</f>
        <v>广禾堂月之精华</v>
      </c>
    </row>
    <row r="874" spans="1:30">
      <c r="A874" s="22" t="s">
        <v>97</v>
      </c>
      <c r="B874" s="22" t="s">
        <v>521</v>
      </c>
      <c r="C874" s="23">
        <v>16642222</v>
      </c>
      <c r="D874" s="22" t="s">
        <v>172</v>
      </c>
      <c r="E874" s="22" t="s">
        <v>372</v>
      </c>
      <c r="F874" s="22" t="s">
        <v>522</v>
      </c>
      <c r="G874" s="23">
        <v>3233847</v>
      </c>
      <c r="H874" s="22" t="s">
        <v>522</v>
      </c>
      <c r="I874" s="23">
        <v>2619163</v>
      </c>
      <c r="J874" s="22" t="s">
        <v>518</v>
      </c>
      <c r="K874" s="23">
        <v>185.3</v>
      </c>
      <c r="L874" s="23">
        <v>9170</v>
      </c>
      <c r="M874" s="23">
        <v>338</v>
      </c>
      <c r="N874" s="24">
        <v>0.0369</v>
      </c>
      <c r="O874" s="23">
        <v>0.55</v>
      </c>
      <c r="P874" s="23">
        <v>20.21</v>
      </c>
      <c r="Q874" s="23">
        <v>1</v>
      </c>
      <c r="R874" s="23">
        <v>0</v>
      </c>
      <c r="S874" s="23">
        <v>1</v>
      </c>
      <c r="T874" s="23">
        <v>1</v>
      </c>
      <c r="U874" s="23">
        <v>0</v>
      </c>
      <c r="V874" s="23">
        <v>3</v>
      </c>
      <c r="W874" s="23">
        <v>61.77</v>
      </c>
      <c r="X874" s="23">
        <v>0</v>
      </c>
      <c r="Y874" s="24">
        <v>0</v>
      </c>
      <c r="Z874" s="23">
        <v>1</v>
      </c>
      <c r="AA874" s="23">
        <v>1</v>
      </c>
      <c r="AB874" s="19" t="str">
        <f>VLOOKUP(E:E,笔记匹配!A:X,3,FALSE)</f>
        <v>圆湘琴</v>
      </c>
      <c r="AC874" s="19" t="str">
        <f>VLOOKUP(E:E,笔记匹配!A:X,2,FALSE)</f>
        <v>月之精华</v>
      </c>
      <c r="AD874" s="19" t="str">
        <f>VLOOKUP(E:E,笔记匹配!A:X,4,FALSE)</f>
        <v>广禾堂月之精华</v>
      </c>
    </row>
    <row r="875" spans="1:30">
      <c r="A875" s="22" t="s">
        <v>97</v>
      </c>
      <c r="B875" s="22" t="s">
        <v>521</v>
      </c>
      <c r="C875" s="23">
        <v>16642794</v>
      </c>
      <c r="D875" s="22" t="s">
        <v>172</v>
      </c>
      <c r="E875" s="22" t="s">
        <v>372</v>
      </c>
      <c r="F875" s="22" t="s">
        <v>523</v>
      </c>
      <c r="G875" s="23">
        <v>3233955</v>
      </c>
      <c r="H875" s="22" t="s">
        <v>523</v>
      </c>
      <c r="I875" s="23">
        <v>2619293</v>
      </c>
      <c r="J875" s="22" t="s">
        <v>518</v>
      </c>
      <c r="K875" s="23">
        <v>34.61</v>
      </c>
      <c r="L875" s="23">
        <v>2988</v>
      </c>
      <c r="M875" s="23">
        <v>81</v>
      </c>
      <c r="N875" s="24">
        <v>0.0271</v>
      </c>
      <c r="O875" s="23">
        <v>0.43</v>
      </c>
      <c r="P875" s="23">
        <v>11.58</v>
      </c>
      <c r="Q875" s="23">
        <v>1</v>
      </c>
      <c r="R875" s="23">
        <v>0</v>
      </c>
      <c r="S875" s="23">
        <v>0</v>
      </c>
      <c r="T875" s="23">
        <v>0</v>
      </c>
      <c r="U875" s="23">
        <v>0</v>
      </c>
      <c r="V875" s="23">
        <v>1</v>
      </c>
      <c r="W875" s="23">
        <v>34.61</v>
      </c>
      <c r="X875" s="23">
        <v>0</v>
      </c>
      <c r="Y875" s="24">
        <v>0</v>
      </c>
      <c r="Z875" s="23">
        <v>0</v>
      </c>
      <c r="AA875" s="23">
        <v>0</v>
      </c>
      <c r="AB875" s="19" t="str">
        <f>VLOOKUP(E:E,笔记匹配!A:X,3,FALSE)</f>
        <v>圆湘琴</v>
      </c>
      <c r="AC875" s="19" t="str">
        <f>VLOOKUP(E:E,笔记匹配!A:X,2,FALSE)</f>
        <v>月之精华</v>
      </c>
      <c r="AD875" s="19" t="str">
        <f>VLOOKUP(E:E,笔记匹配!A:X,4,FALSE)</f>
        <v>广禾堂月之精华</v>
      </c>
    </row>
    <row r="876" spans="1:30">
      <c r="A876" s="22" t="s">
        <v>97</v>
      </c>
      <c r="B876" s="22" t="s">
        <v>521</v>
      </c>
      <c r="C876" s="23">
        <v>16642894</v>
      </c>
      <c r="D876" s="22" t="s">
        <v>172</v>
      </c>
      <c r="E876" s="22" t="s">
        <v>372</v>
      </c>
      <c r="F876" s="22" t="s">
        <v>524</v>
      </c>
      <c r="G876" s="23">
        <v>3233979</v>
      </c>
      <c r="H876" s="22" t="s">
        <v>524</v>
      </c>
      <c r="I876" s="23">
        <v>2619310</v>
      </c>
      <c r="J876" s="22" t="s">
        <v>518</v>
      </c>
      <c r="K876" s="23">
        <v>0.9</v>
      </c>
      <c r="L876" s="23">
        <v>162</v>
      </c>
      <c r="M876" s="23">
        <v>3</v>
      </c>
      <c r="N876" s="24">
        <v>0.0185</v>
      </c>
      <c r="O876" s="23">
        <v>0.3</v>
      </c>
      <c r="P876" s="23">
        <v>5.56</v>
      </c>
      <c r="Q876" s="23">
        <v>0</v>
      </c>
      <c r="R876" s="23">
        <v>0</v>
      </c>
      <c r="S876" s="23">
        <v>0</v>
      </c>
      <c r="T876" s="23">
        <v>0</v>
      </c>
      <c r="U876" s="23">
        <v>0</v>
      </c>
      <c r="V876" s="23">
        <v>0</v>
      </c>
      <c r="W876" s="23">
        <v>0</v>
      </c>
      <c r="X876" s="23">
        <v>0</v>
      </c>
      <c r="Y876" s="24">
        <v>0</v>
      </c>
      <c r="Z876" s="23">
        <v>0</v>
      </c>
      <c r="AA876" s="23">
        <v>0</v>
      </c>
      <c r="AB876" s="19" t="str">
        <f>VLOOKUP(E:E,笔记匹配!A:X,3,FALSE)</f>
        <v>圆湘琴</v>
      </c>
      <c r="AC876" s="19" t="str">
        <f>VLOOKUP(E:E,笔记匹配!A:X,2,FALSE)</f>
        <v>月之精华</v>
      </c>
      <c r="AD876" s="19" t="str">
        <f>VLOOKUP(E:E,笔记匹配!A:X,4,FALSE)</f>
        <v>广禾堂月之精华</v>
      </c>
    </row>
    <row r="877" spans="1:30">
      <c r="A877" s="22" t="s">
        <v>97</v>
      </c>
      <c r="B877" s="22" t="s">
        <v>531</v>
      </c>
      <c r="C877" s="23">
        <v>16851432</v>
      </c>
      <c r="D877" s="22" t="s">
        <v>172</v>
      </c>
      <c r="E877" s="22" t="s">
        <v>372</v>
      </c>
      <c r="F877" s="22" t="s">
        <v>532</v>
      </c>
      <c r="G877" s="23">
        <v>3264185</v>
      </c>
      <c r="H877" s="22" t="s">
        <v>532</v>
      </c>
      <c r="I877" s="23">
        <v>2651960</v>
      </c>
      <c r="J877" s="22" t="s">
        <v>518</v>
      </c>
      <c r="K877" s="23">
        <v>176.95</v>
      </c>
      <c r="L877" s="23">
        <v>15512</v>
      </c>
      <c r="M877" s="23">
        <v>379</v>
      </c>
      <c r="N877" s="24">
        <v>0.0244</v>
      </c>
      <c r="O877" s="23">
        <v>0.47</v>
      </c>
      <c r="P877" s="23">
        <v>11.41</v>
      </c>
      <c r="Q877" s="23">
        <v>3</v>
      </c>
      <c r="R877" s="23">
        <v>1</v>
      </c>
      <c r="S877" s="23">
        <v>0</v>
      </c>
      <c r="T877" s="23">
        <v>0</v>
      </c>
      <c r="U877" s="23">
        <v>0</v>
      </c>
      <c r="V877" s="23">
        <v>4</v>
      </c>
      <c r="W877" s="23">
        <v>44.24</v>
      </c>
      <c r="X877" s="23">
        <v>0</v>
      </c>
      <c r="Y877" s="24">
        <v>0</v>
      </c>
      <c r="Z877" s="23">
        <v>3</v>
      </c>
      <c r="AA877" s="23">
        <v>0</v>
      </c>
      <c r="AB877" s="19" t="str">
        <f>VLOOKUP(E:E,笔记匹配!A:X,3,FALSE)</f>
        <v>圆湘琴</v>
      </c>
      <c r="AC877" s="19" t="str">
        <f>VLOOKUP(E:E,笔记匹配!A:X,2,FALSE)</f>
        <v>月之精华</v>
      </c>
      <c r="AD877" s="19" t="str">
        <f>VLOOKUP(E:E,笔记匹配!A:X,4,FALSE)</f>
        <v>广禾堂月之精华</v>
      </c>
    </row>
    <row r="878" spans="1:30">
      <c r="A878" s="22" t="s">
        <v>97</v>
      </c>
      <c r="B878" s="22" t="s">
        <v>557</v>
      </c>
      <c r="C878" s="23">
        <v>17419696</v>
      </c>
      <c r="D878" s="22" t="s">
        <v>172</v>
      </c>
      <c r="E878" s="22" t="s">
        <v>372</v>
      </c>
      <c r="F878" s="22" t="s">
        <v>558</v>
      </c>
      <c r="G878" s="23">
        <v>3345513</v>
      </c>
      <c r="H878" s="22" t="s">
        <v>558</v>
      </c>
      <c r="I878" s="23">
        <v>2733316</v>
      </c>
      <c r="J878" s="22" t="s">
        <v>518</v>
      </c>
      <c r="K878" s="23">
        <v>167.62</v>
      </c>
      <c r="L878" s="23">
        <v>12524</v>
      </c>
      <c r="M878" s="23">
        <v>371</v>
      </c>
      <c r="N878" s="24">
        <v>0.0296</v>
      </c>
      <c r="O878" s="23">
        <v>0.45</v>
      </c>
      <c r="P878" s="23">
        <v>13.38</v>
      </c>
      <c r="Q878" s="23">
        <v>0</v>
      </c>
      <c r="R878" s="23">
        <v>0</v>
      </c>
      <c r="S878" s="23">
        <v>2</v>
      </c>
      <c r="T878" s="23">
        <v>0</v>
      </c>
      <c r="U878" s="23">
        <v>1</v>
      </c>
      <c r="V878" s="23">
        <v>3</v>
      </c>
      <c r="W878" s="23">
        <v>55.87</v>
      </c>
      <c r="X878" s="23">
        <v>0</v>
      </c>
      <c r="Y878" s="24">
        <v>0</v>
      </c>
      <c r="Z878" s="23">
        <v>2</v>
      </c>
      <c r="AA878" s="23">
        <v>0</v>
      </c>
      <c r="AB878" s="19" t="str">
        <f>VLOOKUP(E:E,笔记匹配!A:X,3,FALSE)</f>
        <v>圆湘琴</v>
      </c>
      <c r="AC878" s="19" t="str">
        <f>VLOOKUP(E:E,笔记匹配!A:X,2,FALSE)</f>
        <v>月之精华</v>
      </c>
      <c r="AD878" s="19" t="str">
        <f>VLOOKUP(E:E,笔记匹配!A:X,4,FALSE)</f>
        <v>广禾堂月之精华</v>
      </c>
    </row>
    <row r="879" spans="1:30">
      <c r="A879" s="22" t="s">
        <v>97</v>
      </c>
      <c r="B879" s="22" t="s">
        <v>569</v>
      </c>
      <c r="C879" s="23">
        <v>17994331</v>
      </c>
      <c r="D879" s="22" t="s">
        <v>172</v>
      </c>
      <c r="E879" s="22" t="s">
        <v>372</v>
      </c>
      <c r="F879" s="22" t="s">
        <v>570</v>
      </c>
      <c r="G879" s="23">
        <v>3555881</v>
      </c>
      <c r="H879" s="22" t="s">
        <v>570</v>
      </c>
      <c r="I879" s="23">
        <v>2940876</v>
      </c>
      <c r="J879" s="22" t="s">
        <v>518</v>
      </c>
      <c r="K879" s="23">
        <v>8.63</v>
      </c>
      <c r="L879" s="23">
        <v>1187</v>
      </c>
      <c r="M879" s="23">
        <v>30</v>
      </c>
      <c r="N879" s="24">
        <v>0.0253</v>
      </c>
      <c r="O879" s="23">
        <v>0.29</v>
      </c>
      <c r="P879" s="23">
        <v>7.27</v>
      </c>
      <c r="Q879" s="23">
        <v>0</v>
      </c>
      <c r="R879" s="23">
        <v>0</v>
      </c>
      <c r="S879" s="23">
        <v>0</v>
      </c>
      <c r="T879" s="23">
        <v>0</v>
      </c>
      <c r="U879" s="23">
        <v>0</v>
      </c>
      <c r="V879" s="23">
        <v>0</v>
      </c>
      <c r="W879" s="23">
        <v>0</v>
      </c>
      <c r="X879" s="23">
        <v>0</v>
      </c>
      <c r="Y879" s="24">
        <v>0</v>
      </c>
      <c r="Z879" s="23">
        <v>0</v>
      </c>
      <c r="AA879" s="23">
        <v>0</v>
      </c>
      <c r="AB879" s="19" t="str">
        <f>VLOOKUP(E:E,笔记匹配!A:X,3,FALSE)</f>
        <v>圆湘琴</v>
      </c>
      <c r="AC879" s="19" t="str">
        <f>VLOOKUP(E:E,笔记匹配!A:X,2,FALSE)</f>
        <v>月之精华</v>
      </c>
      <c r="AD879" s="19" t="str">
        <f>VLOOKUP(E:E,笔记匹配!A:X,4,FALSE)</f>
        <v>广禾堂月之精华</v>
      </c>
    </row>
    <row r="880" spans="1:30">
      <c r="A880" s="22" t="s">
        <v>97</v>
      </c>
      <c r="B880" s="22" t="s">
        <v>573</v>
      </c>
      <c r="C880" s="23">
        <v>18062841</v>
      </c>
      <c r="D880" s="22" t="s">
        <v>172</v>
      </c>
      <c r="E880" s="22" t="s">
        <v>373</v>
      </c>
      <c r="F880" s="22" t="s">
        <v>574</v>
      </c>
      <c r="G880" s="23">
        <v>3590010</v>
      </c>
      <c r="H880" s="22" t="s">
        <v>575</v>
      </c>
      <c r="I880" s="23">
        <v>2975201</v>
      </c>
      <c r="J880" s="22" t="s">
        <v>518</v>
      </c>
      <c r="K880" s="23">
        <v>2.4</v>
      </c>
      <c r="L880" s="23">
        <v>200</v>
      </c>
      <c r="M880" s="23">
        <v>8</v>
      </c>
      <c r="N880" s="24">
        <v>0.04</v>
      </c>
      <c r="O880" s="23">
        <v>0.3</v>
      </c>
      <c r="P880" s="23">
        <v>12</v>
      </c>
      <c r="Q880" s="23">
        <v>0</v>
      </c>
      <c r="R880" s="23">
        <v>0</v>
      </c>
      <c r="S880" s="23">
        <v>1</v>
      </c>
      <c r="T880" s="23">
        <v>0</v>
      </c>
      <c r="U880" s="23">
        <v>0</v>
      </c>
      <c r="V880" s="23">
        <v>1</v>
      </c>
      <c r="W880" s="23">
        <v>2.4</v>
      </c>
      <c r="X880" s="23">
        <v>0</v>
      </c>
      <c r="Y880" s="24">
        <v>0</v>
      </c>
      <c r="Z880" s="23">
        <v>0</v>
      </c>
      <c r="AA880" s="23">
        <v>0</v>
      </c>
      <c r="AB880" s="19" t="str">
        <f>VLOOKUP(E:E,笔记匹配!A:X,3,FALSE)</f>
        <v>西米是个小可爱</v>
      </c>
      <c r="AC880" s="19" t="str">
        <f>VLOOKUP(E:E,笔记匹配!A:X,2,FALSE)</f>
        <v>月之精华</v>
      </c>
      <c r="AD880" s="19" t="str">
        <f>VLOOKUP(E:E,笔记匹配!A:X,4,FALSE)</f>
        <v>广禾堂</v>
      </c>
    </row>
    <row r="881" spans="1:30">
      <c r="A881" s="22" t="s">
        <v>97</v>
      </c>
      <c r="B881" s="22" t="s">
        <v>573</v>
      </c>
      <c r="C881" s="23">
        <v>18063010</v>
      </c>
      <c r="D881" s="22" t="s">
        <v>172</v>
      </c>
      <c r="E881" s="22" t="s">
        <v>373</v>
      </c>
      <c r="F881" s="22" t="s">
        <v>576</v>
      </c>
      <c r="G881" s="23">
        <v>3590089</v>
      </c>
      <c r="H881" s="22" t="s">
        <v>577</v>
      </c>
      <c r="I881" s="23">
        <v>2975278</v>
      </c>
      <c r="J881" s="22" t="s">
        <v>518</v>
      </c>
      <c r="K881" s="23">
        <v>105.55</v>
      </c>
      <c r="L881" s="23">
        <v>8405</v>
      </c>
      <c r="M881" s="23">
        <v>243</v>
      </c>
      <c r="N881" s="24">
        <v>0.0289</v>
      </c>
      <c r="O881" s="23">
        <v>0.43</v>
      </c>
      <c r="P881" s="23">
        <v>12.56</v>
      </c>
      <c r="Q881" s="23">
        <v>0</v>
      </c>
      <c r="R881" s="23">
        <v>0</v>
      </c>
      <c r="S881" s="23">
        <v>1</v>
      </c>
      <c r="T881" s="23">
        <v>0</v>
      </c>
      <c r="U881" s="23">
        <v>0</v>
      </c>
      <c r="V881" s="23">
        <v>1</v>
      </c>
      <c r="W881" s="23">
        <v>105.55</v>
      </c>
      <c r="X881" s="23">
        <v>0</v>
      </c>
      <c r="Y881" s="24">
        <v>0</v>
      </c>
      <c r="Z881" s="23">
        <v>1</v>
      </c>
      <c r="AA881" s="23">
        <v>1</v>
      </c>
      <c r="AB881" s="19" t="str">
        <f>VLOOKUP(E:E,笔记匹配!A:X,3,FALSE)</f>
        <v>西米是个小可爱</v>
      </c>
      <c r="AC881" s="19" t="str">
        <f>VLOOKUP(E:E,笔记匹配!A:X,2,FALSE)</f>
        <v>月之精华</v>
      </c>
      <c r="AD881" s="19" t="str">
        <f>VLOOKUP(E:E,笔记匹配!A:X,4,FALSE)</f>
        <v>广禾堂</v>
      </c>
    </row>
    <row r="882" spans="1:30">
      <c r="A882" s="22" t="s">
        <v>97</v>
      </c>
      <c r="B882" s="22" t="s">
        <v>578</v>
      </c>
      <c r="C882" s="23">
        <v>18063089</v>
      </c>
      <c r="D882" s="22" t="s">
        <v>172</v>
      </c>
      <c r="E882" s="22" t="s">
        <v>372</v>
      </c>
      <c r="F882" s="22" t="s">
        <v>579</v>
      </c>
      <c r="G882" s="23">
        <v>3590129</v>
      </c>
      <c r="H882" s="22" t="s">
        <v>580</v>
      </c>
      <c r="I882" s="23">
        <v>2975322</v>
      </c>
      <c r="J882" s="22" t="s">
        <v>518</v>
      </c>
      <c r="K882" s="23">
        <v>11.46</v>
      </c>
      <c r="L882" s="23">
        <v>1204</v>
      </c>
      <c r="M882" s="23">
        <v>40</v>
      </c>
      <c r="N882" s="24">
        <v>0.0332</v>
      </c>
      <c r="O882" s="23">
        <v>0.29</v>
      </c>
      <c r="P882" s="23">
        <v>9.52</v>
      </c>
      <c r="Q882" s="23">
        <v>0</v>
      </c>
      <c r="R882" s="23">
        <v>0</v>
      </c>
      <c r="S882" s="23">
        <v>0</v>
      </c>
      <c r="T882" s="23">
        <v>0</v>
      </c>
      <c r="U882" s="23">
        <v>0</v>
      </c>
      <c r="V882" s="23">
        <v>0</v>
      </c>
      <c r="W882" s="23">
        <v>0</v>
      </c>
      <c r="X882" s="23">
        <v>0</v>
      </c>
      <c r="Y882" s="24">
        <v>0</v>
      </c>
      <c r="Z882" s="23">
        <v>0</v>
      </c>
      <c r="AA882" s="23">
        <v>0</v>
      </c>
      <c r="AB882" s="19" t="str">
        <f>VLOOKUP(E:E,笔记匹配!A:X,3,FALSE)</f>
        <v>圆湘琴</v>
      </c>
      <c r="AC882" s="19" t="str">
        <f>VLOOKUP(E:E,笔记匹配!A:X,2,FALSE)</f>
        <v>月之精华</v>
      </c>
      <c r="AD882" s="19" t="str">
        <f>VLOOKUP(E:E,笔记匹配!A:X,4,FALSE)</f>
        <v>广禾堂月之精华</v>
      </c>
    </row>
    <row r="883" spans="1:30">
      <c r="A883" s="22" t="s">
        <v>97</v>
      </c>
      <c r="B883" s="22" t="s">
        <v>590</v>
      </c>
      <c r="C883" s="23">
        <v>19153892</v>
      </c>
      <c r="D883" s="22" t="s">
        <v>184</v>
      </c>
      <c r="E883" s="22" t="s">
        <v>374</v>
      </c>
      <c r="F883" s="22" t="s">
        <v>591</v>
      </c>
      <c r="G883" s="23">
        <v>4107361</v>
      </c>
      <c r="H883" s="22" t="s">
        <v>591</v>
      </c>
      <c r="I883" s="23">
        <v>3489735</v>
      </c>
      <c r="J883" s="22" t="s">
        <v>518</v>
      </c>
      <c r="K883" s="23">
        <v>36.58</v>
      </c>
      <c r="L883" s="23">
        <v>1336</v>
      </c>
      <c r="M883" s="23">
        <v>73</v>
      </c>
      <c r="N883" s="24">
        <v>0.0546</v>
      </c>
      <c r="O883" s="23">
        <v>0.5</v>
      </c>
      <c r="P883" s="23">
        <v>27.38</v>
      </c>
      <c r="Q883" s="23">
        <v>2</v>
      </c>
      <c r="R883" s="23">
        <v>0</v>
      </c>
      <c r="S883" s="23">
        <v>1</v>
      </c>
      <c r="T883" s="23">
        <v>0</v>
      </c>
      <c r="U883" s="23">
        <v>0</v>
      </c>
      <c r="V883" s="23">
        <v>3</v>
      </c>
      <c r="W883" s="23">
        <v>12.19</v>
      </c>
      <c r="X883" s="23">
        <v>0</v>
      </c>
      <c r="Y883" s="24">
        <v>0</v>
      </c>
      <c r="Z883" s="23">
        <v>0</v>
      </c>
      <c r="AA883" s="23">
        <v>0</v>
      </c>
      <c r="AB883" s="19" t="str">
        <f>VLOOKUP(E:E,笔记匹配!A:X,3,FALSE)</f>
        <v>是你拐</v>
      </c>
      <c r="AC883" s="19" t="str">
        <f>VLOOKUP(E:E,笔记匹配!A:X,2,FALSE)</f>
        <v>月之精华</v>
      </c>
      <c r="AD883" s="19" t="str">
        <f>VLOOKUP(E:E,笔记匹配!A:X,4,FALSE)</f>
        <v>广禾堂月之精华</v>
      </c>
    </row>
    <row r="884" spans="1:30">
      <c r="A884" s="22" t="s">
        <v>97</v>
      </c>
      <c r="B884" s="22" t="s">
        <v>592</v>
      </c>
      <c r="C884" s="23">
        <v>19286290</v>
      </c>
      <c r="D884" s="22" t="s">
        <v>184</v>
      </c>
      <c r="E884" s="22" t="s">
        <v>390</v>
      </c>
      <c r="F884" s="22" t="s">
        <v>593</v>
      </c>
      <c r="G884" s="23">
        <v>4167658</v>
      </c>
      <c r="H884" s="22" t="s">
        <v>594</v>
      </c>
      <c r="I884" s="23">
        <v>3505260</v>
      </c>
      <c r="J884" s="22" t="s">
        <v>518</v>
      </c>
      <c r="K884" s="23">
        <v>44.73</v>
      </c>
      <c r="L884" s="23">
        <v>1440</v>
      </c>
      <c r="M884" s="23">
        <v>95</v>
      </c>
      <c r="N884" s="24">
        <v>0.066</v>
      </c>
      <c r="O884" s="23">
        <v>0.47</v>
      </c>
      <c r="P884" s="23">
        <v>31.06</v>
      </c>
      <c r="Q884" s="23">
        <v>2</v>
      </c>
      <c r="R884" s="23">
        <v>0</v>
      </c>
      <c r="S884" s="23">
        <v>4</v>
      </c>
      <c r="T884" s="23">
        <v>0</v>
      </c>
      <c r="U884" s="23">
        <v>0</v>
      </c>
      <c r="V884" s="23">
        <v>6</v>
      </c>
      <c r="W884" s="23">
        <v>7.45</v>
      </c>
      <c r="X884" s="23">
        <v>0</v>
      </c>
      <c r="Y884" s="24">
        <v>0</v>
      </c>
      <c r="Z884" s="23">
        <v>1</v>
      </c>
      <c r="AA884" s="23">
        <v>1</v>
      </c>
      <c r="AB884" s="19" t="str">
        <f>VLOOKUP(E:E,笔记匹配!A:X,3,FALSE)</f>
        <v>大雷芸</v>
      </c>
      <c r="AC884" s="19" t="str">
        <f>VLOOKUP(E:E,笔记匹配!A:X,2,FALSE)</f>
        <v>月之精华</v>
      </c>
      <c r="AD884" s="19" t="str">
        <f>VLOOKUP(E:E,笔记匹配!A:X,4,FALSE)</f>
        <v>广禾堂</v>
      </c>
    </row>
    <row r="885" spans="1:30">
      <c r="A885" s="22" t="s">
        <v>97</v>
      </c>
      <c r="B885" s="22" t="s">
        <v>598</v>
      </c>
      <c r="C885" s="23">
        <v>19868929</v>
      </c>
      <c r="D885" s="22" t="s">
        <v>172</v>
      </c>
      <c r="E885" s="22" t="s">
        <v>372</v>
      </c>
      <c r="F885" s="22" t="s">
        <v>599</v>
      </c>
      <c r="G885" s="23">
        <v>4439660</v>
      </c>
      <c r="H885" s="22" t="s">
        <v>599</v>
      </c>
      <c r="I885" s="23">
        <v>3806955</v>
      </c>
      <c r="J885" s="22" t="s">
        <v>518</v>
      </c>
      <c r="K885" s="23">
        <v>4.54</v>
      </c>
      <c r="L885" s="23">
        <v>934</v>
      </c>
      <c r="M885" s="23">
        <v>16</v>
      </c>
      <c r="N885" s="24">
        <v>0.0171</v>
      </c>
      <c r="O885" s="23">
        <v>0.28</v>
      </c>
      <c r="P885" s="23">
        <v>4.86</v>
      </c>
      <c r="Q885" s="23">
        <v>0</v>
      </c>
      <c r="R885" s="23">
        <v>0</v>
      </c>
      <c r="S885" s="23">
        <v>0</v>
      </c>
      <c r="T885" s="23">
        <v>0</v>
      </c>
      <c r="U885" s="23">
        <v>0</v>
      </c>
      <c r="V885" s="23">
        <v>0</v>
      </c>
      <c r="W885" s="23">
        <v>0</v>
      </c>
      <c r="X885" s="23">
        <v>0</v>
      </c>
      <c r="Y885" s="24">
        <v>0</v>
      </c>
      <c r="Z885" s="23">
        <v>0</v>
      </c>
      <c r="AA885" s="23">
        <v>0</v>
      </c>
      <c r="AB885" s="19" t="str">
        <f>VLOOKUP(E:E,笔记匹配!A:X,3,FALSE)</f>
        <v>圆湘琴</v>
      </c>
      <c r="AC885" s="19" t="str">
        <f>VLOOKUP(E:E,笔记匹配!A:X,2,FALSE)</f>
        <v>月之精华</v>
      </c>
      <c r="AD885" s="19" t="str">
        <f>VLOOKUP(E:E,笔记匹配!A:X,4,FALSE)</f>
        <v>广禾堂月之精华</v>
      </c>
    </row>
    <row r="886" spans="1:30">
      <c r="A886" s="22" t="s">
        <v>98</v>
      </c>
      <c r="B886" s="22" t="s">
        <v>521</v>
      </c>
      <c r="C886" s="23">
        <v>16642222</v>
      </c>
      <c r="D886" s="22" t="s">
        <v>172</v>
      </c>
      <c r="E886" s="22" t="s">
        <v>372</v>
      </c>
      <c r="F886" s="22" t="s">
        <v>522</v>
      </c>
      <c r="G886" s="23">
        <v>3233847</v>
      </c>
      <c r="H886" s="22" t="s">
        <v>522</v>
      </c>
      <c r="I886" s="23">
        <v>2619163</v>
      </c>
      <c r="J886" s="22" t="s">
        <v>518</v>
      </c>
      <c r="K886" s="23">
        <v>167.36</v>
      </c>
      <c r="L886" s="23">
        <v>8656</v>
      </c>
      <c r="M886" s="23">
        <v>309</v>
      </c>
      <c r="N886" s="24">
        <v>0.0357</v>
      </c>
      <c r="O886" s="23">
        <v>0.54</v>
      </c>
      <c r="P886" s="23">
        <v>19.33</v>
      </c>
      <c r="Q886" s="23">
        <v>2</v>
      </c>
      <c r="R886" s="23">
        <v>1</v>
      </c>
      <c r="S886" s="23">
        <v>2</v>
      </c>
      <c r="T886" s="23">
        <v>1</v>
      </c>
      <c r="U886" s="23">
        <v>0</v>
      </c>
      <c r="V886" s="23">
        <v>6</v>
      </c>
      <c r="W886" s="23">
        <v>27.89</v>
      </c>
      <c r="X886" s="23">
        <v>0</v>
      </c>
      <c r="Y886" s="24">
        <v>0</v>
      </c>
      <c r="Z886" s="23">
        <v>2</v>
      </c>
      <c r="AA886" s="23">
        <v>1</v>
      </c>
      <c r="AB886" s="19" t="str">
        <f>VLOOKUP(E:E,笔记匹配!A:X,3,FALSE)</f>
        <v>圆湘琴</v>
      </c>
      <c r="AC886" s="19" t="str">
        <f>VLOOKUP(E:E,笔记匹配!A:X,2,FALSE)</f>
        <v>月之精华</v>
      </c>
      <c r="AD886" s="19" t="str">
        <f>VLOOKUP(E:E,笔记匹配!A:X,4,FALSE)</f>
        <v>广禾堂月之精华</v>
      </c>
    </row>
    <row r="887" spans="1:30">
      <c r="A887" s="22" t="s">
        <v>98</v>
      </c>
      <c r="B887" s="22" t="s">
        <v>521</v>
      </c>
      <c r="C887" s="23">
        <v>16642794</v>
      </c>
      <c r="D887" s="22" t="s">
        <v>172</v>
      </c>
      <c r="E887" s="22" t="s">
        <v>372</v>
      </c>
      <c r="F887" s="22" t="s">
        <v>523</v>
      </c>
      <c r="G887" s="23">
        <v>3233955</v>
      </c>
      <c r="H887" s="22" t="s">
        <v>523</v>
      </c>
      <c r="I887" s="23">
        <v>2619293</v>
      </c>
      <c r="J887" s="22" t="s">
        <v>518</v>
      </c>
      <c r="K887" s="23">
        <v>40.1</v>
      </c>
      <c r="L887" s="23">
        <v>2780</v>
      </c>
      <c r="M887" s="23">
        <v>91</v>
      </c>
      <c r="N887" s="24">
        <v>0.0327</v>
      </c>
      <c r="O887" s="23">
        <v>0.44</v>
      </c>
      <c r="P887" s="23">
        <v>14.42</v>
      </c>
      <c r="Q887" s="23">
        <v>0</v>
      </c>
      <c r="R887" s="23">
        <v>0</v>
      </c>
      <c r="S887" s="23">
        <v>0</v>
      </c>
      <c r="T887" s="23">
        <v>0</v>
      </c>
      <c r="U887" s="23">
        <v>0</v>
      </c>
      <c r="V887" s="23">
        <v>0</v>
      </c>
      <c r="W887" s="23">
        <v>0</v>
      </c>
      <c r="X887" s="23">
        <v>0</v>
      </c>
      <c r="Y887" s="24">
        <v>0</v>
      </c>
      <c r="Z887" s="23">
        <v>0</v>
      </c>
      <c r="AA887" s="23">
        <v>1</v>
      </c>
      <c r="AB887" s="19" t="str">
        <f>VLOOKUP(E:E,笔记匹配!A:X,3,FALSE)</f>
        <v>圆湘琴</v>
      </c>
      <c r="AC887" s="19" t="str">
        <f>VLOOKUP(E:E,笔记匹配!A:X,2,FALSE)</f>
        <v>月之精华</v>
      </c>
      <c r="AD887" s="19" t="str">
        <f>VLOOKUP(E:E,笔记匹配!A:X,4,FALSE)</f>
        <v>广禾堂月之精华</v>
      </c>
    </row>
    <row r="888" spans="1:30">
      <c r="A888" s="22" t="s">
        <v>98</v>
      </c>
      <c r="B888" s="22" t="s">
        <v>521</v>
      </c>
      <c r="C888" s="23">
        <v>16642894</v>
      </c>
      <c r="D888" s="22" t="s">
        <v>172</v>
      </c>
      <c r="E888" s="22" t="s">
        <v>372</v>
      </c>
      <c r="F888" s="22" t="s">
        <v>524</v>
      </c>
      <c r="G888" s="23">
        <v>3233979</v>
      </c>
      <c r="H888" s="22" t="s">
        <v>524</v>
      </c>
      <c r="I888" s="23">
        <v>2619310</v>
      </c>
      <c r="J888" s="22" t="s">
        <v>518</v>
      </c>
      <c r="K888" s="23">
        <v>0.3</v>
      </c>
      <c r="L888" s="23">
        <v>156</v>
      </c>
      <c r="M888" s="23">
        <v>1</v>
      </c>
      <c r="N888" s="24">
        <v>0.0064</v>
      </c>
      <c r="O888" s="23">
        <v>0.3</v>
      </c>
      <c r="P888" s="23">
        <v>1.92</v>
      </c>
      <c r="Q888" s="23">
        <v>0</v>
      </c>
      <c r="R888" s="23">
        <v>0</v>
      </c>
      <c r="S888" s="23">
        <v>0</v>
      </c>
      <c r="T888" s="23">
        <v>0</v>
      </c>
      <c r="U888" s="23">
        <v>0</v>
      </c>
      <c r="V888" s="23">
        <v>0</v>
      </c>
      <c r="W888" s="23">
        <v>0</v>
      </c>
      <c r="X888" s="23">
        <v>0</v>
      </c>
      <c r="Y888" s="24">
        <v>0</v>
      </c>
      <c r="Z888" s="23">
        <v>0</v>
      </c>
      <c r="AA888" s="23">
        <v>0</v>
      </c>
      <c r="AB888" s="19" t="str">
        <f>VLOOKUP(E:E,笔记匹配!A:X,3,FALSE)</f>
        <v>圆湘琴</v>
      </c>
      <c r="AC888" s="19" t="str">
        <f>VLOOKUP(E:E,笔记匹配!A:X,2,FALSE)</f>
        <v>月之精华</v>
      </c>
      <c r="AD888" s="19" t="str">
        <f>VLOOKUP(E:E,笔记匹配!A:X,4,FALSE)</f>
        <v>广禾堂月之精华</v>
      </c>
    </row>
    <row r="889" spans="1:30">
      <c r="A889" s="22" t="s">
        <v>98</v>
      </c>
      <c r="B889" s="22" t="s">
        <v>531</v>
      </c>
      <c r="C889" s="23">
        <v>16851432</v>
      </c>
      <c r="D889" s="22" t="s">
        <v>172</v>
      </c>
      <c r="E889" s="22" t="s">
        <v>372</v>
      </c>
      <c r="F889" s="22" t="s">
        <v>532</v>
      </c>
      <c r="G889" s="23">
        <v>3264185</v>
      </c>
      <c r="H889" s="22" t="s">
        <v>532</v>
      </c>
      <c r="I889" s="23">
        <v>2651960</v>
      </c>
      <c r="J889" s="22" t="s">
        <v>518</v>
      </c>
      <c r="K889" s="23">
        <v>164.16</v>
      </c>
      <c r="L889" s="23">
        <v>13590</v>
      </c>
      <c r="M889" s="23">
        <v>353</v>
      </c>
      <c r="N889" s="24">
        <v>0.026</v>
      </c>
      <c r="O889" s="23">
        <v>0.47</v>
      </c>
      <c r="P889" s="23">
        <v>12.08</v>
      </c>
      <c r="Q889" s="23">
        <v>2</v>
      </c>
      <c r="R889" s="23">
        <v>0</v>
      </c>
      <c r="S889" s="23">
        <v>0</v>
      </c>
      <c r="T889" s="23">
        <v>0</v>
      </c>
      <c r="U889" s="23">
        <v>0</v>
      </c>
      <c r="V889" s="23">
        <v>2</v>
      </c>
      <c r="W889" s="23">
        <v>82.08</v>
      </c>
      <c r="X889" s="23">
        <v>0</v>
      </c>
      <c r="Y889" s="24">
        <v>0</v>
      </c>
      <c r="Z889" s="23">
        <v>1</v>
      </c>
      <c r="AA889" s="23">
        <v>1</v>
      </c>
      <c r="AB889" s="19" t="str">
        <f>VLOOKUP(E:E,笔记匹配!A:X,3,FALSE)</f>
        <v>圆湘琴</v>
      </c>
      <c r="AC889" s="19" t="str">
        <f>VLOOKUP(E:E,笔记匹配!A:X,2,FALSE)</f>
        <v>月之精华</v>
      </c>
      <c r="AD889" s="19" t="str">
        <f>VLOOKUP(E:E,笔记匹配!A:X,4,FALSE)</f>
        <v>广禾堂月之精华</v>
      </c>
    </row>
    <row r="890" spans="1:30">
      <c r="A890" s="22" t="s">
        <v>98</v>
      </c>
      <c r="B890" s="22" t="s">
        <v>557</v>
      </c>
      <c r="C890" s="23">
        <v>17419696</v>
      </c>
      <c r="D890" s="22" t="s">
        <v>172</v>
      </c>
      <c r="E890" s="22" t="s">
        <v>372</v>
      </c>
      <c r="F890" s="22" t="s">
        <v>558</v>
      </c>
      <c r="G890" s="23">
        <v>3345513</v>
      </c>
      <c r="H890" s="22" t="s">
        <v>558</v>
      </c>
      <c r="I890" s="23">
        <v>2733316</v>
      </c>
      <c r="J890" s="22" t="s">
        <v>518</v>
      </c>
      <c r="K890" s="23">
        <v>146.8</v>
      </c>
      <c r="L890" s="23">
        <v>12180</v>
      </c>
      <c r="M890" s="23">
        <v>331</v>
      </c>
      <c r="N890" s="24">
        <v>0.0272</v>
      </c>
      <c r="O890" s="23">
        <v>0.44</v>
      </c>
      <c r="P890" s="23">
        <v>12.05</v>
      </c>
      <c r="Q890" s="23">
        <v>0</v>
      </c>
      <c r="R890" s="23">
        <v>1</v>
      </c>
      <c r="S890" s="23">
        <v>0</v>
      </c>
      <c r="T890" s="23">
        <v>0</v>
      </c>
      <c r="U890" s="23">
        <v>0</v>
      </c>
      <c r="V890" s="23">
        <v>1</v>
      </c>
      <c r="W890" s="23">
        <v>146.8</v>
      </c>
      <c r="X890" s="23">
        <v>0</v>
      </c>
      <c r="Y890" s="24">
        <v>0</v>
      </c>
      <c r="Z890" s="23">
        <v>0</v>
      </c>
      <c r="AA890" s="23">
        <v>3</v>
      </c>
      <c r="AB890" s="19" t="str">
        <f>VLOOKUP(E:E,笔记匹配!A:X,3,FALSE)</f>
        <v>圆湘琴</v>
      </c>
      <c r="AC890" s="19" t="str">
        <f>VLOOKUP(E:E,笔记匹配!A:X,2,FALSE)</f>
        <v>月之精华</v>
      </c>
      <c r="AD890" s="19" t="str">
        <f>VLOOKUP(E:E,笔记匹配!A:X,4,FALSE)</f>
        <v>广禾堂月之精华</v>
      </c>
    </row>
    <row r="891" spans="1:30">
      <c r="A891" s="22" t="s">
        <v>98</v>
      </c>
      <c r="B891" s="22" t="s">
        <v>569</v>
      </c>
      <c r="C891" s="23">
        <v>17994331</v>
      </c>
      <c r="D891" s="22" t="s">
        <v>172</v>
      </c>
      <c r="E891" s="22" t="s">
        <v>372</v>
      </c>
      <c r="F891" s="22" t="s">
        <v>570</v>
      </c>
      <c r="G891" s="23">
        <v>3555881</v>
      </c>
      <c r="H891" s="22" t="s">
        <v>570</v>
      </c>
      <c r="I891" s="23">
        <v>2940876</v>
      </c>
      <c r="J891" s="22" t="s">
        <v>518</v>
      </c>
      <c r="K891" s="23">
        <v>7.99</v>
      </c>
      <c r="L891" s="23">
        <v>1042</v>
      </c>
      <c r="M891" s="23">
        <v>28</v>
      </c>
      <c r="N891" s="24">
        <v>0.0269</v>
      </c>
      <c r="O891" s="23">
        <v>0.29</v>
      </c>
      <c r="P891" s="23">
        <v>7.67</v>
      </c>
      <c r="Q891" s="23">
        <v>0</v>
      </c>
      <c r="R891" s="23">
        <v>0</v>
      </c>
      <c r="S891" s="23">
        <v>0</v>
      </c>
      <c r="T891" s="23">
        <v>0</v>
      </c>
      <c r="U891" s="23">
        <v>0</v>
      </c>
      <c r="V891" s="23">
        <v>0</v>
      </c>
      <c r="W891" s="23">
        <v>0</v>
      </c>
      <c r="X891" s="23">
        <v>0</v>
      </c>
      <c r="Y891" s="24">
        <v>0</v>
      </c>
      <c r="Z891" s="23">
        <v>0</v>
      </c>
      <c r="AA891" s="23">
        <v>0</v>
      </c>
      <c r="AB891" s="19" t="str">
        <f>VLOOKUP(E:E,笔记匹配!A:X,3,FALSE)</f>
        <v>圆湘琴</v>
      </c>
      <c r="AC891" s="19" t="str">
        <f>VLOOKUP(E:E,笔记匹配!A:X,2,FALSE)</f>
        <v>月之精华</v>
      </c>
      <c r="AD891" s="19" t="str">
        <f>VLOOKUP(E:E,笔记匹配!A:X,4,FALSE)</f>
        <v>广禾堂月之精华</v>
      </c>
    </row>
    <row r="892" spans="1:30">
      <c r="A892" s="22" t="s">
        <v>98</v>
      </c>
      <c r="B892" s="22" t="s">
        <v>573</v>
      </c>
      <c r="C892" s="23">
        <v>18062841</v>
      </c>
      <c r="D892" s="22" t="s">
        <v>172</v>
      </c>
      <c r="E892" s="22" t="s">
        <v>373</v>
      </c>
      <c r="F892" s="22" t="s">
        <v>574</v>
      </c>
      <c r="G892" s="23">
        <v>3590010</v>
      </c>
      <c r="H892" s="22" t="s">
        <v>575</v>
      </c>
      <c r="I892" s="23">
        <v>2975201</v>
      </c>
      <c r="J892" s="22" t="s">
        <v>518</v>
      </c>
      <c r="K892" s="23">
        <v>3</v>
      </c>
      <c r="L892" s="23">
        <v>238</v>
      </c>
      <c r="M892" s="23">
        <v>10</v>
      </c>
      <c r="N892" s="24">
        <v>0.042</v>
      </c>
      <c r="O892" s="23">
        <v>0.3</v>
      </c>
      <c r="P892" s="23">
        <v>12.61</v>
      </c>
      <c r="Q892" s="23">
        <v>0</v>
      </c>
      <c r="R892" s="23">
        <v>0</v>
      </c>
      <c r="S892" s="23">
        <v>0</v>
      </c>
      <c r="T892" s="23">
        <v>0</v>
      </c>
      <c r="U892" s="23">
        <v>0</v>
      </c>
      <c r="V892" s="23">
        <v>0</v>
      </c>
      <c r="W892" s="23">
        <v>0</v>
      </c>
      <c r="X892" s="23">
        <v>0</v>
      </c>
      <c r="Y892" s="24">
        <v>0</v>
      </c>
      <c r="Z892" s="23">
        <v>0</v>
      </c>
      <c r="AA892" s="23">
        <v>0</v>
      </c>
      <c r="AB892" s="19" t="str">
        <f>VLOOKUP(E:E,笔记匹配!A:X,3,FALSE)</f>
        <v>西米是个小可爱</v>
      </c>
      <c r="AC892" s="19" t="str">
        <f>VLOOKUP(E:E,笔记匹配!A:X,2,FALSE)</f>
        <v>月之精华</v>
      </c>
      <c r="AD892" s="19" t="str">
        <f>VLOOKUP(E:E,笔记匹配!A:X,4,FALSE)</f>
        <v>广禾堂</v>
      </c>
    </row>
    <row r="893" spans="1:30">
      <c r="A893" s="22" t="s">
        <v>98</v>
      </c>
      <c r="B893" s="22" t="s">
        <v>573</v>
      </c>
      <c r="C893" s="23">
        <v>18063010</v>
      </c>
      <c r="D893" s="22" t="s">
        <v>172</v>
      </c>
      <c r="E893" s="22" t="s">
        <v>373</v>
      </c>
      <c r="F893" s="22" t="s">
        <v>576</v>
      </c>
      <c r="G893" s="23">
        <v>3590089</v>
      </c>
      <c r="H893" s="22" t="s">
        <v>577</v>
      </c>
      <c r="I893" s="23">
        <v>2975278</v>
      </c>
      <c r="J893" s="22" t="s">
        <v>518</v>
      </c>
      <c r="K893" s="23">
        <v>90.13</v>
      </c>
      <c r="L893" s="23">
        <v>7298</v>
      </c>
      <c r="M893" s="23">
        <v>207</v>
      </c>
      <c r="N893" s="24">
        <v>0.0284</v>
      </c>
      <c r="O893" s="23">
        <v>0.44</v>
      </c>
      <c r="P893" s="23">
        <v>12.35</v>
      </c>
      <c r="Q893" s="23">
        <v>3</v>
      </c>
      <c r="R893" s="23">
        <v>0</v>
      </c>
      <c r="S893" s="23">
        <v>1</v>
      </c>
      <c r="T893" s="23">
        <v>0</v>
      </c>
      <c r="U893" s="23">
        <v>0</v>
      </c>
      <c r="V893" s="23">
        <v>4</v>
      </c>
      <c r="W893" s="23">
        <v>22.53</v>
      </c>
      <c r="X893" s="23">
        <v>0</v>
      </c>
      <c r="Y893" s="24">
        <v>0</v>
      </c>
      <c r="Z893" s="23">
        <v>1</v>
      </c>
      <c r="AA893" s="23">
        <v>1</v>
      </c>
      <c r="AB893" s="19" t="str">
        <f>VLOOKUP(E:E,笔记匹配!A:X,3,FALSE)</f>
        <v>西米是个小可爱</v>
      </c>
      <c r="AC893" s="19" t="str">
        <f>VLOOKUP(E:E,笔记匹配!A:X,2,FALSE)</f>
        <v>月之精华</v>
      </c>
      <c r="AD893" s="19" t="str">
        <f>VLOOKUP(E:E,笔记匹配!A:X,4,FALSE)</f>
        <v>广禾堂</v>
      </c>
    </row>
    <row r="894" spans="1:30">
      <c r="A894" s="22" t="s">
        <v>98</v>
      </c>
      <c r="B894" s="22" t="s">
        <v>578</v>
      </c>
      <c r="C894" s="23">
        <v>18063089</v>
      </c>
      <c r="D894" s="22" t="s">
        <v>172</v>
      </c>
      <c r="E894" s="22" t="s">
        <v>372</v>
      </c>
      <c r="F894" s="22" t="s">
        <v>579</v>
      </c>
      <c r="G894" s="23">
        <v>3590129</v>
      </c>
      <c r="H894" s="22" t="s">
        <v>580</v>
      </c>
      <c r="I894" s="23">
        <v>2975322</v>
      </c>
      <c r="J894" s="22" t="s">
        <v>518</v>
      </c>
      <c r="K894" s="23">
        <v>9.5</v>
      </c>
      <c r="L894" s="23">
        <v>1072</v>
      </c>
      <c r="M894" s="23">
        <v>33</v>
      </c>
      <c r="N894" s="24">
        <v>0.0308</v>
      </c>
      <c r="O894" s="23">
        <v>0.29</v>
      </c>
      <c r="P894" s="23">
        <v>8.86</v>
      </c>
      <c r="Q894" s="23">
        <v>0</v>
      </c>
      <c r="R894" s="23">
        <v>0</v>
      </c>
      <c r="S894" s="23">
        <v>0</v>
      </c>
      <c r="T894" s="23">
        <v>0</v>
      </c>
      <c r="U894" s="23">
        <v>0</v>
      </c>
      <c r="V894" s="23">
        <v>0</v>
      </c>
      <c r="W894" s="23">
        <v>0</v>
      </c>
      <c r="X894" s="23">
        <v>0</v>
      </c>
      <c r="Y894" s="24">
        <v>0</v>
      </c>
      <c r="Z894" s="23">
        <v>1</v>
      </c>
      <c r="AA894" s="23">
        <v>0</v>
      </c>
      <c r="AB894" s="19" t="str">
        <f>VLOOKUP(E:E,笔记匹配!A:X,3,FALSE)</f>
        <v>圆湘琴</v>
      </c>
      <c r="AC894" s="19" t="str">
        <f>VLOOKUP(E:E,笔记匹配!A:X,2,FALSE)</f>
        <v>月之精华</v>
      </c>
      <c r="AD894" s="19" t="str">
        <f>VLOOKUP(E:E,笔记匹配!A:X,4,FALSE)</f>
        <v>广禾堂月之精华</v>
      </c>
    </row>
    <row r="895" spans="1:30">
      <c r="A895" s="22" t="s">
        <v>98</v>
      </c>
      <c r="B895" s="22" t="s">
        <v>590</v>
      </c>
      <c r="C895" s="23">
        <v>19153892</v>
      </c>
      <c r="D895" s="22" t="s">
        <v>184</v>
      </c>
      <c r="E895" s="22" t="s">
        <v>374</v>
      </c>
      <c r="F895" s="22" t="s">
        <v>591</v>
      </c>
      <c r="G895" s="23">
        <v>4107361</v>
      </c>
      <c r="H895" s="22" t="s">
        <v>591</v>
      </c>
      <c r="I895" s="23">
        <v>3489735</v>
      </c>
      <c r="J895" s="22" t="s">
        <v>518</v>
      </c>
      <c r="K895" s="23">
        <v>27.62</v>
      </c>
      <c r="L895" s="23">
        <v>1174</v>
      </c>
      <c r="M895" s="23">
        <v>66</v>
      </c>
      <c r="N895" s="24">
        <v>0.0562</v>
      </c>
      <c r="O895" s="23">
        <v>0.42</v>
      </c>
      <c r="P895" s="23">
        <v>23.53</v>
      </c>
      <c r="Q895" s="23">
        <v>4</v>
      </c>
      <c r="R895" s="23">
        <v>0</v>
      </c>
      <c r="S895" s="23">
        <v>2</v>
      </c>
      <c r="T895" s="23">
        <v>0</v>
      </c>
      <c r="U895" s="23">
        <v>0</v>
      </c>
      <c r="V895" s="23">
        <v>6</v>
      </c>
      <c r="W895" s="23">
        <v>4.6</v>
      </c>
      <c r="X895" s="23">
        <v>0</v>
      </c>
      <c r="Y895" s="24">
        <v>0</v>
      </c>
      <c r="Z895" s="23">
        <v>0</v>
      </c>
      <c r="AA895" s="23">
        <v>0</v>
      </c>
      <c r="AB895" s="19" t="str">
        <f>VLOOKUP(E:E,笔记匹配!A:X,3,FALSE)</f>
        <v>是你拐</v>
      </c>
      <c r="AC895" s="19" t="str">
        <f>VLOOKUP(E:E,笔记匹配!A:X,2,FALSE)</f>
        <v>月之精华</v>
      </c>
      <c r="AD895" s="19" t="str">
        <f>VLOOKUP(E:E,笔记匹配!A:X,4,FALSE)</f>
        <v>广禾堂月之精华</v>
      </c>
    </row>
    <row r="896" spans="1:30">
      <c r="A896" s="22" t="s">
        <v>98</v>
      </c>
      <c r="B896" s="22" t="s">
        <v>592</v>
      </c>
      <c r="C896" s="23">
        <v>19286290</v>
      </c>
      <c r="D896" s="22" t="s">
        <v>184</v>
      </c>
      <c r="E896" s="22" t="s">
        <v>390</v>
      </c>
      <c r="F896" s="22" t="s">
        <v>593</v>
      </c>
      <c r="G896" s="23">
        <v>4167658</v>
      </c>
      <c r="H896" s="22" t="s">
        <v>594</v>
      </c>
      <c r="I896" s="23">
        <v>3505260</v>
      </c>
      <c r="J896" s="22" t="s">
        <v>518</v>
      </c>
      <c r="K896" s="23">
        <v>18.37</v>
      </c>
      <c r="L896" s="23">
        <v>714</v>
      </c>
      <c r="M896" s="23">
        <v>39</v>
      </c>
      <c r="N896" s="24">
        <v>0.0546</v>
      </c>
      <c r="O896" s="23">
        <v>0.47</v>
      </c>
      <c r="P896" s="23">
        <v>25.73</v>
      </c>
      <c r="Q896" s="23">
        <v>5</v>
      </c>
      <c r="R896" s="23">
        <v>0</v>
      </c>
      <c r="S896" s="23">
        <v>1</v>
      </c>
      <c r="T896" s="23">
        <v>0</v>
      </c>
      <c r="U896" s="23">
        <v>0</v>
      </c>
      <c r="V896" s="23">
        <v>6</v>
      </c>
      <c r="W896" s="23">
        <v>3.06</v>
      </c>
      <c r="X896" s="23">
        <v>0</v>
      </c>
      <c r="Y896" s="24">
        <v>0</v>
      </c>
      <c r="Z896" s="23">
        <v>0</v>
      </c>
      <c r="AA896" s="23">
        <v>0</v>
      </c>
      <c r="AB896" s="19" t="str">
        <f>VLOOKUP(E:E,笔记匹配!A:X,3,FALSE)</f>
        <v>大雷芸</v>
      </c>
      <c r="AC896" s="19" t="str">
        <f>VLOOKUP(E:E,笔记匹配!A:X,2,FALSE)</f>
        <v>月之精华</v>
      </c>
      <c r="AD896" s="19" t="str">
        <f>VLOOKUP(E:E,笔记匹配!A:X,4,FALSE)</f>
        <v>广禾堂</v>
      </c>
    </row>
    <row r="897" spans="1:30">
      <c r="A897" s="22" t="s">
        <v>98</v>
      </c>
      <c r="B897" s="22" t="s">
        <v>598</v>
      </c>
      <c r="C897" s="23">
        <v>19868929</v>
      </c>
      <c r="D897" s="22" t="s">
        <v>172</v>
      </c>
      <c r="E897" s="22" t="s">
        <v>372</v>
      </c>
      <c r="F897" s="22" t="s">
        <v>599</v>
      </c>
      <c r="G897" s="23">
        <v>4439660</v>
      </c>
      <c r="H897" s="22" t="s">
        <v>599</v>
      </c>
      <c r="I897" s="23">
        <v>3806955</v>
      </c>
      <c r="J897" s="22" t="s">
        <v>518</v>
      </c>
      <c r="K897" s="23">
        <v>5.26</v>
      </c>
      <c r="L897" s="23">
        <v>877</v>
      </c>
      <c r="M897" s="23">
        <v>18</v>
      </c>
      <c r="N897" s="24">
        <v>0.0205</v>
      </c>
      <c r="O897" s="23">
        <v>0.29</v>
      </c>
      <c r="P897" s="23">
        <v>6</v>
      </c>
      <c r="Q897" s="23">
        <v>0</v>
      </c>
      <c r="R897" s="23">
        <v>0</v>
      </c>
      <c r="S897" s="23">
        <v>0</v>
      </c>
      <c r="T897" s="23">
        <v>0</v>
      </c>
      <c r="U897" s="23">
        <v>0</v>
      </c>
      <c r="V897" s="23">
        <v>0</v>
      </c>
      <c r="W897" s="23">
        <v>0</v>
      </c>
      <c r="X897" s="23">
        <v>0</v>
      </c>
      <c r="Y897" s="24">
        <v>0</v>
      </c>
      <c r="Z897" s="23">
        <v>0</v>
      </c>
      <c r="AA897" s="23">
        <v>0</v>
      </c>
      <c r="AB897" s="19" t="str">
        <f>VLOOKUP(E:E,笔记匹配!A:X,3,FALSE)</f>
        <v>圆湘琴</v>
      </c>
      <c r="AC897" s="19" t="str">
        <f>VLOOKUP(E:E,笔记匹配!A:X,2,FALSE)</f>
        <v>月之精华</v>
      </c>
      <c r="AD897" s="19" t="str">
        <f>VLOOKUP(E:E,笔记匹配!A:X,4,FALSE)</f>
        <v>广禾堂月之精华</v>
      </c>
    </row>
    <row r="898" spans="1:30">
      <c r="A898" s="22" t="s">
        <v>98</v>
      </c>
      <c r="B898" s="22" t="s">
        <v>602</v>
      </c>
      <c r="C898" s="23">
        <v>20299815</v>
      </c>
      <c r="D898" s="22" t="s">
        <v>184</v>
      </c>
      <c r="E898" s="22" t="s">
        <v>390</v>
      </c>
      <c r="F898" s="22" t="s">
        <v>603</v>
      </c>
      <c r="G898" s="23">
        <v>4655703</v>
      </c>
      <c r="H898" s="22" t="s">
        <v>604</v>
      </c>
      <c r="I898" s="23">
        <v>3980592</v>
      </c>
      <c r="J898" s="22" t="s">
        <v>518</v>
      </c>
      <c r="K898" s="23">
        <v>73.23</v>
      </c>
      <c r="L898" s="23">
        <v>2485</v>
      </c>
      <c r="M898" s="23">
        <v>140</v>
      </c>
      <c r="N898" s="24">
        <v>0.0563</v>
      </c>
      <c r="O898" s="23">
        <v>0.52</v>
      </c>
      <c r="P898" s="23">
        <v>29.47</v>
      </c>
      <c r="Q898" s="23">
        <v>9</v>
      </c>
      <c r="R898" s="23">
        <v>0</v>
      </c>
      <c r="S898" s="23">
        <v>5</v>
      </c>
      <c r="T898" s="23">
        <v>0</v>
      </c>
      <c r="U898" s="23">
        <v>0</v>
      </c>
      <c r="V898" s="23">
        <v>14</v>
      </c>
      <c r="W898" s="23">
        <v>5.23</v>
      </c>
      <c r="X898" s="23">
        <v>0</v>
      </c>
      <c r="Y898" s="24">
        <v>0</v>
      </c>
      <c r="Z898" s="23">
        <v>0</v>
      </c>
      <c r="AA898" s="23">
        <v>1</v>
      </c>
      <c r="AB898" s="19" t="str">
        <f>VLOOKUP(E:E,笔记匹配!A:X,3,FALSE)</f>
        <v>大雷芸</v>
      </c>
      <c r="AC898" s="19" t="str">
        <f>VLOOKUP(E:E,笔记匹配!A:X,2,FALSE)</f>
        <v>月之精华</v>
      </c>
      <c r="AD898" s="19" t="str">
        <f>VLOOKUP(E:E,笔记匹配!A:X,4,FALSE)</f>
        <v>广禾堂</v>
      </c>
    </row>
    <row r="899" spans="1:30">
      <c r="A899" s="22" t="s">
        <v>99</v>
      </c>
      <c r="B899" s="22" t="s">
        <v>521</v>
      </c>
      <c r="C899" s="23">
        <v>16642222</v>
      </c>
      <c r="D899" s="22" t="s">
        <v>172</v>
      </c>
      <c r="E899" s="22" t="s">
        <v>372</v>
      </c>
      <c r="F899" s="22" t="s">
        <v>522</v>
      </c>
      <c r="G899" s="23">
        <v>3233847</v>
      </c>
      <c r="H899" s="22" t="s">
        <v>522</v>
      </c>
      <c r="I899" s="23">
        <v>2619163</v>
      </c>
      <c r="J899" s="22" t="s">
        <v>518</v>
      </c>
      <c r="K899" s="23">
        <v>184.1</v>
      </c>
      <c r="L899" s="23">
        <v>8058</v>
      </c>
      <c r="M899" s="23">
        <v>323</v>
      </c>
      <c r="N899" s="24">
        <v>0.0401</v>
      </c>
      <c r="O899" s="23">
        <v>0.57</v>
      </c>
      <c r="P899" s="23">
        <v>22.85</v>
      </c>
      <c r="Q899" s="23">
        <v>3</v>
      </c>
      <c r="R899" s="23">
        <v>0</v>
      </c>
      <c r="S899" s="23">
        <v>4</v>
      </c>
      <c r="T899" s="23">
        <v>0</v>
      </c>
      <c r="U899" s="23">
        <v>2</v>
      </c>
      <c r="V899" s="23">
        <v>9</v>
      </c>
      <c r="W899" s="23">
        <v>20.46</v>
      </c>
      <c r="X899" s="23">
        <v>0</v>
      </c>
      <c r="Y899" s="24">
        <v>0</v>
      </c>
      <c r="Z899" s="23">
        <v>2</v>
      </c>
      <c r="AA899" s="23">
        <v>1</v>
      </c>
      <c r="AB899" s="19" t="str">
        <f>VLOOKUP(E:E,笔记匹配!A:X,3,FALSE)</f>
        <v>圆湘琴</v>
      </c>
      <c r="AC899" s="19" t="str">
        <f>VLOOKUP(E:E,笔记匹配!A:X,2,FALSE)</f>
        <v>月之精华</v>
      </c>
      <c r="AD899" s="19" t="str">
        <f>VLOOKUP(E:E,笔记匹配!A:X,4,FALSE)</f>
        <v>广禾堂月之精华</v>
      </c>
    </row>
    <row r="900" spans="1:30">
      <c r="A900" s="22" t="s">
        <v>99</v>
      </c>
      <c r="B900" s="22" t="s">
        <v>521</v>
      </c>
      <c r="C900" s="23">
        <v>16642794</v>
      </c>
      <c r="D900" s="22" t="s">
        <v>172</v>
      </c>
      <c r="E900" s="22" t="s">
        <v>372</v>
      </c>
      <c r="F900" s="22" t="s">
        <v>523</v>
      </c>
      <c r="G900" s="23">
        <v>3233955</v>
      </c>
      <c r="H900" s="22" t="s">
        <v>523</v>
      </c>
      <c r="I900" s="23">
        <v>2619293</v>
      </c>
      <c r="J900" s="22" t="s">
        <v>518</v>
      </c>
      <c r="K900" s="23">
        <v>33.19</v>
      </c>
      <c r="L900" s="23">
        <v>2480</v>
      </c>
      <c r="M900" s="23">
        <v>75</v>
      </c>
      <c r="N900" s="24">
        <v>0.0302</v>
      </c>
      <c r="O900" s="23">
        <v>0.44</v>
      </c>
      <c r="P900" s="23">
        <v>13.38</v>
      </c>
      <c r="Q900" s="23">
        <v>0</v>
      </c>
      <c r="R900" s="23">
        <v>0</v>
      </c>
      <c r="S900" s="23">
        <v>0</v>
      </c>
      <c r="T900" s="23">
        <v>0</v>
      </c>
      <c r="U900" s="23">
        <v>0</v>
      </c>
      <c r="V900" s="23">
        <v>0</v>
      </c>
      <c r="W900" s="23">
        <v>0</v>
      </c>
      <c r="X900" s="23">
        <v>0</v>
      </c>
      <c r="Y900" s="24">
        <v>0</v>
      </c>
      <c r="Z900" s="23">
        <v>0</v>
      </c>
      <c r="AA900" s="23">
        <v>0</v>
      </c>
      <c r="AB900" s="19" t="str">
        <f>VLOOKUP(E:E,笔记匹配!A:X,3,FALSE)</f>
        <v>圆湘琴</v>
      </c>
      <c r="AC900" s="19" t="str">
        <f>VLOOKUP(E:E,笔记匹配!A:X,2,FALSE)</f>
        <v>月之精华</v>
      </c>
      <c r="AD900" s="19" t="str">
        <f>VLOOKUP(E:E,笔记匹配!A:X,4,FALSE)</f>
        <v>广禾堂月之精华</v>
      </c>
    </row>
    <row r="901" spans="1:30">
      <c r="A901" s="22" t="s">
        <v>99</v>
      </c>
      <c r="B901" s="22" t="s">
        <v>521</v>
      </c>
      <c r="C901" s="23">
        <v>16642894</v>
      </c>
      <c r="D901" s="22" t="s">
        <v>172</v>
      </c>
      <c r="E901" s="22" t="s">
        <v>372</v>
      </c>
      <c r="F901" s="22" t="s">
        <v>524</v>
      </c>
      <c r="G901" s="23">
        <v>3233979</v>
      </c>
      <c r="H901" s="22" t="s">
        <v>524</v>
      </c>
      <c r="I901" s="23">
        <v>2619310</v>
      </c>
      <c r="J901" s="22" t="s">
        <v>518</v>
      </c>
      <c r="K901" s="23">
        <v>1.2</v>
      </c>
      <c r="L901" s="23">
        <v>132</v>
      </c>
      <c r="M901" s="23">
        <v>4</v>
      </c>
      <c r="N901" s="24">
        <v>0.0303</v>
      </c>
      <c r="O901" s="23">
        <v>0.3</v>
      </c>
      <c r="P901" s="23">
        <v>9.09</v>
      </c>
      <c r="Q901" s="23">
        <v>0</v>
      </c>
      <c r="R901" s="23">
        <v>0</v>
      </c>
      <c r="S901" s="23">
        <v>1</v>
      </c>
      <c r="T901" s="23">
        <v>0</v>
      </c>
      <c r="U901" s="23">
        <v>0</v>
      </c>
      <c r="V901" s="23">
        <v>1</v>
      </c>
      <c r="W901" s="23">
        <v>1.2</v>
      </c>
      <c r="X901" s="23">
        <v>0</v>
      </c>
      <c r="Y901" s="24">
        <v>0</v>
      </c>
      <c r="Z901" s="23">
        <v>0</v>
      </c>
      <c r="AA901" s="23">
        <v>0</v>
      </c>
      <c r="AB901" s="19" t="str">
        <f>VLOOKUP(E:E,笔记匹配!A:X,3,FALSE)</f>
        <v>圆湘琴</v>
      </c>
      <c r="AC901" s="19" t="str">
        <f>VLOOKUP(E:E,笔记匹配!A:X,2,FALSE)</f>
        <v>月之精华</v>
      </c>
      <c r="AD901" s="19" t="str">
        <f>VLOOKUP(E:E,笔记匹配!A:X,4,FALSE)</f>
        <v>广禾堂月之精华</v>
      </c>
    </row>
    <row r="902" spans="1:30">
      <c r="A902" s="22" t="s">
        <v>99</v>
      </c>
      <c r="B902" s="22" t="s">
        <v>531</v>
      </c>
      <c r="C902" s="23">
        <v>16851432</v>
      </c>
      <c r="D902" s="22" t="s">
        <v>172</v>
      </c>
      <c r="E902" s="22" t="s">
        <v>372</v>
      </c>
      <c r="F902" s="22" t="s">
        <v>532</v>
      </c>
      <c r="G902" s="23">
        <v>3264185</v>
      </c>
      <c r="H902" s="22" t="s">
        <v>532</v>
      </c>
      <c r="I902" s="23">
        <v>2651960</v>
      </c>
      <c r="J902" s="22" t="s">
        <v>518</v>
      </c>
      <c r="K902" s="23">
        <v>146.25</v>
      </c>
      <c r="L902" s="23">
        <v>11489</v>
      </c>
      <c r="M902" s="23">
        <v>315</v>
      </c>
      <c r="N902" s="24">
        <v>0.0274</v>
      </c>
      <c r="O902" s="23">
        <v>0.46</v>
      </c>
      <c r="P902" s="23">
        <v>12.73</v>
      </c>
      <c r="Q902" s="23">
        <v>2</v>
      </c>
      <c r="R902" s="23">
        <v>0</v>
      </c>
      <c r="S902" s="23">
        <v>0</v>
      </c>
      <c r="T902" s="23">
        <v>0</v>
      </c>
      <c r="U902" s="23">
        <v>0</v>
      </c>
      <c r="V902" s="23">
        <v>2</v>
      </c>
      <c r="W902" s="23">
        <v>73.12</v>
      </c>
      <c r="X902" s="23">
        <v>0</v>
      </c>
      <c r="Y902" s="24">
        <v>0</v>
      </c>
      <c r="Z902" s="23">
        <v>1</v>
      </c>
      <c r="AA902" s="23">
        <v>0</v>
      </c>
      <c r="AB902" s="19" t="str">
        <f>VLOOKUP(E:E,笔记匹配!A:X,3,FALSE)</f>
        <v>圆湘琴</v>
      </c>
      <c r="AC902" s="19" t="str">
        <f>VLOOKUP(E:E,笔记匹配!A:X,2,FALSE)</f>
        <v>月之精华</v>
      </c>
      <c r="AD902" s="19" t="str">
        <f>VLOOKUP(E:E,笔记匹配!A:X,4,FALSE)</f>
        <v>广禾堂月之精华</v>
      </c>
    </row>
    <row r="903" spans="1:30">
      <c r="A903" s="22" t="s">
        <v>99</v>
      </c>
      <c r="B903" s="22" t="s">
        <v>557</v>
      </c>
      <c r="C903" s="23">
        <v>17419696</v>
      </c>
      <c r="D903" s="22" t="s">
        <v>172</v>
      </c>
      <c r="E903" s="22" t="s">
        <v>372</v>
      </c>
      <c r="F903" s="22" t="s">
        <v>558</v>
      </c>
      <c r="G903" s="23">
        <v>3345513</v>
      </c>
      <c r="H903" s="22" t="s">
        <v>558</v>
      </c>
      <c r="I903" s="23">
        <v>2733316</v>
      </c>
      <c r="J903" s="22" t="s">
        <v>518</v>
      </c>
      <c r="K903" s="23">
        <v>148.16</v>
      </c>
      <c r="L903" s="23">
        <v>10945</v>
      </c>
      <c r="M903" s="23">
        <v>327</v>
      </c>
      <c r="N903" s="24">
        <v>0.0299</v>
      </c>
      <c r="O903" s="23">
        <v>0.45</v>
      </c>
      <c r="P903" s="23">
        <v>13.54</v>
      </c>
      <c r="Q903" s="23">
        <v>4</v>
      </c>
      <c r="R903" s="23">
        <v>0</v>
      </c>
      <c r="S903" s="23">
        <v>3</v>
      </c>
      <c r="T903" s="23">
        <v>0</v>
      </c>
      <c r="U903" s="23">
        <v>0</v>
      </c>
      <c r="V903" s="23">
        <v>7</v>
      </c>
      <c r="W903" s="23">
        <v>21.17</v>
      </c>
      <c r="X903" s="23">
        <v>0</v>
      </c>
      <c r="Y903" s="24">
        <v>0</v>
      </c>
      <c r="Z903" s="23">
        <v>2</v>
      </c>
      <c r="AA903" s="23">
        <v>0</v>
      </c>
      <c r="AB903" s="19" t="str">
        <f>VLOOKUP(E:E,笔记匹配!A:X,3,FALSE)</f>
        <v>圆湘琴</v>
      </c>
      <c r="AC903" s="19" t="str">
        <f>VLOOKUP(E:E,笔记匹配!A:X,2,FALSE)</f>
        <v>月之精华</v>
      </c>
      <c r="AD903" s="19" t="str">
        <f>VLOOKUP(E:E,笔记匹配!A:X,4,FALSE)</f>
        <v>广禾堂月之精华</v>
      </c>
    </row>
    <row r="904" spans="1:30">
      <c r="A904" s="22" t="s">
        <v>99</v>
      </c>
      <c r="B904" s="22" t="s">
        <v>569</v>
      </c>
      <c r="C904" s="23">
        <v>17994331</v>
      </c>
      <c r="D904" s="22" t="s">
        <v>172</v>
      </c>
      <c r="E904" s="22" t="s">
        <v>372</v>
      </c>
      <c r="F904" s="22" t="s">
        <v>570</v>
      </c>
      <c r="G904" s="23">
        <v>3555881</v>
      </c>
      <c r="H904" s="22" t="s">
        <v>570</v>
      </c>
      <c r="I904" s="23">
        <v>2940876</v>
      </c>
      <c r="J904" s="22" t="s">
        <v>518</v>
      </c>
      <c r="K904" s="23">
        <v>8.12</v>
      </c>
      <c r="L904" s="23">
        <v>866</v>
      </c>
      <c r="M904" s="23">
        <v>29</v>
      </c>
      <c r="N904" s="24">
        <v>0.0335</v>
      </c>
      <c r="O904" s="23">
        <v>0.28</v>
      </c>
      <c r="P904" s="23">
        <v>9.38</v>
      </c>
      <c r="Q904" s="23">
        <v>0</v>
      </c>
      <c r="R904" s="23">
        <v>0</v>
      </c>
      <c r="S904" s="23">
        <v>0</v>
      </c>
      <c r="T904" s="23">
        <v>0</v>
      </c>
      <c r="U904" s="23">
        <v>0</v>
      </c>
      <c r="V904" s="23">
        <v>0</v>
      </c>
      <c r="W904" s="23">
        <v>0</v>
      </c>
      <c r="X904" s="23">
        <v>0</v>
      </c>
      <c r="Y904" s="24">
        <v>0</v>
      </c>
      <c r="Z904" s="23">
        <v>0</v>
      </c>
      <c r="AA904" s="23">
        <v>0</v>
      </c>
      <c r="AB904" s="19" t="str">
        <f>VLOOKUP(E:E,笔记匹配!A:X,3,FALSE)</f>
        <v>圆湘琴</v>
      </c>
      <c r="AC904" s="19" t="str">
        <f>VLOOKUP(E:E,笔记匹配!A:X,2,FALSE)</f>
        <v>月之精华</v>
      </c>
      <c r="AD904" s="19" t="str">
        <f>VLOOKUP(E:E,笔记匹配!A:X,4,FALSE)</f>
        <v>广禾堂月之精华</v>
      </c>
    </row>
    <row r="905" spans="1:30">
      <c r="A905" s="22" t="s">
        <v>99</v>
      </c>
      <c r="B905" s="22" t="s">
        <v>573</v>
      </c>
      <c r="C905" s="23">
        <v>18062841</v>
      </c>
      <c r="D905" s="22" t="s">
        <v>172</v>
      </c>
      <c r="E905" s="22" t="s">
        <v>373</v>
      </c>
      <c r="F905" s="22" t="s">
        <v>574</v>
      </c>
      <c r="G905" s="23">
        <v>3590010</v>
      </c>
      <c r="H905" s="22" t="s">
        <v>575</v>
      </c>
      <c r="I905" s="23">
        <v>2975201</v>
      </c>
      <c r="J905" s="22" t="s">
        <v>518</v>
      </c>
      <c r="K905" s="23">
        <v>2.1</v>
      </c>
      <c r="L905" s="23">
        <v>218</v>
      </c>
      <c r="M905" s="23">
        <v>7</v>
      </c>
      <c r="N905" s="24">
        <v>0.0321</v>
      </c>
      <c r="O905" s="23">
        <v>0.3</v>
      </c>
      <c r="P905" s="23">
        <v>9.63</v>
      </c>
      <c r="Q905" s="23">
        <v>0</v>
      </c>
      <c r="R905" s="23">
        <v>0</v>
      </c>
      <c r="S905" s="23">
        <v>0</v>
      </c>
      <c r="T905" s="23">
        <v>0</v>
      </c>
      <c r="U905" s="23">
        <v>0</v>
      </c>
      <c r="V905" s="23">
        <v>0</v>
      </c>
      <c r="W905" s="23">
        <v>0</v>
      </c>
      <c r="X905" s="23">
        <v>0</v>
      </c>
      <c r="Y905" s="24">
        <v>0</v>
      </c>
      <c r="Z905" s="23">
        <v>0</v>
      </c>
      <c r="AA905" s="23">
        <v>0</v>
      </c>
      <c r="AB905" s="19" t="str">
        <f>VLOOKUP(E:E,笔记匹配!A:X,3,FALSE)</f>
        <v>西米是个小可爱</v>
      </c>
      <c r="AC905" s="19" t="str">
        <f>VLOOKUP(E:E,笔记匹配!A:X,2,FALSE)</f>
        <v>月之精华</v>
      </c>
      <c r="AD905" s="19" t="str">
        <f>VLOOKUP(E:E,笔记匹配!A:X,4,FALSE)</f>
        <v>广禾堂</v>
      </c>
    </row>
    <row r="906" spans="1:30">
      <c r="A906" s="22" t="s">
        <v>99</v>
      </c>
      <c r="B906" s="22" t="s">
        <v>573</v>
      </c>
      <c r="C906" s="23">
        <v>18063010</v>
      </c>
      <c r="D906" s="22" t="s">
        <v>172</v>
      </c>
      <c r="E906" s="22" t="s">
        <v>373</v>
      </c>
      <c r="F906" s="22" t="s">
        <v>576</v>
      </c>
      <c r="G906" s="23">
        <v>3590089</v>
      </c>
      <c r="H906" s="22" t="s">
        <v>577</v>
      </c>
      <c r="I906" s="23">
        <v>2975278</v>
      </c>
      <c r="J906" s="22" t="s">
        <v>518</v>
      </c>
      <c r="K906" s="23">
        <v>61.62</v>
      </c>
      <c r="L906" s="23">
        <v>5247</v>
      </c>
      <c r="M906" s="23">
        <v>142</v>
      </c>
      <c r="N906" s="24">
        <v>0.0271</v>
      </c>
      <c r="O906" s="23">
        <v>0.43</v>
      </c>
      <c r="P906" s="23">
        <v>11.74</v>
      </c>
      <c r="Q906" s="23">
        <v>2</v>
      </c>
      <c r="R906" s="23">
        <v>0</v>
      </c>
      <c r="S906" s="23">
        <v>2</v>
      </c>
      <c r="T906" s="23">
        <v>1</v>
      </c>
      <c r="U906" s="23">
        <v>0</v>
      </c>
      <c r="V906" s="23">
        <v>5</v>
      </c>
      <c r="W906" s="23">
        <v>12.32</v>
      </c>
      <c r="X906" s="23">
        <v>0</v>
      </c>
      <c r="Y906" s="24">
        <v>0</v>
      </c>
      <c r="Z906" s="23">
        <v>0</v>
      </c>
      <c r="AA906" s="23">
        <v>0</v>
      </c>
      <c r="AB906" s="19" t="str">
        <f>VLOOKUP(E:E,笔记匹配!A:X,3,FALSE)</f>
        <v>西米是个小可爱</v>
      </c>
      <c r="AC906" s="19" t="str">
        <f>VLOOKUP(E:E,笔记匹配!A:X,2,FALSE)</f>
        <v>月之精华</v>
      </c>
      <c r="AD906" s="19" t="str">
        <f>VLOOKUP(E:E,笔记匹配!A:X,4,FALSE)</f>
        <v>广禾堂</v>
      </c>
    </row>
    <row r="907" spans="1:30">
      <c r="A907" s="22" t="s">
        <v>99</v>
      </c>
      <c r="B907" s="22" t="s">
        <v>578</v>
      </c>
      <c r="C907" s="23">
        <v>18063089</v>
      </c>
      <c r="D907" s="22" t="s">
        <v>172</v>
      </c>
      <c r="E907" s="22" t="s">
        <v>372</v>
      </c>
      <c r="F907" s="22" t="s">
        <v>579</v>
      </c>
      <c r="G907" s="23">
        <v>3590129</v>
      </c>
      <c r="H907" s="22" t="s">
        <v>580</v>
      </c>
      <c r="I907" s="23">
        <v>2975322</v>
      </c>
      <c r="J907" s="22" t="s">
        <v>518</v>
      </c>
      <c r="K907" s="23">
        <v>7.94</v>
      </c>
      <c r="L907" s="23">
        <v>996</v>
      </c>
      <c r="M907" s="23">
        <v>28</v>
      </c>
      <c r="N907" s="24">
        <v>0.0281</v>
      </c>
      <c r="O907" s="23">
        <v>0.28</v>
      </c>
      <c r="P907" s="23">
        <v>7.97</v>
      </c>
      <c r="Q907" s="23">
        <v>0</v>
      </c>
      <c r="R907" s="23">
        <v>0</v>
      </c>
      <c r="S907" s="23">
        <v>0</v>
      </c>
      <c r="T907" s="23">
        <v>0</v>
      </c>
      <c r="U907" s="23">
        <v>0</v>
      </c>
      <c r="V907" s="23">
        <v>0</v>
      </c>
      <c r="W907" s="23">
        <v>0</v>
      </c>
      <c r="X907" s="23">
        <v>0</v>
      </c>
      <c r="Y907" s="24">
        <v>0</v>
      </c>
      <c r="Z907" s="23">
        <v>0</v>
      </c>
      <c r="AA907" s="23">
        <v>0</v>
      </c>
      <c r="AB907" s="19" t="str">
        <f>VLOOKUP(E:E,笔记匹配!A:X,3,FALSE)</f>
        <v>圆湘琴</v>
      </c>
      <c r="AC907" s="19" t="str">
        <f>VLOOKUP(E:E,笔记匹配!A:X,2,FALSE)</f>
        <v>月之精华</v>
      </c>
      <c r="AD907" s="19" t="str">
        <f>VLOOKUP(E:E,笔记匹配!A:X,4,FALSE)</f>
        <v>广禾堂月之精华</v>
      </c>
    </row>
    <row r="908" spans="1:30">
      <c r="A908" s="22" t="s">
        <v>99</v>
      </c>
      <c r="B908" s="22" t="s">
        <v>590</v>
      </c>
      <c r="C908" s="23">
        <v>19153892</v>
      </c>
      <c r="D908" s="22" t="s">
        <v>184</v>
      </c>
      <c r="E908" s="22" t="s">
        <v>374</v>
      </c>
      <c r="F908" s="22" t="s">
        <v>591</v>
      </c>
      <c r="G908" s="23">
        <v>4107361</v>
      </c>
      <c r="H908" s="22" t="s">
        <v>591</v>
      </c>
      <c r="I908" s="23">
        <v>3489735</v>
      </c>
      <c r="J908" s="22" t="s">
        <v>518</v>
      </c>
      <c r="K908" s="23">
        <v>28.11</v>
      </c>
      <c r="L908" s="23">
        <v>1353</v>
      </c>
      <c r="M908" s="23">
        <v>56</v>
      </c>
      <c r="N908" s="24">
        <v>0.0414</v>
      </c>
      <c r="O908" s="23">
        <v>0.5</v>
      </c>
      <c r="P908" s="23">
        <v>20.78</v>
      </c>
      <c r="Q908" s="23">
        <v>1</v>
      </c>
      <c r="R908" s="23">
        <v>0</v>
      </c>
      <c r="S908" s="23">
        <v>0</v>
      </c>
      <c r="T908" s="23">
        <v>0</v>
      </c>
      <c r="U908" s="23">
        <v>0</v>
      </c>
      <c r="V908" s="23">
        <v>1</v>
      </c>
      <c r="W908" s="23">
        <v>28.11</v>
      </c>
      <c r="X908" s="23">
        <v>0</v>
      </c>
      <c r="Y908" s="24">
        <v>0</v>
      </c>
      <c r="Z908" s="23">
        <v>0</v>
      </c>
      <c r="AA908" s="23">
        <v>0</v>
      </c>
      <c r="AB908" s="19" t="str">
        <f>VLOOKUP(E:E,笔记匹配!A:X,3,FALSE)</f>
        <v>是你拐</v>
      </c>
      <c r="AC908" s="19" t="str">
        <f>VLOOKUP(E:E,笔记匹配!A:X,2,FALSE)</f>
        <v>月之精华</v>
      </c>
      <c r="AD908" s="19" t="str">
        <f>VLOOKUP(E:E,笔记匹配!A:X,4,FALSE)</f>
        <v>广禾堂月之精华</v>
      </c>
    </row>
    <row r="909" spans="1:30">
      <c r="A909" s="22" t="s">
        <v>99</v>
      </c>
      <c r="B909" s="22" t="s">
        <v>598</v>
      </c>
      <c r="C909" s="23">
        <v>19868929</v>
      </c>
      <c r="D909" s="22" t="s">
        <v>172</v>
      </c>
      <c r="E909" s="22" t="s">
        <v>372</v>
      </c>
      <c r="F909" s="22" t="s">
        <v>599</v>
      </c>
      <c r="G909" s="23">
        <v>4439660</v>
      </c>
      <c r="H909" s="22" t="s">
        <v>599</v>
      </c>
      <c r="I909" s="23">
        <v>3806955</v>
      </c>
      <c r="J909" s="22" t="s">
        <v>518</v>
      </c>
      <c r="K909" s="23">
        <v>4.02</v>
      </c>
      <c r="L909" s="23">
        <v>659</v>
      </c>
      <c r="M909" s="23">
        <v>14</v>
      </c>
      <c r="N909" s="24">
        <v>0.0212</v>
      </c>
      <c r="O909" s="23">
        <v>0.29</v>
      </c>
      <c r="P909" s="23">
        <v>6.1</v>
      </c>
      <c r="Q909" s="23">
        <v>0</v>
      </c>
      <c r="R909" s="23">
        <v>0</v>
      </c>
      <c r="S909" s="23">
        <v>0</v>
      </c>
      <c r="T909" s="23">
        <v>0</v>
      </c>
      <c r="U909" s="23">
        <v>0</v>
      </c>
      <c r="V909" s="23">
        <v>0</v>
      </c>
      <c r="W909" s="23">
        <v>0</v>
      </c>
      <c r="X909" s="23">
        <v>0</v>
      </c>
      <c r="Y909" s="24">
        <v>0</v>
      </c>
      <c r="Z909" s="23">
        <v>0</v>
      </c>
      <c r="AA909" s="23">
        <v>0</v>
      </c>
      <c r="AB909" s="19" t="str">
        <f>VLOOKUP(E:E,笔记匹配!A:X,3,FALSE)</f>
        <v>圆湘琴</v>
      </c>
      <c r="AC909" s="19" t="str">
        <f>VLOOKUP(E:E,笔记匹配!A:X,2,FALSE)</f>
        <v>月之精华</v>
      </c>
      <c r="AD909" s="19" t="str">
        <f>VLOOKUP(E:E,笔记匹配!A:X,4,FALSE)</f>
        <v>广禾堂月之精华</v>
      </c>
    </row>
    <row r="910" spans="1:30">
      <c r="A910" s="22" t="s">
        <v>99</v>
      </c>
      <c r="B910" s="22" t="s">
        <v>602</v>
      </c>
      <c r="C910" s="23">
        <v>20299815</v>
      </c>
      <c r="D910" s="22" t="s">
        <v>184</v>
      </c>
      <c r="E910" s="22" t="s">
        <v>390</v>
      </c>
      <c r="F910" s="22" t="s">
        <v>603</v>
      </c>
      <c r="G910" s="23">
        <v>4655703</v>
      </c>
      <c r="H910" s="22" t="s">
        <v>604</v>
      </c>
      <c r="I910" s="23">
        <v>3980592</v>
      </c>
      <c r="J910" s="22" t="s">
        <v>518</v>
      </c>
      <c r="K910" s="23">
        <v>117.87</v>
      </c>
      <c r="L910" s="23">
        <v>4222</v>
      </c>
      <c r="M910" s="23">
        <v>232</v>
      </c>
      <c r="N910" s="24">
        <v>0.055</v>
      </c>
      <c r="O910" s="23">
        <v>0.51</v>
      </c>
      <c r="P910" s="23">
        <v>27.92</v>
      </c>
      <c r="Q910" s="23">
        <v>14</v>
      </c>
      <c r="R910" s="23">
        <v>0</v>
      </c>
      <c r="S910" s="23">
        <v>12</v>
      </c>
      <c r="T910" s="23">
        <v>0</v>
      </c>
      <c r="U910" s="23">
        <v>1</v>
      </c>
      <c r="V910" s="23">
        <v>27</v>
      </c>
      <c r="W910" s="23">
        <v>4.37</v>
      </c>
      <c r="X910" s="23">
        <v>0</v>
      </c>
      <c r="Y910" s="24">
        <v>0</v>
      </c>
      <c r="Z910" s="23">
        <v>1</v>
      </c>
      <c r="AA910" s="23">
        <v>0</v>
      </c>
      <c r="AB910" s="19" t="str">
        <f>VLOOKUP(E:E,笔记匹配!A:X,3,FALSE)</f>
        <v>大雷芸</v>
      </c>
      <c r="AC910" s="19" t="str">
        <f>VLOOKUP(E:E,笔记匹配!A:X,2,FALSE)</f>
        <v>月之精华</v>
      </c>
      <c r="AD910" s="19" t="str">
        <f>VLOOKUP(E:E,笔记匹配!A:X,4,FALSE)</f>
        <v>广禾堂</v>
      </c>
    </row>
    <row r="911" spans="1:30">
      <c r="A911" s="22" t="s">
        <v>100</v>
      </c>
      <c r="B911" s="22" t="s">
        <v>521</v>
      </c>
      <c r="C911" s="23">
        <v>16642222</v>
      </c>
      <c r="D911" s="22" t="s">
        <v>172</v>
      </c>
      <c r="E911" s="22" t="s">
        <v>372</v>
      </c>
      <c r="F911" s="22" t="s">
        <v>522</v>
      </c>
      <c r="G911" s="23">
        <v>3233847</v>
      </c>
      <c r="H911" s="22" t="s">
        <v>522</v>
      </c>
      <c r="I911" s="23">
        <v>2619163</v>
      </c>
      <c r="J911" s="22" t="s">
        <v>518</v>
      </c>
      <c r="K911" s="23">
        <v>168.22</v>
      </c>
      <c r="L911" s="23">
        <v>7956</v>
      </c>
      <c r="M911" s="23">
        <v>297</v>
      </c>
      <c r="N911" s="24">
        <v>0.0373</v>
      </c>
      <c r="O911" s="23">
        <v>0.57</v>
      </c>
      <c r="P911" s="23">
        <v>21.14</v>
      </c>
      <c r="Q911" s="23">
        <v>2</v>
      </c>
      <c r="R911" s="23">
        <v>0</v>
      </c>
      <c r="S911" s="23">
        <v>0</v>
      </c>
      <c r="T911" s="23">
        <v>1</v>
      </c>
      <c r="U911" s="23">
        <v>0</v>
      </c>
      <c r="V911" s="23">
        <v>3</v>
      </c>
      <c r="W911" s="23">
        <v>56.07</v>
      </c>
      <c r="X911" s="23">
        <v>0</v>
      </c>
      <c r="Y911" s="24">
        <v>0</v>
      </c>
      <c r="Z911" s="23">
        <v>0</v>
      </c>
      <c r="AA911" s="23">
        <v>1</v>
      </c>
      <c r="AB911" s="19" t="str">
        <f>VLOOKUP(E:E,笔记匹配!A:X,3,FALSE)</f>
        <v>圆湘琴</v>
      </c>
      <c r="AC911" s="19" t="str">
        <f>VLOOKUP(E:E,笔记匹配!A:X,2,FALSE)</f>
        <v>月之精华</v>
      </c>
      <c r="AD911" s="19" t="str">
        <f>VLOOKUP(E:E,笔记匹配!A:X,4,FALSE)</f>
        <v>广禾堂月之精华</v>
      </c>
    </row>
    <row r="912" spans="1:30">
      <c r="A912" s="22" t="s">
        <v>100</v>
      </c>
      <c r="B912" s="22" t="s">
        <v>521</v>
      </c>
      <c r="C912" s="23">
        <v>16642794</v>
      </c>
      <c r="D912" s="22" t="s">
        <v>172</v>
      </c>
      <c r="E912" s="22" t="s">
        <v>372</v>
      </c>
      <c r="F912" s="22" t="s">
        <v>523</v>
      </c>
      <c r="G912" s="23">
        <v>3233955</v>
      </c>
      <c r="H912" s="22" t="s">
        <v>523</v>
      </c>
      <c r="I912" s="23">
        <v>2619293</v>
      </c>
      <c r="J912" s="22" t="s">
        <v>518</v>
      </c>
      <c r="K912" s="23">
        <v>26.52</v>
      </c>
      <c r="L912" s="23">
        <v>2253</v>
      </c>
      <c r="M912" s="23">
        <v>63</v>
      </c>
      <c r="N912" s="24">
        <v>0.028</v>
      </c>
      <c r="O912" s="23">
        <v>0.42</v>
      </c>
      <c r="P912" s="23">
        <v>11.77</v>
      </c>
      <c r="Q912" s="23">
        <v>0</v>
      </c>
      <c r="R912" s="23">
        <v>0</v>
      </c>
      <c r="S912" s="23">
        <v>0</v>
      </c>
      <c r="T912" s="23">
        <v>0</v>
      </c>
      <c r="U912" s="23">
        <v>0</v>
      </c>
      <c r="V912" s="23">
        <v>0</v>
      </c>
      <c r="W912" s="23">
        <v>0</v>
      </c>
      <c r="X912" s="23">
        <v>0</v>
      </c>
      <c r="Y912" s="24">
        <v>0</v>
      </c>
      <c r="Z912" s="23">
        <v>0</v>
      </c>
      <c r="AA912" s="23">
        <v>1</v>
      </c>
      <c r="AB912" s="19" t="str">
        <f>VLOOKUP(E:E,笔记匹配!A:X,3,FALSE)</f>
        <v>圆湘琴</v>
      </c>
      <c r="AC912" s="19" t="str">
        <f>VLOOKUP(E:E,笔记匹配!A:X,2,FALSE)</f>
        <v>月之精华</v>
      </c>
      <c r="AD912" s="19" t="str">
        <f>VLOOKUP(E:E,笔记匹配!A:X,4,FALSE)</f>
        <v>广禾堂月之精华</v>
      </c>
    </row>
    <row r="913" spans="1:30">
      <c r="A913" s="22" t="s">
        <v>100</v>
      </c>
      <c r="B913" s="22" t="s">
        <v>521</v>
      </c>
      <c r="C913" s="23">
        <v>16642894</v>
      </c>
      <c r="D913" s="22" t="s">
        <v>172</v>
      </c>
      <c r="E913" s="22" t="s">
        <v>372</v>
      </c>
      <c r="F913" s="22" t="s">
        <v>524</v>
      </c>
      <c r="G913" s="23">
        <v>3233979</v>
      </c>
      <c r="H913" s="22" t="s">
        <v>524</v>
      </c>
      <c r="I913" s="23">
        <v>2619310</v>
      </c>
      <c r="J913" s="22" t="s">
        <v>518</v>
      </c>
      <c r="K913" s="23">
        <v>0.6</v>
      </c>
      <c r="L913" s="23">
        <v>110</v>
      </c>
      <c r="M913" s="23">
        <v>2</v>
      </c>
      <c r="N913" s="24">
        <v>0.0182</v>
      </c>
      <c r="O913" s="23">
        <v>0.3</v>
      </c>
      <c r="P913" s="23">
        <v>5.45</v>
      </c>
      <c r="Q913" s="23">
        <v>0</v>
      </c>
      <c r="R913" s="23">
        <v>0</v>
      </c>
      <c r="S913" s="23">
        <v>0</v>
      </c>
      <c r="T913" s="23">
        <v>0</v>
      </c>
      <c r="U913" s="23">
        <v>0</v>
      </c>
      <c r="V913" s="23">
        <v>0</v>
      </c>
      <c r="W913" s="23">
        <v>0</v>
      </c>
      <c r="X913" s="23">
        <v>0</v>
      </c>
      <c r="Y913" s="24">
        <v>0</v>
      </c>
      <c r="Z913" s="23">
        <v>0</v>
      </c>
      <c r="AA913" s="23">
        <v>0</v>
      </c>
      <c r="AB913" s="19" t="str">
        <f>VLOOKUP(E:E,笔记匹配!A:X,3,FALSE)</f>
        <v>圆湘琴</v>
      </c>
      <c r="AC913" s="19" t="str">
        <f>VLOOKUP(E:E,笔记匹配!A:X,2,FALSE)</f>
        <v>月之精华</v>
      </c>
      <c r="AD913" s="19" t="str">
        <f>VLOOKUP(E:E,笔记匹配!A:X,4,FALSE)</f>
        <v>广禾堂月之精华</v>
      </c>
    </row>
    <row r="914" spans="1:30">
      <c r="A914" s="22" t="s">
        <v>100</v>
      </c>
      <c r="B914" s="22" t="s">
        <v>531</v>
      </c>
      <c r="C914" s="23">
        <v>16851432</v>
      </c>
      <c r="D914" s="22" t="s">
        <v>172</v>
      </c>
      <c r="E914" s="22" t="s">
        <v>372</v>
      </c>
      <c r="F914" s="22" t="s">
        <v>532</v>
      </c>
      <c r="G914" s="23">
        <v>3264185</v>
      </c>
      <c r="H914" s="22" t="s">
        <v>532</v>
      </c>
      <c r="I914" s="23">
        <v>2651960</v>
      </c>
      <c r="J914" s="22" t="s">
        <v>518</v>
      </c>
      <c r="K914" s="23">
        <v>109.25</v>
      </c>
      <c r="L914" s="23">
        <v>9709</v>
      </c>
      <c r="M914" s="23">
        <v>236</v>
      </c>
      <c r="N914" s="24">
        <v>0.0243</v>
      </c>
      <c r="O914" s="23">
        <v>0.46</v>
      </c>
      <c r="P914" s="23">
        <v>11.25</v>
      </c>
      <c r="Q914" s="23">
        <v>1</v>
      </c>
      <c r="R914" s="23">
        <v>0</v>
      </c>
      <c r="S914" s="23">
        <v>0</v>
      </c>
      <c r="T914" s="23">
        <v>0</v>
      </c>
      <c r="U914" s="23">
        <v>1</v>
      </c>
      <c r="V914" s="23">
        <v>2</v>
      </c>
      <c r="W914" s="23">
        <v>54.62</v>
      </c>
      <c r="X914" s="23">
        <v>0</v>
      </c>
      <c r="Y914" s="24">
        <v>0</v>
      </c>
      <c r="Z914" s="23">
        <v>4</v>
      </c>
      <c r="AA914" s="23">
        <v>0</v>
      </c>
      <c r="AB914" s="19" t="str">
        <f>VLOOKUP(E:E,笔记匹配!A:X,3,FALSE)</f>
        <v>圆湘琴</v>
      </c>
      <c r="AC914" s="19" t="str">
        <f>VLOOKUP(E:E,笔记匹配!A:X,2,FALSE)</f>
        <v>月之精华</v>
      </c>
      <c r="AD914" s="19" t="str">
        <f>VLOOKUP(E:E,笔记匹配!A:X,4,FALSE)</f>
        <v>广禾堂月之精华</v>
      </c>
    </row>
    <row r="915" spans="1:30">
      <c r="A915" s="22" t="s">
        <v>100</v>
      </c>
      <c r="B915" s="22" t="s">
        <v>557</v>
      </c>
      <c r="C915" s="23">
        <v>17419696</v>
      </c>
      <c r="D915" s="22" t="s">
        <v>172</v>
      </c>
      <c r="E915" s="22" t="s">
        <v>372</v>
      </c>
      <c r="F915" s="22" t="s">
        <v>558</v>
      </c>
      <c r="G915" s="23">
        <v>3345513</v>
      </c>
      <c r="H915" s="22" t="s">
        <v>558</v>
      </c>
      <c r="I915" s="23">
        <v>2733316</v>
      </c>
      <c r="J915" s="22" t="s">
        <v>518</v>
      </c>
      <c r="K915" s="23">
        <v>157.38</v>
      </c>
      <c r="L915" s="23">
        <v>11571</v>
      </c>
      <c r="M915" s="23">
        <v>346</v>
      </c>
      <c r="N915" s="24">
        <v>0.0299</v>
      </c>
      <c r="O915" s="23">
        <v>0.45</v>
      </c>
      <c r="P915" s="23">
        <v>13.6</v>
      </c>
      <c r="Q915" s="23">
        <v>4</v>
      </c>
      <c r="R915" s="23">
        <v>0</v>
      </c>
      <c r="S915" s="23">
        <v>0</v>
      </c>
      <c r="T915" s="23">
        <v>0</v>
      </c>
      <c r="U915" s="23">
        <v>0</v>
      </c>
      <c r="V915" s="23">
        <v>4</v>
      </c>
      <c r="W915" s="23">
        <v>39.34</v>
      </c>
      <c r="X915" s="23">
        <v>0</v>
      </c>
      <c r="Y915" s="24">
        <v>0</v>
      </c>
      <c r="Z915" s="23">
        <v>2</v>
      </c>
      <c r="AA915" s="23">
        <v>1</v>
      </c>
      <c r="AB915" s="19" t="str">
        <f>VLOOKUP(E:E,笔记匹配!A:X,3,FALSE)</f>
        <v>圆湘琴</v>
      </c>
      <c r="AC915" s="19" t="str">
        <f>VLOOKUP(E:E,笔记匹配!A:X,2,FALSE)</f>
        <v>月之精华</v>
      </c>
      <c r="AD915" s="19" t="str">
        <f>VLOOKUP(E:E,笔记匹配!A:X,4,FALSE)</f>
        <v>广禾堂月之精华</v>
      </c>
    </row>
    <row r="916" spans="1:30">
      <c r="A916" s="22" t="s">
        <v>100</v>
      </c>
      <c r="B916" s="22" t="s">
        <v>569</v>
      </c>
      <c r="C916" s="23">
        <v>17994331</v>
      </c>
      <c r="D916" s="22" t="s">
        <v>172</v>
      </c>
      <c r="E916" s="22" t="s">
        <v>372</v>
      </c>
      <c r="F916" s="22" t="s">
        <v>570</v>
      </c>
      <c r="G916" s="23">
        <v>3555881</v>
      </c>
      <c r="H916" s="22" t="s">
        <v>570</v>
      </c>
      <c r="I916" s="23">
        <v>2940876</v>
      </c>
      <c r="J916" s="22" t="s">
        <v>518</v>
      </c>
      <c r="K916" s="23">
        <v>7.66</v>
      </c>
      <c r="L916" s="23">
        <v>720</v>
      </c>
      <c r="M916" s="23">
        <v>28</v>
      </c>
      <c r="N916" s="24">
        <v>0.0389</v>
      </c>
      <c r="O916" s="23">
        <v>0.27</v>
      </c>
      <c r="P916" s="23">
        <v>10.64</v>
      </c>
      <c r="Q916" s="23">
        <v>0</v>
      </c>
      <c r="R916" s="23">
        <v>0</v>
      </c>
      <c r="S916" s="23">
        <v>0</v>
      </c>
      <c r="T916" s="23">
        <v>0</v>
      </c>
      <c r="U916" s="23">
        <v>0</v>
      </c>
      <c r="V916" s="23">
        <v>0</v>
      </c>
      <c r="W916" s="23">
        <v>0</v>
      </c>
      <c r="X916" s="23">
        <v>0</v>
      </c>
      <c r="Y916" s="24">
        <v>0</v>
      </c>
      <c r="Z916" s="23">
        <v>0</v>
      </c>
      <c r="AA916" s="23">
        <v>0</v>
      </c>
      <c r="AB916" s="19" t="str">
        <f>VLOOKUP(E:E,笔记匹配!A:X,3,FALSE)</f>
        <v>圆湘琴</v>
      </c>
      <c r="AC916" s="19" t="str">
        <f>VLOOKUP(E:E,笔记匹配!A:X,2,FALSE)</f>
        <v>月之精华</v>
      </c>
      <c r="AD916" s="19" t="str">
        <f>VLOOKUP(E:E,笔记匹配!A:X,4,FALSE)</f>
        <v>广禾堂月之精华</v>
      </c>
    </row>
    <row r="917" spans="1:30">
      <c r="A917" s="22" t="s">
        <v>100</v>
      </c>
      <c r="B917" s="22" t="s">
        <v>573</v>
      </c>
      <c r="C917" s="23">
        <v>18062841</v>
      </c>
      <c r="D917" s="22" t="s">
        <v>172</v>
      </c>
      <c r="E917" s="22" t="s">
        <v>373</v>
      </c>
      <c r="F917" s="22" t="s">
        <v>574</v>
      </c>
      <c r="G917" s="23">
        <v>3590010</v>
      </c>
      <c r="H917" s="22" t="s">
        <v>575</v>
      </c>
      <c r="I917" s="23">
        <v>2975201</v>
      </c>
      <c r="J917" s="22" t="s">
        <v>518</v>
      </c>
      <c r="K917" s="23">
        <v>3</v>
      </c>
      <c r="L917" s="23">
        <v>194</v>
      </c>
      <c r="M917" s="23">
        <v>10</v>
      </c>
      <c r="N917" s="24">
        <v>0.0515</v>
      </c>
      <c r="O917" s="23">
        <v>0.3</v>
      </c>
      <c r="P917" s="23">
        <v>15.46</v>
      </c>
      <c r="Q917" s="23">
        <v>0</v>
      </c>
      <c r="R917" s="23">
        <v>0</v>
      </c>
      <c r="S917" s="23">
        <v>0</v>
      </c>
      <c r="T917" s="23">
        <v>0</v>
      </c>
      <c r="U917" s="23">
        <v>0</v>
      </c>
      <c r="V917" s="23">
        <v>0</v>
      </c>
      <c r="W917" s="23">
        <v>0</v>
      </c>
      <c r="X917" s="23">
        <v>0</v>
      </c>
      <c r="Y917" s="24">
        <v>0</v>
      </c>
      <c r="Z917" s="23">
        <v>0</v>
      </c>
      <c r="AA917" s="23">
        <v>0</v>
      </c>
      <c r="AB917" s="19" t="str">
        <f>VLOOKUP(E:E,笔记匹配!A:X,3,FALSE)</f>
        <v>西米是个小可爱</v>
      </c>
      <c r="AC917" s="19" t="str">
        <f>VLOOKUP(E:E,笔记匹配!A:X,2,FALSE)</f>
        <v>月之精华</v>
      </c>
      <c r="AD917" s="19" t="str">
        <f>VLOOKUP(E:E,笔记匹配!A:X,4,FALSE)</f>
        <v>广禾堂</v>
      </c>
    </row>
    <row r="918" spans="1:30">
      <c r="A918" s="22" t="s">
        <v>100</v>
      </c>
      <c r="B918" s="22" t="s">
        <v>573</v>
      </c>
      <c r="C918" s="23">
        <v>18063010</v>
      </c>
      <c r="D918" s="22" t="s">
        <v>172</v>
      </c>
      <c r="E918" s="22" t="s">
        <v>373</v>
      </c>
      <c r="F918" s="22" t="s">
        <v>576</v>
      </c>
      <c r="G918" s="23">
        <v>3590089</v>
      </c>
      <c r="H918" s="22" t="s">
        <v>577</v>
      </c>
      <c r="I918" s="23">
        <v>2975278</v>
      </c>
      <c r="J918" s="22" t="s">
        <v>518</v>
      </c>
      <c r="K918" s="23">
        <v>55.05</v>
      </c>
      <c r="L918" s="23">
        <v>4158</v>
      </c>
      <c r="M918" s="23">
        <v>132</v>
      </c>
      <c r="N918" s="24">
        <v>0.0317</v>
      </c>
      <c r="O918" s="23">
        <v>0.42</v>
      </c>
      <c r="P918" s="23">
        <v>13.24</v>
      </c>
      <c r="Q918" s="23">
        <v>4</v>
      </c>
      <c r="R918" s="23">
        <v>0</v>
      </c>
      <c r="S918" s="23">
        <v>0</v>
      </c>
      <c r="T918" s="23">
        <v>1</v>
      </c>
      <c r="U918" s="23">
        <v>0</v>
      </c>
      <c r="V918" s="23">
        <v>5</v>
      </c>
      <c r="W918" s="23">
        <v>11.01</v>
      </c>
      <c r="X918" s="23">
        <v>0</v>
      </c>
      <c r="Y918" s="24">
        <v>0</v>
      </c>
      <c r="Z918" s="23">
        <v>1</v>
      </c>
      <c r="AA918" s="23">
        <v>0</v>
      </c>
      <c r="AB918" s="19" t="str">
        <f>VLOOKUP(E:E,笔记匹配!A:X,3,FALSE)</f>
        <v>西米是个小可爱</v>
      </c>
      <c r="AC918" s="19" t="str">
        <f>VLOOKUP(E:E,笔记匹配!A:X,2,FALSE)</f>
        <v>月之精华</v>
      </c>
      <c r="AD918" s="19" t="str">
        <f>VLOOKUP(E:E,笔记匹配!A:X,4,FALSE)</f>
        <v>广禾堂</v>
      </c>
    </row>
    <row r="919" spans="1:30">
      <c r="A919" s="22" t="s">
        <v>100</v>
      </c>
      <c r="B919" s="22" t="s">
        <v>578</v>
      </c>
      <c r="C919" s="23">
        <v>18063089</v>
      </c>
      <c r="D919" s="22" t="s">
        <v>172</v>
      </c>
      <c r="E919" s="22" t="s">
        <v>372</v>
      </c>
      <c r="F919" s="22" t="s">
        <v>579</v>
      </c>
      <c r="G919" s="23">
        <v>3590129</v>
      </c>
      <c r="H919" s="22" t="s">
        <v>580</v>
      </c>
      <c r="I919" s="23">
        <v>2975322</v>
      </c>
      <c r="J919" s="22" t="s">
        <v>518</v>
      </c>
      <c r="K919" s="23">
        <v>7.81</v>
      </c>
      <c r="L919" s="23">
        <v>800</v>
      </c>
      <c r="M919" s="23">
        <v>27</v>
      </c>
      <c r="N919" s="24">
        <v>0.0338</v>
      </c>
      <c r="O919" s="23">
        <v>0.29</v>
      </c>
      <c r="P919" s="23">
        <v>9.76</v>
      </c>
      <c r="Q919" s="23">
        <v>0</v>
      </c>
      <c r="R919" s="23">
        <v>0</v>
      </c>
      <c r="S919" s="23">
        <v>0</v>
      </c>
      <c r="T919" s="23">
        <v>0</v>
      </c>
      <c r="U919" s="23">
        <v>0</v>
      </c>
      <c r="V919" s="23">
        <v>0</v>
      </c>
      <c r="W919" s="23">
        <v>0</v>
      </c>
      <c r="X919" s="23">
        <v>0</v>
      </c>
      <c r="Y919" s="24">
        <v>0</v>
      </c>
      <c r="Z919" s="23">
        <v>0</v>
      </c>
      <c r="AA919" s="23">
        <v>3</v>
      </c>
      <c r="AB919" s="19" t="str">
        <f>VLOOKUP(E:E,笔记匹配!A:X,3,FALSE)</f>
        <v>圆湘琴</v>
      </c>
      <c r="AC919" s="19" t="str">
        <f>VLOOKUP(E:E,笔记匹配!A:X,2,FALSE)</f>
        <v>月之精华</v>
      </c>
      <c r="AD919" s="19" t="str">
        <f>VLOOKUP(E:E,笔记匹配!A:X,4,FALSE)</f>
        <v>广禾堂月之精华</v>
      </c>
    </row>
    <row r="920" spans="1:30">
      <c r="A920" s="22" t="s">
        <v>100</v>
      </c>
      <c r="B920" s="22" t="s">
        <v>590</v>
      </c>
      <c r="C920" s="23">
        <v>19153892</v>
      </c>
      <c r="D920" s="22" t="s">
        <v>184</v>
      </c>
      <c r="E920" s="22" t="s">
        <v>374</v>
      </c>
      <c r="F920" s="22" t="s">
        <v>591</v>
      </c>
      <c r="G920" s="23">
        <v>4107361</v>
      </c>
      <c r="H920" s="22" t="s">
        <v>591</v>
      </c>
      <c r="I920" s="23">
        <v>3489735</v>
      </c>
      <c r="J920" s="22" t="s">
        <v>518</v>
      </c>
      <c r="K920" s="23">
        <v>37.48</v>
      </c>
      <c r="L920" s="23">
        <v>1508</v>
      </c>
      <c r="M920" s="23">
        <v>76</v>
      </c>
      <c r="N920" s="24">
        <v>0.0504</v>
      </c>
      <c r="O920" s="23">
        <v>0.49</v>
      </c>
      <c r="P920" s="23">
        <v>24.85</v>
      </c>
      <c r="Q920" s="23">
        <v>1</v>
      </c>
      <c r="R920" s="23">
        <v>0</v>
      </c>
      <c r="S920" s="23">
        <v>1</v>
      </c>
      <c r="T920" s="23">
        <v>0</v>
      </c>
      <c r="U920" s="23">
        <v>0</v>
      </c>
      <c r="V920" s="23">
        <v>2</v>
      </c>
      <c r="W920" s="23">
        <v>18.74</v>
      </c>
      <c r="X920" s="23">
        <v>0</v>
      </c>
      <c r="Y920" s="24">
        <v>0</v>
      </c>
      <c r="Z920" s="23">
        <v>1</v>
      </c>
      <c r="AA920" s="23">
        <v>0</v>
      </c>
      <c r="AB920" s="19" t="str">
        <f>VLOOKUP(E:E,笔记匹配!A:X,3,FALSE)</f>
        <v>是你拐</v>
      </c>
      <c r="AC920" s="19" t="str">
        <f>VLOOKUP(E:E,笔记匹配!A:X,2,FALSE)</f>
        <v>月之精华</v>
      </c>
      <c r="AD920" s="19" t="str">
        <f>VLOOKUP(E:E,笔记匹配!A:X,4,FALSE)</f>
        <v>广禾堂月之精华</v>
      </c>
    </row>
    <row r="921" spans="1:30">
      <c r="A921" s="22" t="s">
        <v>100</v>
      </c>
      <c r="B921" s="22" t="s">
        <v>598</v>
      </c>
      <c r="C921" s="23">
        <v>19868929</v>
      </c>
      <c r="D921" s="22" t="s">
        <v>172</v>
      </c>
      <c r="E921" s="22" t="s">
        <v>372</v>
      </c>
      <c r="F921" s="22" t="s">
        <v>599</v>
      </c>
      <c r="G921" s="23">
        <v>4439660</v>
      </c>
      <c r="H921" s="22" t="s">
        <v>599</v>
      </c>
      <c r="I921" s="23">
        <v>3806955</v>
      </c>
      <c r="J921" s="22" t="s">
        <v>518</v>
      </c>
      <c r="K921" s="23">
        <v>5.26</v>
      </c>
      <c r="L921" s="23">
        <v>545</v>
      </c>
      <c r="M921" s="23">
        <v>18</v>
      </c>
      <c r="N921" s="24">
        <v>0.033</v>
      </c>
      <c r="O921" s="23">
        <v>0.29</v>
      </c>
      <c r="P921" s="23">
        <v>9.65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0</v>
      </c>
      <c r="Y921" s="24">
        <v>0</v>
      </c>
      <c r="Z921" s="23">
        <v>0</v>
      </c>
      <c r="AA921" s="23">
        <v>0</v>
      </c>
      <c r="AB921" s="19" t="str">
        <f>VLOOKUP(E:E,笔记匹配!A:X,3,FALSE)</f>
        <v>圆湘琴</v>
      </c>
      <c r="AC921" s="19" t="str">
        <f>VLOOKUP(E:E,笔记匹配!A:X,2,FALSE)</f>
        <v>月之精华</v>
      </c>
      <c r="AD921" s="19" t="str">
        <f>VLOOKUP(E:E,笔记匹配!A:X,4,FALSE)</f>
        <v>广禾堂月之精华</v>
      </c>
    </row>
    <row r="922" spans="1:30">
      <c r="A922" s="22" t="s">
        <v>100</v>
      </c>
      <c r="B922" s="22" t="s">
        <v>602</v>
      </c>
      <c r="C922" s="23">
        <v>20299815</v>
      </c>
      <c r="D922" s="22" t="s">
        <v>184</v>
      </c>
      <c r="E922" s="22" t="s">
        <v>390</v>
      </c>
      <c r="F922" s="22" t="s">
        <v>603</v>
      </c>
      <c r="G922" s="23">
        <v>4655703</v>
      </c>
      <c r="H922" s="22" t="s">
        <v>604</v>
      </c>
      <c r="I922" s="23">
        <v>3980592</v>
      </c>
      <c r="J922" s="22" t="s">
        <v>518</v>
      </c>
      <c r="K922" s="23">
        <v>121.78</v>
      </c>
      <c r="L922" s="23">
        <v>3746</v>
      </c>
      <c r="M922" s="23">
        <v>230</v>
      </c>
      <c r="N922" s="24">
        <v>0.0614</v>
      </c>
      <c r="O922" s="23">
        <v>0.53</v>
      </c>
      <c r="P922" s="23">
        <v>32.51</v>
      </c>
      <c r="Q922" s="23">
        <v>29</v>
      </c>
      <c r="R922" s="23">
        <v>0</v>
      </c>
      <c r="S922" s="23">
        <v>9</v>
      </c>
      <c r="T922" s="23">
        <v>0</v>
      </c>
      <c r="U922" s="23">
        <v>0</v>
      </c>
      <c r="V922" s="23">
        <v>38</v>
      </c>
      <c r="W922" s="23">
        <v>3.2</v>
      </c>
      <c r="X922" s="23">
        <v>0</v>
      </c>
      <c r="Y922" s="24">
        <v>0</v>
      </c>
      <c r="Z922" s="23">
        <v>1</v>
      </c>
      <c r="AA922" s="23">
        <v>0</v>
      </c>
      <c r="AB922" s="19" t="str">
        <f>VLOOKUP(E:E,笔记匹配!A:X,3,FALSE)</f>
        <v>大雷芸</v>
      </c>
      <c r="AC922" s="19" t="str">
        <f>VLOOKUP(E:E,笔记匹配!A:X,2,FALSE)</f>
        <v>月之精华</v>
      </c>
      <c r="AD922" s="19" t="str">
        <f>VLOOKUP(E:E,笔记匹配!A:X,4,FALSE)</f>
        <v>广禾堂</v>
      </c>
    </row>
    <row r="923" spans="1:30">
      <c r="A923" s="22" t="s">
        <v>101</v>
      </c>
      <c r="B923" s="22" t="s">
        <v>521</v>
      </c>
      <c r="C923" s="23">
        <v>16642222</v>
      </c>
      <c r="D923" s="22" t="s">
        <v>172</v>
      </c>
      <c r="E923" s="22" t="s">
        <v>372</v>
      </c>
      <c r="F923" s="22" t="s">
        <v>522</v>
      </c>
      <c r="G923" s="23">
        <v>3233847</v>
      </c>
      <c r="H923" s="22" t="s">
        <v>522</v>
      </c>
      <c r="I923" s="23">
        <v>2619163</v>
      </c>
      <c r="J923" s="22" t="s">
        <v>518</v>
      </c>
      <c r="K923" s="23">
        <v>166.72</v>
      </c>
      <c r="L923" s="23">
        <v>8337</v>
      </c>
      <c r="M923" s="23">
        <v>311</v>
      </c>
      <c r="N923" s="24">
        <v>0.0373</v>
      </c>
      <c r="O923" s="23">
        <v>0.54</v>
      </c>
      <c r="P923" s="23">
        <v>20</v>
      </c>
      <c r="Q923" s="23">
        <v>2</v>
      </c>
      <c r="R923" s="23">
        <v>0</v>
      </c>
      <c r="S923" s="23">
        <v>1</v>
      </c>
      <c r="T923" s="23">
        <v>1</v>
      </c>
      <c r="U923" s="23">
        <v>0</v>
      </c>
      <c r="V923" s="23">
        <v>4</v>
      </c>
      <c r="W923" s="23">
        <v>41.68</v>
      </c>
      <c r="X923" s="23">
        <v>0</v>
      </c>
      <c r="Y923" s="24">
        <v>0</v>
      </c>
      <c r="Z923" s="23">
        <v>5</v>
      </c>
      <c r="AA923" s="23">
        <v>0</v>
      </c>
      <c r="AB923" s="19" t="str">
        <f>VLOOKUP(E:E,笔记匹配!A:X,3,FALSE)</f>
        <v>圆湘琴</v>
      </c>
      <c r="AC923" s="19" t="str">
        <f>VLOOKUP(E:E,笔记匹配!A:X,2,FALSE)</f>
        <v>月之精华</v>
      </c>
      <c r="AD923" s="19" t="str">
        <f>VLOOKUP(E:E,笔记匹配!A:X,4,FALSE)</f>
        <v>广禾堂月之精华</v>
      </c>
    </row>
    <row r="924" spans="1:30">
      <c r="A924" s="22" t="s">
        <v>101</v>
      </c>
      <c r="B924" s="22" t="s">
        <v>521</v>
      </c>
      <c r="C924" s="23">
        <v>16642794</v>
      </c>
      <c r="D924" s="22" t="s">
        <v>172</v>
      </c>
      <c r="E924" s="22" t="s">
        <v>372</v>
      </c>
      <c r="F924" s="22" t="s">
        <v>523</v>
      </c>
      <c r="G924" s="23">
        <v>3233955</v>
      </c>
      <c r="H924" s="22" t="s">
        <v>523</v>
      </c>
      <c r="I924" s="23">
        <v>2619293</v>
      </c>
      <c r="J924" s="22" t="s">
        <v>518</v>
      </c>
      <c r="K924" s="23">
        <v>39.04</v>
      </c>
      <c r="L924" s="23">
        <v>2399</v>
      </c>
      <c r="M924" s="23">
        <v>87</v>
      </c>
      <c r="N924" s="24">
        <v>0.0363</v>
      </c>
      <c r="O924" s="23">
        <v>0.45</v>
      </c>
      <c r="P924" s="23">
        <v>16.27</v>
      </c>
      <c r="Q924" s="23">
        <v>1</v>
      </c>
      <c r="R924" s="23">
        <v>0</v>
      </c>
      <c r="S924" s="23">
        <v>1</v>
      </c>
      <c r="T924" s="23">
        <v>0</v>
      </c>
      <c r="U924" s="23">
        <v>0</v>
      </c>
      <c r="V924" s="23">
        <v>2</v>
      </c>
      <c r="W924" s="23">
        <v>19.52</v>
      </c>
      <c r="X924" s="23">
        <v>0</v>
      </c>
      <c r="Y924" s="24">
        <v>0</v>
      </c>
      <c r="Z924" s="23">
        <v>0</v>
      </c>
      <c r="AA924" s="23">
        <v>0</v>
      </c>
      <c r="AB924" s="19" t="str">
        <f>VLOOKUP(E:E,笔记匹配!A:X,3,FALSE)</f>
        <v>圆湘琴</v>
      </c>
      <c r="AC924" s="19" t="str">
        <f>VLOOKUP(E:E,笔记匹配!A:X,2,FALSE)</f>
        <v>月之精华</v>
      </c>
      <c r="AD924" s="19" t="str">
        <f>VLOOKUP(E:E,笔记匹配!A:X,4,FALSE)</f>
        <v>广禾堂月之精华</v>
      </c>
    </row>
    <row r="925" spans="1:30">
      <c r="A925" s="22" t="s">
        <v>101</v>
      </c>
      <c r="B925" s="22" t="s">
        <v>521</v>
      </c>
      <c r="C925" s="23">
        <v>16642894</v>
      </c>
      <c r="D925" s="22" t="s">
        <v>172</v>
      </c>
      <c r="E925" s="22" t="s">
        <v>372</v>
      </c>
      <c r="F925" s="22" t="s">
        <v>524</v>
      </c>
      <c r="G925" s="23">
        <v>3233979</v>
      </c>
      <c r="H925" s="22" t="s">
        <v>524</v>
      </c>
      <c r="I925" s="23">
        <v>2619310</v>
      </c>
      <c r="J925" s="22" t="s">
        <v>518</v>
      </c>
      <c r="K925" s="23">
        <v>1.5</v>
      </c>
      <c r="L925" s="23">
        <v>147</v>
      </c>
      <c r="M925" s="23">
        <v>5</v>
      </c>
      <c r="N925" s="24">
        <v>0.034</v>
      </c>
      <c r="O925" s="23">
        <v>0.3</v>
      </c>
      <c r="P925" s="23">
        <v>10.2</v>
      </c>
      <c r="Q925" s="23">
        <v>0</v>
      </c>
      <c r="R925" s="23">
        <v>0</v>
      </c>
      <c r="S925" s="23">
        <v>0</v>
      </c>
      <c r="T925" s="23">
        <v>0</v>
      </c>
      <c r="U925" s="23">
        <v>0</v>
      </c>
      <c r="V925" s="23">
        <v>0</v>
      </c>
      <c r="W925" s="23">
        <v>0</v>
      </c>
      <c r="X925" s="23">
        <v>0</v>
      </c>
      <c r="Y925" s="24">
        <v>0</v>
      </c>
      <c r="Z925" s="23">
        <v>0</v>
      </c>
      <c r="AA925" s="23">
        <v>0</v>
      </c>
      <c r="AB925" s="19" t="str">
        <f>VLOOKUP(E:E,笔记匹配!A:X,3,FALSE)</f>
        <v>圆湘琴</v>
      </c>
      <c r="AC925" s="19" t="str">
        <f>VLOOKUP(E:E,笔记匹配!A:X,2,FALSE)</f>
        <v>月之精华</v>
      </c>
      <c r="AD925" s="19" t="str">
        <f>VLOOKUP(E:E,笔记匹配!A:X,4,FALSE)</f>
        <v>广禾堂月之精华</v>
      </c>
    </row>
    <row r="926" spans="1:30">
      <c r="A926" s="22" t="s">
        <v>101</v>
      </c>
      <c r="B926" s="22" t="s">
        <v>531</v>
      </c>
      <c r="C926" s="23">
        <v>16851432</v>
      </c>
      <c r="D926" s="22" t="s">
        <v>172</v>
      </c>
      <c r="E926" s="22" t="s">
        <v>372</v>
      </c>
      <c r="F926" s="22" t="s">
        <v>532</v>
      </c>
      <c r="G926" s="23">
        <v>3264185</v>
      </c>
      <c r="H926" s="22" t="s">
        <v>532</v>
      </c>
      <c r="I926" s="23">
        <v>2651960</v>
      </c>
      <c r="J926" s="22" t="s">
        <v>518</v>
      </c>
      <c r="K926" s="23">
        <v>134.09</v>
      </c>
      <c r="L926" s="23">
        <v>10442</v>
      </c>
      <c r="M926" s="23">
        <v>287</v>
      </c>
      <c r="N926" s="24">
        <v>0.0275</v>
      </c>
      <c r="O926" s="23">
        <v>0.47</v>
      </c>
      <c r="P926" s="23">
        <v>12.84</v>
      </c>
      <c r="Q926" s="23">
        <v>1</v>
      </c>
      <c r="R926" s="23">
        <v>0</v>
      </c>
      <c r="S926" s="23">
        <v>1</v>
      </c>
      <c r="T926" s="23">
        <v>0</v>
      </c>
      <c r="U926" s="23">
        <v>0</v>
      </c>
      <c r="V926" s="23">
        <v>2</v>
      </c>
      <c r="W926" s="23">
        <v>67.04</v>
      </c>
      <c r="X926" s="23">
        <v>0</v>
      </c>
      <c r="Y926" s="24">
        <v>0</v>
      </c>
      <c r="Z926" s="23">
        <v>0</v>
      </c>
      <c r="AA926" s="23">
        <v>2</v>
      </c>
      <c r="AB926" s="19" t="str">
        <f>VLOOKUP(E:E,笔记匹配!A:X,3,FALSE)</f>
        <v>圆湘琴</v>
      </c>
      <c r="AC926" s="19" t="str">
        <f>VLOOKUP(E:E,笔记匹配!A:X,2,FALSE)</f>
        <v>月之精华</v>
      </c>
      <c r="AD926" s="19" t="str">
        <f>VLOOKUP(E:E,笔记匹配!A:X,4,FALSE)</f>
        <v>广禾堂月之精华</v>
      </c>
    </row>
    <row r="927" spans="1:30">
      <c r="A927" s="22" t="s">
        <v>101</v>
      </c>
      <c r="B927" s="22" t="s">
        <v>557</v>
      </c>
      <c r="C927" s="23">
        <v>17419696</v>
      </c>
      <c r="D927" s="22" t="s">
        <v>172</v>
      </c>
      <c r="E927" s="22" t="s">
        <v>372</v>
      </c>
      <c r="F927" s="22" t="s">
        <v>558</v>
      </c>
      <c r="G927" s="23">
        <v>3345513</v>
      </c>
      <c r="H927" s="22" t="s">
        <v>558</v>
      </c>
      <c r="I927" s="23">
        <v>2733316</v>
      </c>
      <c r="J927" s="22" t="s">
        <v>518</v>
      </c>
      <c r="K927" s="23">
        <v>156.79</v>
      </c>
      <c r="L927" s="23">
        <v>12173</v>
      </c>
      <c r="M927" s="23">
        <v>350</v>
      </c>
      <c r="N927" s="24">
        <v>0.0288</v>
      </c>
      <c r="O927" s="23">
        <v>0.45</v>
      </c>
      <c r="P927" s="23">
        <v>12.88</v>
      </c>
      <c r="Q927" s="23">
        <v>2</v>
      </c>
      <c r="R927" s="23">
        <v>0</v>
      </c>
      <c r="S927" s="23">
        <v>0</v>
      </c>
      <c r="T927" s="23">
        <v>1</v>
      </c>
      <c r="U927" s="23">
        <v>0</v>
      </c>
      <c r="V927" s="23">
        <v>3</v>
      </c>
      <c r="W927" s="23">
        <v>52.26</v>
      </c>
      <c r="X927" s="23">
        <v>0</v>
      </c>
      <c r="Y927" s="24">
        <v>0</v>
      </c>
      <c r="Z927" s="23">
        <v>1</v>
      </c>
      <c r="AA927" s="23">
        <v>1</v>
      </c>
      <c r="AB927" s="19" t="str">
        <f>VLOOKUP(E:E,笔记匹配!A:X,3,FALSE)</f>
        <v>圆湘琴</v>
      </c>
      <c r="AC927" s="19" t="str">
        <f>VLOOKUP(E:E,笔记匹配!A:X,2,FALSE)</f>
        <v>月之精华</v>
      </c>
      <c r="AD927" s="19" t="str">
        <f>VLOOKUP(E:E,笔记匹配!A:X,4,FALSE)</f>
        <v>广禾堂月之精华</v>
      </c>
    </row>
    <row r="928" spans="1:30">
      <c r="A928" s="22" t="s">
        <v>101</v>
      </c>
      <c r="B928" s="22" t="s">
        <v>569</v>
      </c>
      <c r="C928" s="23">
        <v>17994331</v>
      </c>
      <c r="D928" s="22" t="s">
        <v>172</v>
      </c>
      <c r="E928" s="22" t="s">
        <v>372</v>
      </c>
      <c r="F928" s="22" t="s">
        <v>570</v>
      </c>
      <c r="G928" s="23">
        <v>3555881</v>
      </c>
      <c r="H928" s="22" t="s">
        <v>570</v>
      </c>
      <c r="I928" s="23">
        <v>2940876</v>
      </c>
      <c r="J928" s="22" t="s">
        <v>518</v>
      </c>
      <c r="K928" s="23">
        <v>6.86</v>
      </c>
      <c r="L928" s="23">
        <v>841</v>
      </c>
      <c r="M928" s="23">
        <v>24</v>
      </c>
      <c r="N928" s="24">
        <v>0.0285</v>
      </c>
      <c r="O928" s="23">
        <v>0.29</v>
      </c>
      <c r="P928" s="23">
        <v>8.16</v>
      </c>
      <c r="Q928" s="23">
        <v>1</v>
      </c>
      <c r="R928" s="23">
        <v>0</v>
      </c>
      <c r="S928" s="23">
        <v>0</v>
      </c>
      <c r="T928" s="23">
        <v>0</v>
      </c>
      <c r="U928" s="23">
        <v>0</v>
      </c>
      <c r="V928" s="23">
        <v>1</v>
      </c>
      <c r="W928" s="23">
        <v>6.86</v>
      </c>
      <c r="X928" s="23">
        <v>0</v>
      </c>
      <c r="Y928" s="24">
        <v>0</v>
      </c>
      <c r="Z928" s="23">
        <v>0</v>
      </c>
      <c r="AA928" s="23">
        <v>0</v>
      </c>
      <c r="AB928" s="19" t="str">
        <f>VLOOKUP(E:E,笔记匹配!A:X,3,FALSE)</f>
        <v>圆湘琴</v>
      </c>
      <c r="AC928" s="19" t="str">
        <f>VLOOKUP(E:E,笔记匹配!A:X,2,FALSE)</f>
        <v>月之精华</v>
      </c>
      <c r="AD928" s="19" t="str">
        <f>VLOOKUP(E:E,笔记匹配!A:X,4,FALSE)</f>
        <v>广禾堂月之精华</v>
      </c>
    </row>
    <row r="929" spans="1:30">
      <c r="A929" s="22" t="s">
        <v>101</v>
      </c>
      <c r="B929" s="22" t="s">
        <v>573</v>
      </c>
      <c r="C929" s="23">
        <v>18062841</v>
      </c>
      <c r="D929" s="22" t="s">
        <v>172</v>
      </c>
      <c r="E929" s="22" t="s">
        <v>373</v>
      </c>
      <c r="F929" s="22" t="s">
        <v>574</v>
      </c>
      <c r="G929" s="23">
        <v>3590010</v>
      </c>
      <c r="H929" s="22" t="s">
        <v>575</v>
      </c>
      <c r="I929" s="23">
        <v>2975201</v>
      </c>
      <c r="J929" s="22" t="s">
        <v>518</v>
      </c>
      <c r="K929" s="23">
        <v>1.5</v>
      </c>
      <c r="L929" s="23">
        <v>214</v>
      </c>
      <c r="M929" s="23">
        <v>5</v>
      </c>
      <c r="N929" s="24">
        <v>0.0234</v>
      </c>
      <c r="O929" s="23">
        <v>0.3</v>
      </c>
      <c r="P929" s="23">
        <v>7.01</v>
      </c>
      <c r="Q929" s="23">
        <v>0</v>
      </c>
      <c r="R929" s="23">
        <v>0</v>
      </c>
      <c r="S929" s="23">
        <v>1</v>
      </c>
      <c r="T929" s="23">
        <v>0</v>
      </c>
      <c r="U929" s="23">
        <v>0</v>
      </c>
      <c r="V929" s="23">
        <v>1</v>
      </c>
      <c r="W929" s="23">
        <v>1.5</v>
      </c>
      <c r="X929" s="23">
        <v>0</v>
      </c>
      <c r="Y929" s="24">
        <v>0</v>
      </c>
      <c r="Z929" s="23">
        <v>0</v>
      </c>
      <c r="AA929" s="23">
        <v>0</v>
      </c>
      <c r="AB929" s="19" t="str">
        <f>VLOOKUP(E:E,笔记匹配!A:X,3,FALSE)</f>
        <v>西米是个小可爱</v>
      </c>
      <c r="AC929" s="19" t="str">
        <f>VLOOKUP(E:E,笔记匹配!A:X,2,FALSE)</f>
        <v>月之精华</v>
      </c>
      <c r="AD929" s="19" t="str">
        <f>VLOOKUP(E:E,笔记匹配!A:X,4,FALSE)</f>
        <v>广禾堂</v>
      </c>
    </row>
    <row r="930" spans="1:30">
      <c r="A930" s="22" t="s">
        <v>101</v>
      </c>
      <c r="B930" s="22" t="s">
        <v>573</v>
      </c>
      <c r="C930" s="23">
        <v>18063010</v>
      </c>
      <c r="D930" s="22" t="s">
        <v>172</v>
      </c>
      <c r="E930" s="22" t="s">
        <v>373</v>
      </c>
      <c r="F930" s="22" t="s">
        <v>576</v>
      </c>
      <c r="G930" s="23">
        <v>3590089</v>
      </c>
      <c r="H930" s="22" t="s">
        <v>577</v>
      </c>
      <c r="I930" s="23">
        <v>2975278</v>
      </c>
      <c r="J930" s="22" t="s">
        <v>518</v>
      </c>
      <c r="K930" s="23">
        <v>71.81</v>
      </c>
      <c r="L930" s="23">
        <v>4732</v>
      </c>
      <c r="M930" s="23">
        <v>164</v>
      </c>
      <c r="N930" s="24">
        <v>0.0347</v>
      </c>
      <c r="O930" s="23">
        <v>0.44</v>
      </c>
      <c r="P930" s="23">
        <v>15.18</v>
      </c>
      <c r="Q930" s="23">
        <v>1</v>
      </c>
      <c r="R930" s="23">
        <v>0</v>
      </c>
      <c r="S930" s="23">
        <v>0</v>
      </c>
      <c r="T930" s="23">
        <v>0</v>
      </c>
      <c r="U930" s="23">
        <v>0</v>
      </c>
      <c r="V930" s="23">
        <v>1</v>
      </c>
      <c r="W930" s="23">
        <v>71.81</v>
      </c>
      <c r="X930" s="23">
        <v>0</v>
      </c>
      <c r="Y930" s="24">
        <v>0</v>
      </c>
      <c r="Z930" s="23">
        <v>1</v>
      </c>
      <c r="AA930" s="23">
        <v>0</v>
      </c>
      <c r="AB930" s="19" t="str">
        <f>VLOOKUP(E:E,笔记匹配!A:X,3,FALSE)</f>
        <v>西米是个小可爱</v>
      </c>
      <c r="AC930" s="19" t="str">
        <f>VLOOKUP(E:E,笔记匹配!A:X,2,FALSE)</f>
        <v>月之精华</v>
      </c>
      <c r="AD930" s="19" t="str">
        <f>VLOOKUP(E:E,笔记匹配!A:X,4,FALSE)</f>
        <v>广禾堂</v>
      </c>
    </row>
    <row r="931" spans="1:30">
      <c r="A931" s="22" t="s">
        <v>101</v>
      </c>
      <c r="B931" s="22" t="s">
        <v>578</v>
      </c>
      <c r="C931" s="23">
        <v>18063089</v>
      </c>
      <c r="D931" s="22" t="s">
        <v>172</v>
      </c>
      <c r="E931" s="22" t="s">
        <v>372</v>
      </c>
      <c r="F931" s="22" t="s">
        <v>579</v>
      </c>
      <c r="G931" s="23">
        <v>3590129</v>
      </c>
      <c r="H931" s="22" t="s">
        <v>580</v>
      </c>
      <c r="I931" s="23">
        <v>2975322</v>
      </c>
      <c r="J931" s="22" t="s">
        <v>518</v>
      </c>
      <c r="K931" s="23">
        <v>9.65</v>
      </c>
      <c r="L931" s="23">
        <v>1119</v>
      </c>
      <c r="M931" s="23">
        <v>34</v>
      </c>
      <c r="N931" s="24">
        <v>0.0304</v>
      </c>
      <c r="O931" s="23">
        <v>0.28</v>
      </c>
      <c r="P931" s="23">
        <v>8.62</v>
      </c>
      <c r="Q931" s="23">
        <v>0</v>
      </c>
      <c r="R931" s="23">
        <v>0</v>
      </c>
      <c r="S931" s="23">
        <v>0</v>
      </c>
      <c r="T931" s="23">
        <v>0</v>
      </c>
      <c r="U931" s="23">
        <v>0</v>
      </c>
      <c r="V931" s="23">
        <v>0</v>
      </c>
      <c r="W931" s="23">
        <v>0</v>
      </c>
      <c r="X931" s="23">
        <v>0</v>
      </c>
      <c r="Y931" s="24">
        <v>0</v>
      </c>
      <c r="Z931" s="23">
        <v>0</v>
      </c>
      <c r="AA931" s="23">
        <v>0</v>
      </c>
      <c r="AB931" s="19" t="str">
        <f>VLOOKUP(E:E,笔记匹配!A:X,3,FALSE)</f>
        <v>圆湘琴</v>
      </c>
      <c r="AC931" s="19" t="str">
        <f>VLOOKUP(E:E,笔记匹配!A:X,2,FALSE)</f>
        <v>月之精华</v>
      </c>
      <c r="AD931" s="19" t="str">
        <f>VLOOKUP(E:E,笔记匹配!A:X,4,FALSE)</f>
        <v>广禾堂月之精华</v>
      </c>
    </row>
    <row r="932" spans="1:30">
      <c r="A932" s="22" t="s">
        <v>101</v>
      </c>
      <c r="B932" s="22" t="s">
        <v>590</v>
      </c>
      <c r="C932" s="23">
        <v>19153892</v>
      </c>
      <c r="D932" s="22" t="s">
        <v>184</v>
      </c>
      <c r="E932" s="22" t="s">
        <v>374</v>
      </c>
      <c r="F932" s="22" t="s">
        <v>591</v>
      </c>
      <c r="G932" s="23">
        <v>4107361</v>
      </c>
      <c r="H932" s="22" t="s">
        <v>591</v>
      </c>
      <c r="I932" s="23">
        <v>3489735</v>
      </c>
      <c r="J932" s="22" t="s">
        <v>518</v>
      </c>
      <c r="K932" s="23">
        <v>45.67</v>
      </c>
      <c r="L932" s="23">
        <v>2078</v>
      </c>
      <c r="M932" s="23">
        <v>106</v>
      </c>
      <c r="N932" s="24">
        <v>0.051</v>
      </c>
      <c r="O932" s="23">
        <v>0.43</v>
      </c>
      <c r="P932" s="23">
        <v>21.98</v>
      </c>
      <c r="Q932" s="23">
        <v>2</v>
      </c>
      <c r="R932" s="23">
        <v>0</v>
      </c>
      <c r="S932" s="23">
        <v>3</v>
      </c>
      <c r="T932" s="23">
        <v>0</v>
      </c>
      <c r="U932" s="23">
        <v>0</v>
      </c>
      <c r="V932" s="23">
        <v>5</v>
      </c>
      <c r="W932" s="23">
        <v>9.13</v>
      </c>
      <c r="X932" s="23">
        <v>0</v>
      </c>
      <c r="Y932" s="24">
        <v>0</v>
      </c>
      <c r="Z932" s="23">
        <v>0</v>
      </c>
      <c r="AA932" s="23">
        <v>1</v>
      </c>
      <c r="AB932" s="19" t="str">
        <f>VLOOKUP(E:E,笔记匹配!A:X,3,FALSE)</f>
        <v>是你拐</v>
      </c>
      <c r="AC932" s="19" t="str">
        <f>VLOOKUP(E:E,笔记匹配!A:X,2,FALSE)</f>
        <v>月之精华</v>
      </c>
      <c r="AD932" s="19" t="str">
        <f>VLOOKUP(E:E,笔记匹配!A:X,4,FALSE)</f>
        <v>广禾堂月之精华</v>
      </c>
    </row>
    <row r="933" spans="1:30">
      <c r="A933" s="22" t="s">
        <v>101</v>
      </c>
      <c r="B933" s="22" t="s">
        <v>598</v>
      </c>
      <c r="C933" s="23">
        <v>19868929</v>
      </c>
      <c r="D933" s="22" t="s">
        <v>172</v>
      </c>
      <c r="E933" s="22" t="s">
        <v>372</v>
      </c>
      <c r="F933" s="22" t="s">
        <v>599</v>
      </c>
      <c r="G933" s="23">
        <v>4439660</v>
      </c>
      <c r="H933" s="22" t="s">
        <v>599</v>
      </c>
      <c r="I933" s="23">
        <v>3806955</v>
      </c>
      <c r="J933" s="22" t="s">
        <v>518</v>
      </c>
      <c r="K933" s="23">
        <v>4.48</v>
      </c>
      <c r="L933" s="23">
        <v>668</v>
      </c>
      <c r="M933" s="23">
        <v>16</v>
      </c>
      <c r="N933" s="24">
        <v>0.024</v>
      </c>
      <c r="O933" s="23">
        <v>0.28</v>
      </c>
      <c r="P933" s="23">
        <v>6.71</v>
      </c>
      <c r="Q933" s="23">
        <v>0</v>
      </c>
      <c r="R933" s="23">
        <v>0</v>
      </c>
      <c r="S933" s="23">
        <v>0</v>
      </c>
      <c r="T933" s="23">
        <v>0</v>
      </c>
      <c r="U933" s="23">
        <v>0</v>
      </c>
      <c r="V933" s="23">
        <v>0</v>
      </c>
      <c r="W933" s="23">
        <v>0</v>
      </c>
      <c r="X933" s="23">
        <v>0</v>
      </c>
      <c r="Y933" s="24">
        <v>0</v>
      </c>
      <c r="Z933" s="23">
        <v>0</v>
      </c>
      <c r="AA933" s="23">
        <v>0</v>
      </c>
      <c r="AB933" s="19" t="str">
        <f>VLOOKUP(E:E,笔记匹配!A:X,3,FALSE)</f>
        <v>圆湘琴</v>
      </c>
      <c r="AC933" s="19" t="str">
        <f>VLOOKUP(E:E,笔记匹配!A:X,2,FALSE)</f>
        <v>月之精华</v>
      </c>
      <c r="AD933" s="19" t="str">
        <f>VLOOKUP(E:E,笔记匹配!A:X,4,FALSE)</f>
        <v>广禾堂月之精华</v>
      </c>
    </row>
    <row r="934" spans="1:30">
      <c r="A934" s="22" t="s">
        <v>101</v>
      </c>
      <c r="B934" s="22" t="s">
        <v>602</v>
      </c>
      <c r="C934" s="23">
        <v>20299815</v>
      </c>
      <c r="D934" s="22" t="s">
        <v>184</v>
      </c>
      <c r="E934" s="22" t="s">
        <v>390</v>
      </c>
      <c r="F934" s="22" t="s">
        <v>603</v>
      </c>
      <c r="G934" s="23">
        <v>4655703</v>
      </c>
      <c r="H934" s="22" t="s">
        <v>604</v>
      </c>
      <c r="I934" s="23">
        <v>3980592</v>
      </c>
      <c r="J934" s="22" t="s">
        <v>518</v>
      </c>
      <c r="K934" s="23">
        <v>244.22</v>
      </c>
      <c r="L934" s="23">
        <v>9260</v>
      </c>
      <c r="M934" s="23">
        <v>494</v>
      </c>
      <c r="N934" s="24">
        <v>0.0533</v>
      </c>
      <c r="O934" s="23">
        <v>0.49</v>
      </c>
      <c r="P934" s="23">
        <v>26.37</v>
      </c>
      <c r="Q934" s="23">
        <v>30</v>
      </c>
      <c r="R934" s="23">
        <v>0</v>
      </c>
      <c r="S934" s="23">
        <v>29</v>
      </c>
      <c r="T934" s="23">
        <v>0</v>
      </c>
      <c r="U934" s="23">
        <v>0</v>
      </c>
      <c r="V934" s="23">
        <v>59</v>
      </c>
      <c r="W934" s="23">
        <v>4.14</v>
      </c>
      <c r="X934" s="23">
        <v>0</v>
      </c>
      <c r="Y934" s="24">
        <v>0</v>
      </c>
      <c r="Z934" s="23">
        <v>2</v>
      </c>
      <c r="AA934" s="23">
        <v>3</v>
      </c>
      <c r="AB934" s="19" t="str">
        <f>VLOOKUP(E:E,笔记匹配!A:X,3,FALSE)</f>
        <v>大雷芸</v>
      </c>
      <c r="AC934" s="19" t="str">
        <f>VLOOKUP(E:E,笔记匹配!A:X,2,FALSE)</f>
        <v>月之精华</v>
      </c>
      <c r="AD934" s="19" t="str">
        <f>VLOOKUP(E:E,笔记匹配!A:X,4,FALSE)</f>
        <v>广禾堂</v>
      </c>
    </row>
    <row r="935" spans="1:30">
      <c r="A935" s="22" t="s">
        <v>102</v>
      </c>
      <c r="B935" s="22" t="s">
        <v>521</v>
      </c>
      <c r="C935" s="23">
        <v>16642222</v>
      </c>
      <c r="D935" s="22" t="s">
        <v>172</v>
      </c>
      <c r="E935" s="22" t="s">
        <v>372</v>
      </c>
      <c r="F935" s="22" t="s">
        <v>522</v>
      </c>
      <c r="G935" s="23">
        <v>3233847</v>
      </c>
      <c r="H935" s="22" t="s">
        <v>522</v>
      </c>
      <c r="I935" s="23">
        <v>2619163</v>
      </c>
      <c r="J935" s="22" t="s">
        <v>518</v>
      </c>
      <c r="K935" s="23">
        <v>172.39</v>
      </c>
      <c r="L935" s="23">
        <v>9829</v>
      </c>
      <c r="M935" s="23">
        <v>324</v>
      </c>
      <c r="N935" s="24">
        <v>0.033</v>
      </c>
      <c r="O935" s="23">
        <v>0.53</v>
      </c>
      <c r="P935" s="23">
        <v>17.54</v>
      </c>
      <c r="Q935" s="23">
        <v>3</v>
      </c>
      <c r="R935" s="23">
        <v>0</v>
      </c>
      <c r="S935" s="23">
        <v>1</v>
      </c>
      <c r="T935" s="23">
        <v>0</v>
      </c>
      <c r="U935" s="23">
        <v>0</v>
      </c>
      <c r="V935" s="23">
        <v>4</v>
      </c>
      <c r="W935" s="23">
        <v>43.1</v>
      </c>
      <c r="X935" s="23">
        <v>0</v>
      </c>
      <c r="Y935" s="24">
        <v>0</v>
      </c>
      <c r="Z935" s="23">
        <v>2</v>
      </c>
      <c r="AA935" s="23">
        <v>4</v>
      </c>
      <c r="AB935" s="19" t="str">
        <f>VLOOKUP(E:E,笔记匹配!A:X,3,FALSE)</f>
        <v>圆湘琴</v>
      </c>
      <c r="AC935" s="19" t="str">
        <f>VLOOKUP(E:E,笔记匹配!A:X,2,FALSE)</f>
        <v>月之精华</v>
      </c>
      <c r="AD935" s="19" t="str">
        <f>VLOOKUP(E:E,笔记匹配!A:X,4,FALSE)</f>
        <v>广禾堂月之精华</v>
      </c>
    </row>
    <row r="936" spans="1:30">
      <c r="A936" s="22" t="s">
        <v>102</v>
      </c>
      <c r="B936" s="22" t="s">
        <v>521</v>
      </c>
      <c r="C936" s="23">
        <v>16642794</v>
      </c>
      <c r="D936" s="22" t="s">
        <v>172</v>
      </c>
      <c r="E936" s="22" t="s">
        <v>372</v>
      </c>
      <c r="F936" s="22" t="s">
        <v>523</v>
      </c>
      <c r="G936" s="23">
        <v>3233955</v>
      </c>
      <c r="H936" s="22" t="s">
        <v>523</v>
      </c>
      <c r="I936" s="23">
        <v>2619293</v>
      </c>
      <c r="J936" s="22" t="s">
        <v>518</v>
      </c>
      <c r="K936" s="23">
        <v>40.44</v>
      </c>
      <c r="L936" s="23">
        <v>3051</v>
      </c>
      <c r="M936" s="23">
        <v>91</v>
      </c>
      <c r="N936" s="24">
        <v>0.0298</v>
      </c>
      <c r="O936" s="23">
        <v>0.44</v>
      </c>
      <c r="P936" s="23">
        <v>13.25</v>
      </c>
      <c r="Q936" s="23">
        <v>0</v>
      </c>
      <c r="R936" s="23">
        <v>0</v>
      </c>
      <c r="S936" s="23">
        <v>0</v>
      </c>
      <c r="T936" s="23">
        <v>1</v>
      </c>
      <c r="U936" s="23">
        <v>0</v>
      </c>
      <c r="V936" s="23">
        <v>1</v>
      </c>
      <c r="W936" s="23">
        <v>40.44</v>
      </c>
      <c r="X936" s="23">
        <v>0</v>
      </c>
      <c r="Y936" s="24">
        <v>0</v>
      </c>
      <c r="Z936" s="23">
        <v>0</v>
      </c>
      <c r="AA936" s="23">
        <v>0</v>
      </c>
      <c r="AB936" s="19" t="str">
        <f>VLOOKUP(E:E,笔记匹配!A:X,3,FALSE)</f>
        <v>圆湘琴</v>
      </c>
      <c r="AC936" s="19" t="str">
        <f>VLOOKUP(E:E,笔记匹配!A:X,2,FALSE)</f>
        <v>月之精华</v>
      </c>
      <c r="AD936" s="19" t="str">
        <f>VLOOKUP(E:E,笔记匹配!A:X,4,FALSE)</f>
        <v>广禾堂月之精华</v>
      </c>
    </row>
    <row r="937" spans="1:30">
      <c r="A937" s="22" t="s">
        <v>102</v>
      </c>
      <c r="B937" s="22" t="s">
        <v>521</v>
      </c>
      <c r="C937" s="23">
        <v>16642894</v>
      </c>
      <c r="D937" s="22" t="s">
        <v>172</v>
      </c>
      <c r="E937" s="22" t="s">
        <v>372</v>
      </c>
      <c r="F937" s="22" t="s">
        <v>524</v>
      </c>
      <c r="G937" s="23">
        <v>3233979</v>
      </c>
      <c r="H937" s="22" t="s">
        <v>524</v>
      </c>
      <c r="I937" s="23">
        <v>2619310</v>
      </c>
      <c r="J937" s="22" t="s">
        <v>518</v>
      </c>
      <c r="K937" s="23">
        <v>1.2</v>
      </c>
      <c r="L937" s="23">
        <v>197</v>
      </c>
      <c r="M937" s="23">
        <v>4</v>
      </c>
      <c r="N937" s="24">
        <v>0.0203</v>
      </c>
      <c r="O937" s="23">
        <v>0.3</v>
      </c>
      <c r="P937" s="23">
        <v>6.09</v>
      </c>
      <c r="Q937" s="23">
        <v>0</v>
      </c>
      <c r="R937" s="23">
        <v>0</v>
      </c>
      <c r="S937" s="23">
        <v>0</v>
      </c>
      <c r="T937" s="23">
        <v>0</v>
      </c>
      <c r="U937" s="23">
        <v>0</v>
      </c>
      <c r="V937" s="23">
        <v>0</v>
      </c>
      <c r="W937" s="23">
        <v>0</v>
      </c>
      <c r="X937" s="23">
        <v>0</v>
      </c>
      <c r="Y937" s="24">
        <v>0</v>
      </c>
      <c r="Z937" s="23">
        <v>0</v>
      </c>
      <c r="AA937" s="23">
        <v>0</v>
      </c>
      <c r="AB937" s="19" t="str">
        <f>VLOOKUP(E:E,笔记匹配!A:X,3,FALSE)</f>
        <v>圆湘琴</v>
      </c>
      <c r="AC937" s="19" t="str">
        <f>VLOOKUP(E:E,笔记匹配!A:X,2,FALSE)</f>
        <v>月之精华</v>
      </c>
      <c r="AD937" s="19" t="str">
        <f>VLOOKUP(E:E,笔记匹配!A:X,4,FALSE)</f>
        <v>广禾堂月之精华</v>
      </c>
    </row>
    <row r="938" spans="1:30">
      <c r="A938" s="22" t="s">
        <v>102</v>
      </c>
      <c r="B938" s="22" t="s">
        <v>531</v>
      </c>
      <c r="C938" s="23">
        <v>16851432</v>
      </c>
      <c r="D938" s="22" t="s">
        <v>172</v>
      </c>
      <c r="E938" s="22" t="s">
        <v>372</v>
      </c>
      <c r="F938" s="22" t="s">
        <v>532</v>
      </c>
      <c r="G938" s="23">
        <v>3264185</v>
      </c>
      <c r="H938" s="22" t="s">
        <v>532</v>
      </c>
      <c r="I938" s="23">
        <v>2651960</v>
      </c>
      <c r="J938" s="22" t="s">
        <v>518</v>
      </c>
      <c r="K938" s="23">
        <v>181.91</v>
      </c>
      <c r="L938" s="23">
        <v>14260</v>
      </c>
      <c r="M938" s="23">
        <v>398</v>
      </c>
      <c r="N938" s="24">
        <v>0.0279</v>
      </c>
      <c r="O938" s="23">
        <v>0.46</v>
      </c>
      <c r="P938" s="23">
        <v>12.76</v>
      </c>
      <c r="Q938" s="23">
        <v>6</v>
      </c>
      <c r="R938" s="23">
        <v>0</v>
      </c>
      <c r="S938" s="23">
        <v>2</v>
      </c>
      <c r="T938" s="23">
        <v>0</v>
      </c>
      <c r="U938" s="23">
        <v>1</v>
      </c>
      <c r="V938" s="23">
        <v>9</v>
      </c>
      <c r="W938" s="23">
        <v>20.21</v>
      </c>
      <c r="X938" s="23">
        <v>0</v>
      </c>
      <c r="Y938" s="24">
        <v>0</v>
      </c>
      <c r="Z938" s="23">
        <v>0</v>
      </c>
      <c r="AA938" s="23">
        <v>0</v>
      </c>
      <c r="AB938" s="19" t="str">
        <f>VLOOKUP(E:E,笔记匹配!A:X,3,FALSE)</f>
        <v>圆湘琴</v>
      </c>
      <c r="AC938" s="19" t="str">
        <f>VLOOKUP(E:E,笔记匹配!A:X,2,FALSE)</f>
        <v>月之精华</v>
      </c>
      <c r="AD938" s="19" t="str">
        <f>VLOOKUP(E:E,笔记匹配!A:X,4,FALSE)</f>
        <v>广禾堂月之精华</v>
      </c>
    </row>
    <row r="939" spans="1:30">
      <c r="A939" s="22" t="s">
        <v>102</v>
      </c>
      <c r="B939" s="22" t="s">
        <v>557</v>
      </c>
      <c r="C939" s="23">
        <v>17419696</v>
      </c>
      <c r="D939" s="22" t="s">
        <v>172</v>
      </c>
      <c r="E939" s="22" t="s">
        <v>372</v>
      </c>
      <c r="F939" s="22" t="s">
        <v>558</v>
      </c>
      <c r="G939" s="23">
        <v>3345513</v>
      </c>
      <c r="H939" s="22" t="s">
        <v>558</v>
      </c>
      <c r="I939" s="23">
        <v>2733316</v>
      </c>
      <c r="J939" s="22" t="s">
        <v>518</v>
      </c>
      <c r="K939" s="23">
        <v>189.07</v>
      </c>
      <c r="L939" s="23">
        <v>15918</v>
      </c>
      <c r="M939" s="23">
        <v>432</v>
      </c>
      <c r="N939" s="24">
        <v>0.0271</v>
      </c>
      <c r="O939" s="23">
        <v>0.44</v>
      </c>
      <c r="P939" s="23">
        <v>11.88</v>
      </c>
      <c r="Q939" s="23">
        <v>2</v>
      </c>
      <c r="R939" s="23">
        <v>0</v>
      </c>
      <c r="S939" s="23">
        <v>2</v>
      </c>
      <c r="T939" s="23">
        <v>0</v>
      </c>
      <c r="U939" s="23">
        <v>0</v>
      </c>
      <c r="V939" s="23">
        <v>4</v>
      </c>
      <c r="W939" s="23">
        <v>47.27</v>
      </c>
      <c r="X939" s="23">
        <v>0</v>
      </c>
      <c r="Y939" s="24">
        <v>0</v>
      </c>
      <c r="Z939" s="23">
        <v>2</v>
      </c>
      <c r="AA939" s="23">
        <v>0</v>
      </c>
      <c r="AB939" s="19" t="str">
        <f>VLOOKUP(E:E,笔记匹配!A:X,3,FALSE)</f>
        <v>圆湘琴</v>
      </c>
      <c r="AC939" s="19" t="str">
        <f>VLOOKUP(E:E,笔记匹配!A:X,2,FALSE)</f>
        <v>月之精华</v>
      </c>
      <c r="AD939" s="19" t="str">
        <f>VLOOKUP(E:E,笔记匹配!A:X,4,FALSE)</f>
        <v>广禾堂月之精华</v>
      </c>
    </row>
    <row r="940" spans="1:30">
      <c r="A940" s="22" t="s">
        <v>102</v>
      </c>
      <c r="B940" s="22" t="s">
        <v>569</v>
      </c>
      <c r="C940" s="23">
        <v>17994331</v>
      </c>
      <c r="D940" s="22" t="s">
        <v>172</v>
      </c>
      <c r="E940" s="22" t="s">
        <v>372</v>
      </c>
      <c r="F940" s="22" t="s">
        <v>570</v>
      </c>
      <c r="G940" s="23">
        <v>3555881</v>
      </c>
      <c r="H940" s="22" t="s">
        <v>570</v>
      </c>
      <c r="I940" s="23">
        <v>2940876</v>
      </c>
      <c r="J940" s="22" t="s">
        <v>518</v>
      </c>
      <c r="K940" s="23">
        <v>10.81</v>
      </c>
      <c r="L940" s="23">
        <v>1274</v>
      </c>
      <c r="M940" s="23">
        <v>38</v>
      </c>
      <c r="N940" s="24">
        <v>0.0298</v>
      </c>
      <c r="O940" s="23">
        <v>0.28</v>
      </c>
      <c r="P940" s="23">
        <v>8.49</v>
      </c>
      <c r="Q940" s="23">
        <v>0</v>
      </c>
      <c r="R940" s="23">
        <v>0</v>
      </c>
      <c r="S940" s="23">
        <v>1</v>
      </c>
      <c r="T940" s="23">
        <v>0</v>
      </c>
      <c r="U940" s="23">
        <v>0</v>
      </c>
      <c r="V940" s="23">
        <v>1</v>
      </c>
      <c r="W940" s="23">
        <v>10.81</v>
      </c>
      <c r="X940" s="23">
        <v>0</v>
      </c>
      <c r="Y940" s="24">
        <v>0</v>
      </c>
      <c r="Z940" s="23">
        <v>0</v>
      </c>
      <c r="AA940" s="23">
        <v>0</v>
      </c>
      <c r="AB940" s="19" t="str">
        <f>VLOOKUP(E:E,笔记匹配!A:X,3,FALSE)</f>
        <v>圆湘琴</v>
      </c>
      <c r="AC940" s="19" t="str">
        <f>VLOOKUP(E:E,笔记匹配!A:X,2,FALSE)</f>
        <v>月之精华</v>
      </c>
      <c r="AD940" s="19" t="str">
        <f>VLOOKUP(E:E,笔记匹配!A:X,4,FALSE)</f>
        <v>广禾堂月之精华</v>
      </c>
    </row>
    <row r="941" spans="1:30">
      <c r="A941" s="22" t="s">
        <v>102</v>
      </c>
      <c r="B941" s="22" t="s">
        <v>573</v>
      </c>
      <c r="C941" s="23">
        <v>18062841</v>
      </c>
      <c r="D941" s="22" t="s">
        <v>172</v>
      </c>
      <c r="E941" s="22" t="s">
        <v>373</v>
      </c>
      <c r="F941" s="22" t="s">
        <v>574</v>
      </c>
      <c r="G941" s="23">
        <v>3590010</v>
      </c>
      <c r="H941" s="22" t="s">
        <v>575</v>
      </c>
      <c r="I941" s="23">
        <v>2975201</v>
      </c>
      <c r="J941" s="22" t="s">
        <v>518</v>
      </c>
      <c r="K941" s="23">
        <v>2.4</v>
      </c>
      <c r="L941" s="23">
        <v>194</v>
      </c>
      <c r="M941" s="23">
        <v>8</v>
      </c>
      <c r="N941" s="24">
        <v>0.0412</v>
      </c>
      <c r="O941" s="23">
        <v>0.3</v>
      </c>
      <c r="P941" s="23">
        <v>12.37</v>
      </c>
      <c r="Q941" s="23">
        <v>0</v>
      </c>
      <c r="R941" s="23">
        <v>0</v>
      </c>
      <c r="S941" s="23">
        <v>0</v>
      </c>
      <c r="T941" s="23">
        <v>0</v>
      </c>
      <c r="U941" s="23">
        <v>0</v>
      </c>
      <c r="V941" s="23">
        <v>0</v>
      </c>
      <c r="W941" s="23">
        <v>0</v>
      </c>
      <c r="X941" s="23">
        <v>0</v>
      </c>
      <c r="Y941" s="24">
        <v>0</v>
      </c>
      <c r="Z941" s="23">
        <v>0</v>
      </c>
      <c r="AA941" s="23">
        <v>0</v>
      </c>
      <c r="AB941" s="19" t="str">
        <f>VLOOKUP(E:E,笔记匹配!A:X,3,FALSE)</f>
        <v>西米是个小可爱</v>
      </c>
      <c r="AC941" s="19" t="str">
        <f>VLOOKUP(E:E,笔记匹配!A:X,2,FALSE)</f>
        <v>月之精华</v>
      </c>
      <c r="AD941" s="19" t="str">
        <f>VLOOKUP(E:E,笔记匹配!A:X,4,FALSE)</f>
        <v>广禾堂</v>
      </c>
    </row>
    <row r="942" spans="1:30">
      <c r="A942" s="22" t="s">
        <v>102</v>
      </c>
      <c r="B942" s="22" t="s">
        <v>573</v>
      </c>
      <c r="C942" s="23">
        <v>18063010</v>
      </c>
      <c r="D942" s="22" t="s">
        <v>172</v>
      </c>
      <c r="E942" s="22" t="s">
        <v>373</v>
      </c>
      <c r="F942" s="22" t="s">
        <v>576</v>
      </c>
      <c r="G942" s="23">
        <v>3590089</v>
      </c>
      <c r="H942" s="22" t="s">
        <v>577</v>
      </c>
      <c r="I942" s="23">
        <v>2975278</v>
      </c>
      <c r="J942" s="22" t="s">
        <v>518</v>
      </c>
      <c r="K942" s="23">
        <v>97.31</v>
      </c>
      <c r="L942" s="23">
        <v>7273</v>
      </c>
      <c r="M942" s="23">
        <v>218</v>
      </c>
      <c r="N942" s="24">
        <v>0.03</v>
      </c>
      <c r="O942" s="23">
        <v>0.45</v>
      </c>
      <c r="P942" s="23">
        <v>13.38</v>
      </c>
      <c r="Q942" s="23">
        <v>1</v>
      </c>
      <c r="R942" s="23">
        <v>0</v>
      </c>
      <c r="S942" s="23">
        <v>0</v>
      </c>
      <c r="T942" s="23">
        <v>0</v>
      </c>
      <c r="U942" s="23">
        <v>0</v>
      </c>
      <c r="V942" s="23">
        <v>1</v>
      </c>
      <c r="W942" s="23">
        <v>97.31</v>
      </c>
      <c r="X942" s="23">
        <v>0</v>
      </c>
      <c r="Y942" s="24">
        <v>0</v>
      </c>
      <c r="Z942" s="23">
        <v>1</v>
      </c>
      <c r="AA942" s="23">
        <v>0</v>
      </c>
      <c r="AB942" s="19" t="str">
        <f>VLOOKUP(E:E,笔记匹配!A:X,3,FALSE)</f>
        <v>西米是个小可爱</v>
      </c>
      <c r="AC942" s="19" t="str">
        <f>VLOOKUP(E:E,笔记匹配!A:X,2,FALSE)</f>
        <v>月之精华</v>
      </c>
      <c r="AD942" s="19" t="str">
        <f>VLOOKUP(E:E,笔记匹配!A:X,4,FALSE)</f>
        <v>广禾堂</v>
      </c>
    </row>
    <row r="943" spans="1:30">
      <c r="A943" s="22" t="s">
        <v>102</v>
      </c>
      <c r="B943" s="22" t="s">
        <v>578</v>
      </c>
      <c r="C943" s="23">
        <v>18063089</v>
      </c>
      <c r="D943" s="22" t="s">
        <v>172</v>
      </c>
      <c r="E943" s="22" t="s">
        <v>372</v>
      </c>
      <c r="F943" s="22" t="s">
        <v>579</v>
      </c>
      <c r="G943" s="23">
        <v>3590129</v>
      </c>
      <c r="H943" s="22" t="s">
        <v>580</v>
      </c>
      <c r="I943" s="23">
        <v>2975322</v>
      </c>
      <c r="J943" s="22" t="s">
        <v>518</v>
      </c>
      <c r="K943" s="23">
        <v>11.01</v>
      </c>
      <c r="L943" s="23">
        <v>1559</v>
      </c>
      <c r="M943" s="23">
        <v>39</v>
      </c>
      <c r="N943" s="24">
        <v>0.025</v>
      </c>
      <c r="O943" s="23">
        <v>0.28</v>
      </c>
      <c r="P943" s="23">
        <v>7.06</v>
      </c>
      <c r="Q943" s="23">
        <v>0</v>
      </c>
      <c r="R943" s="23">
        <v>0</v>
      </c>
      <c r="S943" s="23">
        <v>0</v>
      </c>
      <c r="T943" s="23">
        <v>0</v>
      </c>
      <c r="U943" s="23">
        <v>0</v>
      </c>
      <c r="V943" s="23">
        <v>0</v>
      </c>
      <c r="W943" s="23">
        <v>0</v>
      </c>
      <c r="X943" s="23">
        <v>0</v>
      </c>
      <c r="Y943" s="24">
        <v>0</v>
      </c>
      <c r="Z943" s="23">
        <v>0</v>
      </c>
      <c r="AA943" s="23">
        <v>0</v>
      </c>
      <c r="AB943" s="19" t="str">
        <f>VLOOKUP(E:E,笔记匹配!A:X,3,FALSE)</f>
        <v>圆湘琴</v>
      </c>
      <c r="AC943" s="19" t="str">
        <f>VLOOKUP(E:E,笔记匹配!A:X,2,FALSE)</f>
        <v>月之精华</v>
      </c>
      <c r="AD943" s="19" t="str">
        <f>VLOOKUP(E:E,笔记匹配!A:X,4,FALSE)</f>
        <v>广禾堂月之精华</v>
      </c>
    </row>
    <row r="944" spans="1:30">
      <c r="A944" s="22" t="s">
        <v>102</v>
      </c>
      <c r="B944" s="22" t="s">
        <v>590</v>
      </c>
      <c r="C944" s="23">
        <v>19153892</v>
      </c>
      <c r="D944" s="22" t="s">
        <v>184</v>
      </c>
      <c r="E944" s="22" t="s">
        <v>374</v>
      </c>
      <c r="F944" s="22" t="s">
        <v>591</v>
      </c>
      <c r="G944" s="23">
        <v>4107361</v>
      </c>
      <c r="H944" s="22" t="s">
        <v>591</v>
      </c>
      <c r="I944" s="23">
        <v>3489735</v>
      </c>
      <c r="J944" s="22" t="s">
        <v>518</v>
      </c>
      <c r="K944" s="23">
        <v>51.4</v>
      </c>
      <c r="L944" s="23">
        <v>1890</v>
      </c>
      <c r="M944" s="23">
        <v>111</v>
      </c>
      <c r="N944" s="24">
        <v>0.0587</v>
      </c>
      <c r="O944" s="23">
        <v>0.46</v>
      </c>
      <c r="P944" s="23">
        <v>27.2</v>
      </c>
      <c r="Q944" s="23">
        <v>7</v>
      </c>
      <c r="R944" s="23">
        <v>0</v>
      </c>
      <c r="S944" s="23">
        <v>5</v>
      </c>
      <c r="T944" s="23">
        <v>0</v>
      </c>
      <c r="U944" s="23">
        <v>0</v>
      </c>
      <c r="V944" s="23">
        <v>12</v>
      </c>
      <c r="W944" s="23">
        <v>4.28</v>
      </c>
      <c r="X944" s="23">
        <v>0</v>
      </c>
      <c r="Y944" s="24">
        <v>0</v>
      </c>
      <c r="Z944" s="23">
        <v>0</v>
      </c>
      <c r="AA944" s="23">
        <v>0</v>
      </c>
      <c r="AB944" s="19" t="str">
        <f>VLOOKUP(E:E,笔记匹配!A:X,3,FALSE)</f>
        <v>是你拐</v>
      </c>
      <c r="AC944" s="19" t="str">
        <f>VLOOKUP(E:E,笔记匹配!A:X,2,FALSE)</f>
        <v>月之精华</v>
      </c>
      <c r="AD944" s="19" t="str">
        <f>VLOOKUP(E:E,笔记匹配!A:X,4,FALSE)</f>
        <v>广禾堂月之精华</v>
      </c>
    </row>
    <row r="945" spans="1:30">
      <c r="A945" s="22" t="s">
        <v>102</v>
      </c>
      <c r="B945" s="22" t="s">
        <v>598</v>
      </c>
      <c r="C945" s="23">
        <v>19868929</v>
      </c>
      <c r="D945" s="22" t="s">
        <v>172</v>
      </c>
      <c r="E945" s="22" t="s">
        <v>372</v>
      </c>
      <c r="F945" s="22" t="s">
        <v>599</v>
      </c>
      <c r="G945" s="23">
        <v>4439660</v>
      </c>
      <c r="H945" s="22" t="s">
        <v>599</v>
      </c>
      <c r="I945" s="23">
        <v>3806955</v>
      </c>
      <c r="J945" s="22" t="s">
        <v>518</v>
      </c>
      <c r="K945" s="23">
        <v>6.9</v>
      </c>
      <c r="L945" s="23">
        <v>1045</v>
      </c>
      <c r="M945" s="23">
        <v>25</v>
      </c>
      <c r="N945" s="24">
        <v>0.0239</v>
      </c>
      <c r="O945" s="23">
        <v>0.28</v>
      </c>
      <c r="P945" s="23">
        <v>6.6</v>
      </c>
      <c r="Q945" s="23">
        <v>1</v>
      </c>
      <c r="R945" s="23">
        <v>0</v>
      </c>
      <c r="S945" s="23">
        <v>0</v>
      </c>
      <c r="T945" s="23">
        <v>0</v>
      </c>
      <c r="U945" s="23">
        <v>0</v>
      </c>
      <c r="V945" s="23">
        <v>1</v>
      </c>
      <c r="W945" s="23">
        <v>6.9</v>
      </c>
      <c r="X945" s="23">
        <v>0</v>
      </c>
      <c r="Y945" s="24">
        <v>0</v>
      </c>
      <c r="Z945" s="23">
        <v>0</v>
      </c>
      <c r="AA945" s="23">
        <v>0</v>
      </c>
      <c r="AB945" s="19" t="str">
        <f>VLOOKUP(E:E,笔记匹配!A:X,3,FALSE)</f>
        <v>圆湘琴</v>
      </c>
      <c r="AC945" s="19" t="str">
        <f>VLOOKUP(E:E,笔记匹配!A:X,2,FALSE)</f>
        <v>月之精华</v>
      </c>
      <c r="AD945" s="19" t="str">
        <f>VLOOKUP(E:E,笔记匹配!A:X,4,FALSE)</f>
        <v>广禾堂月之精华</v>
      </c>
    </row>
    <row r="946" spans="1:30">
      <c r="A946" s="22" t="s">
        <v>102</v>
      </c>
      <c r="B946" s="22" t="s">
        <v>602</v>
      </c>
      <c r="C946" s="23">
        <v>20299815</v>
      </c>
      <c r="D946" s="22" t="s">
        <v>184</v>
      </c>
      <c r="E946" s="22" t="s">
        <v>390</v>
      </c>
      <c r="F946" s="22" t="s">
        <v>603</v>
      </c>
      <c r="G946" s="23">
        <v>4655703</v>
      </c>
      <c r="H946" s="22" t="s">
        <v>604</v>
      </c>
      <c r="I946" s="23">
        <v>3980592</v>
      </c>
      <c r="J946" s="22" t="s">
        <v>518</v>
      </c>
      <c r="K946" s="23">
        <v>296.81</v>
      </c>
      <c r="L946" s="23">
        <v>9930</v>
      </c>
      <c r="M946" s="23">
        <v>628</v>
      </c>
      <c r="N946" s="24">
        <v>0.0632</v>
      </c>
      <c r="O946" s="23">
        <v>0.47</v>
      </c>
      <c r="P946" s="23">
        <v>29.89</v>
      </c>
      <c r="Q946" s="23">
        <v>35</v>
      </c>
      <c r="R946" s="23">
        <v>0</v>
      </c>
      <c r="S946" s="23">
        <v>35</v>
      </c>
      <c r="T946" s="23">
        <v>1</v>
      </c>
      <c r="U946" s="23">
        <v>0</v>
      </c>
      <c r="V946" s="23">
        <v>71</v>
      </c>
      <c r="W946" s="23">
        <v>4.18</v>
      </c>
      <c r="X946" s="23">
        <v>0</v>
      </c>
      <c r="Y946" s="24">
        <v>0</v>
      </c>
      <c r="Z946" s="23">
        <v>5</v>
      </c>
      <c r="AA946" s="23">
        <v>1</v>
      </c>
      <c r="AB946" s="19" t="str">
        <f>VLOOKUP(E:E,笔记匹配!A:X,3,FALSE)</f>
        <v>大雷芸</v>
      </c>
      <c r="AC946" s="19" t="str">
        <f>VLOOKUP(E:E,笔记匹配!A:X,2,FALSE)</f>
        <v>月之精华</v>
      </c>
      <c r="AD946" s="19" t="str">
        <f>VLOOKUP(E:E,笔记匹配!A:X,4,FALSE)</f>
        <v>广禾堂</v>
      </c>
    </row>
    <row r="947" spans="1:30">
      <c r="A947" s="22" t="s">
        <v>103</v>
      </c>
      <c r="B947" s="22" t="s">
        <v>521</v>
      </c>
      <c r="C947" s="23">
        <v>16642222</v>
      </c>
      <c r="D947" s="22" t="s">
        <v>172</v>
      </c>
      <c r="E947" s="22" t="s">
        <v>372</v>
      </c>
      <c r="F947" s="22" t="s">
        <v>522</v>
      </c>
      <c r="G947" s="23">
        <v>3233847</v>
      </c>
      <c r="H947" s="22" t="s">
        <v>522</v>
      </c>
      <c r="I947" s="23">
        <v>2619163</v>
      </c>
      <c r="J947" s="22" t="s">
        <v>518</v>
      </c>
      <c r="K947" s="23">
        <v>202.68</v>
      </c>
      <c r="L947" s="23">
        <v>9507</v>
      </c>
      <c r="M947" s="23">
        <v>369</v>
      </c>
      <c r="N947" s="24">
        <v>0.0388</v>
      </c>
      <c r="O947" s="23">
        <v>0.55</v>
      </c>
      <c r="P947" s="23">
        <v>21.32</v>
      </c>
      <c r="Q947" s="23">
        <v>5</v>
      </c>
      <c r="R947" s="23">
        <v>0</v>
      </c>
      <c r="S947" s="23">
        <v>1</v>
      </c>
      <c r="T947" s="23">
        <v>0</v>
      </c>
      <c r="U947" s="23">
        <v>0</v>
      </c>
      <c r="V947" s="23">
        <v>6</v>
      </c>
      <c r="W947" s="23">
        <v>33.78</v>
      </c>
      <c r="X947" s="23">
        <v>0</v>
      </c>
      <c r="Y947" s="24">
        <v>0</v>
      </c>
      <c r="Z947" s="23">
        <v>1</v>
      </c>
      <c r="AA947" s="23">
        <v>2</v>
      </c>
      <c r="AB947" s="19" t="str">
        <f>VLOOKUP(E:E,笔记匹配!A:X,3,FALSE)</f>
        <v>圆湘琴</v>
      </c>
      <c r="AC947" s="19" t="str">
        <f>VLOOKUP(E:E,笔记匹配!A:X,2,FALSE)</f>
        <v>月之精华</v>
      </c>
      <c r="AD947" s="19" t="str">
        <f>VLOOKUP(E:E,笔记匹配!A:X,4,FALSE)</f>
        <v>广禾堂月之精华</v>
      </c>
    </row>
    <row r="948" spans="1:30">
      <c r="A948" s="22" t="s">
        <v>103</v>
      </c>
      <c r="B948" s="22" t="s">
        <v>521</v>
      </c>
      <c r="C948" s="23">
        <v>16642794</v>
      </c>
      <c r="D948" s="22" t="s">
        <v>172</v>
      </c>
      <c r="E948" s="22" t="s">
        <v>372</v>
      </c>
      <c r="F948" s="22" t="s">
        <v>523</v>
      </c>
      <c r="G948" s="23">
        <v>3233955</v>
      </c>
      <c r="H948" s="22" t="s">
        <v>523</v>
      </c>
      <c r="I948" s="23">
        <v>2619293</v>
      </c>
      <c r="J948" s="22" t="s">
        <v>518</v>
      </c>
      <c r="K948" s="23">
        <v>36.34</v>
      </c>
      <c r="L948" s="23">
        <v>3118</v>
      </c>
      <c r="M948" s="23">
        <v>83</v>
      </c>
      <c r="N948" s="24">
        <v>0.0266</v>
      </c>
      <c r="O948" s="23">
        <v>0.44</v>
      </c>
      <c r="P948" s="23">
        <v>11.65</v>
      </c>
      <c r="Q948" s="23">
        <v>2</v>
      </c>
      <c r="R948" s="23">
        <v>0</v>
      </c>
      <c r="S948" s="23">
        <v>0</v>
      </c>
      <c r="T948" s="23">
        <v>1</v>
      </c>
      <c r="U948" s="23">
        <v>0</v>
      </c>
      <c r="V948" s="23">
        <v>3</v>
      </c>
      <c r="W948" s="23">
        <v>12.11</v>
      </c>
      <c r="X948" s="23">
        <v>0</v>
      </c>
      <c r="Y948" s="24">
        <v>0</v>
      </c>
      <c r="Z948" s="23">
        <v>0</v>
      </c>
      <c r="AA948" s="23">
        <v>0</v>
      </c>
      <c r="AB948" s="19" t="str">
        <f>VLOOKUP(E:E,笔记匹配!A:X,3,FALSE)</f>
        <v>圆湘琴</v>
      </c>
      <c r="AC948" s="19" t="str">
        <f>VLOOKUP(E:E,笔记匹配!A:X,2,FALSE)</f>
        <v>月之精华</v>
      </c>
      <c r="AD948" s="19" t="str">
        <f>VLOOKUP(E:E,笔记匹配!A:X,4,FALSE)</f>
        <v>广禾堂月之精华</v>
      </c>
    </row>
    <row r="949" spans="1:30">
      <c r="A949" s="22" t="s">
        <v>103</v>
      </c>
      <c r="B949" s="22" t="s">
        <v>521</v>
      </c>
      <c r="C949" s="23">
        <v>16642894</v>
      </c>
      <c r="D949" s="22" t="s">
        <v>172</v>
      </c>
      <c r="E949" s="22" t="s">
        <v>372</v>
      </c>
      <c r="F949" s="22" t="s">
        <v>524</v>
      </c>
      <c r="G949" s="23">
        <v>3233979</v>
      </c>
      <c r="H949" s="22" t="s">
        <v>524</v>
      </c>
      <c r="I949" s="23">
        <v>2619310</v>
      </c>
      <c r="J949" s="22" t="s">
        <v>518</v>
      </c>
      <c r="K949" s="23">
        <v>1.07</v>
      </c>
      <c r="L949" s="23">
        <v>160</v>
      </c>
      <c r="M949" s="23">
        <v>4</v>
      </c>
      <c r="N949" s="24">
        <v>0.025</v>
      </c>
      <c r="O949" s="23">
        <v>0.27</v>
      </c>
      <c r="P949" s="23">
        <v>6.69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23">
        <v>0</v>
      </c>
      <c r="X949" s="23">
        <v>0</v>
      </c>
      <c r="Y949" s="24">
        <v>0</v>
      </c>
      <c r="Z949" s="23">
        <v>0</v>
      </c>
      <c r="AA949" s="23">
        <v>0</v>
      </c>
      <c r="AB949" s="19" t="str">
        <f>VLOOKUP(E:E,笔记匹配!A:X,3,FALSE)</f>
        <v>圆湘琴</v>
      </c>
      <c r="AC949" s="19" t="str">
        <f>VLOOKUP(E:E,笔记匹配!A:X,2,FALSE)</f>
        <v>月之精华</v>
      </c>
      <c r="AD949" s="19" t="str">
        <f>VLOOKUP(E:E,笔记匹配!A:X,4,FALSE)</f>
        <v>广禾堂月之精华</v>
      </c>
    </row>
    <row r="950" spans="1:30">
      <c r="A950" s="22" t="s">
        <v>103</v>
      </c>
      <c r="B950" s="22" t="s">
        <v>531</v>
      </c>
      <c r="C950" s="23">
        <v>16851432</v>
      </c>
      <c r="D950" s="22" t="s">
        <v>172</v>
      </c>
      <c r="E950" s="22" t="s">
        <v>372</v>
      </c>
      <c r="F950" s="22" t="s">
        <v>532</v>
      </c>
      <c r="G950" s="23">
        <v>3264185</v>
      </c>
      <c r="H950" s="22" t="s">
        <v>532</v>
      </c>
      <c r="I950" s="23">
        <v>2651960</v>
      </c>
      <c r="J950" s="22" t="s">
        <v>518</v>
      </c>
      <c r="K950" s="23">
        <v>204.4</v>
      </c>
      <c r="L950" s="23">
        <v>16132</v>
      </c>
      <c r="M950" s="23">
        <v>445</v>
      </c>
      <c r="N950" s="24">
        <v>0.0276</v>
      </c>
      <c r="O950" s="23">
        <v>0.46</v>
      </c>
      <c r="P950" s="23">
        <v>12.67</v>
      </c>
      <c r="Q950" s="23">
        <v>2</v>
      </c>
      <c r="R950" s="23">
        <v>0</v>
      </c>
      <c r="S950" s="23">
        <v>2</v>
      </c>
      <c r="T950" s="23">
        <v>1</v>
      </c>
      <c r="U950" s="23">
        <v>0</v>
      </c>
      <c r="V950" s="23">
        <v>5</v>
      </c>
      <c r="W950" s="23">
        <v>40.88</v>
      </c>
      <c r="X950" s="23">
        <v>0</v>
      </c>
      <c r="Y950" s="24">
        <v>0</v>
      </c>
      <c r="Z950" s="23">
        <v>0</v>
      </c>
      <c r="AA950" s="23">
        <v>0</v>
      </c>
      <c r="AB950" s="19" t="str">
        <f>VLOOKUP(E:E,笔记匹配!A:X,3,FALSE)</f>
        <v>圆湘琴</v>
      </c>
      <c r="AC950" s="19" t="str">
        <f>VLOOKUP(E:E,笔记匹配!A:X,2,FALSE)</f>
        <v>月之精华</v>
      </c>
      <c r="AD950" s="19" t="str">
        <f>VLOOKUP(E:E,笔记匹配!A:X,4,FALSE)</f>
        <v>广禾堂月之精华</v>
      </c>
    </row>
    <row r="951" spans="1:30">
      <c r="A951" s="22" t="s">
        <v>103</v>
      </c>
      <c r="B951" s="22" t="s">
        <v>557</v>
      </c>
      <c r="C951" s="23">
        <v>17419696</v>
      </c>
      <c r="D951" s="22" t="s">
        <v>172</v>
      </c>
      <c r="E951" s="22" t="s">
        <v>372</v>
      </c>
      <c r="F951" s="22" t="s">
        <v>558</v>
      </c>
      <c r="G951" s="23">
        <v>3345513</v>
      </c>
      <c r="H951" s="22" t="s">
        <v>558</v>
      </c>
      <c r="I951" s="23">
        <v>2733316</v>
      </c>
      <c r="J951" s="22" t="s">
        <v>518</v>
      </c>
      <c r="K951" s="23">
        <v>180.91</v>
      </c>
      <c r="L951" s="23">
        <v>15211</v>
      </c>
      <c r="M951" s="23">
        <v>413</v>
      </c>
      <c r="N951" s="24">
        <v>0.0272</v>
      </c>
      <c r="O951" s="23">
        <v>0.44</v>
      </c>
      <c r="P951" s="23">
        <v>11.89</v>
      </c>
      <c r="Q951" s="23">
        <v>2</v>
      </c>
      <c r="R951" s="23">
        <v>1</v>
      </c>
      <c r="S951" s="23">
        <v>0</v>
      </c>
      <c r="T951" s="23">
        <v>0</v>
      </c>
      <c r="U951" s="23">
        <v>0</v>
      </c>
      <c r="V951" s="23">
        <v>3</v>
      </c>
      <c r="W951" s="23">
        <v>60.3</v>
      </c>
      <c r="X951" s="23">
        <v>0</v>
      </c>
      <c r="Y951" s="24">
        <v>0</v>
      </c>
      <c r="Z951" s="23">
        <v>0</v>
      </c>
      <c r="AA951" s="23">
        <v>0</v>
      </c>
      <c r="AB951" s="19" t="str">
        <f>VLOOKUP(E:E,笔记匹配!A:X,3,FALSE)</f>
        <v>圆湘琴</v>
      </c>
      <c r="AC951" s="19" t="str">
        <f>VLOOKUP(E:E,笔记匹配!A:X,2,FALSE)</f>
        <v>月之精华</v>
      </c>
      <c r="AD951" s="19" t="str">
        <f>VLOOKUP(E:E,笔记匹配!A:X,4,FALSE)</f>
        <v>广禾堂月之精华</v>
      </c>
    </row>
    <row r="952" spans="1:30">
      <c r="A952" s="22" t="s">
        <v>103</v>
      </c>
      <c r="B952" s="22" t="s">
        <v>569</v>
      </c>
      <c r="C952" s="23">
        <v>17994331</v>
      </c>
      <c r="D952" s="22" t="s">
        <v>172</v>
      </c>
      <c r="E952" s="22" t="s">
        <v>372</v>
      </c>
      <c r="F952" s="22" t="s">
        <v>570</v>
      </c>
      <c r="G952" s="23">
        <v>3555881</v>
      </c>
      <c r="H952" s="22" t="s">
        <v>570</v>
      </c>
      <c r="I952" s="23">
        <v>2940876</v>
      </c>
      <c r="J952" s="22" t="s">
        <v>518</v>
      </c>
      <c r="K952" s="23">
        <v>11.46</v>
      </c>
      <c r="L952" s="23">
        <v>1358</v>
      </c>
      <c r="M952" s="23">
        <v>41</v>
      </c>
      <c r="N952" s="24">
        <v>0.0302</v>
      </c>
      <c r="O952" s="23">
        <v>0.28</v>
      </c>
      <c r="P952" s="23">
        <v>8.44</v>
      </c>
      <c r="Q952" s="23">
        <v>0</v>
      </c>
      <c r="R952" s="23">
        <v>0</v>
      </c>
      <c r="S952" s="23">
        <v>0</v>
      </c>
      <c r="T952" s="23">
        <v>0</v>
      </c>
      <c r="U952" s="23">
        <v>0</v>
      </c>
      <c r="V952" s="23">
        <v>0</v>
      </c>
      <c r="W952" s="23">
        <v>0</v>
      </c>
      <c r="X952" s="23">
        <v>0</v>
      </c>
      <c r="Y952" s="24">
        <v>0</v>
      </c>
      <c r="Z952" s="23">
        <v>1</v>
      </c>
      <c r="AA952" s="23">
        <v>0</v>
      </c>
      <c r="AB952" s="19" t="str">
        <f>VLOOKUP(E:E,笔记匹配!A:X,3,FALSE)</f>
        <v>圆湘琴</v>
      </c>
      <c r="AC952" s="19" t="str">
        <f>VLOOKUP(E:E,笔记匹配!A:X,2,FALSE)</f>
        <v>月之精华</v>
      </c>
      <c r="AD952" s="19" t="str">
        <f>VLOOKUP(E:E,笔记匹配!A:X,4,FALSE)</f>
        <v>广禾堂月之精华</v>
      </c>
    </row>
    <row r="953" spans="1:30">
      <c r="A953" s="22" t="s">
        <v>103</v>
      </c>
      <c r="B953" s="22" t="s">
        <v>573</v>
      </c>
      <c r="C953" s="23">
        <v>18062841</v>
      </c>
      <c r="D953" s="22" t="s">
        <v>172</v>
      </c>
      <c r="E953" s="22" t="s">
        <v>373</v>
      </c>
      <c r="F953" s="22" t="s">
        <v>574</v>
      </c>
      <c r="G953" s="23">
        <v>3590010</v>
      </c>
      <c r="H953" s="22" t="s">
        <v>575</v>
      </c>
      <c r="I953" s="23">
        <v>2975201</v>
      </c>
      <c r="J953" s="22" t="s">
        <v>518</v>
      </c>
      <c r="K953" s="23">
        <v>3</v>
      </c>
      <c r="L953" s="23">
        <v>197</v>
      </c>
      <c r="M953" s="23">
        <v>10</v>
      </c>
      <c r="N953" s="24">
        <v>0.0508</v>
      </c>
      <c r="O953" s="23">
        <v>0.3</v>
      </c>
      <c r="P953" s="23">
        <v>15.23</v>
      </c>
      <c r="Q953" s="23">
        <v>0</v>
      </c>
      <c r="R953" s="23">
        <v>0</v>
      </c>
      <c r="S953" s="23">
        <v>0</v>
      </c>
      <c r="T953" s="23">
        <v>0</v>
      </c>
      <c r="U953" s="23">
        <v>0</v>
      </c>
      <c r="V953" s="23">
        <v>0</v>
      </c>
      <c r="W953" s="23">
        <v>0</v>
      </c>
      <c r="X953" s="23">
        <v>0</v>
      </c>
      <c r="Y953" s="24">
        <v>0</v>
      </c>
      <c r="Z953" s="23">
        <v>0</v>
      </c>
      <c r="AA953" s="23">
        <v>0</v>
      </c>
      <c r="AB953" s="19" t="str">
        <f>VLOOKUP(E:E,笔记匹配!A:X,3,FALSE)</f>
        <v>西米是个小可爱</v>
      </c>
      <c r="AC953" s="19" t="str">
        <f>VLOOKUP(E:E,笔记匹配!A:X,2,FALSE)</f>
        <v>月之精华</v>
      </c>
      <c r="AD953" s="19" t="str">
        <f>VLOOKUP(E:E,笔记匹配!A:X,4,FALSE)</f>
        <v>广禾堂</v>
      </c>
    </row>
    <row r="954" spans="1:30">
      <c r="A954" s="22" t="s">
        <v>103</v>
      </c>
      <c r="B954" s="22" t="s">
        <v>573</v>
      </c>
      <c r="C954" s="23">
        <v>18063010</v>
      </c>
      <c r="D954" s="22" t="s">
        <v>172</v>
      </c>
      <c r="E954" s="22" t="s">
        <v>373</v>
      </c>
      <c r="F954" s="22" t="s">
        <v>576</v>
      </c>
      <c r="G954" s="23">
        <v>3590089</v>
      </c>
      <c r="H954" s="22" t="s">
        <v>577</v>
      </c>
      <c r="I954" s="23">
        <v>2975278</v>
      </c>
      <c r="J954" s="22" t="s">
        <v>518</v>
      </c>
      <c r="K954" s="23">
        <v>115.02</v>
      </c>
      <c r="L954" s="23">
        <v>7999</v>
      </c>
      <c r="M954" s="23">
        <v>255</v>
      </c>
      <c r="N954" s="24">
        <v>0.0319</v>
      </c>
      <c r="O954" s="23">
        <v>0.45</v>
      </c>
      <c r="P954" s="23">
        <v>14.38</v>
      </c>
      <c r="Q954" s="23">
        <v>3</v>
      </c>
      <c r="R954" s="23">
        <v>0</v>
      </c>
      <c r="S954" s="23">
        <v>1</v>
      </c>
      <c r="T954" s="23">
        <v>1</v>
      </c>
      <c r="U954" s="23">
        <v>0</v>
      </c>
      <c r="V954" s="23">
        <v>5</v>
      </c>
      <c r="W954" s="23">
        <v>23</v>
      </c>
      <c r="X954" s="23">
        <v>0</v>
      </c>
      <c r="Y954" s="24">
        <v>0</v>
      </c>
      <c r="Z954" s="23">
        <v>0</v>
      </c>
      <c r="AA954" s="23">
        <v>1</v>
      </c>
      <c r="AB954" s="19" t="str">
        <f>VLOOKUP(E:E,笔记匹配!A:X,3,FALSE)</f>
        <v>西米是个小可爱</v>
      </c>
      <c r="AC954" s="19" t="str">
        <f>VLOOKUP(E:E,笔记匹配!A:X,2,FALSE)</f>
        <v>月之精华</v>
      </c>
      <c r="AD954" s="19" t="str">
        <f>VLOOKUP(E:E,笔记匹配!A:X,4,FALSE)</f>
        <v>广禾堂</v>
      </c>
    </row>
    <row r="955" spans="1:30">
      <c r="A955" s="22" t="s">
        <v>103</v>
      </c>
      <c r="B955" s="22" t="s">
        <v>578</v>
      </c>
      <c r="C955" s="23">
        <v>18063089</v>
      </c>
      <c r="D955" s="22" t="s">
        <v>172</v>
      </c>
      <c r="E955" s="22" t="s">
        <v>372</v>
      </c>
      <c r="F955" s="22" t="s">
        <v>579</v>
      </c>
      <c r="G955" s="23">
        <v>3590129</v>
      </c>
      <c r="H955" s="22" t="s">
        <v>580</v>
      </c>
      <c r="I955" s="23">
        <v>2975322</v>
      </c>
      <c r="J955" s="22" t="s">
        <v>518</v>
      </c>
      <c r="K955" s="23">
        <v>19.62</v>
      </c>
      <c r="L955" s="23">
        <v>1700</v>
      </c>
      <c r="M955" s="23">
        <v>69</v>
      </c>
      <c r="N955" s="24">
        <v>0.0406</v>
      </c>
      <c r="O955" s="23">
        <v>0.28</v>
      </c>
      <c r="P955" s="23">
        <v>11.54</v>
      </c>
      <c r="Q955" s="23">
        <v>1</v>
      </c>
      <c r="R955" s="23">
        <v>0</v>
      </c>
      <c r="S955" s="23">
        <v>1</v>
      </c>
      <c r="T955" s="23">
        <v>0</v>
      </c>
      <c r="U955" s="23">
        <v>0</v>
      </c>
      <c r="V955" s="23">
        <v>2</v>
      </c>
      <c r="W955" s="23">
        <v>9.81</v>
      </c>
      <c r="X955" s="23">
        <v>0</v>
      </c>
      <c r="Y955" s="24">
        <v>0</v>
      </c>
      <c r="Z955" s="23">
        <v>0</v>
      </c>
      <c r="AA955" s="23">
        <v>0</v>
      </c>
      <c r="AB955" s="19" t="str">
        <f>VLOOKUP(E:E,笔记匹配!A:X,3,FALSE)</f>
        <v>圆湘琴</v>
      </c>
      <c r="AC955" s="19" t="str">
        <f>VLOOKUP(E:E,笔记匹配!A:X,2,FALSE)</f>
        <v>月之精华</v>
      </c>
      <c r="AD955" s="19" t="str">
        <f>VLOOKUP(E:E,笔记匹配!A:X,4,FALSE)</f>
        <v>广禾堂月之精华</v>
      </c>
    </row>
    <row r="956" spans="1:30">
      <c r="A956" s="22" t="s">
        <v>103</v>
      </c>
      <c r="B956" s="22" t="s">
        <v>590</v>
      </c>
      <c r="C956" s="23">
        <v>19153892</v>
      </c>
      <c r="D956" s="22" t="s">
        <v>184</v>
      </c>
      <c r="E956" s="22" t="s">
        <v>374</v>
      </c>
      <c r="F956" s="22" t="s">
        <v>591</v>
      </c>
      <c r="G956" s="23">
        <v>4107361</v>
      </c>
      <c r="H956" s="22" t="s">
        <v>591</v>
      </c>
      <c r="I956" s="23">
        <v>3489735</v>
      </c>
      <c r="J956" s="22" t="s">
        <v>518</v>
      </c>
      <c r="K956" s="23">
        <v>50.2</v>
      </c>
      <c r="L956" s="23">
        <v>1770</v>
      </c>
      <c r="M956" s="23">
        <v>116</v>
      </c>
      <c r="N956" s="24">
        <v>0.0655</v>
      </c>
      <c r="O956" s="23">
        <v>0.43</v>
      </c>
      <c r="P956" s="23">
        <v>28.36</v>
      </c>
      <c r="Q956" s="23">
        <v>3</v>
      </c>
      <c r="R956" s="23">
        <v>0</v>
      </c>
      <c r="S956" s="23">
        <v>3</v>
      </c>
      <c r="T956" s="23">
        <v>0</v>
      </c>
      <c r="U956" s="23">
        <v>0</v>
      </c>
      <c r="V956" s="23">
        <v>6</v>
      </c>
      <c r="W956" s="23">
        <v>8.37</v>
      </c>
      <c r="X956" s="23">
        <v>0</v>
      </c>
      <c r="Y956" s="24">
        <v>0</v>
      </c>
      <c r="Z956" s="23">
        <v>0</v>
      </c>
      <c r="AA956" s="23">
        <v>0</v>
      </c>
      <c r="AB956" s="19" t="str">
        <f>VLOOKUP(E:E,笔记匹配!A:X,3,FALSE)</f>
        <v>是你拐</v>
      </c>
      <c r="AC956" s="19" t="str">
        <f>VLOOKUP(E:E,笔记匹配!A:X,2,FALSE)</f>
        <v>月之精华</v>
      </c>
      <c r="AD956" s="19" t="str">
        <f>VLOOKUP(E:E,笔记匹配!A:X,4,FALSE)</f>
        <v>广禾堂月之精华</v>
      </c>
    </row>
    <row r="957" spans="1:30">
      <c r="A957" s="22" t="s">
        <v>103</v>
      </c>
      <c r="B957" s="22" t="s">
        <v>598</v>
      </c>
      <c r="C957" s="23">
        <v>19868929</v>
      </c>
      <c r="D957" s="22" t="s">
        <v>172</v>
      </c>
      <c r="E957" s="22" t="s">
        <v>372</v>
      </c>
      <c r="F957" s="22" t="s">
        <v>599</v>
      </c>
      <c r="G957" s="23">
        <v>4439660</v>
      </c>
      <c r="H957" s="22" t="s">
        <v>599</v>
      </c>
      <c r="I957" s="23">
        <v>3806955</v>
      </c>
      <c r="J957" s="22" t="s">
        <v>518</v>
      </c>
      <c r="K957" s="23">
        <v>9.99</v>
      </c>
      <c r="L957" s="23">
        <v>1048</v>
      </c>
      <c r="M957" s="23">
        <v>35</v>
      </c>
      <c r="N957" s="24">
        <v>0.0334</v>
      </c>
      <c r="O957" s="23">
        <v>0.29</v>
      </c>
      <c r="P957" s="23">
        <v>9.53</v>
      </c>
      <c r="Q957" s="23">
        <v>0</v>
      </c>
      <c r="R957" s="23">
        <v>0</v>
      </c>
      <c r="S957" s="23">
        <v>0</v>
      </c>
      <c r="T957" s="23">
        <v>0</v>
      </c>
      <c r="U957" s="23">
        <v>0</v>
      </c>
      <c r="V957" s="23">
        <v>0</v>
      </c>
      <c r="W957" s="23">
        <v>0</v>
      </c>
      <c r="X957" s="23">
        <v>0</v>
      </c>
      <c r="Y957" s="24">
        <v>0</v>
      </c>
      <c r="Z957" s="23">
        <v>0</v>
      </c>
      <c r="AA957" s="23">
        <v>0</v>
      </c>
      <c r="AB957" s="19" t="str">
        <f>VLOOKUP(E:E,笔记匹配!A:X,3,FALSE)</f>
        <v>圆湘琴</v>
      </c>
      <c r="AC957" s="19" t="str">
        <f>VLOOKUP(E:E,笔记匹配!A:X,2,FALSE)</f>
        <v>月之精华</v>
      </c>
      <c r="AD957" s="19" t="str">
        <f>VLOOKUP(E:E,笔记匹配!A:X,4,FALSE)</f>
        <v>广禾堂月之精华</v>
      </c>
    </row>
    <row r="958" spans="1:30">
      <c r="A958" s="22" t="s">
        <v>103</v>
      </c>
      <c r="B958" s="22" t="s">
        <v>602</v>
      </c>
      <c r="C958" s="23">
        <v>20299815</v>
      </c>
      <c r="D958" s="22" t="s">
        <v>184</v>
      </c>
      <c r="E958" s="22" t="s">
        <v>390</v>
      </c>
      <c r="F958" s="22" t="s">
        <v>603</v>
      </c>
      <c r="G958" s="23">
        <v>4655703</v>
      </c>
      <c r="H958" s="22" t="s">
        <v>604</v>
      </c>
      <c r="I958" s="23">
        <v>3980592</v>
      </c>
      <c r="J958" s="22" t="s">
        <v>518</v>
      </c>
      <c r="K958" s="23">
        <v>373.76</v>
      </c>
      <c r="L958" s="23">
        <v>14555</v>
      </c>
      <c r="M958" s="23">
        <v>868</v>
      </c>
      <c r="N958" s="24">
        <v>0.0596</v>
      </c>
      <c r="O958" s="23">
        <v>0.43</v>
      </c>
      <c r="P958" s="23">
        <v>25.68</v>
      </c>
      <c r="Q958" s="23">
        <v>63</v>
      </c>
      <c r="R958" s="23">
        <v>0</v>
      </c>
      <c r="S958" s="23">
        <v>39</v>
      </c>
      <c r="T958" s="23">
        <v>1</v>
      </c>
      <c r="U958" s="23">
        <v>1</v>
      </c>
      <c r="V958" s="23">
        <v>104</v>
      </c>
      <c r="W958" s="23">
        <v>3.59</v>
      </c>
      <c r="X958" s="23">
        <v>0</v>
      </c>
      <c r="Y958" s="24">
        <v>0</v>
      </c>
      <c r="Z958" s="23">
        <v>3</v>
      </c>
      <c r="AA958" s="23">
        <v>2</v>
      </c>
      <c r="AB958" s="19" t="str">
        <f>VLOOKUP(E:E,笔记匹配!A:X,3,FALSE)</f>
        <v>大雷芸</v>
      </c>
      <c r="AC958" s="19" t="str">
        <f>VLOOKUP(E:E,笔记匹配!A:X,2,FALSE)</f>
        <v>月之精华</v>
      </c>
      <c r="AD958" s="19" t="str">
        <f>VLOOKUP(E:E,笔记匹配!A:X,4,FALSE)</f>
        <v>广禾堂</v>
      </c>
    </row>
    <row r="959" spans="1:30">
      <c r="A959" s="22" t="s">
        <v>103</v>
      </c>
      <c r="B959" s="22" t="s">
        <v>605</v>
      </c>
      <c r="C959" s="23">
        <v>20594552</v>
      </c>
      <c r="D959" s="22" t="s">
        <v>184</v>
      </c>
      <c r="E959" s="22" t="s">
        <v>394</v>
      </c>
      <c r="F959" s="22" t="s">
        <v>606</v>
      </c>
      <c r="G959" s="23">
        <v>4808554</v>
      </c>
      <c r="H959" s="22" t="s">
        <v>606</v>
      </c>
      <c r="I959" s="23">
        <v>4093356</v>
      </c>
      <c r="J959" s="22" t="s">
        <v>518</v>
      </c>
      <c r="K959" s="23">
        <v>32.05</v>
      </c>
      <c r="L959" s="23">
        <v>3336</v>
      </c>
      <c r="M959" s="23">
        <v>89</v>
      </c>
      <c r="N959" s="24">
        <v>0.0267</v>
      </c>
      <c r="O959" s="23">
        <v>0.36</v>
      </c>
      <c r="P959" s="23">
        <v>9.61</v>
      </c>
      <c r="Q959" s="23">
        <v>11</v>
      </c>
      <c r="R959" s="23">
        <v>0</v>
      </c>
      <c r="S959" s="23">
        <v>8</v>
      </c>
      <c r="T959" s="23">
        <v>1</v>
      </c>
      <c r="U959" s="23">
        <v>0</v>
      </c>
      <c r="V959" s="23">
        <v>20</v>
      </c>
      <c r="W959" s="23">
        <v>1.6</v>
      </c>
      <c r="X959" s="23">
        <v>0</v>
      </c>
      <c r="Y959" s="24">
        <v>0</v>
      </c>
      <c r="Z959" s="23">
        <v>2</v>
      </c>
      <c r="AA959" s="23">
        <v>0</v>
      </c>
      <c r="AB959" s="19" t="str">
        <f>VLOOKUP(E:E,笔记匹配!A:X,3,FALSE)</f>
        <v>好书推荐 | 送给焦虑、迷茫的你</v>
      </c>
      <c r="AC959" s="19" t="str">
        <f>VLOOKUP(E:E,笔记匹配!A:X,2,FALSE)</f>
        <v>无</v>
      </c>
      <c r="AD959" s="19" t="str">
        <f>VLOOKUP(E:E,笔记匹配!A:X,4,FALSE)</f>
        <v>无</v>
      </c>
    </row>
    <row r="960" spans="1:30">
      <c r="A960" s="22" t="s">
        <v>104</v>
      </c>
      <c r="B960" s="22" t="s">
        <v>521</v>
      </c>
      <c r="C960" s="23">
        <v>16642222</v>
      </c>
      <c r="D960" s="22" t="s">
        <v>172</v>
      </c>
      <c r="E960" s="22" t="s">
        <v>372</v>
      </c>
      <c r="F960" s="22" t="s">
        <v>522</v>
      </c>
      <c r="G960" s="23">
        <v>3233847</v>
      </c>
      <c r="H960" s="22" t="s">
        <v>522</v>
      </c>
      <c r="I960" s="23">
        <v>2619163</v>
      </c>
      <c r="J960" s="22" t="s">
        <v>518</v>
      </c>
      <c r="K960" s="23">
        <v>199.99</v>
      </c>
      <c r="L960" s="23">
        <v>11497</v>
      </c>
      <c r="M960" s="23">
        <v>392</v>
      </c>
      <c r="N960" s="24">
        <v>0.0341</v>
      </c>
      <c r="O960" s="23">
        <v>0.51</v>
      </c>
      <c r="P960" s="23">
        <v>17.39</v>
      </c>
      <c r="Q960" s="23">
        <v>4</v>
      </c>
      <c r="R960" s="23">
        <v>0</v>
      </c>
      <c r="S960" s="23">
        <v>0</v>
      </c>
      <c r="T960" s="23">
        <v>1</v>
      </c>
      <c r="U960" s="23">
        <v>0</v>
      </c>
      <c r="V960" s="23">
        <v>5</v>
      </c>
      <c r="W960" s="23">
        <v>40</v>
      </c>
      <c r="X960" s="23">
        <v>0</v>
      </c>
      <c r="Y960" s="24">
        <v>0</v>
      </c>
      <c r="Z960" s="23">
        <v>2</v>
      </c>
      <c r="AA960" s="23">
        <v>1</v>
      </c>
      <c r="AB960" s="19" t="str">
        <f>VLOOKUP(E:E,笔记匹配!A:X,3,FALSE)</f>
        <v>圆湘琴</v>
      </c>
      <c r="AC960" s="19" t="str">
        <f>VLOOKUP(E:E,笔记匹配!A:X,2,FALSE)</f>
        <v>月之精华</v>
      </c>
      <c r="AD960" s="19" t="str">
        <f>VLOOKUP(E:E,笔记匹配!A:X,4,FALSE)</f>
        <v>广禾堂月之精华</v>
      </c>
    </row>
    <row r="961" spans="1:30">
      <c r="A961" s="22" t="s">
        <v>104</v>
      </c>
      <c r="B961" s="22" t="s">
        <v>521</v>
      </c>
      <c r="C961" s="23">
        <v>16642794</v>
      </c>
      <c r="D961" s="22" t="s">
        <v>172</v>
      </c>
      <c r="E961" s="22" t="s">
        <v>372</v>
      </c>
      <c r="F961" s="22" t="s">
        <v>523</v>
      </c>
      <c r="G961" s="23">
        <v>3233955</v>
      </c>
      <c r="H961" s="22" t="s">
        <v>523</v>
      </c>
      <c r="I961" s="23">
        <v>2619293</v>
      </c>
      <c r="J961" s="22" t="s">
        <v>518</v>
      </c>
      <c r="K961" s="23">
        <v>40.17</v>
      </c>
      <c r="L961" s="23">
        <v>3486</v>
      </c>
      <c r="M961" s="23">
        <v>90</v>
      </c>
      <c r="N961" s="24">
        <v>0.0258</v>
      </c>
      <c r="O961" s="23">
        <v>0.45</v>
      </c>
      <c r="P961" s="23">
        <v>11.52</v>
      </c>
      <c r="Q961" s="23">
        <v>0</v>
      </c>
      <c r="R961" s="23">
        <v>0</v>
      </c>
      <c r="S961" s="23">
        <v>1</v>
      </c>
      <c r="T961" s="23">
        <v>0</v>
      </c>
      <c r="U961" s="23">
        <v>0</v>
      </c>
      <c r="V961" s="23">
        <v>1</v>
      </c>
      <c r="W961" s="23">
        <v>40.17</v>
      </c>
      <c r="X961" s="23">
        <v>0</v>
      </c>
      <c r="Y961" s="24">
        <v>0</v>
      </c>
      <c r="Z961" s="23">
        <v>0</v>
      </c>
      <c r="AA961" s="23">
        <v>0</v>
      </c>
      <c r="AB961" s="19" t="str">
        <f>VLOOKUP(E:E,笔记匹配!A:X,3,FALSE)</f>
        <v>圆湘琴</v>
      </c>
      <c r="AC961" s="19" t="str">
        <f>VLOOKUP(E:E,笔记匹配!A:X,2,FALSE)</f>
        <v>月之精华</v>
      </c>
      <c r="AD961" s="19" t="str">
        <f>VLOOKUP(E:E,笔记匹配!A:X,4,FALSE)</f>
        <v>广禾堂月之精华</v>
      </c>
    </row>
    <row r="962" spans="1:30">
      <c r="A962" s="22" t="s">
        <v>104</v>
      </c>
      <c r="B962" s="22" t="s">
        <v>521</v>
      </c>
      <c r="C962" s="23">
        <v>16642894</v>
      </c>
      <c r="D962" s="22" t="s">
        <v>172</v>
      </c>
      <c r="E962" s="22" t="s">
        <v>372</v>
      </c>
      <c r="F962" s="22" t="s">
        <v>524</v>
      </c>
      <c r="G962" s="23">
        <v>3233979</v>
      </c>
      <c r="H962" s="22" t="s">
        <v>524</v>
      </c>
      <c r="I962" s="23">
        <v>2619310</v>
      </c>
      <c r="J962" s="22" t="s">
        <v>518</v>
      </c>
      <c r="K962" s="23">
        <v>2.1</v>
      </c>
      <c r="L962" s="23">
        <v>132</v>
      </c>
      <c r="M962" s="23">
        <v>7</v>
      </c>
      <c r="N962" s="24">
        <v>0.053</v>
      </c>
      <c r="O962" s="23">
        <v>0.3</v>
      </c>
      <c r="P962" s="23">
        <v>15.91</v>
      </c>
      <c r="Q962" s="23">
        <v>0</v>
      </c>
      <c r="R962" s="23">
        <v>0</v>
      </c>
      <c r="S962" s="23">
        <v>0</v>
      </c>
      <c r="T962" s="23">
        <v>0</v>
      </c>
      <c r="U962" s="23">
        <v>0</v>
      </c>
      <c r="V962" s="23">
        <v>0</v>
      </c>
      <c r="W962" s="23">
        <v>0</v>
      </c>
      <c r="X962" s="23">
        <v>0</v>
      </c>
      <c r="Y962" s="24">
        <v>0</v>
      </c>
      <c r="Z962" s="23">
        <v>0</v>
      </c>
      <c r="AA962" s="23">
        <v>0</v>
      </c>
      <c r="AB962" s="19" t="str">
        <f>VLOOKUP(E:E,笔记匹配!A:X,3,FALSE)</f>
        <v>圆湘琴</v>
      </c>
      <c r="AC962" s="19" t="str">
        <f>VLOOKUP(E:E,笔记匹配!A:X,2,FALSE)</f>
        <v>月之精华</v>
      </c>
      <c r="AD962" s="19" t="str">
        <f>VLOOKUP(E:E,笔记匹配!A:X,4,FALSE)</f>
        <v>广禾堂月之精华</v>
      </c>
    </row>
    <row r="963" spans="1:30">
      <c r="A963" s="22" t="s">
        <v>104</v>
      </c>
      <c r="B963" s="22" t="s">
        <v>531</v>
      </c>
      <c r="C963" s="23">
        <v>16851432</v>
      </c>
      <c r="D963" s="22" t="s">
        <v>172</v>
      </c>
      <c r="E963" s="22" t="s">
        <v>372</v>
      </c>
      <c r="F963" s="22" t="s">
        <v>532</v>
      </c>
      <c r="G963" s="23">
        <v>3264185</v>
      </c>
      <c r="H963" s="22" t="s">
        <v>532</v>
      </c>
      <c r="I963" s="23">
        <v>2651960</v>
      </c>
      <c r="J963" s="22" t="s">
        <v>518</v>
      </c>
      <c r="K963" s="23">
        <v>240.8</v>
      </c>
      <c r="L963" s="23">
        <v>20066</v>
      </c>
      <c r="M963" s="23">
        <v>522</v>
      </c>
      <c r="N963" s="24">
        <v>0.026</v>
      </c>
      <c r="O963" s="23">
        <v>0.46</v>
      </c>
      <c r="P963" s="23">
        <v>12</v>
      </c>
      <c r="Q963" s="23">
        <v>2</v>
      </c>
      <c r="R963" s="23">
        <v>0</v>
      </c>
      <c r="S963" s="23">
        <v>2</v>
      </c>
      <c r="T963" s="23">
        <v>0</v>
      </c>
      <c r="U963" s="23">
        <v>2</v>
      </c>
      <c r="V963" s="23">
        <v>6</v>
      </c>
      <c r="W963" s="23">
        <v>40.13</v>
      </c>
      <c r="X963" s="23">
        <v>0</v>
      </c>
      <c r="Y963" s="24">
        <v>0</v>
      </c>
      <c r="Z963" s="23">
        <v>0</v>
      </c>
      <c r="AA963" s="23">
        <v>1</v>
      </c>
      <c r="AB963" s="19" t="str">
        <f>VLOOKUP(E:E,笔记匹配!A:X,3,FALSE)</f>
        <v>圆湘琴</v>
      </c>
      <c r="AC963" s="19" t="str">
        <f>VLOOKUP(E:E,笔记匹配!A:X,2,FALSE)</f>
        <v>月之精华</v>
      </c>
      <c r="AD963" s="19" t="str">
        <f>VLOOKUP(E:E,笔记匹配!A:X,4,FALSE)</f>
        <v>广禾堂月之精华</v>
      </c>
    </row>
    <row r="964" spans="1:30">
      <c r="A964" s="22" t="s">
        <v>104</v>
      </c>
      <c r="B964" s="22" t="s">
        <v>557</v>
      </c>
      <c r="C964" s="23">
        <v>17419696</v>
      </c>
      <c r="D964" s="22" t="s">
        <v>172</v>
      </c>
      <c r="E964" s="22" t="s">
        <v>372</v>
      </c>
      <c r="F964" s="22" t="s">
        <v>558</v>
      </c>
      <c r="G964" s="23">
        <v>3345513</v>
      </c>
      <c r="H964" s="22" t="s">
        <v>558</v>
      </c>
      <c r="I964" s="23">
        <v>2733316</v>
      </c>
      <c r="J964" s="22" t="s">
        <v>518</v>
      </c>
      <c r="K964" s="23">
        <v>203.24</v>
      </c>
      <c r="L964" s="23">
        <v>16717</v>
      </c>
      <c r="M964" s="23">
        <v>468</v>
      </c>
      <c r="N964" s="24">
        <v>0.028</v>
      </c>
      <c r="O964" s="23">
        <v>0.43</v>
      </c>
      <c r="P964" s="23">
        <v>12.16</v>
      </c>
      <c r="Q964" s="23">
        <v>7</v>
      </c>
      <c r="R964" s="23">
        <v>0</v>
      </c>
      <c r="S964" s="23">
        <v>0</v>
      </c>
      <c r="T964" s="23">
        <v>1</v>
      </c>
      <c r="U964" s="23">
        <v>0</v>
      </c>
      <c r="V964" s="23">
        <v>8</v>
      </c>
      <c r="W964" s="23">
        <v>25.4</v>
      </c>
      <c r="X964" s="23">
        <v>0</v>
      </c>
      <c r="Y964" s="24">
        <v>0</v>
      </c>
      <c r="Z964" s="23">
        <v>4</v>
      </c>
      <c r="AA964" s="23">
        <v>0</v>
      </c>
      <c r="AB964" s="19" t="str">
        <f>VLOOKUP(E:E,笔记匹配!A:X,3,FALSE)</f>
        <v>圆湘琴</v>
      </c>
      <c r="AC964" s="19" t="str">
        <f>VLOOKUP(E:E,笔记匹配!A:X,2,FALSE)</f>
        <v>月之精华</v>
      </c>
      <c r="AD964" s="19" t="str">
        <f>VLOOKUP(E:E,笔记匹配!A:X,4,FALSE)</f>
        <v>广禾堂月之精华</v>
      </c>
    </row>
    <row r="965" spans="1:30">
      <c r="A965" s="22" t="s">
        <v>104</v>
      </c>
      <c r="B965" s="22" t="s">
        <v>569</v>
      </c>
      <c r="C965" s="23">
        <v>17994331</v>
      </c>
      <c r="D965" s="22" t="s">
        <v>172</v>
      </c>
      <c r="E965" s="22" t="s">
        <v>372</v>
      </c>
      <c r="F965" s="22" t="s">
        <v>570</v>
      </c>
      <c r="G965" s="23">
        <v>3555881</v>
      </c>
      <c r="H965" s="22" t="s">
        <v>570</v>
      </c>
      <c r="I965" s="23">
        <v>2940876</v>
      </c>
      <c r="J965" s="22" t="s">
        <v>518</v>
      </c>
      <c r="K965" s="23">
        <v>10.76</v>
      </c>
      <c r="L965" s="23">
        <v>1608</v>
      </c>
      <c r="M965" s="23">
        <v>37</v>
      </c>
      <c r="N965" s="24">
        <v>0.023</v>
      </c>
      <c r="O965" s="23">
        <v>0.29</v>
      </c>
      <c r="P965" s="23">
        <v>6.69</v>
      </c>
      <c r="Q965" s="23">
        <v>0</v>
      </c>
      <c r="R965" s="23">
        <v>0</v>
      </c>
      <c r="S965" s="23">
        <v>0</v>
      </c>
      <c r="T965" s="23">
        <v>0</v>
      </c>
      <c r="U965" s="23">
        <v>0</v>
      </c>
      <c r="V965" s="23">
        <v>0</v>
      </c>
      <c r="W965" s="23">
        <v>0</v>
      </c>
      <c r="X965" s="23">
        <v>0</v>
      </c>
      <c r="Y965" s="24">
        <v>0</v>
      </c>
      <c r="Z965" s="23">
        <v>0</v>
      </c>
      <c r="AA965" s="23">
        <v>0</v>
      </c>
      <c r="AB965" s="19" t="str">
        <f>VLOOKUP(E:E,笔记匹配!A:X,3,FALSE)</f>
        <v>圆湘琴</v>
      </c>
      <c r="AC965" s="19" t="str">
        <f>VLOOKUP(E:E,笔记匹配!A:X,2,FALSE)</f>
        <v>月之精华</v>
      </c>
      <c r="AD965" s="19" t="str">
        <f>VLOOKUP(E:E,笔记匹配!A:X,4,FALSE)</f>
        <v>广禾堂月之精华</v>
      </c>
    </row>
    <row r="966" spans="1:30">
      <c r="A966" s="22" t="s">
        <v>104</v>
      </c>
      <c r="B966" s="22" t="s">
        <v>573</v>
      </c>
      <c r="C966" s="23">
        <v>18062841</v>
      </c>
      <c r="D966" s="22" t="s">
        <v>172</v>
      </c>
      <c r="E966" s="22" t="s">
        <v>373</v>
      </c>
      <c r="F966" s="22" t="s">
        <v>574</v>
      </c>
      <c r="G966" s="23">
        <v>3590010</v>
      </c>
      <c r="H966" s="22" t="s">
        <v>575</v>
      </c>
      <c r="I966" s="23">
        <v>2975201</v>
      </c>
      <c r="J966" s="22" t="s">
        <v>518</v>
      </c>
      <c r="K966" s="23">
        <v>2.39</v>
      </c>
      <c r="L966" s="23">
        <v>206</v>
      </c>
      <c r="M966" s="23">
        <v>8</v>
      </c>
      <c r="N966" s="24">
        <v>0.0388</v>
      </c>
      <c r="O966" s="23">
        <v>0.3</v>
      </c>
      <c r="P966" s="23">
        <v>11.6</v>
      </c>
      <c r="Q966" s="23">
        <v>0</v>
      </c>
      <c r="R966" s="23">
        <v>0</v>
      </c>
      <c r="S966" s="23">
        <v>0</v>
      </c>
      <c r="T966" s="23">
        <v>0</v>
      </c>
      <c r="U966" s="23">
        <v>0</v>
      </c>
      <c r="V966" s="23">
        <v>0</v>
      </c>
      <c r="W966" s="23">
        <v>0</v>
      </c>
      <c r="X966" s="23">
        <v>0</v>
      </c>
      <c r="Y966" s="24">
        <v>0</v>
      </c>
      <c r="Z966" s="23">
        <v>0</v>
      </c>
      <c r="AA966" s="23">
        <v>0</v>
      </c>
      <c r="AB966" s="19" t="str">
        <f>VLOOKUP(E:E,笔记匹配!A:X,3,FALSE)</f>
        <v>西米是个小可爱</v>
      </c>
      <c r="AC966" s="19" t="str">
        <f>VLOOKUP(E:E,笔记匹配!A:X,2,FALSE)</f>
        <v>月之精华</v>
      </c>
      <c r="AD966" s="19" t="str">
        <f>VLOOKUP(E:E,笔记匹配!A:X,4,FALSE)</f>
        <v>广禾堂</v>
      </c>
    </row>
    <row r="967" spans="1:30">
      <c r="A967" s="22" t="s">
        <v>104</v>
      </c>
      <c r="B967" s="22" t="s">
        <v>573</v>
      </c>
      <c r="C967" s="23">
        <v>18063010</v>
      </c>
      <c r="D967" s="22" t="s">
        <v>172</v>
      </c>
      <c r="E967" s="22" t="s">
        <v>373</v>
      </c>
      <c r="F967" s="22" t="s">
        <v>576</v>
      </c>
      <c r="G967" s="23">
        <v>3590089</v>
      </c>
      <c r="H967" s="22" t="s">
        <v>577</v>
      </c>
      <c r="I967" s="23">
        <v>2975278</v>
      </c>
      <c r="J967" s="22" t="s">
        <v>518</v>
      </c>
      <c r="K967" s="23">
        <v>131.2</v>
      </c>
      <c r="L967" s="23">
        <v>9179</v>
      </c>
      <c r="M967" s="23">
        <v>294</v>
      </c>
      <c r="N967" s="24">
        <v>0.032</v>
      </c>
      <c r="O967" s="23">
        <v>0.45</v>
      </c>
      <c r="P967" s="23">
        <v>14.29</v>
      </c>
      <c r="Q967" s="23">
        <v>8</v>
      </c>
      <c r="R967" s="23">
        <v>0</v>
      </c>
      <c r="S967" s="23">
        <v>3</v>
      </c>
      <c r="T967" s="23">
        <v>0</v>
      </c>
      <c r="U967" s="23">
        <v>0</v>
      </c>
      <c r="V967" s="23">
        <v>11</v>
      </c>
      <c r="W967" s="23">
        <v>11.93</v>
      </c>
      <c r="X967" s="23">
        <v>0</v>
      </c>
      <c r="Y967" s="24">
        <v>0</v>
      </c>
      <c r="Z967" s="23">
        <v>0</v>
      </c>
      <c r="AA967" s="23">
        <v>3</v>
      </c>
      <c r="AB967" s="19" t="str">
        <f>VLOOKUP(E:E,笔记匹配!A:X,3,FALSE)</f>
        <v>西米是个小可爱</v>
      </c>
      <c r="AC967" s="19" t="str">
        <f>VLOOKUP(E:E,笔记匹配!A:X,2,FALSE)</f>
        <v>月之精华</v>
      </c>
      <c r="AD967" s="19" t="str">
        <f>VLOOKUP(E:E,笔记匹配!A:X,4,FALSE)</f>
        <v>广禾堂</v>
      </c>
    </row>
    <row r="968" spans="1:30">
      <c r="A968" s="22" t="s">
        <v>104</v>
      </c>
      <c r="B968" s="22" t="s">
        <v>578</v>
      </c>
      <c r="C968" s="23">
        <v>18063089</v>
      </c>
      <c r="D968" s="22" t="s">
        <v>172</v>
      </c>
      <c r="E968" s="22" t="s">
        <v>372</v>
      </c>
      <c r="F968" s="22" t="s">
        <v>579</v>
      </c>
      <c r="G968" s="23">
        <v>3590129</v>
      </c>
      <c r="H968" s="22" t="s">
        <v>580</v>
      </c>
      <c r="I968" s="23">
        <v>2975322</v>
      </c>
      <c r="J968" s="22" t="s">
        <v>518</v>
      </c>
      <c r="K968" s="23">
        <v>14.39</v>
      </c>
      <c r="L968" s="23">
        <v>1999</v>
      </c>
      <c r="M968" s="23">
        <v>50</v>
      </c>
      <c r="N968" s="24">
        <v>0.025</v>
      </c>
      <c r="O968" s="23">
        <v>0.29</v>
      </c>
      <c r="P968" s="23">
        <v>7.2</v>
      </c>
      <c r="Q968" s="23">
        <v>0</v>
      </c>
      <c r="R968" s="23">
        <v>0</v>
      </c>
      <c r="S968" s="23">
        <v>0</v>
      </c>
      <c r="T968" s="23">
        <v>0</v>
      </c>
      <c r="U968" s="23">
        <v>0</v>
      </c>
      <c r="V968" s="23">
        <v>0</v>
      </c>
      <c r="W968" s="23">
        <v>0</v>
      </c>
      <c r="X968" s="23">
        <v>0</v>
      </c>
      <c r="Y968" s="24">
        <v>0</v>
      </c>
      <c r="Z968" s="23">
        <v>0</v>
      </c>
      <c r="AA968" s="23">
        <v>0</v>
      </c>
      <c r="AB968" s="19" t="str">
        <f>VLOOKUP(E:E,笔记匹配!A:X,3,FALSE)</f>
        <v>圆湘琴</v>
      </c>
      <c r="AC968" s="19" t="str">
        <f>VLOOKUP(E:E,笔记匹配!A:X,2,FALSE)</f>
        <v>月之精华</v>
      </c>
      <c r="AD968" s="19" t="str">
        <f>VLOOKUP(E:E,笔记匹配!A:X,4,FALSE)</f>
        <v>广禾堂月之精华</v>
      </c>
    </row>
    <row r="969" spans="1:30">
      <c r="A969" s="22" t="s">
        <v>104</v>
      </c>
      <c r="B969" s="22" t="s">
        <v>590</v>
      </c>
      <c r="C969" s="23">
        <v>19153892</v>
      </c>
      <c r="D969" s="22" t="s">
        <v>184</v>
      </c>
      <c r="E969" s="22" t="s">
        <v>374</v>
      </c>
      <c r="F969" s="22" t="s">
        <v>591</v>
      </c>
      <c r="G969" s="23">
        <v>4107361</v>
      </c>
      <c r="H969" s="22" t="s">
        <v>591</v>
      </c>
      <c r="I969" s="23">
        <v>3489735</v>
      </c>
      <c r="J969" s="22" t="s">
        <v>518</v>
      </c>
      <c r="K969" s="23">
        <v>51.54</v>
      </c>
      <c r="L969" s="23">
        <v>2317</v>
      </c>
      <c r="M969" s="23">
        <v>130</v>
      </c>
      <c r="N969" s="24">
        <v>0.0561</v>
      </c>
      <c r="O969" s="23">
        <v>0.4</v>
      </c>
      <c r="P969" s="23">
        <v>22.24</v>
      </c>
      <c r="Q969" s="23">
        <v>2</v>
      </c>
      <c r="R969" s="23">
        <v>0</v>
      </c>
      <c r="S969" s="23">
        <v>3</v>
      </c>
      <c r="T969" s="23">
        <v>0</v>
      </c>
      <c r="U969" s="23">
        <v>0</v>
      </c>
      <c r="V969" s="23">
        <v>5</v>
      </c>
      <c r="W969" s="23">
        <v>10.31</v>
      </c>
      <c r="X969" s="23">
        <v>0</v>
      </c>
      <c r="Y969" s="24">
        <v>0</v>
      </c>
      <c r="Z969" s="23">
        <v>0</v>
      </c>
      <c r="AA969" s="23">
        <v>0</v>
      </c>
      <c r="AB969" s="19" t="str">
        <f>VLOOKUP(E:E,笔记匹配!A:X,3,FALSE)</f>
        <v>是你拐</v>
      </c>
      <c r="AC969" s="19" t="str">
        <f>VLOOKUP(E:E,笔记匹配!A:X,2,FALSE)</f>
        <v>月之精华</v>
      </c>
      <c r="AD969" s="19" t="str">
        <f>VLOOKUP(E:E,笔记匹配!A:X,4,FALSE)</f>
        <v>广禾堂月之精华</v>
      </c>
    </row>
    <row r="970" spans="1:30">
      <c r="A970" s="22" t="s">
        <v>104</v>
      </c>
      <c r="B970" s="22" t="s">
        <v>598</v>
      </c>
      <c r="C970" s="23">
        <v>19868929</v>
      </c>
      <c r="D970" s="22" t="s">
        <v>172</v>
      </c>
      <c r="E970" s="22" t="s">
        <v>372</v>
      </c>
      <c r="F970" s="22" t="s">
        <v>599</v>
      </c>
      <c r="G970" s="23">
        <v>4439660</v>
      </c>
      <c r="H970" s="22" t="s">
        <v>599</v>
      </c>
      <c r="I970" s="23">
        <v>3806955</v>
      </c>
      <c r="J970" s="22" t="s">
        <v>518</v>
      </c>
      <c r="K970" s="23">
        <v>9.61</v>
      </c>
      <c r="L970" s="23">
        <v>1413</v>
      </c>
      <c r="M970" s="23">
        <v>34</v>
      </c>
      <c r="N970" s="24">
        <v>0.0241</v>
      </c>
      <c r="O970" s="23">
        <v>0.28</v>
      </c>
      <c r="P970" s="23">
        <v>6.8</v>
      </c>
      <c r="Q970" s="23">
        <v>0</v>
      </c>
      <c r="R970" s="23">
        <v>0</v>
      </c>
      <c r="S970" s="23">
        <v>0</v>
      </c>
      <c r="T970" s="23">
        <v>0</v>
      </c>
      <c r="U970" s="23">
        <v>0</v>
      </c>
      <c r="V970" s="23">
        <v>0</v>
      </c>
      <c r="W970" s="23">
        <v>0</v>
      </c>
      <c r="X970" s="23">
        <v>0</v>
      </c>
      <c r="Y970" s="24">
        <v>0</v>
      </c>
      <c r="Z970" s="23">
        <v>1</v>
      </c>
      <c r="AA970" s="23">
        <v>0</v>
      </c>
      <c r="AB970" s="19" t="str">
        <f>VLOOKUP(E:E,笔记匹配!A:X,3,FALSE)</f>
        <v>圆湘琴</v>
      </c>
      <c r="AC970" s="19" t="str">
        <f>VLOOKUP(E:E,笔记匹配!A:X,2,FALSE)</f>
        <v>月之精华</v>
      </c>
      <c r="AD970" s="19" t="str">
        <f>VLOOKUP(E:E,笔记匹配!A:X,4,FALSE)</f>
        <v>广禾堂月之精华</v>
      </c>
    </row>
    <row r="971" spans="1:30">
      <c r="A971" s="22" t="s">
        <v>104</v>
      </c>
      <c r="B971" s="22" t="s">
        <v>602</v>
      </c>
      <c r="C971" s="23">
        <v>20299815</v>
      </c>
      <c r="D971" s="22" t="s">
        <v>184</v>
      </c>
      <c r="E971" s="22" t="s">
        <v>390</v>
      </c>
      <c r="F971" s="22" t="s">
        <v>603</v>
      </c>
      <c r="G971" s="23">
        <v>4655703</v>
      </c>
      <c r="H971" s="22" t="s">
        <v>604</v>
      </c>
      <c r="I971" s="23">
        <v>3980592</v>
      </c>
      <c r="J971" s="22" t="s">
        <v>518</v>
      </c>
      <c r="K971" s="23">
        <v>379.58</v>
      </c>
      <c r="L971" s="23">
        <v>14715</v>
      </c>
      <c r="M971" s="23">
        <v>824</v>
      </c>
      <c r="N971" s="24">
        <v>0.056</v>
      </c>
      <c r="O971" s="23">
        <v>0.46</v>
      </c>
      <c r="P971" s="23">
        <v>25.8</v>
      </c>
      <c r="Q971" s="23">
        <v>47</v>
      </c>
      <c r="R971" s="23">
        <v>2</v>
      </c>
      <c r="S971" s="23">
        <v>31</v>
      </c>
      <c r="T971" s="23">
        <v>2</v>
      </c>
      <c r="U971" s="23">
        <v>2</v>
      </c>
      <c r="V971" s="23">
        <v>84</v>
      </c>
      <c r="W971" s="23">
        <v>4.52</v>
      </c>
      <c r="X971" s="23">
        <v>0</v>
      </c>
      <c r="Y971" s="24">
        <v>0</v>
      </c>
      <c r="Z971" s="23">
        <v>4</v>
      </c>
      <c r="AA971" s="23">
        <v>2</v>
      </c>
      <c r="AB971" s="19" t="str">
        <f>VLOOKUP(E:E,笔记匹配!A:X,3,FALSE)</f>
        <v>大雷芸</v>
      </c>
      <c r="AC971" s="19" t="str">
        <f>VLOOKUP(E:E,笔记匹配!A:X,2,FALSE)</f>
        <v>月之精华</v>
      </c>
      <c r="AD971" s="19" t="str">
        <f>VLOOKUP(E:E,笔记匹配!A:X,4,FALSE)</f>
        <v>广禾堂</v>
      </c>
    </row>
    <row r="972" spans="1:30">
      <c r="A972" s="22" t="s">
        <v>104</v>
      </c>
      <c r="B972" s="22" t="s">
        <v>605</v>
      </c>
      <c r="C972" s="23">
        <v>20594552</v>
      </c>
      <c r="D972" s="22" t="s">
        <v>184</v>
      </c>
      <c r="E972" s="22" t="s">
        <v>394</v>
      </c>
      <c r="F972" s="22" t="s">
        <v>606</v>
      </c>
      <c r="G972" s="23">
        <v>4808554</v>
      </c>
      <c r="H972" s="22" t="s">
        <v>606</v>
      </c>
      <c r="I972" s="23">
        <v>4093356</v>
      </c>
      <c r="J972" s="22" t="s">
        <v>518</v>
      </c>
      <c r="K972" s="23">
        <v>132.9</v>
      </c>
      <c r="L972" s="23">
        <v>7533</v>
      </c>
      <c r="M972" s="23">
        <v>325</v>
      </c>
      <c r="N972" s="24">
        <v>0.0431</v>
      </c>
      <c r="O972" s="23">
        <v>0.41</v>
      </c>
      <c r="P972" s="23">
        <v>17.64</v>
      </c>
      <c r="Q972" s="23">
        <v>23</v>
      </c>
      <c r="R972" s="23">
        <v>0</v>
      </c>
      <c r="S972" s="23">
        <v>17</v>
      </c>
      <c r="T972" s="23">
        <v>2</v>
      </c>
      <c r="U972" s="23">
        <v>1</v>
      </c>
      <c r="V972" s="23">
        <v>43</v>
      </c>
      <c r="W972" s="23">
        <v>3.09</v>
      </c>
      <c r="X972" s="23">
        <v>0</v>
      </c>
      <c r="Y972" s="24">
        <v>0</v>
      </c>
      <c r="Z972" s="23">
        <v>5</v>
      </c>
      <c r="AA972" s="23">
        <v>3</v>
      </c>
      <c r="AB972" s="19" t="str">
        <f>VLOOKUP(E:E,笔记匹配!A:X,3,FALSE)</f>
        <v>好书推荐 | 送给焦虑、迷茫的你</v>
      </c>
      <c r="AC972" s="19" t="str">
        <f>VLOOKUP(E:E,笔记匹配!A:X,2,FALSE)</f>
        <v>无</v>
      </c>
      <c r="AD972" s="19" t="str">
        <f>VLOOKUP(E:E,笔记匹配!A:X,4,FALSE)</f>
        <v>无</v>
      </c>
    </row>
    <row r="973" spans="1:30">
      <c r="A973" s="22" t="s">
        <v>105</v>
      </c>
      <c r="B973" s="22" t="s">
        <v>521</v>
      </c>
      <c r="C973" s="23">
        <v>16642222</v>
      </c>
      <c r="D973" s="22" t="s">
        <v>172</v>
      </c>
      <c r="E973" s="22" t="s">
        <v>372</v>
      </c>
      <c r="F973" s="22" t="s">
        <v>522</v>
      </c>
      <c r="G973" s="23">
        <v>3233847</v>
      </c>
      <c r="H973" s="22" t="s">
        <v>522</v>
      </c>
      <c r="I973" s="23">
        <v>2619163</v>
      </c>
      <c r="J973" s="22" t="s">
        <v>518</v>
      </c>
      <c r="K973" s="23">
        <v>122.92</v>
      </c>
      <c r="L973" s="23">
        <v>6565</v>
      </c>
      <c r="M973" s="23">
        <v>220</v>
      </c>
      <c r="N973" s="24">
        <v>0.0335</v>
      </c>
      <c r="O973" s="23">
        <v>0.56</v>
      </c>
      <c r="P973" s="23">
        <v>18.72</v>
      </c>
      <c r="Q973" s="23">
        <v>3</v>
      </c>
      <c r="R973" s="23">
        <v>1</v>
      </c>
      <c r="S973" s="23">
        <v>0</v>
      </c>
      <c r="T973" s="23">
        <v>0</v>
      </c>
      <c r="U973" s="23">
        <v>0</v>
      </c>
      <c r="V973" s="23">
        <v>4</v>
      </c>
      <c r="W973" s="23">
        <v>30.73</v>
      </c>
      <c r="X973" s="23">
        <v>0</v>
      </c>
      <c r="Y973" s="24">
        <v>0</v>
      </c>
      <c r="Z973" s="23">
        <v>0</v>
      </c>
      <c r="AA973" s="23">
        <v>1</v>
      </c>
      <c r="AB973" s="19" t="str">
        <f>VLOOKUP(E:E,笔记匹配!A:X,3,FALSE)</f>
        <v>圆湘琴</v>
      </c>
      <c r="AC973" s="19" t="str">
        <f>VLOOKUP(E:E,笔记匹配!A:X,2,FALSE)</f>
        <v>月之精华</v>
      </c>
      <c r="AD973" s="19" t="str">
        <f>VLOOKUP(E:E,笔记匹配!A:X,4,FALSE)</f>
        <v>广禾堂月之精华</v>
      </c>
    </row>
    <row r="974" spans="1:30">
      <c r="A974" s="22" t="s">
        <v>105</v>
      </c>
      <c r="B974" s="22" t="s">
        <v>521</v>
      </c>
      <c r="C974" s="23">
        <v>16642794</v>
      </c>
      <c r="D974" s="22" t="s">
        <v>172</v>
      </c>
      <c r="E974" s="22" t="s">
        <v>372</v>
      </c>
      <c r="F974" s="22" t="s">
        <v>523</v>
      </c>
      <c r="G974" s="23">
        <v>3233955</v>
      </c>
      <c r="H974" s="22" t="s">
        <v>523</v>
      </c>
      <c r="I974" s="23">
        <v>2619293</v>
      </c>
      <c r="J974" s="22" t="s">
        <v>518</v>
      </c>
      <c r="K974" s="23">
        <v>26.02</v>
      </c>
      <c r="L974" s="23">
        <v>1985</v>
      </c>
      <c r="M974" s="23">
        <v>59</v>
      </c>
      <c r="N974" s="24">
        <v>0.0297</v>
      </c>
      <c r="O974" s="23">
        <v>0.44</v>
      </c>
      <c r="P974" s="23">
        <v>13.11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23">
        <v>0</v>
      </c>
      <c r="X974" s="23">
        <v>0</v>
      </c>
      <c r="Y974" s="24">
        <v>0</v>
      </c>
      <c r="Z974" s="23">
        <v>0</v>
      </c>
      <c r="AA974" s="23">
        <v>0</v>
      </c>
      <c r="AB974" s="19" t="str">
        <f>VLOOKUP(E:E,笔记匹配!A:X,3,FALSE)</f>
        <v>圆湘琴</v>
      </c>
      <c r="AC974" s="19" t="str">
        <f>VLOOKUP(E:E,笔记匹配!A:X,2,FALSE)</f>
        <v>月之精华</v>
      </c>
      <c r="AD974" s="19" t="str">
        <f>VLOOKUP(E:E,笔记匹配!A:X,4,FALSE)</f>
        <v>广禾堂月之精华</v>
      </c>
    </row>
    <row r="975" spans="1:30">
      <c r="A975" s="22" t="s">
        <v>105</v>
      </c>
      <c r="B975" s="22" t="s">
        <v>521</v>
      </c>
      <c r="C975" s="23">
        <v>16642894</v>
      </c>
      <c r="D975" s="22" t="s">
        <v>172</v>
      </c>
      <c r="E975" s="22" t="s">
        <v>372</v>
      </c>
      <c r="F975" s="22" t="s">
        <v>524</v>
      </c>
      <c r="G975" s="23">
        <v>3233979</v>
      </c>
      <c r="H975" s="22" t="s">
        <v>524</v>
      </c>
      <c r="I975" s="23">
        <v>2619310</v>
      </c>
      <c r="J975" s="22" t="s">
        <v>518</v>
      </c>
      <c r="K975" s="23">
        <v>1.37</v>
      </c>
      <c r="L975" s="23">
        <v>116</v>
      </c>
      <c r="M975" s="23">
        <v>5</v>
      </c>
      <c r="N975" s="24">
        <v>0.0431</v>
      </c>
      <c r="O975" s="23">
        <v>0.27</v>
      </c>
      <c r="P975" s="23">
        <v>11.81</v>
      </c>
      <c r="Q975" s="23">
        <v>0</v>
      </c>
      <c r="R975" s="23">
        <v>0</v>
      </c>
      <c r="S975" s="23">
        <v>0</v>
      </c>
      <c r="T975" s="23">
        <v>0</v>
      </c>
      <c r="U975" s="23">
        <v>0</v>
      </c>
      <c r="V975" s="23">
        <v>0</v>
      </c>
      <c r="W975" s="23">
        <v>0</v>
      </c>
      <c r="X975" s="23">
        <v>0</v>
      </c>
      <c r="Y975" s="24">
        <v>0</v>
      </c>
      <c r="Z975" s="23">
        <v>0</v>
      </c>
      <c r="AA975" s="23">
        <v>0</v>
      </c>
      <c r="AB975" s="19" t="str">
        <f>VLOOKUP(E:E,笔记匹配!A:X,3,FALSE)</f>
        <v>圆湘琴</v>
      </c>
      <c r="AC975" s="19" t="str">
        <f>VLOOKUP(E:E,笔记匹配!A:X,2,FALSE)</f>
        <v>月之精华</v>
      </c>
      <c r="AD975" s="19" t="str">
        <f>VLOOKUP(E:E,笔记匹配!A:X,4,FALSE)</f>
        <v>广禾堂月之精华</v>
      </c>
    </row>
    <row r="976" spans="1:30">
      <c r="A976" s="22" t="s">
        <v>105</v>
      </c>
      <c r="B976" s="22" t="s">
        <v>531</v>
      </c>
      <c r="C976" s="23">
        <v>16851432</v>
      </c>
      <c r="D976" s="22" t="s">
        <v>172</v>
      </c>
      <c r="E976" s="22" t="s">
        <v>372</v>
      </c>
      <c r="F976" s="22" t="s">
        <v>532</v>
      </c>
      <c r="G976" s="23">
        <v>3264185</v>
      </c>
      <c r="H976" s="22" t="s">
        <v>532</v>
      </c>
      <c r="I976" s="23">
        <v>2651960</v>
      </c>
      <c r="J976" s="22" t="s">
        <v>518</v>
      </c>
      <c r="K976" s="23">
        <v>127.84</v>
      </c>
      <c r="L976" s="23">
        <v>10391</v>
      </c>
      <c r="M976" s="23">
        <v>279</v>
      </c>
      <c r="N976" s="24">
        <v>0.0269</v>
      </c>
      <c r="O976" s="23">
        <v>0.46</v>
      </c>
      <c r="P976" s="23">
        <v>12.3</v>
      </c>
      <c r="Q976" s="23">
        <v>3</v>
      </c>
      <c r="R976" s="23">
        <v>0</v>
      </c>
      <c r="S976" s="23">
        <v>0</v>
      </c>
      <c r="T976" s="23">
        <v>0</v>
      </c>
      <c r="U976" s="23">
        <v>0</v>
      </c>
      <c r="V976" s="23">
        <v>3</v>
      </c>
      <c r="W976" s="23">
        <v>42.61</v>
      </c>
      <c r="X976" s="23">
        <v>0</v>
      </c>
      <c r="Y976" s="24">
        <v>0</v>
      </c>
      <c r="Z976" s="23">
        <v>0</v>
      </c>
      <c r="AA976" s="23">
        <v>0</v>
      </c>
      <c r="AB976" s="19" t="str">
        <f>VLOOKUP(E:E,笔记匹配!A:X,3,FALSE)</f>
        <v>圆湘琴</v>
      </c>
      <c r="AC976" s="19" t="str">
        <f>VLOOKUP(E:E,笔记匹配!A:X,2,FALSE)</f>
        <v>月之精华</v>
      </c>
      <c r="AD976" s="19" t="str">
        <f>VLOOKUP(E:E,笔记匹配!A:X,4,FALSE)</f>
        <v>广禾堂月之精华</v>
      </c>
    </row>
    <row r="977" spans="1:30">
      <c r="A977" s="22" t="s">
        <v>105</v>
      </c>
      <c r="B977" s="22" t="s">
        <v>557</v>
      </c>
      <c r="C977" s="23">
        <v>17419696</v>
      </c>
      <c r="D977" s="22" t="s">
        <v>172</v>
      </c>
      <c r="E977" s="22" t="s">
        <v>372</v>
      </c>
      <c r="F977" s="22" t="s">
        <v>558</v>
      </c>
      <c r="G977" s="23">
        <v>3345513</v>
      </c>
      <c r="H977" s="22" t="s">
        <v>558</v>
      </c>
      <c r="I977" s="23">
        <v>2733316</v>
      </c>
      <c r="J977" s="22" t="s">
        <v>518</v>
      </c>
      <c r="K977" s="23">
        <v>127.49</v>
      </c>
      <c r="L977" s="23">
        <v>10557</v>
      </c>
      <c r="M977" s="23">
        <v>283</v>
      </c>
      <c r="N977" s="24">
        <v>0.0268</v>
      </c>
      <c r="O977" s="23">
        <v>0.45</v>
      </c>
      <c r="P977" s="23">
        <v>12.08</v>
      </c>
      <c r="Q977" s="23">
        <v>1</v>
      </c>
      <c r="R977" s="23">
        <v>0</v>
      </c>
      <c r="S977" s="23">
        <v>2</v>
      </c>
      <c r="T977" s="23">
        <v>0</v>
      </c>
      <c r="U977" s="23">
        <v>0</v>
      </c>
      <c r="V977" s="23">
        <v>3</v>
      </c>
      <c r="W977" s="23">
        <v>42.5</v>
      </c>
      <c r="X977" s="23">
        <v>0</v>
      </c>
      <c r="Y977" s="24">
        <v>0</v>
      </c>
      <c r="Z977" s="23">
        <v>0</v>
      </c>
      <c r="AA977" s="23">
        <v>0</v>
      </c>
      <c r="AB977" s="19" t="str">
        <f>VLOOKUP(E:E,笔记匹配!A:X,3,FALSE)</f>
        <v>圆湘琴</v>
      </c>
      <c r="AC977" s="19" t="str">
        <f>VLOOKUP(E:E,笔记匹配!A:X,2,FALSE)</f>
        <v>月之精华</v>
      </c>
      <c r="AD977" s="19" t="str">
        <f>VLOOKUP(E:E,笔记匹配!A:X,4,FALSE)</f>
        <v>广禾堂月之精华</v>
      </c>
    </row>
    <row r="978" spans="1:30">
      <c r="A978" s="22" t="s">
        <v>105</v>
      </c>
      <c r="B978" s="22" t="s">
        <v>569</v>
      </c>
      <c r="C978" s="23">
        <v>17994331</v>
      </c>
      <c r="D978" s="22" t="s">
        <v>172</v>
      </c>
      <c r="E978" s="22" t="s">
        <v>372</v>
      </c>
      <c r="F978" s="22" t="s">
        <v>570</v>
      </c>
      <c r="G978" s="23">
        <v>3555881</v>
      </c>
      <c r="H978" s="22" t="s">
        <v>570</v>
      </c>
      <c r="I978" s="23">
        <v>2940876</v>
      </c>
      <c r="J978" s="22" t="s">
        <v>518</v>
      </c>
      <c r="K978" s="23">
        <v>6.26</v>
      </c>
      <c r="L978" s="23">
        <v>721</v>
      </c>
      <c r="M978" s="23">
        <v>21</v>
      </c>
      <c r="N978" s="24">
        <v>0.0291</v>
      </c>
      <c r="O978" s="23">
        <v>0.3</v>
      </c>
      <c r="P978" s="23">
        <v>8.68</v>
      </c>
      <c r="Q978" s="23">
        <v>0</v>
      </c>
      <c r="R978" s="23">
        <v>0</v>
      </c>
      <c r="S978" s="23">
        <v>0</v>
      </c>
      <c r="T978" s="23">
        <v>0</v>
      </c>
      <c r="U978" s="23">
        <v>0</v>
      </c>
      <c r="V978" s="23">
        <v>0</v>
      </c>
      <c r="W978" s="23">
        <v>0</v>
      </c>
      <c r="X978" s="23">
        <v>0</v>
      </c>
      <c r="Y978" s="24">
        <v>0</v>
      </c>
      <c r="Z978" s="23">
        <v>0</v>
      </c>
      <c r="AA978" s="23">
        <v>0</v>
      </c>
      <c r="AB978" s="19" t="str">
        <f>VLOOKUP(E:E,笔记匹配!A:X,3,FALSE)</f>
        <v>圆湘琴</v>
      </c>
      <c r="AC978" s="19" t="str">
        <f>VLOOKUP(E:E,笔记匹配!A:X,2,FALSE)</f>
        <v>月之精华</v>
      </c>
      <c r="AD978" s="19" t="str">
        <f>VLOOKUP(E:E,笔记匹配!A:X,4,FALSE)</f>
        <v>广禾堂月之精华</v>
      </c>
    </row>
    <row r="979" spans="1:30">
      <c r="A979" s="22" t="s">
        <v>105</v>
      </c>
      <c r="B979" s="22" t="s">
        <v>573</v>
      </c>
      <c r="C979" s="23">
        <v>18062841</v>
      </c>
      <c r="D979" s="22" t="s">
        <v>172</v>
      </c>
      <c r="E979" s="22" t="s">
        <v>373</v>
      </c>
      <c r="F979" s="22" t="s">
        <v>574</v>
      </c>
      <c r="G979" s="23">
        <v>3590010</v>
      </c>
      <c r="H979" s="22" t="s">
        <v>575</v>
      </c>
      <c r="I979" s="23">
        <v>2975201</v>
      </c>
      <c r="J979" s="22" t="s">
        <v>518</v>
      </c>
      <c r="K979" s="23">
        <v>2.7</v>
      </c>
      <c r="L979" s="23">
        <v>173</v>
      </c>
      <c r="M979" s="23">
        <v>9</v>
      </c>
      <c r="N979" s="24">
        <v>0.052</v>
      </c>
      <c r="O979" s="23">
        <v>0.3</v>
      </c>
      <c r="P979" s="23">
        <v>15.61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23">
        <v>0</v>
      </c>
      <c r="X979" s="23">
        <v>0</v>
      </c>
      <c r="Y979" s="24">
        <v>0</v>
      </c>
      <c r="Z979" s="23">
        <v>0</v>
      </c>
      <c r="AA979" s="23">
        <v>0</v>
      </c>
      <c r="AB979" s="19" t="str">
        <f>VLOOKUP(E:E,笔记匹配!A:X,3,FALSE)</f>
        <v>西米是个小可爱</v>
      </c>
      <c r="AC979" s="19" t="str">
        <f>VLOOKUP(E:E,笔记匹配!A:X,2,FALSE)</f>
        <v>月之精华</v>
      </c>
      <c r="AD979" s="19" t="str">
        <f>VLOOKUP(E:E,笔记匹配!A:X,4,FALSE)</f>
        <v>广禾堂</v>
      </c>
    </row>
    <row r="980" spans="1:30">
      <c r="A980" s="22" t="s">
        <v>105</v>
      </c>
      <c r="B980" s="22" t="s">
        <v>573</v>
      </c>
      <c r="C980" s="23">
        <v>18063010</v>
      </c>
      <c r="D980" s="22" t="s">
        <v>172</v>
      </c>
      <c r="E980" s="22" t="s">
        <v>373</v>
      </c>
      <c r="F980" s="22" t="s">
        <v>576</v>
      </c>
      <c r="G980" s="23">
        <v>3590089</v>
      </c>
      <c r="H980" s="22" t="s">
        <v>577</v>
      </c>
      <c r="I980" s="23">
        <v>2975278</v>
      </c>
      <c r="J980" s="22" t="s">
        <v>518</v>
      </c>
      <c r="K980" s="23">
        <v>76.55</v>
      </c>
      <c r="L980" s="23">
        <v>5219</v>
      </c>
      <c r="M980" s="23">
        <v>175</v>
      </c>
      <c r="N980" s="24">
        <v>0.0335</v>
      </c>
      <c r="O980" s="23">
        <v>0.44</v>
      </c>
      <c r="P980" s="23">
        <v>14.67</v>
      </c>
      <c r="Q980" s="23">
        <v>2</v>
      </c>
      <c r="R980" s="23">
        <v>0</v>
      </c>
      <c r="S980" s="23">
        <v>0</v>
      </c>
      <c r="T980" s="23">
        <v>1</v>
      </c>
      <c r="U980" s="23">
        <v>0</v>
      </c>
      <c r="V980" s="23">
        <v>3</v>
      </c>
      <c r="W980" s="23">
        <v>25.52</v>
      </c>
      <c r="X980" s="23">
        <v>0</v>
      </c>
      <c r="Y980" s="24">
        <v>0</v>
      </c>
      <c r="Z980" s="23">
        <v>0</v>
      </c>
      <c r="AA980" s="23">
        <v>0</v>
      </c>
      <c r="AB980" s="19" t="str">
        <f>VLOOKUP(E:E,笔记匹配!A:X,3,FALSE)</f>
        <v>西米是个小可爱</v>
      </c>
      <c r="AC980" s="19" t="str">
        <f>VLOOKUP(E:E,笔记匹配!A:X,2,FALSE)</f>
        <v>月之精华</v>
      </c>
      <c r="AD980" s="19" t="str">
        <f>VLOOKUP(E:E,笔记匹配!A:X,4,FALSE)</f>
        <v>广禾堂</v>
      </c>
    </row>
    <row r="981" spans="1:30">
      <c r="A981" s="22" t="s">
        <v>105</v>
      </c>
      <c r="B981" s="22" t="s">
        <v>578</v>
      </c>
      <c r="C981" s="23">
        <v>18063089</v>
      </c>
      <c r="D981" s="22" t="s">
        <v>172</v>
      </c>
      <c r="E981" s="22" t="s">
        <v>372</v>
      </c>
      <c r="F981" s="22" t="s">
        <v>579</v>
      </c>
      <c r="G981" s="23">
        <v>3590129</v>
      </c>
      <c r="H981" s="22" t="s">
        <v>580</v>
      </c>
      <c r="I981" s="23">
        <v>2975322</v>
      </c>
      <c r="J981" s="22" t="s">
        <v>518</v>
      </c>
      <c r="K981" s="23">
        <v>7.79</v>
      </c>
      <c r="L981" s="23">
        <v>889</v>
      </c>
      <c r="M981" s="23">
        <v>27</v>
      </c>
      <c r="N981" s="24">
        <v>0.0304</v>
      </c>
      <c r="O981" s="23">
        <v>0.29</v>
      </c>
      <c r="P981" s="23">
        <v>8.76</v>
      </c>
      <c r="Q981" s="23">
        <v>0</v>
      </c>
      <c r="R981" s="23">
        <v>0</v>
      </c>
      <c r="S981" s="23">
        <v>0</v>
      </c>
      <c r="T981" s="23">
        <v>0</v>
      </c>
      <c r="U981" s="23">
        <v>0</v>
      </c>
      <c r="V981" s="23">
        <v>0</v>
      </c>
      <c r="W981" s="23">
        <v>0</v>
      </c>
      <c r="X981" s="23">
        <v>0</v>
      </c>
      <c r="Y981" s="24">
        <v>0</v>
      </c>
      <c r="Z981" s="23">
        <v>0</v>
      </c>
      <c r="AA981" s="23">
        <v>0</v>
      </c>
      <c r="AB981" s="19" t="str">
        <f>VLOOKUP(E:E,笔记匹配!A:X,3,FALSE)</f>
        <v>圆湘琴</v>
      </c>
      <c r="AC981" s="19" t="str">
        <f>VLOOKUP(E:E,笔记匹配!A:X,2,FALSE)</f>
        <v>月之精华</v>
      </c>
      <c r="AD981" s="19" t="str">
        <f>VLOOKUP(E:E,笔记匹配!A:X,4,FALSE)</f>
        <v>广禾堂月之精华</v>
      </c>
    </row>
    <row r="982" spans="1:30">
      <c r="A982" s="22" t="s">
        <v>105</v>
      </c>
      <c r="B982" s="22" t="s">
        <v>590</v>
      </c>
      <c r="C982" s="23">
        <v>19153892</v>
      </c>
      <c r="D982" s="22" t="s">
        <v>184</v>
      </c>
      <c r="E982" s="22" t="s">
        <v>374</v>
      </c>
      <c r="F982" s="22" t="s">
        <v>591</v>
      </c>
      <c r="G982" s="23">
        <v>4107361</v>
      </c>
      <c r="H982" s="22" t="s">
        <v>591</v>
      </c>
      <c r="I982" s="23">
        <v>3489735</v>
      </c>
      <c r="J982" s="22" t="s">
        <v>518</v>
      </c>
      <c r="K982" s="23">
        <v>39.36</v>
      </c>
      <c r="L982" s="23">
        <v>1436</v>
      </c>
      <c r="M982" s="23">
        <v>80</v>
      </c>
      <c r="N982" s="24">
        <v>0.0557</v>
      </c>
      <c r="O982" s="23">
        <v>0.49</v>
      </c>
      <c r="P982" s="23">
        <v>27.41</v>
      </c>
      <c r="Q982" s="23">
        <v>4</v>
      </c>
      <c r="R982" s="23">
        <v>0</v>
      </c>
      <c r="S982" s="23">
        <v>2</v>
      </c>
      <c r="T982" s="23">
        <v>0</v>
      </c>
      <c r="U982" s="23">
        <v>0</v>
      </c>
      <c r="V982" s="23">
        <v>6</v>
      </c>
      <c r="W982" s="23">
        <v>6.56</v>
      </c>
      <c r="X982" s="23">
        <v>0</v>
      </c>
      <c r="Y982" s="24">
        <v>0</v>
      </c>
      <c r="Z982" s="23">
        <v>0</v>
      </c>
      <c r="AA982" s="23">
        <v>0</v>
      </c>
      <c r="AB982" s="19" t="str">
        <f>VLOOKUP(E:E,笔记匹配!A:X,3,FALSE)</f>
        <v>是你拐</v>
      </c>
      <c r="AC982" s="19" t="str">
        <f>VLOOKUP(E:E,笔记匹配!A:X,2,FALSE)</f>
        <v>月之精华</v>
      </c>
      <c r="AD982" s="19" t="str">
        <f>VLOOKUP(E:E,笔记匹配!A:X,4,FALSE)</f>
        <v>广禾堂月之精华</v>
      </c>
    </row>
    <row r="983" spans="1:30">
      <c r="A983" s="22" t="s">
        <v>105</v>
      </c>
      <c r="B983" s="22" t="s">
        <v>598</v>
      </c>
      <c r="C983" s="23">
        <v>19868929</v>
      </c>
      <c r="D983" s="22" t="s">
        <v>172</v>
      </c>
      <c r="E983" s="22" t="s">
        <v>372</v>
      </c>
      <c r="F983" s="22" t="s">
        <v>599</v>
      </c>
      <c r="G983" s="23">
        <v>4439660</v>
      </c>
      <c r="H983" s="22" t="s">
        <v>599</v>
      </c>
      <c r="I983" s="23">
        <v>3806955</v>
      </c>
      <c r="J983" s="22" t="s">
        <v>518</v>
      </c>
      <c r="K983" s="23">
        <v>5.77</v>
      </c>
      <c r="L983" s="23">
        <v>672</v>
      </c>
      <c r="M983" s="23">
        <v>21</v>
      </c>
      <c r="N983" s="24">
        <v>0.0312</v>
      </c>
      <c r="O983" s="23">
        <v>0.27</v>
      </c>
      <c r="P983" s="23">
        <v>8.59</v>
      </c>
      <c r="Q983" s="23">
        <v>0</v>
      </c>
      <c r="R983" s="23">
        <v>0</v>
      </c>
      <c r="S983" s="23">
        <v>0</v>
      </c>
      <c r="T983" s="23">
        <v>0</v>
      </c>
      <c r="U983" s="23">
        <v>0</v>
      </c>
      <c r="V983" s="23">
        <v>0</v>
      </c>
      <c r="W983" s="23">
        <v>0</v>
      </c>
      <c r="X983" s="23">
        <v>0</v>
      </c>
      <c r="Y983" s="24">
        <v>0</v>
      </c>
      <c r="Z983" s="23">
        <v>0</v>
      </c>
      <c r="AA983" s="23">
        <v>0</v>
      </c>
      <c r="AB983" s="19" t="str">
        <f>VLOOKUP(E:E,笔记匹配!A:X,3,FALSE)</f>
        <v>圆湘琴</v>
      </c>
      <c r="AC983" s="19" t="str">
        <f>VLOOKUP(E:E,笔记匹配!A:X,2,FALSE)</f>
        <v>月之精华</v>
      </c>
      <c r="AD983" s="19" t="str">
        <f>VLOOKUP(E:E,笔记匹配!A:X,4,FALSE)</f>
        <v>广禾堂月之精华</v>
      </c>
    </row>
    <row r="984" spans="1:30">
      <c r="A984" s="22" t="s">
        <v>105</v>
      </c>
      <c r="B984" s="22" t="s">
        <v>602</v>
      </c>
      <c r="C984" s="23">
        <v>20299815</v>
      </c>
      <c r="D984" s="22" t="s">
        <v>184</v>
      </c>
      <c r="E984" s="22" t="s">
        <v>390</v>
      </c>
      <c r="F984" s="22" t="s">
        <v>603</v>
      </c>
      <c r="G984" s="23">
        <v>4655703</v>
      </c>
      <c r="H984" s="22" t="s">
        <v>604</v>
      </c>
      <c r="I984" s="23">
        <v>3980592</v>
      </c>
      <c r="J984" s="22" t="s">
        <v>518</v>
      </c>
      <c r="K984" s="23">
        <v>136.36</v>
      </c>
      <c r="L984" s="23">
        <v>4886</v>
      </c>
      <c r="M984" s="23">
        <v>270</v>
      </c>
      <c r="N984" s="24">
        <v>0.0553</v>
      </c>
      <c r="O984" s="23">
        <v>0.51</v>
      </c>
      <c r="P984" s="23">
        <v>27.91</v>
      </c>
      <c r="Q984" s="23">
        <v>28</v>
      </c>
      <c r="R984" s="23">
        <v>1</v>
      </c>
      <c r="S984" s="23">
        <v>15</v>
      </c>
      <c r="T984" s="23">
        <v>0</v>
      </c>
      <c r="U984" s="23">
        <v>0</v>
      </c>
      <c r="V984" s="23">
        <v>44</v>
      </c>
      <c r="W984" s="23">
        <v>3.1</v>
      </c>
      <c r="X984" s="23">
        <v>0</v>
      </c>
      <c r="Y984" s="24">
        <v>0</v>
      </c>
      <c r="Z984" s="23">
        <v>3</v>
      </c>
      <c r="AA984" s="23">
        <v>1</v>
      </c>
      <c r="AB984" s="19" t="str">
        <f>VLOOKUP(E:E,笔记匹配!A:X,3,FALSE)</f>
        <v>大雷芸</v>
      </c>
      <c r="AC984" s="19" t="str">
        <f>VLOOKUP(E:E,笔记匹配!A:X,2,FALSE)</f>
        <v>月之精华</v>
      </c>
      <c r="AD984" s="19" t="str">
        <f>VLOOKUP(E:E,笔记匹配!A:X,4,FALSE)</f>
        <v>广禾堂</v>
      </c>
    </row>
    <row r="985" spans="1:30">
      <c r="A985" s="22" t="s">
        <v>105</v>
      </c>
      <c r="B985" s="22" t="s">
        <v>605</v>
      </c>
      <c r="C985" s="23">
        <v>20594552</v>
      </c>
      <c r="D985" s="22" t="s">
        <v>184</v>
      </c>
      <c r="E985" s="22" t="s">
        <v>394</v>
      </c>
      <c r="F985" s="22" t="s">
        <v>606</v>
      </c>
      <c r="G985" s="23">
        <v>4808554</v>
      </c>
      <c r="H985" s="22" t="s">
        <v>606</v>
      </c>
      <c r="I985" s="23">
        <v>4093356</v>
      </c>
      <c r="J985" s="22" t="s">
        <v>518</v>
      </c>
      <c r="K985" s="23">
        <v>2.32</v>
      </c>
      <c r="L985" s="23">
        <v>157</v>
      </c>
      <c r="M985" s="23">
        <v>8</v>
      </c>
      <c r="N985" s="24">
        <v>0.051</v>
      </c>
      <c r="O985" s="23">
        <v>0.29</v>
      </c>
      <c r="P985" s="23">
        <v>14.78</v>
      </c>
      <c r="Q985" s="23">
        <v>0</v>
      </c>
      <c r="R985" s="23">
        <v>0</v>
      </c>
      <c r="S985" s="23">
        <v>1</v>
      </c>
      <c r="T985" s="23">
        <v>0</v>
      </c>
      <c r="U985" s="23">
        <v>0</v>
      </c>
      <c r="V985" s="23">
        <v>1</v>
      </c>
      <c r="W985" s="23">
        <v>2.32</v>
      </c>
      <c r="X985" s="23">
        <v>0</v>
      </c>
      <c r="Y985" s="24">
        <v>0</v>
      </c>
      <c r="Z985" s="23">
        <v>0</v>
      </c>
      <c r="AA985" s="23">
        <v>0</v>
      </c>
      <c r="AB985" s="19" t="str">
        <f>VLOOKUP(E:E,笔记匹配!A:X,3,FALSE)</f>
        <v>好书推荐 | 送给焦虑、迷茫的你</v>
      </c>
      <c r="AC985" s="19" t="str">
        <f>VLOOKUP(E:E,笔记匹配!A:X,2,FALSE)</f>
        <v>无</v>
      </c>
      <c r="AD985" s="19" t="str">
        <f>VLOOKUP(E:E,笔记匹配!A:X,4,FALSE)</f>
        <v>无</v>
      </c>
    </row>
    <row r="986" spans="1:30">
      <c r="A986" s="22" t="s">
        <v>106</v>
      </c>
      <c r="B986" s="22" t="s">
        <v>521</v>
      </c>
      <c r="C986" s="23">
        <v>16642222</v>
      </c>
      <c r="D986" s="22" t="s">
        <v>172</v>
      </c>
      <c r="E986" s="22" t="s">
        <v>372</v>
      </c>
      <c r="F986" s="22" t="s">
        <v>522</v>
      </c>
      <c r="G986" s="23">
        <v>3233847</v>
      </c>
      <c r="H986" s="22" t="s">
        <v>522</v>
      </c>
      <c r="I986" s="23">
        <v>2619163</v>
      </c>
      <c r="J986" s="22" t="s">
        <v>518</v>
      </c>
      <c r="K986" s="23">
        <v>208.77</v>
      </c>
      <c r="L986" s="23">
        <v>11346</v>
      </c>
      <c r="M986" s="23">
        <v>431</v>
      </c>
      <c r="N986" s="24">
        <v>0.038</v>
      </c>
      <c r="O986" s="23">
        <v>0.48</v>
      </c>
      <c r="P986" s="23">
        <v>18.4</v>
      </c>
      <c r="Q986" s="23">
        <v>7</v>
      </c>
      <c r="R986" s="23">
        <v>0</v>
      </c>
      <c r="S986" s="23">
        <v>4</v>
      </c>
      <c r="T986" s="23">
        <v>2</v>
      </c>
      <c r="U986" s="23">
        <v>0</v>
      </c>
      <c r="V986" s="23">
        <v>13</v>
      </c>
      <c r="W986" s="23">
        <v>16.06</v>
      </c>
      <c r="X986" s="23">
        <v>0</v>
      </c>
      <c r="Y986" s="24">
        <v>0</v>
      </c>
      <c r="Z986" s="23">
        <v>4</v>
      </c>
      <c r="AA986" s="23">
        <v>1</v>
      </c>
      <c r="AB986" s="19" t="str">
        <f>VLOOKUP(E:E,笔记匹配!A:X,3,FALSE)</f>
        <v>圆湘琴</v>
      </c>
      <c r="AC986" s="19" t="str">
        <f>VLOOKUP(E:E,笔记匹配!A:X,2,FALSE)</f>
        <v>月之精华</v>
      </c>
      <c r="AD986" s="19" t="str">
        <f>VLOOKUP(E:E,笔记匹配!A:X,4,FALSE)</f>
        <v>广禾堂月之精华</v>
      </c>
    </row>
    <row r="987" spans="1:30">
      <c r="A987" s="22" t="s">
        <v>106</v>
      </c>
      <c r="B987" s="22" t="s">
        <v>521</v>
      </c>
      <c r="C987" s="23">
        <v>16642794</v>
      </c>
      <c r="D987" s="22" t="s">
        <v>172</v>
      </c>
      <c r="E987" s="22" t="s">
        <v>372</v>
      </c>
      <c r="F987" s="22" t="s">
        <v>523</v>
      </c>
      <c r="G987" s="23">
        <v>3233955</v>
      </c>
      <c r="H987" s="22" t="s">
        <v>523</v>
      </c>
      <c r="I987" s="23">
        <v>2619293</v>
      </c>
      <c r="J987" s="22" t="s">
        <v>518</v>
      </c>
      <c r="K987" s="23">
        <v>38.73</v>
      </c>
      <c r="L987" s="23">
        <v>2754</v>
      </c>
      <c r="M987" s="23">
        <v>89</v>
      </c>
      <c r="N987" s="24">
        <v>0.0323</v>
      </c>
      <c r="O987" s="23">
        <v>0.44</v>
      </c>
      <c r="P987" s="23">
        <v>14.06</v>
      </c>
      <c r="Q987" s="23">
        <v>1</v>
      </c>
      <c r="R987" s="23">
        <v>0</v>
      </c>
      <c r="S987" s="23">
        <v>0</v>
      </c>
      <c r="T987" s="23">
        <v>0</v>
      </c>
      <c r="U987" s="23">
        <v>0</v>
      </c>
      <c r="V987" s="23">
        <v>1</v>
      </c>
      <c r="W987" s="23">
        <v>38.73</v>
      </c>
      <c r="X987" s="23">
        <v>0</v>
      </c>
      <c r="Y987" s="24">
        <v>0</v>
      </c>
      <c r="Z987" s="23">
        <v>0</v>
      </c>
      <c r="AA987" s="23">
        <v>0</v>
      </c>
      <c r="AB987" s="19" t="str">
        <f>VLOOKUP(E:E,笔记匹配!A:X,3,FALSE)</f>
        <v>圆湘琴</v>
      </c>
      <c r="AC987" s="19" t="str">
        <f>VLOOKUP(E:E,笔记匹配!A:X,2,FALSE)</f>
        <v>月之精华</v>
      </c>
      <c r="AD987" s="19" t="str">
        <f>VLOOKUP(E:E,笔记匹配!A:X,4,FALSE)</f>
        <v>广禾堂月之精华</v>
      </c>
    </row>
    <row r="988" spans="1:30">
      <c r="A988" s="22" t="s">
        <v>106</v>
      </c>
      <c r="B988" s="22" t="s">
        <v>521</v>
      </c>
      <c r="C988" s="23">
        <v>16642894</v>
      </c>
      <c r="D988" s="22" t="s">
        <v>172</v>
      </c>
      <c r="E988" s="22" t="s">
        <v>372</v>
      </c>
      <c r="F988" s="22" t="s">
        <v>524</v>
      </c>
      <c r="G988" s="23">
        <v>3233979</v>
      </c>
      <c r="H988" s="22" t="s">
        <v>524</v>
      </c>
      <c r="I988" s="23">
        <v>2619310</v>
      </c>
      <c r="J988" s="22" t="s">
        <v>518</v>
      </c>
      <c r="K988" s="23">
        <v>1.08</v>
      </c>
      <c r="L988" s="23">
        <v>139</v>
      </c>
      <c r="M988" s="23">
        <v>4</v>
      </c>
      <c r="N988" s="24">
        <v>0.0288</v>
      </c>
      <c r="O988" s="23">
        <v>0.27</v>
      </c>
      <c r="P988" s="23">
        <v>7.77</v>
      </c>
      <c r="Q988" s="23">
        <v>0</v>
      </c>
      <c r="R988" s="23">
        <v>0</v>
      </c>
      <c r="S988" s="23">
        <v>0</v>
      </c>
      <c r="T988" s="23">
        <v>0</v>
      </c>
      <c r="U988" s="23">
        <v>0</v>
      </c>
      <c r="V988" s="23">
        <v>0</v>
      </c>
      <c r="W988" s="23">
        <v>0</v>
      </c>
      <c r="X988" s="23">
        <v>0</v>
      </c>
      <c r="Y988" s="24">
        <v>0</v>
      </c>
      <c r="Z988" s="23">
        <v>0</v>
      </c>
      <c r="AA988" s="23">
        <v>0</v>
      </c>
      <c r="AB988" s="19" t="str">
        <f>VLOOKUP(E:E,笔记匹配!A:X,3,FALSE)</f>
        <v>圆湘琴</v>
      </c>
      <c r="AC988" s="19" t="str">
        <f>VLOOKUP(E:E,笔记匹配!A:X,2,FALSE)</f>
        <v>月之精华</v>
      </c>
      <c r="AD988" s="19" t="str">
        <f>VLOOKUP(E:E,笔记匹配!A:X,4,FALSE)</f>
        <v>广禾堂月之精华</v>
      </c>
    </row>
    <row r="989" spans="1:30">
      <c r="A989" s="22" t="s">
        <v>106</v>
      </c>
      <c r="B989" s="22" t="s">
        <v>531</v>
      </c>
      <c r="C989" s="23">
        <v>16851432</v>
      </c>
      <c r="D989" s="22" t="s">
        <v>172</v>
      </c>
      <c r="E989" s="22" t="s">
        <v>372</v>
      </c>
      <c r="F989" s="22" t="s">
        <v>532</v>
      </c>
      <c r="G989" s="23">
        <v>3264185</v>
      </c>
      <c r="H989" s="22" t="s">
        <v>532</v>
      </c>
      <c r="I989" s="23">
        <v>2651960</v>
      </c>
      <c r="J989" s="22" t="s">
        <v>518</v>
      </c>
      <c r="K989" s="23">
        <v>174.76</v>
      </c>
      <c r="L989" s="23">
        <v>13111</v>
      </c>
      <c r="M989" s="23">
        <v>394</v>
      </c>
      <c r="N989" s="24">
        <v>0.0301</v>
      </c>
      <c r="O989" s="23">
        <v>0.44</v>
      </c>
      <c r="P989" s="23">
        <v>13.33</v>
      </c>
      <c r="Q989" s="23">
        <v>4</v>
      </c>
      <c r="R989" s="23">
        <v>0</v>
      </c>
      <c r="S989" s="23">
        <v>1</v>
      </c>
      <c r="T989" s="23">
        <v>0</v>
      </c>
      <c r="U989" s="23">
        <v>0</v>
      </c>
      <c r="V989" s="23">
        <v>5</v>
      </c>
      <c r="W989" s="23">
        <v>34.95</v>
      </c>
      <c r="X989" s="23">
        <v>0</v>
      </c>
      <c r="Y989" s="24">
        <v>0</v>
      </c>
      <c r="Z989" s="23">
        <v>1</v>
      </c>
      <c r="AA989" s="23">
        <v>3</v>
      </c>
      <c r="AB989" s="19" t="str">
        <f>VLOOKUP(E:E,笔记匹配!A:X,3,FALSE)</f>
        <v>圆湘琴</v>
      </c>
      <c r="AC989" s="19" t="str">
        <f>VLOOKUP(E:E,笔记匹配!A:X,2,FALSE)</f>
        <v>月之精华</v>
      </c>
      <c r="AD989" s="19" t="str">
        <f>VLOOKUP(E:E,笔记匹配!A:X,4,FALSE)</f>
        <v>广禾堂月之精华</v>
      </c>
    </row>
    <row r="990" spans="1:30">
      <c r="A990" s="22" t="s">
        <v>106</v>
      </c>
      <c r="B990" s="22" t="s">
        <v>557</v>
      </c>
      <c r="C990" s="23">
        <v>17419696</v>
      </c>
      <c r="D990" s="22" t="s">
        <v>172</v>
      </c>
      <c r="E990" s="22" t="s">
        <v>372</v>
      </c>
      <c r="F990" s="22" t="s">
        <v>558</v>
      </c>
      <c r="G990" s="23">
        <v>3345513</v>
      </c>
      <c r="H990" s="22" t="s">
        <v>558</v>
      </c>
      <c r="I990" s="23">
        <v>2733316</v>
      </c>
      <c r="J990" s="22" t="s">
        <v>518</v>
      </c>
      <c r="K990" s="23">
        <v>148.59</v>
      </c>
      <c r="L990" s="23">
        <v>11215</v>
      </c>
      <c r="M990" s="23">
        <v>357</v>
      </c>
      <c r="N990" s="24">
        <v>0.0318</v>
      </c>
      <c r="O990" s="23">
        <v>0.42</v>
      </c>
      <c r="P990" s="23">
        <v>13.25</v>
      </c>
      <c r="Q990" s="23">
        <v>2</v>
      </c>
      <c r="R990" s="23">
        <v>0</v>
      </c>
      <c r="S990" s="23">
        <v>3</v>
      </c>
      <c r="T990" s="23">
        <v>0</v>
      </c>
      <c r="U990" s="23">
        <v>1</v>
      </c>
      <c r="V990" s="23">
        <v>6</v>
      </c>
      <c r="W990" s="23">
        <v>24.76</v>
      </c>
      <c r="X990" s="23">
        <v>0</v>
      </c>
      <c r="Y990" s="24">
        <v>0</v>
      </c>
      <c r="Z990" s="23">
        <v>1</v>
      </c>
      <c r="AA990" s="23">
        <v>1</v>
      </c>
      <c r="AB990" s="19" t="str">
        <f>VLOOKUP(E:E,笔记匹配!A:X,3,FALSE)</f>
        <v>圆湘琴</v>
      </c>
      <c r="AC990" s="19" t="str">
        <f>VLOOKUP(E:E,笔记匹配!A:X,2,FALSE)</f>
        <v>月之精华</v>
      </c>
      <c r="AD990" s="19" t="str">
        <f>VLOOKUP(E:E,笔记匹配!A:X,4,FALSE)</f>
        <v>广禾堂月之精华</v>
      </c>
    </row>
    <row r="991" spans="1:30">
      <c r="A991" s="22" t="s">
        <v>106</v>
      </c>
      <c r="B991" s="22" t="s">
        <v>569</v>
      </c>
      <c r="C991" s="23">
        <v>17994331</v>
      </c>
      <c r="D991" s="22" t="s">
        <v>172</v>
      </c>
      <c r="E991" s="22" t="s">
        <v>372</v>
      </c>
      <c r="F991" s="22" t="s">
        <v>570</v>
      </c>
      <c r="G991" s="23">
        <v>3555881</v>
      </c>
      <c r="H991" s="22" t="s">
        <v>570</v>
      </c>
      <c r="I991" s="23">
        <v>2940876</v>
      </c>
      <c r="J991" s="22" t="s">
        <v>518</v>
      </c>
      <c r="K991" s="23">
        <v>16.1</v>
      </c>
      <c r="L991" s="23">
        <v>1550</v>
      </c>
      <c r="M991" s="23">
        <v>56</v>
      </c>
      <c r="N991" s="24">
        <v>0.0361</v>
      </c>
      <c r="O991" s="23">
        <v>0.29</v>
      </c>
      <c r="P991" s="23">
        <v>10.39</v>
      </c>
      <c r="Q991" s="23">
        <v>0</v>
      </c>
      <c r="R991" s="23">
        <v>0</v>
      </c>
      <c r="S991" s="23">
        <v>0</v>
      </c>
      <c r="T991" s="23">
        <v>0</v>
      </c>
      <c r="U991" s="23">
        <v>0</v>
      </c>
      <c r="V991" s="23">
        <v>0</v>
      </c>
      <c r="W991" s="23">
        <v>0</v>
      </c>
      <c r="X991" s="23">
        <v>0</v>
      </c>
      <c r="Y991" s="24">
        <v>0</v>
      </c>
      <c r="Z991" s="23">
        <v>0</v>
      </c>
      <c r="AA991" s="23">
        <v>0</v>
      </c>
      <c r="AB991" s="19" t="str">
        <f>VLOOKUP(E:E,笔记匹配!A:X,3,FALSE)</f>
        <v>圆湘琴</v>
      </c>
      <c r="AC991" s="19" t="str">
        <f>VLOOKUP(E:E,笔记匹配!A:X,2,FALSE)</f>
        <v>月之精华</v>
      </c>
      <c r="AD991" s="19" t="str">
        <f>VLOOKUP(E:E,笔记匹配!A:X,4,FALSE)</f>
        <v>广禾堂月之精华</v>
      </c>
    </row>
    <row r="992" spans="1:30">
      <c r="A992" s="22" t="s">
        <v>106</v>
      </c>
      <c r="B992" s="22" t="s">
        <v>573</v>
      </c>
      <c r="C992" s="23">
        <v>18062841</v>
      </c>
      <c r="D992" s="22" t="s">
        <v>172</v>
      </c>
      <c r="E992" s="22" t="s">
        <v>373</v>
      </c>
      <c r="F992" s="22" t="s">
        <v>574</v>
      </c>
      <c r="G992" s="23">
        <v>3590010</v>
      </c>
      <c r="H992" s="22" t="s">
        <v>575</v>
      </c>
      <c r="I992" s="23">
        <v>2975201</v>
      </c>
      <c r="J992" s="22" t="s">
        <v>518</v>
      </c>
      <c r="K992" s="23">
        <v>8.24</v>
      </c>
      <c r="L992" s="23">
        <v>458</v>
      </c>
      <c r="M992" s="23">
        <v>28</v>
      </c>
      <c r="N992" s="24">
        <v>0.0611</v>
      </c>
      <c r="O992" s="23">
        <v>0.29</v>
      </c>
      <c r="P992" s="23">
        <v>17.99</v>
      </c>
      <c r="Q992" s="23">
        <v>1</v>
      </c>
      <c r="R992" s="23">
        <v>0</v>
      </c>
      <c r="S992" s="23">
        <v>0</v>
      </c>
      <c r="T992" s="23">
        <v>0</v>
      </c>
      <c r="U992" s="23">
        <v>0</v>
      </c>
      <c r="V992" s="23">
        <v>1</v>
      </c>
      <c r="W992" s="23">
        <v>8.24</v>
      </c>
      <c r="X992" s="23">
        <v>0</v>
      </c>
      <c r="Y992" s="24">
        <v>0</v>
      </c>
      <c r="Z992" s="23">
        <v>0</v>
      </c>
      <c r="AA992" s="23">
        <v>0</v>
      </c>
      <c r="AB992" s="19" t="str">
        <f>VLOOKUP(E:E,笔记匹配!A:X,3,FALSE)</f>
        <v>西米是个小可爱</v>
      </c>
      <c r="AC992" s="19" t="str">
        <f>VLOOKUP(E:E,笔记匹配!A:X,2,FALSE)</f>
        <v>月之精华</v>
      </c>
      <c r="AD992" s="19" t="str">
        <f>VLOOKUP(E:E,笔记匹配!A:X,4,FALSE)</f>
        <v>广禾堂</v>
      </c>
    </row>
    <row r="993" spans="1:30">
      <c r="A993" s="22" t="s">
        <v>106</v>
      </c>
      <c r="B993" s="22" t="s">
        <v>573</v>
      </c>
      <c r="C993" s="23">
        <v>18063010</v>
      </c>
      <c r="D993" s="22" t="s">
        <v>172</v>
      </c>
      <c r="E993" s="22" t="s">
        <v>373</v>
      </c>
      <c r="F993" s="22" t="s">
        <v>576</v>
      </c>
      <c r="G993" s="23">
        <v>3590089</v>
      </c>
      <c r="H993" s="22" t="s">
        <v>577</v>
      </c>
      <c r="I993" s="23">
        <v>2975278</v>
      </c>
      <c r="J993" s="22" t="s">
        <v>518</v>
      </c>
      <c r="K993" s="23">
        <v>102.51</v>
      </c>
      <c r="L993" s="23">
        <v>7289</v>
      </c>
      <c r="M993" s="23">
        <v>233</v>
      </c>
      <c r="N993" s="24">
        <v>0.032</v>
      </c>
      <c r="O993" s="23">
        <v>0.44</v>
      </c>
      <c r="P993" s="23">
        <v>14.06</v>
      </c>
      <c r="Q993" s="23">
        <v>-1</v>
      </c>
      <c r="R993" s="23">
        <v>0</v>
      </c>
      <c r="S993" s="23">
        <v>3</v>
      </c>
      <c r="T993" s="23">
        <v>0</v>
      </c>
      <c r="U993" s="23">
        <v>0</v>
      </c>
      <c r="V993" s="23">
        <v>2</v>
      </c>
      <c r="W993" s="23">
        <v>51.26</v>
      </c>
      <c r="X993" s="23">
        <v>0</v>
      </c>
      <c r="Y993" s="24">
        <v>0</v>
      </c>
      <c r="Z993" s="23">
        <v>1</v>
      </c>
      <c r="AA993" s="23">
        <v>0</v>
      </c>
      <c r="AB993" s="19" t="str">
        <f>VLOOKUP(E:E,笔记匹配!A:X,3,FALSE)</f>
        <v>西米是个小可爱</v>
      </c>
      <c r="AC993" s="19" t="str">
        <f>VLOOKUP(E:E,笔记匹配!A:X,2,FALSE)</f>
        <v>月之精华</v>
      </c>
      <c r="AD993" s="19" t="str">
        <f>VLOOKUP(E:E,笔记匹配!A:X,4,FALSE)</f>
        <v>广禾堂</v>
      </c>
    </row>
    <row r="994" spans="1:30">
      <c r="A994" s="22" t="s">
        <v>106</v>
      </c>
      <c r="B994" s="22" t="s">
        <v>578</v>
      </c>
      <c r="C994" s="23">
        <v>18063089</v>
      </c>
      <c r="D994" s="22" t="s">
        <v>172</v>
      </c>
      <c r="E994" s="22" t="s">
        <v>372</v>
      </c>
      <c r="F994" s="22" t="s">
        <v>579</v>
      </c>
      <c r="G994" s="23">
        <v>3590129</v>
      </c>
      <c r="H994" s="22" t="s">
        <v>580</v>
      </c>
      <c r="I994" s="23">
        <v>2975322</v>
      </c>
      <c r="J994" s="22" t="s">
        <v>518</v>
      </c>
      <c r="K994" s="23">
        <v>11.81</v>
      </c>
      <c r="L994" s="23">
        <v>1549</v>
      </c>
      <c r="M994" s="23">
        <v>41</v>
      </c>
      <c r="N994" s="24">
        <v>0.0265</v>
      </c>
      <c r="O994" s="23">
        <v>0.29</v>
      </c>
      <c r="P994" s="23">
        <v>7.62</v>
      </c>
      <c r="Q994" s="23">
        <v>0</v>
      </c>
      <c r="R994" s="23">
        <v>0</v>
      </c>
      <c r="S994" s="23">
        <v>0</v>
      </c>
      <c r="T994" s="23">
        <v>0</v>
      </c>
      <c r="U994" s="23">
        <v>0</v>
      </c>
      <c r="V994" s="23">
        <v>0</v>
      </c>
      <c r="W994" s="23">
        <v>0</v>
      </c>
      <c r="X994" s="23">
        <v>0</v>
      </c>
      <c r="Y994" s="24">
        <v>0</v>
      </c>
      <c r="Z994" s="23">
        <v>0</v>
      </c>
      <c r="AA994" s="23">
        <v>0</v>
      </c>
      <c r="AB994" s="19" t="str">
        <f>VLOOKUP(E:E,笔记匹配!A:X,3,FALSE)</f>
        <v>圆湘琴</v>
      </c>
      <c r="AC994" s="19" t="str">
        <f>VLOOKUP(E:E,笔记匹配!A:X,2,FALSE)</f>
        <v>月之精华</v>
      </c>
      <c r="AD994" s="19" t="str">
        <f>VLOOKUP(E:E,笔记匹配!A:X,4,FALSE)</f>
        <v>广禾堂月之精华</v>
      </c>
    </row>
    <row r="995" spans="1:30">
      <c r="A995" s="22" t="s">
        <v>106</v>
      </c>
      <c r="B995" s="22" t="s">
        <v>590</v>
      </c>
      <c r="C995" s="23">
        <v>19153892</v>
      </c>
      <c r="D995" s="22" t="s">
        <v>184</v>
      </c>
      <c r="E995" s="22" t="s">
        <v>374</v>
      </c>
      <c r="F995" s="22" t="s">
        <v>591</v>
      </c>
      <c r="G995" s="23">
        <v>4107361</v>
      </c>
      <c r="H995" s="22" t="s">
        <v>591</v>
      </c>
      <c r="I995" s="23">
        <v>3489735</v>
      </c>
      <c r="J995" s="22" t="s">
        <v>518</v>
      </c>
      <c r="K995" s="23">
        <v>29.24</v>
      </c>
      <c r="L995" s="23">
        <v>1219</v>
      </c>
      <c r="M995" s="23">
        <v>70</v>
      </c>
      <c r="N995" s="24">
        <v>0.0574</v>
      </c>
      <c r="O995" s="23">
        <v>0.42</v>
      </c>
      <c r="P995" s="23">
        <v>23.99</v>
      </c>
      <c r="Q995" s="23">
        <v>3</v>
      </c>
      <c r="R995" s="23">
        <v>0</v>
      </c>
      <c r="S995" s="23">
        <v>1</v>
      </c>
      <c r="T995" s="23">
        <v>0</v>
      </c>
      <c r="U995" s="23">
        <v>0</v>
      </c>
      <c r="V995" s="23">
        <v>4</v>
      </c>
      <c r="W995" s="23">
        <v>7.31</v>
      </c>
      <c r="X995" s="23">
        <v>0</v>
      </c>
      <c r="Y995" s="24">
        <v>0</v>
      </c>
      <c r="Z995" s="23">
        <v>0</v>
      </c>
      <c r="AA995" s="23">
        <v>0</v>
      </c>
      <c r="AB995" s="19" t="str">
        <f>VLOOKUP(E:E,笔记匹配!A:X,3,FALSE)</f>
        <v>是你拐</v>
      </c>
      <c r="AC995" s="19" t="str">
        <f>VLOOKUP(E:E,笔记匹配!A:X,2,FALSE)</f>
        <v>月之精华</v>
      </c>
      <c r="AD995" s="19" t="str">
        <f>VLOOKUP(E:E,笔记匹配!A:X,4,FALSE)</f>
        <v>广禾堂月之精华</v>
      </c>
    </row>
    <row r="996" spans="1:30">
      <c r="A996" s="22" t="s">
        <v>106</v>
      </c>
      <c r="B996" s="22" t="s">
        <v>598</v>
      </c>
      <c r="C996" s="23">
        <v>19868929</v>
      </c>
      <c r="D996" s="22" t="s">
        <v>172</v>
      </c>
      <c r="E996" s="22" t="s">
        <v>372</v>
      </c>
      <c r="F996" s="22" t="s">
        <v>599</v>
      </c>
      <c r="G996" s="23">
        <v>4439660</v>
      </c>
      <c r="H996" s="22" t="s">
        <v>599</v>
      </c>
      <c r="I996" s="23">
        <v>3806955</v>
      </c>
      <c r="J996" s="22" t="s">
        <v>518</v>
      </c>
      <c r="K996" s="23">
        <v>8.36</v>
      </c>
      <c r="L996" s="23">
        <v>829</v>
      </c>
      <c r="M996" s="23">
        <v>29</v>
      </c>
      <c r="N996" s="24">
        <v>0.035</v>
      </c>
      <c r="O996" s="23">
        <v>0.29</v>
      </c>
      <c r="P996" s="23">
        <v>10.08</v>
      </c>
      <c r="Q996" s="23">
        <v>0</v>
      </c>
      <c r="R996" s="23">
        <v>0</v>
      </c>
      <c r="S996" s="23">
        <v>0</v>
      </c>
      <c r="T996" s="23">
        <v>0</v>
      </c>
      <c r="U996" s="23">
        <v>0</v>
      </c>
      <c r="V996" s="23">
        <v>0</v>
      </c>
      <c r="W996" s="23">
        <v>0</v>
      </c>
      <c r="X996" s="23">
        <v>0</v>
      </c>
      <c r="Y996" s="24">
        <v>0</v>
      </c>
      <c r="Z996" s="23">
        <v>0</v>
      </c>
      <c r="AA996" s="23">
        <v>0</v>
      </c>
      <c r="AB996" s="19" t="str">
        <f>VLOOKUP(E:E,笔记匹配!A:X,3,FALSE)</f>
        <v>圆湘琴</v>
      </c>
      <c r="AC996" s="19" t="str">
        <f>VLOOKUP(E:E,笔记匹配!A:X,2,FALSE)</f>
        <v>月之精华</v>
      </c>
      <c r="AD996" s="19" t="str">
        <f>VLOOKUP(E:E,笔记匹配!A:X,4,FALSE)</f>
        <v>广禾堂月之精华</v>
      </c>
    </row>
    <row r="997" spans="1:30">
      <c r="A997" s="22" t="s">
        <v>106</v>
      </c>
      <c r="B997" s="22" t="s">
        <v>602</v>
      </c>
      <c r="C997" s="23">
        <v>20299815</v>
      </c>
      <c r="D997" s="22" t="s">
        <v>184</v>
      </c>
      <c r="E997" s="22" t="s">
        <v>390</v>
      </c>
      <c r="F997" s="22" t="s">
        <v>603</v>
      </c>
      <c r="G997" s="23">
        <v>4655703</v>
      </c>
      <c r="H997" s="22" t="s">
        <v>604</v>
      </c>
      <c r="I997" s="23">
        <v>3980592</v>
      </c>
      <c r="J997" s="22" t="s">
        <v>518</v>
      </c>
      <c r="K997" s="23">
        <v>235.11</v>
      </c>
      <c r="L997" s="23">
        <v>9087</v>
      </c>
      <c r="M997" s="23">
        <v>482</v>
      </c>
      <c r="N997" s="24">
        <v>0.053</v>
      </c>
      <c r="O997" s="23">
        <v>0.49</v>
      </c>
      <c r="P997" s="23">
        <v>25.87</v>
      </c>
      <c r="Q997" s="23">
        <v>36</v>
      </c>
      <c r="R997" s="23">
        <v>0</v>
      </c>
      <c r="S997" s="23">
        <v>26</v>
      </c>
      <c r="T997" s="23">
        <v>1</v>
      </c>
      <c r="U997" s="23">
        <v>1</v>
      </c>
      <c r="V997" s="23">
        <v>64</v>
      </c>
      <c r="W997" s="23">
        <v>3.67</v>
      </c>
      <c r="X997" s="23">
        <v>0</v>
      </c>
      <c r="Y997" s="24">
        <v>0</v>
      </c>
      <c r="Z997" s="23">
        <v>6</v>
      </c>
      <c r="AA997" s="23">
        <v>2</v>
      </c>
      <c r="AB997" s="19" t="str">
        <f>VLOOKUP(E:E,笔记匹配!A:X,3,FALSE)</f>
        <v>大雷芸</v>
      </c>
      <c r="AC997" s="19" t="str">
        <f>VLOOKUP(E:E,笔记匹配!A:X,2,FALSE)</f>
        <v>月之精华</v>
      </c>
      <c r="AD997" s="19" t="str">
        <f>VLOOKUP(E:E,笔记匹配!A:X,4,FALSE)</f>
        <v>广禾堂</v>
      </c>
    </row>
    <row r="998" spans="1:30">
      <c r="A998" s="22" t="s">
        <v>106</v>
      </c>
      <c r="B998" s="22" t="s">
        <v>607</v>
      </c>
      <c r="C998" s="23">
        <v>20783758</v>
      </c>
      <c r="D998" s="22" t="s">
        <v>184</v>
      </c>
      <c r="E998" s="22" t="s">
        <v>372</v>
      </c>
      <c r="F998" s="22" t="s">
        <v>608</v>
      </c>
      <c r="G998" s="23">
        <v>4915415</v>
      </c>
      <c r="H998" s="22" t="s">
        <v>609</v>
      </c>
      <c r="I998" s="23">
        <v>4173991</v>
      </c>
      <c r="J998" s="22" t="s">
        <v>518</v>
      </c>
      <c r="K998" s="23">
        <v>36.28</v>
      </c>
      <c r="L998" s="23">
        <v>715</v>
      </c>
      <c r="M998" s="23">
        <v>38</v>
      </c>
      <c r="N998" s="24">
        <v>0.0531</v>
      </c>
      <c r="O998" s="23">
        <v>0.95</v>
      </c>
      <c r="P998" s="23">
        <v>50.74</v>
      </c>
      <c r="Q998" s="23">
        <v>1</v>
      </c>
      <c r="R998" s="23">
        <v>0</v>
      </c>
      <c r="S998" s="23">
        <v>3</v>
      </c>
      <c r="T998" s="23">
        <v>0</v>
      </c>
      <c r="U998" s="23">
        <v>0</v>
      </c>
      <c r="V998" s="23">
        <v>4</v>
      </c>
      <c r="W998" s="23">
        <v>9.07</v>
      </c>
      <c r="X998" s="23">
        <v>0</v>
      </c>
      <c r="Y998" s="24">
        <v>0</v>
      </c>
      <c r="Z998" s="23">
        <v>0</v>
      </c>
      <c r="AA998" s="23">
        <v>0</v>
      </c>
      <c r="AB998" s="19" t="str">
        <f>VLOOKUP(E:E,笔记匹配!A:X,3,FALSE)</f>
        <v>圆湘琴</v>
      </c>
      <c r="AC998" s="19" t="str">
        <f>VLOOKUP(E:E,笔记匹配!A:X,2,FALSE)</f>
        <v>月之精华</v>
      </c>
      <c r="AD998" s="19" t="str">
        <f>VLOOKUP(E:E,笔记匹配!A:X,4,FALSE)</f>
        <v>广禾堂月之精华</v>
      </c>
    </row>
    <row r="999" spans="1:30">
      <c r="A999" s="22" t="s">
        <v>107</v>
      </c>
      <c r="B999" s="22" t="s">
        <v>521</v>
      </c>
      <c r="C999" s="23">
        <v>16642222</v>
      </c>
      <c r="D999" s="22" t="s">
        <v>172</v>
      </c>
      <c r="E999" s="22" t="s">
        <v>372</v>
      </c>
      <c r="F999" s="22" t="s">
        <v>522</v>
      </c>
      <c r="G999" s="23">
        <v>3233847</v>
      </c>
      <c r="H999" s="22" t="s">
        <v>522</v>
      </c>
      <c r="I999" s="23">
        <v>2619163</v>
      </c>
      <c r="J999" s="22" t="s">
        <v>518</v>
      </c>
      <c r="K999" s="23">
        <v>197.95</v>
      </c>
      <c r="L999" s="23">
        <v>11229</v>
      </c>
      <c r="M999" s="23">
        <v>376</v>
      </c>
      <c r="N999" s="24">
        <v>0.0335</v>
      </c>
      <c r="O999" s="23">
        <v>0.53</v>
      </c>
      <c r="P999" s="23">
        <v>17.63</v>
      </c>
      <c r="Q999" s="23">
        <v>6</v>
      </c>
      <c r="R999" s="23">
        <v>0</v>
      </c>
      <c r="S999" s="23">
        <v>1</v>
      </c>
      <c r="T999" s="23">
        <v>2</v>
      </c>
      <c r="U999" s="23">
        <v>0</v>
      </c>
      <c r="V999" s="23">
        <v>9</v>
      </c>
      <c r="W999" s="23">
        <v>21.99</v>
      </c>
      <c r="X999" s="23">
        <v>0</v>
      </c>
      <c r="Y999" s="24">
        <v>0</v>
      </c>
      <c r="Z999" s="23">
        <v>2</v>
      </c>
      <c r="AA999" s="23">
        <v>0</v>
      </c>
      <c r="AB999" s="19" t="str">
        <f>VLOOKUP(E:E,笔记匹配!A:X,3,FALSE)</f>
        <v>圆湘琴</v>
      </c>
      <c r="AC999" s="19" t="str">
        <f>VLOOKUP(E:E,笔记匹配!A:X,2,FALSE)</f>
        <v>月之精华</v>
      </c>
      <c r="AD999" s="19" t="str">
        <f>VLOOKUP(E:E,笔记匹配!A:X,4,FALSE)</f>
        <v>广禾堂月之精华</v>
      </c>
    </row>
    <row r="1000" spans="1:30">
      <c r="A1000" s="22" t="s">
        <v>107</v>
      </c>
      <c r="B1000" s="22" t="s">
        <v>521</v>
      </c>
      <c r="C1000" s="23">
        <v>16642794</v>
      </c>
      <c r="D1000" s="22" t="s">
        <v>172</v>
      </c>
      <c r="E1000" s="22" t="s">
        <v>372</v>
      </c>
      <c r="F1000" s="22" t="s">
        <v>523</v>
      </c>
      <c r="G1000" s="23">
        <v>3233955</v>
      </c>
      <c r="H1000" s="22" t="s">
        <v>523</v>
      </c>
      <c r="I1000" s="23">
        <v>2619293</v>
      </c>
      <c r="J1000" s="22" t="s">
        <v>518</v>
      </c>
      <c r="K1000" s="23">
        <v>49.16</v>
      </c>
      <c r="L1000" s="23">
        <v>3315</v>
      </c>
      <c r="M1000" s="23">
        <v>113</v>
      </c>
      <c r="N1000" s="24">
        <v>0.0341</v>
      </c>
      <c r="O1000" s="23">
        <v>0.44</v>
      </c>
      <c r="P1000" s="23">
        <v>14.83</v>
      </c>
      <c r="Q1000" s="23">
        <v>1</v>
      </c>
      <c r="R1000" s="23">
        <v>0</v>
      </c>
      <c r="S1000" s="23">
        <v>0</v>
      </c>
      <c r="T1000" s="23">
        <v>0</v>
      </c>
      <c r="U1000" s="23">
        <v>0</v>
      </c>
      <c r="V1000" s="23">
        <v>1</v>
      </c>
      <c r="W1000" s="23">
        <v>49.16</v>
      </c>
      <c r="X1000" s="23">
        <v>0</v>
      </c>
      <c r="Y1000" s="24">
        <v>0</v>
      </c>
      <c r="Z1000" s="23">
        <v>0</v>
      </c>
      <c r="AA1000" s="23">
        <v>0</v>
      </c>
      <c r="AB1000" s="19" t="str">
        <f>VLOOKUP(E:E,笔记匹配!A:X,3,FALSE)</f>
        <v>圆湘琴</v>
      </c>
      <c r="AC1000" s="19" t="str">
        <f>VLOOKUP(E:E,笔记匹配!A:X,2,FALSE)</f>
        <v>月之精华</v>
      </c>
      <c r="AD1000" s="19" t="str">
        <f>VLOOKUP(E:E,笔记匹配!A:X,4,FALSE)</f>
        <v>广禾堂月之精华</v>
      </c>
    </row>
    <row r="1001" spans="1:30">
      <c r="A1001" s="22" t="s">
        <v>107</v>
      </c>
      <c r="B1001" s="22" t="s">
        <v>521</v>
      </c>
      <c r="C1001" s="23">
        <v>16642894</v>
      </c>
      <c r="D1001" s="22" t="s">
        <v>172</v>
      </c>
      <c r="E1001" s="22" t="s">
        <v>372</v>
      </c>
      <c r="F1001" s="22" t="s">
        <v>524</v>
      </c>
      <c r="G1001" s="23">
        <v>3233979</v>
      </c>
      <c r="H1001" s="22" t="s">
        <v>524</v>
      </c>
      <c r="I1001" s="23">
        <v>2619310</v>
      </c>
      <c r="J1001" s="22" t="s">
        <v>518</v>
      </c>
      <c r="K1001" s="23">
        <v>1.77</v>
      </c>
      <c r="L1001" s="23">
        <v>207</v>
      </c>
      <c r="M1001" s="23">
        <v>6</v>
      </c>
      <c r="N1001" s="24">
        <v>0.029</v>
      </c>
      <c r="O1001" s="23">
        <v>0.3</v>
      </c>
      <c r="P1001" s="23">
        <v>8.55</v>
      </c>
      <c r="Q1001" s="23">
        <v>0</v>
      </c>
      <c r="R1001" s="23">
        <v>0</v>
      </c>
      <c r="S1001" s="23">
        <v>0</v>
      </c>
      <c r="T1001" s="23">
        <v>0</v>
      </c>
      <c r="U1001" s="23">
        <v>0</v>
      </c>
      <c r="V1001" s="23">
        <v>0</v>
      </c>
      <c r="W1001" s="23">
        <v>0</v>
      </c>
      <c r="X1001" s="23">
        <v>0</v>
      </c>
      <c r="Y1001" s="24">
        <v>0</v>
      </c>
      <c r="Z1001" s="23">
        <v>0</v>
      </c>
      <c r="AA1001" s="23">
        <v>0</v>
      </c>
      <c r="AB1001" s="19" t="str">
        <f>VLOOKUP(E:E,笔记匹配!A:X,3,FALSE)</f>
        <v>圆湘琴</v>
      </c>
      <c r="AC1001" s="19" t="str">
        <f>VLOOKUP(E:E,笔记匹配!A:X,2,FALSE)</f>
        <v>月之精华</v>
      </c>
      <c r="AD1001" s="19" t="str">
        <f>VLOOKUP(E:E,笔记匹配!A:X,4,FALSE)</f>
        <v>广禾堂月之精华</v>
      </c>
    </row>
    <row r="1002" spans="1:30">
      <c r="A1002" s="22" t="s">
        <v>107</v>
      </c>
      <c r="B1002" s="22" t="s">
        <v>531</v>
      </c>
      <c r="C1002" s="23">
        <v>16851432</v>
      </c>
      <c r="D1002" s="22" t="s">
        <v>172</v>
      </c>
      <c r="E1002" s="22" t="s">
        <v>372</v>
      </c>
      <c r="F1002" s="22" t="s">
        <v>532</v>
      </c>
      <c r="G1002" s="23">
        <v>3264185</v>
      </c>
      <c r="H1002" s="22" t="s">
        <v>532</v>
      </c>
      <c r="I1002" s="23">
        <v>2651960</v>
      </c>
      <c r="J1002" s="22" t="s">
        <v>518</v>
      </c>
      <c r="K1002" s="23">
        <v>247.56</v>
      </c>
      <c r="L1002" s="23">
        <v>19042</v>
      </c>
      <c r="M1002" s="23">
        <v>540</v>
      </c>
      <c r="N1002" s="24">
        <v>0.0284</v>
      </c>
      <c r="O1002" s="23">
        <v>0.46</v>
      </c>
      <c r="P1002" s="23">
        <v>13</v>
      </c>
      <c r="Q1002" s="23">
        <v>1</v>
      </c>
      <c r="R1002" s="23">
        <v>0</v>
      </c>
      <c r="S1002" s="23">
        <v>2</v>
      </c>
      <c r="T1002" s="23">
        <v>0</v>
      </c>
      <c r="U1002" s="23">
        <v>0</v>
      </c>
      <c r="V1002" s="23">
        <v>3</v>
      </c>
      <c r="W1002" s="23">
        <v>82.52</v>
      </c>
      <c r="X1002" s="23">
        <v>0</v>
      </c>
      <c r="Y1002" s="24">
        <v>0</v>
      </c>
      <c r="Z1002" s="23">
        <v>4</v>
      </c>
      <c r="AA1002" s="23">
        <v>0</v>
      </c>
      <c r="AB1002" s="19" t="str">
        <f>VLOOKUP(E:E,笔记匹配!A:X,3,FALSE)</f>
        <v>圆湘琴</v>
      </c>
      <c r="AC1002" s="19" t="str">
        <f>VLOOKUP(E:E,笔记匹配!A:X,2,FALSE)</f>
        <v>月之精华</v>
      </c>
      <c r="AD1002" s="19" t="str">
        <f>VLOOKUP(E:E,笔记匹配!A:X,4,FALSE)</f>
        <v>广禾堂月之精华</v>
      </c>
    </row>
    <row r="1003" spans="1:30">
      <c r="A1003" s="22" t="s">
        <v>107</v>
      </c>
      <c r="B1003" s="22" t="s">
        <v>557</v>
      </c>
      <c r="C1003" s="23">
        <v>17419696</v>
      </c>
      <c r="D1003" s="22" t="s">
        <v>172</v>
      </c>
      <c r="E1003" s="22" t="s">
        <v>372</v>
      </c>
      <c r="F1003" s="22" t="s">
        <v>558</v>
      </c>
      <c r="G1003" s="23">
        <v>3345513</v>
      </c>
      <c r="H1003" s="22" t="s">
        <v>558</v>
      </c>
      <c r="I1003" s="23">
        <v>2733316</v>
      </c>
      <c r="J1003" s="22" t="s">
        <v>518</v>
      </c>
      <c r="K1003" s="23">
        <v>198.73</v>
      </c>
      <c r="L1003" s="23">
        <v>15124</v>
      </c>
      <c r="M1003" s="23">
        <v>452</v>
      </c>
      <c r="N1003" s="24">
        <v>0.0299</v>
      </c>
      <c r="O1003" s="23">
        <v>0.44</v>
      </c>
      <c r="P1003" s="23">
        <v>13.14</v>
      </c>
      <c r="Q1003" s="23">
        <v>3</v>
      </c>
      <c r="R1003" s="23">
        <v>0</v>
      </c>
      <c r="S1003" s="23">
        <v>1</v>
      </c>
      <c r="T1003" s="23">
        <v>0</v>
      </c>
      <c r="U1003" s="23">
        <v>0</v>
      </c>
      <c r="V1003" s="23">
        <v>4</v>
      </c>
      <c r="W1003" s="23">
        <v>49.68</v>
      </c>
      <c r="X1003" s="23">
        <v>0</v>
      </c>
      <c r="Y1003" s="24">
        <v>0</v>
      </c>
      <c r="Z1003" s="23">
        <v>2</v>
      </c>
      <c r="AA1003" s="23">
        <v>0</v>
      </c>
      <c r="AB1003" s="19" t="str">
        <f>VLOOKUP(E:E,笔记匹配!A:X,3,FALSE)</f>
        <v>圆湘琴</v>
      </c>
      <c r="AC1003" s="19" t="str">
        <f>VLOOKUP(E:E,笔记匹配!A:X,2,FALSE)</f>
        <v>月之精华</v>
      </c>
      <c r="AD1003" s="19" t="str">
        <f>VLOOKUP(E:E,笔记匹配!A:X,4,FALSE)</f>
        <v>广禾堂月之精华</v>
      </c>
    </row>
    <row r="1004" spans="1:30">
      <c r="A1004" s="22" t="s">
        <v>107</v>
      </c>
      <c r="B1004" s="22" t="s">
        <v>569</v>
      </c>
      <c r="C1004" s="23">
        <v>17994331</v>
      </c>
      <c r="D1004" s="22" t="s">
        <v>172</v>
      </c>
      <c r="E1004" s="22" t="s">
        <v>372</v>
      </c>
      <c r="F1004" s="22" t="s">
        <v>570</v>
      </c>
      <c r="G1004" s="23">
        <v>3555881</v>
      </c>
      <c r="H1004" s="22" t="s">
        <v>570</v>
      </c>
      <c r="I1004" s="23">
        <v>2940876</v>
      </c>
      <c r="J1004" s="22" t="s">
        <v>518</v>
      </c>
      <c r="K1004" s="23">
        <v>13.7</v>
      </c>
      <c r="L1004" s="23">
        <v>1877</v>
      </c>
      <c r="M1004" s="23">
        <v>48</v>
      </c>
      <c r="N1004" s="24">
        <v>0.0256</v>
      </c>
      <c r="O1004" s="23">
        <v>0.29</v>
      </c>
      <c r="P1004" s="23">
        <v>7.3</v>
      </c>
      <c r="Q1004" s="23">
        <v>0</v>
      </c>
      <c r="R1004" s="23">
        <v>0</v>
      </c>
      <c r="S1004" s="23">
        <v>0</v>
      </c>
      <c r="T1004" s="23">
        <v>0</v>
      </c>
      <c r="U1004" s="23">
        <v>0</v>
      </c>
      <c r="V1004" s="23">
        <v>0</v>
      </c>
      <c r="W1004" s="23">
        <v>0</v>
      </c>
      <c r="X1004" s="23">
        <v>0</v>
      </c>
      <c r="Y1004" s="24">
        <v>0</v>
      </c>
      <c r="Z1004" s="23">
        <v>0</v>
      </c>
      <c r="AA1004" s="23">
        <v>0</v>
      </c>
      <c r="AB1004" s="19" t="str">
        <f>VLOOKUP(E:E,笔记匹配!A:X,3,FALSE)</f>
        <v>圆湘琴</v>
      </c>
      <c r="AC1004" s="19" t="str">
        <f>VLOOKUP(E:E,笔记匹配!A:X,2,FALSE)</f>
        <v>月之精华</v>
      </c>
      <c r="AD1004" s="19" t="str">
        <f>VLOOKUP(E:E,笔记匹配!A:X,4,FALSE)</f>
        <v>广禾堂月之精华</v>
      </c>
    </row>
    <row r="1005" spans="1:30">
      <c r="A1005" s="22" t="s">
        <v>107</v>
      </c>
      <c r="B1005" s="22" t="s">
        <v>573</v>
      </c>
      <c r="C1005" s="23">
        <v>18062841</v>
      </c>
      <c r="D1005" s="22" t="s">
        <v>172</v>
      </c>
      <c r="E1005" s="22" t="s">
        <v>373</v>
      </c>
      <c r="F1005" s="22" t="s">
        <v>574</v>
      </c>
      <c r="G1005" s="23">
        <v>3590010</v>
      </c>
      <c r="H1005" s="22" t="s">
        <v>575</v>
      </c>
      <c r="I1005" s="23">
        <v>2975201</v>
      </c>
      <c r="J1005" s="22" t="s">
        <v>518</v>
      </c>
      <c r="K1005" s="23">
        <v>8.18</v>
      </c>
      <c r="L1005" s="23">
        <v>627</v>
      </c>
      <c r="M1005" s="23">
        <v>28</v>
      </c>
      <c r="N1005" s="24">
        <v>0.0447</v>
      </c>
      <c r="O1005" s="23">
        <v>0.29</v>
      </c>
      <c r="P1005" s="23">
        <v>13.05</v>
      </c>
      <c r="Q1005" s="23">
        <v>1</v>
      </c>
      <c r="R1005" s="23">
        <v>0</v>
      </c>
      <c r="S1005" s="23">
        <v>0</v>
      </c>
      <c r="T1005" s="23">
        <v>0</v>
      </c>
      <c r="U1005" s="23">
        <v>0</v>
      </c>
      <c r="V1005" s="23">
        <v>1</v>
      </c>
      <c r="W1005" s="23">
        <v>8.18</v>
      </c>
      <c r="X1005" s="23">
        <v>0</v>
      </c>
      <c r="Y1005" s="24">
        <v>0</v>
      </c>
      <c r="Z1005" s="23">
        <v>1</v>
      </c>
      <c r="AA1005" s="23">
        <v>0</v>
      </c>
      <c r="AB1005" s="19" t="str">
        <f>VLOOKUP(E:E,笔记匹配!A:X,3,FALSE)</f>
        <v>西米是个小可爱</v>
      </c>
      <c r="AC1005" s="19" t="str">
        <f>VLOOKUP(E:E,笔记匹配!A:X,2,FALSE)</f>
        <v>月之精华</v>
      </c>
      <c r="AD1005" s="19" t="str">
        <f>VLOOKUP(E:E,笔记匹配!A:X,4,FALSE)</f>
        <v>广禾堂</v>
      </c>
    </row>
    <row r="1006" spans="1:30">
      <c r="A1006" s="22" t="s">
        <v>107</v>
      </c>
      <c r="B1006" s="22" t="s">
        <v>573</v>
      </c>
      <c r="C1006" s="23">
        <v>18063010</v>
      </c>
      <c r="D1006" s="22" t="s">
        <v>172</v>
      </c>
      <c r="E1006" s="22" t="s">
        <v>373</v>
      </c>
      <c r="F1006" s="22" t="s">
        <v>576</v>
      </c>
      <c r="G1006" s="23">
        <v>3590089</v>
      </c>
      <c r="H1006" s="22" t="s">
        <v>577</v>
      </c>
      <c r="I1006" s="23">
        <v>2975278</v>
      </c>
      <c r="J1006" s="22" t="s">
        <v>518</v>
      </c>
      <c r="K1006" s="23">
        <v>132.54</v>
      </c>
      <c r="L1006" s="23">
        <v>9512</v>
      </c>
      <c r="M1006" s="23">
        <v>299</v>
      </c>
      <c r="N1006" s="24">
        <v>0.0314</v>
      </c>
      <c r="O1006" s="23">
        <v>0.44</v>
      </c>
      <c r="P1006" s="23">
        <v>13.93</v>
      </c>
      <c r="Q1006" s="23">
        <v>2</v>
      </c>
      <c r="R1006" s="23">
        <v>0</v>
      </c>
      <c r="S1006" s="23">
        <v>3</v>
      </c>
      <c r="T1006" s="23">
        <v>0</v>
      </c>
      <c r="U1006" s="23">
        <v>1</v>
      </c>
      <c r="V1006" s="23">
        <v>6</v>
      </c>
      <c r="W1006" s="23">
        <v>22.09</v>
      </c>
      <c r="X1006" s="23">
        <v>0</v>
      </c>
      <c r="Y1006" s="24">
        <v>0</v>
      </c>
      <c r="Z1006" s="23">
        <v>2</v>
      </c>
      <c r="AA1006" s="23">
        <v>0</v>
      </c>
      <c r="AB1006" s="19" t="str">
        <f>VLOOKUP(E:E,笔记匹配!A:X,3,FALSE)</f>
        <v>西米是个小可爱</v>
      </c>
      <c r="AC1006" s="19" t="str">
        <f>VLOOKUP(E:E,笔记匹配!A:X,2,FALSE)</f>
        <v>月之精华</v>
      </c>
      <c r="AD1006" s="19" t="str">
        <f>VLOOKUP(E:E,笔记匹配!A:X,4,FALSE)</f>
        <v>广禾堂</v>
      </c>
    </row>
    <row r="1007" spans="1:30">
      <c r="A1007" s="22" t="s">
        <v>107</v>
      </c>
      <c r="B1007" s="22" t="s">
        <v>578</v>
      </c>
      <c r="C1007" s="23">
        <v>18063089</v>
      </c>
      <c r="D1007" s="22" t="s">
        <v>172</v>
      </c>
      <c r="E1007" s="22" t="s">
        <v>372</v>
      </c>
      <c r="F1007" s="22" t="s">
        <v>579</v>
      </c>
      <c r="G1007" s="23">
        <v>3590129</v>
      </c>
      <c r="H1007" s="22" t="s">
        <v>580</v>
      </c>
      <c r="I1007" s="23">
        <v>2975322</v>
      </c>
      <c r="J1007" s="22" t="s">
        <v>518</v>
      </c>
      <c r="K1007" s="23">
        <v>13.28</v>
      </c>
      <c r="L1007" s="23">
        <v>1745</v>
      </c>
      <c r="M1007" s="23">
        <v>47</v>
      </c>
      <c r="N1007" s="24">
        <v>0.0269</v>
      </c>
      <c r="O1007" s="23">
        <v>0.28</v>
      </c>
      <c r="P1007" s="23">
        <v>7.61</v>
      </c>
      <c r="Q1007" s="23">
        <v>0</v>
      </c>
      <c r="R1007" s="23">
        <v>0</v>
      </c>
      <c r="S1007" s="23">
        <v>0</v>
      </c>
      <c r="T1007" s="23">
        <v>0</v>
      </c>
      <c r="U1007" s="23">
        <v>0</v>
      </c>
      <c r="V1007" s="23">
        <v>0</v>
      </c>
      <c r="W1007" s="23">
        <v>0</v>
      </c>
      <c r="X1007" s="23">
        <v>0</v>
      </c>
      <c r="Y1007" s="24">
        <v>0</v>
      </c>
      <c r="Z1007" s="23">
        <v>0</v>
      </c>
      <c r="AA1007" s="23">
        <v>0</v>
      </c>
      <c r="AB1007" s="19" t="str">
        <f>VLOOKUP(E:E,笔记匹配!A:X,3,FALSE)</f>
        <v>圆湘琴</v>
      </c>
      <c r="AC1007" s="19" t="str">
        <f>VLOOKUP(E:E,笔记匹配!A:X,2,FALSE)</f>
        <v>月之精华</v>
      </c>
      <c r="AD1007" s="19" t="str">
        <f>VLOOKUP(E:E,笔记匹配!A:X,4,FALSE)</f>
        <v>广禾堂月之精华</v>
      </c>
    </row>
    <row r="1008" spans="1:30">
      <c r="A1008" s="22" t="s">
        <v>107</v>
      </c>
      <c r="B1008" s="22" t="s">
        <v>590</v>
      </c>
      <c r="C1008" s="23">
        <v>19153892</v>
      </c>
      <c r="D1008" s="22" t="s">
        <v>184</v>
      </c>
      <c r="E1008" s="22" t="s">
        <v>374</v>
      </c>
      <c r="F1008" s="22" t="s">
        <v>591</v>
      </c>
      <c r="G1008" s="23">
        <v>4107361</v>
      </c>
      <c r="H1008" s="22" t="s">
        <v>591</v>
      </c>
      <c r="I1008" s="23">
        <v>3489735</v>
      </c>
      <c r="J1008" s="22" t="s">
        <v>518</v>
      </c>
      <c r="K1008" s="23">
        <v>43.15</v>
      </c>
      <c r="L1008" s="23">
        <v>1522</v>
      </c>
      <c r="M1008" s="23">
        <v>86</v>
      </c>
      <c r="N1008" s="24">
        <v>0.0565</v>
      </c>
      <c r="O1008" s="23">
        <v>0.5</v>
      </c>
      <c r="P1008" s="23">
        <v>28.35</v>
      </c>
      <c r="Q1008" s="23">
        <v>5</v>
      </c>
      <c r="R1008" s="23">
        <v>0</v>
      </c>
      <c r="S1008" s="23">
        <v>4</v>
      </c>
      <c r="T1008" s="23">
        <v>0</v>
      </c>
      <c r="U1008" s="23">
        <v>0</v>
      </c>
      <c r="V1008" s="23">
        <v>9</v>
      </c>
      <c r="W1008" s="23">
        <v>4.79</v>
      </c>
      <c r="X1008" s="23">
        <v>0</v>
      </c>
      <c r="Y1008" s="24">
        <v>0</v>
      </c>
      <c r="Z1008" s="23">
        <v>1</v>
      </c>
      <c r="AA1008" s="23">
        <v>0</v>
      </c>
      <c r="AB1008" s="19" t="str">
        <f>VLOOKUP(E:E,笔记匹配!A:X,3,FALSE)</f>
        <v>是你拐</v>
      </c>
      <c r="AC1008" s="19" t="str">
        <f>VLOOKUP(E:E,笔记匹配!A:X,2,FALSE)</f>
        <v>月之精华</v>
      </c>
      <c r="AD1008" s="19" t="str">
        <f>VLOOKUP(E:E,笔记匹配!A:X,4,FALSE)</f>
        <v>广禾堂月之精华</v>
      </c>
    </row>
    <row r="1009" spans="1:30">
      <c r="A1009" s="22" t="s">
        <v>107</v>
      </c>
      <c r="B1009" s="22" t="s">
        <v>598</v>
      </c>
      <c r="C1009" s="23">
        <v>19868929</v>
      </c>
      <c r="D1009" s="22" t="s">
        <v>172</v>
      </c>
      <c r="E1009" s="22" t="s">
        <v>372</v>
      </c>
      <c r="F1009" s="22" t="s">
        <v>599</v>
      </c>
      <c r="G1009" s="23">
        <v>4439660</v>
      </c>
      <c r="H1009" s="22" t="s">
        <v>599</v>
      </c>
      <c r="I1009" s="23">
        <v>3806955</v>
      </c>
      <c r="J1009" s="22" t="s">
        <v>518</v>
      </c>
      <c r="K1009" s="23">
        <v>7.5</v>
      </c>
      <c r="L1009" s="23">
        <v>1325</v>
      </c>
      <c r="M1009" s="23">
        <v>26</v>
      </c>
      <c r="N1009" s="24">
        <v>0.0196</v>
      </c>
      <c r="O1009" s="23">
        <v>0.29</v>
      </c>
      <c r="P1009" s="23">
        <v>5.66</v>
      </c>
      <c r="Q1009" s="23">
        <v>0</v>
      </c>
      <c r="R1009" s="23">
        <v>0</v>
      </c>
      <c r="S1009" s="23">
        <v>0</v>
      </c>
      <c r="T1009" s="23">
        <v>0</v>
      </c>
      <c r="U1009" s="23">
        <v>0</v>
      </c>
      <c r="V1009" s="23">
        <v>0</v>
      </c>
      <c r="W1009" s="23">
        <v>0</v>
      </c>
      <c r="X1009" s="23">
        <v>0</v>
      </c>
      <c r="Y1009" s="24">
        <v>0</v>
      </c>
      <c r="Z1009" s="23">
        <v>0</v>
      </c>
      <c r="AA1009" s="23">
        <v>0</v>
      </c>
      <c r="AB1009" s="19" t="str">
        <f>VLOOKUP(E:E,笔记匹配!A:X,3,FALSE)</f>
        <v>圆湘琴</v>
      </c>
      <c r="AC1009" s="19" t="str">
        <f>VLOOKUP(E:E,笔记匹配!A:X,2,FALSE)</f>
        <v>月之精华</v>
      </c>
      <c r="AD1009" s="19" t="str">
        <f>VLOOKUP(E:E,笔记匹配!A:X,4,FALSE)</f>
        <v>广禾堂月之精华</v>
      </c>
    </row>
    <row r="1010" spans="1:30">
      <c r="A1010" s="22" t="s">
        <v>107</v>
      </c>
      <c r="B1010" s="22" t="s">
        <v>602</v>
      </c>
      <c r="C1010" s="23">
        <v>20299815</v>
      </c>
      <c r="D1010" s="22" t="s">
        <v>184</v>
      </c>
      <c r="E1010" s="22" t="s">
        <v>390</v>
      </c>
      <c r="F1010" s="22" t="s">
        <v>603</v>
      </c>
      <c r="G1010" s="23">
        <v>4655703</v>
      </c>
      <c r="H1010" s="22" t="s">
        <v>604</v>
      </c>
      <c r="I1010" s="23">
        <v>3980592</v>
      </c>
      <c r="J1010" s="22" t="s">
        <v>518</v>
      </c>
      <c r="K1010" s="23">
        <v>333.11</v>
      </c>
      <c r="L1010" s="23">
        <v>11475</v>
      </c>
      <c r="M1010" s="23">
        <v>700</v>
      </c>
      <c r="N1010" s="24">
        <v>0.061</v>
      </c>
      <c r="O1010" s="23">
        <v>0.48</v>
      </c>
      <c r="P1010" s="23">
        <v>29.03</v>
      </c>
      <c r="Q1010" s="23">
        <v>37</v>
      </c>
      <c r="R1010" s="23">
        <v>1</v>
      </c>
      <c r="S1010" s="23">
        <v>29</v>
      </c>
      <c r="T1010" s="23">
        <v>0</v>
      </c>
      <c r="U1010" s="23">
        <v>2</v>
      </c>
      <c r="V1010" s="23">
        <v>69</v>
      </c>
      <c r="W1010" s="23">
        <v>4.83</v>
      </c>
      <c r="X1010" s="23">
        <v>0</v>
      </c>
      <c r="Y1010" s="24">
        <v>0</v>
      </c>
      <c r="Z1010" s="23">
        <v>7</v>
      </c>
      <c r="AA1010" s="23">
        <v>0</v>
      </c>
      <c r="AB1010" s="19" t="str">
        <f>VLOOKUP(E:E,笔记匹配!A:X,3,FALSE)</f>
        <v>大雷芸</v>
      </c>
      <c r="AC1010" s="19" t="str">
        <f>VLOOKUP(E:E,笔记匹配!A:X,2,FALSE)</f>
        <v>月之精华</v>
      </c>
      <c r="AD1010" s="19" t="str">
        <f>VLOOKUP(E:E,笔记匹配!A:X,4,FALSE)</f>
        <v>广禾堂</v>
      </c>
    </row>
    <row r="1011" spans="1:30">
      <c r="A1011" s="22" t="s">
        <v>107</v>
      </c>
      <c r="B1011" s="22" t="s">
        <v>607</v>
      </c>
      <c r="C1011" s="23">
        <v>20783758</v>
      </c>
      <c r="D1011" s="22" t="s">
        <v>184</v>
      </c>
      <c r="E1011" s="22" t="s">
        <v>372</v>
      </c>
      <c r="F1011" s="22" t="s">
        <v>608</v>
      </c>
      <c r="G1011" s="23">
        <v>4915415</v>
      </c>
      <c r="H1011" s="22" t="s">
        <v>609</v>
      </c>
      <c r="I1011" s="23">
        <v>4173991</v>
      </c>
      <c r="J1011" s="22" t="s">
        <v>518</v>
      </c>
      <c r="K1011" s="23">
        <v>50.13</v>
      </c>
      <c r="L1011" s="23">
        <v>1195</v>
      </c>
      <c r="M1011" s="23">
        <v>47</v>
      </c>
      <c r="N1011" s="24">
        <v>0.0393</v>
      </c>
      <c r="O1011" s="23">
        <v>1.07</v>
      </c>
      <c r="P1011" s="23">
        <v>41.95</v>
      </c>
      <c r="Q1011" s="23">
        <v>2</v>
      </c>
      <c r="R1011" s="23">
        <v>0</v>
      </c>
      <c r="S1011" s="23">
        <v>0</v>
      </c>
      <c r="T1011" s="23">
        <v>0</v>
      </c>
      <c r="U1011" s="23">
        <v>0</v>
      </c>
      <c r="V1011" s="23">
        <v>2</v>
      </c>
      <c r="W1011" s="23">
        <v>25.06</v>
      </c>
      <c r="X1011" s="23">
        <v>0</v>
      </c>
      <c r="Y1011" s="24">
        <v>0</v>
      </c>
      <c r="Z1011" s="23">
        <v>1</v>
      </c>
      <c r="AA1011" s="23">
        <v>1</v>
      </c>
      <c r="AB1011" s="19" t="str">
        <f>VLOOKUP(E:E,笔记匹配!A:X,3,FALSE)</f>
        <v>圆湘琴</v>
      </c>
      <c r="AC1011" s="19" t="str">
        <f>VLOOKUP(E:E,笔记匹配!A:X,2,FALSE)</f>
        <v>月之精华</v>
      </c>
      <c r="AD1011" s="19" t="str">
        <f>VLOOKUP(E:E,笔记匹配!A:X,4,FALSE)</f>
        <v>广禾堂月之精华</v>
      </c>
    </row>
    <row r="1012" spans="1:30">
      <c r="A1012" s="22" t="s">
        <v>107</v>
      </c>
      <c r="B1012" s="22" t="s">
        <v>610</v>
      </c>
      <c r="C1012" s="23">
        <v>20800058</v>
      </c>
      <c r="D1012" s="22" t="s">
        <v>184</v>
      </c>
      <c r="E1012" s="22" t="s">
        <v>372</v>
      </c>
      <c r="F1012" s="22" t="s">
        <v>611</v>
      </c>
      <c r="G1012" s="23">
        <v>4924835</v>
      </c>
      <c r="H1012" s="22" t="s">
        <v>611</v>
      </c>
      <c r="I1012" s="23">
        <v>4180685</v>
      </c>
      <c r="J1012" s="22" t="s">
        <v>518</v>
      </c>
      <c r="K1012" s="23">
        <v>599.02</v>
      </c>
      <c r="L1012" s="23">
        <v>32017</v>
      </c>
      <c r="M1012" s="23">
        <v>864</v>
      </c>
      <c r="N1012" s="24">
        <v>0.027</v>
      </c>
      <c r="O1012" s="23">
        <v>0.69</v>
      </c>
      <c r="P1012" s="23">
        <v>18.71</v>
      </c>
      <c r="Q1012" s="23">
        <v>31</v>
      </c>
      <c r="R1012" s="23">
        <v>1</v>
      </c>
      <c r="S1012" s="23">
        <v>31</v>
      </c>
      <c r="T1012" s="23">
        <v>2</v>
      </c>
      <c r="U1012" s="23">
        <v>0</v>
      </c>
      <c r="V1012" s="23">
        <v>65</v>
      </c>
      <c r="W1012" s="23">
        <v>9.22</v>
      </c>
      <c r="X1012" s="23">
        <v>0</v>
      </c>
      <c r="Y1012" s="24">
        <v>0</v>
      </c>
      <c r="Z1012" s="23">
        <v>6</v>
      </c>
      <c r="AA1012" s="23">
        <v>2</v>
      </c>
      <c r="AB1012" s="19" t="str">
        <f>VLOOKUP(E:E,笔记匹配!A:X,3,FALSE)</f>
        <v>圆湘琴</v>
      </c>
      <c r="AC1012" s="19" t="str">
        <f>VLOOKUP(E:E,笔记匹配!A:X,2,FALSE)</f>
        <v>月之精华</v>
      </c>
      <c r="AD1012" s="19" t="str">
        <f>VLOOKUP(E:E,笔记匹配!A:X,4,FALSE)</f>
        <v>广禾堂月之精华</v>
      </c>
    </row>
    <row r="1013" spans="1:30">
      <c r="A1013" s="22" t="s">
        <v>107</v>
      </c>
      <c r="B1013" s="22" t="s">
        <v>612</v>
      </c>
      <c r="C1013" s="23">
        <v>20808528</v>
      </c>
      <c r="D1013" s="22" t="s">
        <v>184</v>
      </c>
      <c r="E1013" s="22" t="s">
        <v>395</v>
      </c>
      <c r="F1013" s="22" t="s">
        <v>613</v>
      </c>
      <c r="G1013" s="23">
        <v>4928963</v>
      </c>
      <c r="H1013" s="22" t="s">
        <v>613</v>
      </c>
      <c r="I1013" s="23">
        <v>4183830</v>
      </c>
      <c r="J1013" s="22" t="s">
        <v>518</v>
      </c>
      <c r="K1013" s="23">
        <v>203.1</v>
      </c>
      <c r="L1013" s="23">
        <v>20763</v>
      </c>
      <c r="M1013" s="23">
        <v>751</v>
      </c>
      <c r="N1013" s="24">
        <v>0.0362</v>
      </c>
      <c r="O1013" s="23">
        <v>0.27</v>
      </c>
      <c r="P1013" s="23">
        <v>9.78</v>
      </c>
      <c r="Q1013" s="23">
        <v>13</v>
      </c>
      <c r="R1013" s="23">
        <v>0</v>
      </c>
      <c r="S1013" s="23">
        <v>3</v>
      </c>
      <c r="T1013" s="23">
        <v>0</v>
      </c>
      <c r="U1013" s="23">
        <v>1</v>
      </c>
      <c r="V1013" s="23">
        <v>17</v>
      </c>
      <c r="W1013" s="23">
        <v>11.95</v>
      </c>
      <c r="X1013" s="23">
        <v>0</v>
      </c>
      <c r="Y1013" s="24">
        <v>0</v>
      </c>
      <c r="Z1013" s="23">
        <v>3</v>
      </c>
      <c r="AA1013" s="23">
        <v>4</v>
      </c>
      <c r="AB1013" s="19" t="str">
        <f>VLOOKUP(E:E,笔记匹配!A:X,3,FALSE)</f>
        <v>小产调养干货大总结</v>
      </c>
      <c r="AC1013" s="19" t="str">
        <f>VLOOKUP(E:E,笔记匹配!A:X,2,FALSE)</f>
        <v>无</v>
      </c>
      <c r="AD1013" s="19" t="str">
        <f>VLOOKUP(E:E,笔记匹配!A:X,4,FALSE)</f>
        <v>无</v>
      </c>
    </row>
    <row r="1014" spans="1:30">
      <c r="A1014" s="22" t="s">
        <v>108</v>
      </c>
      <c r="B1014" s="22" t="s">
        <v>521</v>
      </c>
      <c r="C1014" s="23">
        <v>16642222</v>
      </c>
      <c r="D1014" s="22" t="s">
        <v>172</v>
      </c>
      <c r="E1014" s="22" t="s">
        <v>372</v>
      </c>
      <c r="F1014" s="22" t="s">
        <v>522</v>
      </c>
      <c r="G1014" s="23">
        <v>3233847</v>
      </c>
      <c r="H1014" s="22" t="s">
        <v>522</v>
      </c>
      <c r="I1014" s="23">
        <v>2619163</v>
      </c>
      <c r="J1014" s="22" t="s">
        <v>518</v>
      </c>
      <c r="K1014" s="23">
        <v>191.36</v>
      </c>
      <c r="L1014" s="23">
        <v>8769</v>
      </c>
      <c r="M1014" s="23">
        <v>364</v>
      </c>
      <c r="N1014" s="24">
        <v>0.0415</v>
      </c>
      <c r="O1014" s="23">
        <v>0.53</v>
      </c>
      <c r="P1014" s="23">
        <v>21.82</v>
      </c>
      <c r="Q1014" s="23">
        <v>3</v>
      </c>
      <c r="R1014" s="23">
        <v>0</v>
      </c>
      <c r="S1014" s="23">
        <v>1</v>
      </c>
      <c r="T1014" s="23">
        <v>0</v>
      </c>
      <c r="U1014" s="23">
        <v>0</v>
      </c>
      <c r="V1014" s="23">
        <v>4</v>
      </c>
      <c r="W1014" s="23">
        <v>47.84</v>
      </c>
      <c r="X1014" s="23">
        <v>0</v>
      </c>
      <c r="Y1014" s="24">
        <v>0</v>
      </c>
      <c r="Z1014" s="23">
        <v>2</v>
      </c>
      <c r="AA1014" s="23">
        <v>3</v>
      </c>
      <c r="AB1014" s="19" t="str">
        <f>VLOOKUP(E:E,笔记匹配!A:X,3,FALSE)</f>
        <v>圆湘琴</v>
      </c>
      <c r="AC1014" s="19" t="str">
        <f>VLOOKUP(E:E,笔记匹配!A:X,2,FALSE)</f>
        <v>月之精华</v>
      </c>
      <c r="AD1014" s="19" t="str">
        <f>VLOOKUP(E:E,笔记匹配!A:X,4,FALSE)</f>
        <v>广禾堂月之精华</v>
      </c>
    </row>
    <row r="1015" spans="1:30">
      <c r="A1015" s="22" t="s">
        <v>108</v>
      </c>
      <c r="B1015" s="22" t="s">
        <v>521</v>
      </c>
      <c r="C1015" s="23">
        <v>16642794</v>
      </c>
      <c r="D1015" s="22" t="s">
        <v>172</v>
      </c>
      <c r="E1015" s="22" t="s">
        <v>372</v>
      </c>
      <c r="F1015" s="22" t="s">
        <v>523</v>
      </c>
      <c r="G1015" s="23">
        <v>3233955</v>
      </c>
      <c r="H1015" s="22" t="s">
        <v>523</v>
      </c>
      <c r="I1015" s="23">
        <v>2619293</v>
      </c>
      <c r="J1015" s="22" t="s">
        <v>518</v>
      </c>
      <c r="K1015" s="23">
        <v>38.37</v>
      </c>
      <c r="L1015" s="23">
        <v>3167</v>
      </c>
      <c r="M1015" s="23">
        <v>87</v>
      </c>
      <c r="N1015" s="24">
        <v>0.0275</v>
      </c>
      <c r="O1015" s="23">
        <v>0.44</v>
      </c>
      <c r="P1015" s="23">
        <v>12.12</v>
      </c>
      <c r="Q1015" s="23">
        <v>0</v>
      </c>
      <c r="R1015" s="23">
        <v>0</v>
      </c>
      <c r="S1015" s="23">
        <v>0</v>
      </c>
      <c r="T1015" s="23">
        <v>0</v>
      </c>
      <c r="U1015" s="23">
        <v>0</v>
      </c>
      <c r="V1015" s="23">
        <v>0</v>
      </c>
      <c r="W1015" s="23">
        <v>0</v>
      </c>
      <c r="X1015" s="23">
        <v>0</v>
      </c>
      <c r="Y1015" s="24">
        <v>0</v>
      </c>
      <c r="Z1015" s="23">
        <v>0</v>
      </c>
      <c r="AA1015" s="23">
        <v>0</v>
      </c>
      <c r="AB1015" s="19" t="str">
        <f>VLOOKUP(E:E,笔记匹配!A:X,3,FALSE)</f>
        <v>圆湘琴</v>
      </c>
      <c r="AC1015" s="19" t="str">
        <f>VLOOKUP(E:E,笔记匹配!A:X,2,FALSE)</f>
        <v>月之精华</v>
      </c>
      <c r="AD1015" s="19" t="str">
        <f>VLOOKUP(E:E,笔记匹配!A:X,4,FALSE)</f>
        <v>广禾堂月之精华</v>
      </c>
    </row>
    <row r="1016" spans="1:30">
      <c r="A1016" s="22" t="s">
        <v>108</v>
      </c>
      <c r="B1016" s="22" t="s">
        <v>521</v>
      </c>
      <c r="C1016" s="23">
        <v>16642894</v>
      </c>
      <c r="D1016" s="22" t="s">
        <v>172</v>
      </c>
      <c r="E1016" s="22" t="s">
        <v>372</v>
      </c>
      <c r="F1016" s="22" t="s">
        <v>524</v>
      </c>
      <c r="G1016" s="23">
        <v>3233979</v>
      </c>
      <c r="H1016" s="22" t="s">
        <v>524</v>
      </c>
      <c r="I1016" s="23">
        <v>2619310</v>
      </c>
      <c r="J1016" s="22" t="s">
        <v>518</v>
      </c>
      <c r="K1016" s="23">
        <v>0.87</v>
      </c>
      <c r="L1016" s="23">
        <v>156</v>
      </c>
      <c r="M1016" s="23">
        <v>3</v>
      </c>
      <c r="N1016" s="24">
        <v>0.0192</v>
      </c>
      <c r="O1016" s="23">
        <v>0.29</v>
      </c>
      <c r="P1016" s="23">
        <v>5.58</v>
      </c>
      <c r="Q1016" s="23">
        <v>0</v>
      </c>
      <c r="R1016" s="23">
        <v>0</v>
      </c>
      <c r="S1016" s="23">
        <v>0</v>
      </c>
      <c r="T1016" s="23">
        <v>0</v>
      </c>
      <c r="U1016" s="23">
        <v>0</v>
      </c>
      <c r="V1016" s="23">
        <v>0</v>
      </c>
      <c r="W1016" s="23">
        <v>0</v>
      </c>
      <c r="X1016" s="23">
        <v>0</v>
      </c>
      <c r="Y1016" s="24">
        <v>0</v>
      </c>
      <c r="Z1016" s="23">
        <v>0</v>
      </c>
      <c r="AA1016" s="23">
        <v>0</v>
      </c>
      <c r="AB1016" s="19" t="str">
        <f>VLOOKUP(E:E,笔记匹配!A:X,3,FALSE)</f>
        <v>圆湘琴</v>
      </c>
      <c r="AC1016" s="19" t="str">
        <f>VLOOKUP(E:E,笔记匹配!A:X,2,FALSE)</f>
        <v>月之精华</v>
      </c>
      <c r="AD1016" s="19" t="str">
        <f>VLOOKUP(E:E,笔记匹配!A:X,4,FALSE)</f>
        <v>广禾堂月之精华</v>
      </c>
    </row>
    <row r="1017" spans="1:30">
      <c r="A1017" s="22" t="s">
        <v>108</v>
      </c>
      <c r="B1017" s="22" t="s">
        <v>531</v>
      </c>
      <c r="C1017" s="23">
        <v>16851432</v>
      </c>
      <c r="D1017" s="22" t="s">
        <v>172</v>
      </c>
      <c r="E1017" s="22" t="s">
        <v>372</v>
      </c>
      <c r="F1017" s="22" t="s">
        <v>532</v>
      </c>
      <c r="G1017" s="23">
        <v>3264185</v>
      </c>
      <c r="H1017" s="22" t="s">
        <v>532</v>
      </c>
      <c r="I1017" s="23">
        <v>2651960</v>
      </c>
      <c r="J1017" s="22" t="s">
        <v>518</v>
      </c>
      <c r="K1017" s="23">
        <v>195.4</v>
      </c>
      <c r="L1017" s="23">
        <v>15119</v>
      </c>
      <c r="M1017" s="23">
        <v>423</v>
      </c>
      <c r="N1017" s="24">
        <v>0.028</v>
      </c>
      <c r="O1017" s="23">
        <v>0.46</v>
      </c>
      <c r="P1017" s="23">
        <v>12.92</v>
      </c>
      <c r="Q1017" s="23">
        <v>3</v>
      </c>
      <c r="R1017" s="23">
        <v>0</v>
      </c>
      <c r="S1017" s="23">
        <v>0</v>
      </c>
      <c r="T1017" s="23">
        <v>1</v>
      </c>
      <c r="U1017" s="23">
        <v>0</v>
      </c>
      <c r="V1017" s="23">
        <v>4</v>
      </c>
      <c r="W1017" s="23">
        <v>48.85</v>
      </c>
      <c r="X1017" s="23">
        <v>0</v>
      </c>
      <c r="Y1017" s="24">
        <v>0</v>
      </c>
      <c r="Z1017" s="23">
        <v>1</v>
      </c>
      <c r="AA1017" s="23">
        <v>2</v>
      </c>
      <c r="AB1017" s="19" t="str">
        <f>VLOOKUP(E:E,笔记匹配!A:X,3,FALSE)</f>
        <v>圆湘琴</v>
      </c>
      <c r="AC1017" s="19" t="str">
        <f>VLOOKUP(E:E,笔记匹配!A:X,2,FALSE)</f>
        <v>月之精华</v>
      </c>
      <c r="AD1017" s="19" t="str">
        <f>VLOOKUP(E:E,笔记匹配!A:X,4,FALSE)</f>
        <v>广禾堂月之精华</v>
      </c>
    </row>
    <row r="1018" spans="1:30">
      <c r="A1018" s="22" t="s">
        <v>108</v>
      </c>
      <c r="B1018" s="22" t="s">
        <v>557</v>
      </c>
      <c r="C1018" s="23">
        <v>17419696</v>
      </c>
      <c r="D1018" s="22" t="s">
        <v>172</v>
      </c>
      <c r="E1018" s="22" t="s">
        <v>372</v>
      </c>
      <c r="F1018" s="22" t="s">
        <v>558</v>
      </c>
      <c r="G1018" s="23">
        <v>3345513</v>
      </c>
      <c r="H1018" s="22" t="s">
        <v>558</v>
      </c>
      <c r="I1018" s="23">
        <v>2733316</v>
      </c>
      <c r="J1018" s="22" t="s">
        <v>518</v>
      </c>
      <c r="K1018" s="23">
        <v>162.56</v>
      </c>
      <c r="L1018" s="23">
        <v>13497</v>
      </c>
      <c r="M1018" s="23">
        <v>368</v>
      </c>
      <c r="N1018" s="24">
        <v>0.0273</v>
      </c>
      <c r="O1018" s="23">
        <v>0.44</v>
      </c>
      <c r="P1018" s="23">
        <v>12.04</v>
      </c>
      <c r="Q1018" s="23">
        <v>2</v>
      </c>
      <c r="R1018" s="23">
        <v>0</v>
      </c>
      <c r="S1018" s="23">
        <v>1</v>
      </c>
      <c r="T1018" s="23">
        <v>0</v>
      </c>
      <c r="U1018" s="23">
        <v>0</v>
      </c>
      <c r="V1018" s="23">
        <v>3</v>
      </c>
      <c r="W1018" s="23">
        <v>54.19</v>
      </c>
      <c r="X1018" s="23">
        <v>0</v>
      </c>
      <c r="Y1018" s="24">
        <v>0</v>
      </c>
      <c r="Z1018" s="23">
        <v>1</v>
      </c>
      <c r="AA1018" s="23">
        <v>0</v>
      </c>
      <c r="AB1018" s="19" t="str">
        <f>VLOOKUP(E:E,笔记匹配!A:X,3,FALSE)</f>
        <v>圆湘琴</v>
      </c>
      <c r="AC1018" s="19" t="str">
        <f>VLOOKUP(E:E,笔记匹配!A:X,2,FALSE)</f>
        <v>月之精华</v>
      </c>
      <c r="AD1018" s="19" t="str">
        <f>VLOOKUP(E:E,笔记匹配!A:X,4,FALSE)</f>
        <v>广禾堂月之精华</v>
      </c>
    </row>
    <row r="1019" spans="1:30">
      <c r="A1019" s="22" t="s">
        <v>108</v>
      </c>
      <c r="B1019" s="22" t="s">
        <v>569</v>
      </c>
      <c r="C1019" s="23">
        <v>17994331</v>
      </c>
      <c r="D1019" s="22" t="s">
        <v>172</v>
      </c>
      <c r="E1019" s="22" t="s">
        <v>372</v>
      </c>
      <c r="F1019" s="22" t="s">
        <v>570</v>
      </c>
      <c r="G1019" s="23">
        <v>3555881</v>
      </c>
      <c r="H1019" s="22" t="s">
        <v>570</v>
      </c>
      <c r="I1019" s="23">
        <v>2940876</v>
      </c>
      <c r="J1019" s="22" t="s">
        <v>518</v>
      </c>
      <c r="K1019" s="23">
        <v>11.35</v>
      </c>
      <c r="L1019" s="23">
        <v>1490</v>
      </c>
      <c r="M1019" s="23">
        <v>39</v>
      </c>
      <c r="N1019" s="24">
        <v>0.0262</v>
      </c>
      <c r="O1019" s="23">
        <v>0.29</v>
      </c>
      <c r="P1019" s="23">
        <v>7.62</v>
      </c>
      <c r="Q1019" s="23">
        <v>0</v>
      </c>
      <c r="R1019" s="23">
        <v>0</v>
      </c>
      <c r="S1019" s="23">
        <v>0</v>
      </c>
      <c r="T1019" s="23">
        <v>0</v>
      </c>
      <c r="U1019" s="23">
        <v>0</v>
      </c>
      <c r="V1019" s="23">
        <v>0</v>
      </c>
      <c r="W1019" s="23">
        <v>0</v>
      </c>
      <c r="X1019" s="23">
        <v>0</v>
      </c>
      <c r="Y1019" s="24">
        <v>0</v>
      </c>
      <c r="Z1019" s="23">
        <v>0</v>
      </c>
      <c r="AA1019" s="23">
        <v>0</v>
      </c>
      <c r="AB1019" s="19" t="str">
        <f>VLOOKUP(E:E,笔记匹配!A:X,3,FALSE)</f>
        <v>圆湘琴</v>
      </c>
      <c r="AC1019" s="19" t="str">
        <f>VLOOKUP(E:E,笔记匹配!A:X,2,FALSE)</f>
        <v>月之精华</v>
      </c>
      <c r="AD1019" s="19" t="str">
        <f>VLOOKUP(E:E,笔记匹配!A:X,4,FALSE)</f>
        <v>广禾堂月之精华</v>
      </c>
    </row>
    <row r="1020" spans="1:30">
      <c r="A1020" s="22" t="s">
        <v>108</v>
      </c>
      <c r="B1020" s="22" t="s">
        <v>573</v>
      </c>
      <c r="C1020" s="23">
        <v>18062841</v>
      </c>
      <c r="D1020" s="22" t="s">
        <v>172</v>
      </c>
      <c r="E1020" s="22" t="s">
        <v>373</v>
      </c>
      <c r="F1020" s="22" t="s">
        <v>574</v>
      </c>
      <c r="G1020" s="23">
        <v>3590010</v>
      </c>
      <c r="H1020" s="22" t="s">
        <v>575</v>
      </c>
      <c r="I1020" s="23">
        <v>2975201</v>
      </c>
      <c r="J1020" s="22" t="s">
        <v>518</v>
      </c>
      <c r="K1020" s="23">
        <v>3.9</v>
      </c>
      <c r="L1020" s="23">
        <v>327</v>
      </c>
      <c r="M1020" s="23">
        <v>13</v>
      </c>
      <c r="N1020" s="24">
        <v>0.0398</v>
      </c>
      <c r="O1020" s="23">
        <v>0.3</v>
      </c>
      <c r="P1020" s="23">
        <v>11.93</v>
      </c>
      <c r="Q1020" s="23">
        <v>0</v>
      </c>
      <c r="R1020" s="23">
        <v>0</v>
      </c>
      <c r="S1020" s="23">
        <v>0</v>
      </c>
      <c r="T1020" s="23">
        <v>0</v>
      </c>
      <c r="U1020" s="23">
        <v>0</v>
      </c>
      <c r="V1020" s="23">
        <v>0</v>
      </c>
      <c r="W1020" s="23">
        <v>0</v>
      </c>
      <c r="X1020" s="23">
        <v>0</v>
      </c>
      <c r="Y1020" s="24">
        <v>0</v>
      </c>
      <c r="Z1020" s="23">
        <v>0</v>
      </c>
      <c r="AA1020" s="23">
        <v>1</v>
      </c>
      <c r="AB1020" s="19" t="str">
        <f>VLOOKUP(E:E,笔记匹配!A:X,3,FALSE)</f>
        <v>西米是个小可爱</v>
      </c>
      <c r="AC1020" s="19" t="str">
        <f>VLOOKUP(E:E,笔记匹配!A:X,2,FALSE)</f>
        <v>月之精华</v>
      </c>
      <c r="AD1020" s="19" t="str">
        <f>VLOOKUP(E:E,笔记匹配!A:X,4,FALSE)</f>
        <v>广禾堂</v>
      </c>
    </row>
    <row r="1021" spans="1:30">
      <c r="A1021" s="22" t="s">
        <v>108</v>
      </c>
      <c r="B1021" s="22" t="s">
        <v>573</v>
      </c>
      <c r="C1021" s="23">
        <v>18063010</v>
      </c>
      <c r="D1021" s="22" t="s">
        <v>172</v>
      </c>
      <c r="E1021" s="22" t="s">
        <v>373</v>
      </c>
      <c r="F1021" s="22" t="s">
        <v>576</v>
      </c>
      <c r="G1021" s="23">
        <v>3590089</v>
      </c>
      <c r="H1021" s="22" t="s">
        <v>577</v>
      </c>
      <c r="I1021" s="23">
        <v>2975278</v>
      </c>
      <c r="J1021" s="22" t="s">
        <v>518</v>
      </c>
      <c r="K1021" s="23">
        <v>130.73</v>
      </c>
      <c r="L1021" s="23">
        <v>8357</v>
      </c>
      <c r="M1021" s="23">
        <v>298</v>
      </c>
      <c r="N1021" s="24">
        <v>0.0357</v>
      </c>
      <c r="O1021" s="23">
        <v>0.44</v>
      </c>
      <c r="P1021" s="23">
        <v>15.64</v>
      </c>
      <c r="Q1021" s="23">
        <v>3</v>
      </c>
      <c r="R1021" s="23">
        <v>1</v>
      </c>
      <c r="S1021" s="23">
        <v>0</v>
      </c>
      <c r="T1021" s="23">
        <v>0</v>
      </c>
      <c r="U1021" s="23">
        <v>0</v>
      </c>
      <c r="V1021" s="23">
        <v>4</v>
      </c>
      <c r="W1021" s="23">
        <v>32.68</v>
      </c>
      <c r="X1021" s="23">
        <v>0</v>
      </c>
      <c r="Y1021" s="24">
        <v>0</v>
      </c>
      <c r="Z1021" s="23">
        <v>0</v>
      </c>
      <c r="AA1021" s="23">
        <v>0</v>
      </c>
      <c r="AB1021" s="19" t="str">
        <f>VLOOKUP(E:E,笔记匹配!A:X,3,FALSE)</f>
        <v>西米是个小可爱</v>
      </c>
      <c r="AC1021" s="19" t="str">
        <f>VLOOKUP(E:E,笔记匹配!A:X,2,FALSE)</f>
        <v>月之精华</v>
      </c>
      <c r="AD1021" s="19" t="str">
        <f>VLOOKUP(E:E,笔记匹配!A:X,4,FALSE)</f>
        <v>广禾堂</v>
      </c>
    </row>
    <row r="1022" spans="1:30">
      <c r="A1022" s="22" t="s">
        <v>108</v>
      </c>
      <c r="B1022" s="22" t="s">
        <v>578</v>
      </c>
      <c r="C1022" s="23">
        <v>18063089</v>
      </c>
      <c r="D1022" s="22" t="s">
        <v>172</v>
      </c>
      <c r="E1022" s="22" t="s">
        <v>372</v>
      </c>
      <c r="F1022" s="22" t="s">
        <v>579</v>
      </c>
      <c r="G1022" s="23">
        <v>3590129</v>
      </c>
      <c r="H1022" s="22" t="s">
        <v>580</v>
      </c>
      <c r="I1022" s="23">
        <v>2975322</v>
      </c>
      <c r="J1022" s="22" t="s">
        <v>518</v>
      </c>
      <c r="K1022" s="23">
        <v>11</v>
      </c>
      <c r="L1022" s="23">
        <v>1366</v>
      </c>
      <c r="M1022" s="23">
        <v>39</v>
      </c>
      <c r="N1022" s="24">
        <v>0.0286</v>
      </c>
      <c r="O1022" s="23">
        <v>0.28</v>
      </c>
      <c r="P1022" s="23">
        <v>8.05</v>
      </c>
      <c r="Q1022" s="23">
        <v>0</v>
      </c>
      <c r="R1022" s="23">
        <v>0</v>
      </c>
      <c r="S1022" s="23">
        <v>0</v>
      </c>
      <c r="T1022" s="23">
        <v>0</v>
      </c>
      <c r="U1022" s="23">
        <v>0</v>
      </c>
      <c r="V1022" s="23">
        <v>0</v>
      </c>
      <c r="W1022" s="23">
        <v>0</v>
      </c>
      <c r="X1022" s="23">
        <v>0</v>
      </c>
      <c r="Y1022" s="24">
        <v>0</v>
      </c>
      <c r="Z1022" s="23">
        <v>0</v>
      </c>
      <c r="AA1022" s="23">
        <v>0</v>
      </c>
      <c r="AB1022" s="19" t="str">
        <f>VLOOKUP(E:E,笔记匹配!A:X,3,FALSE)</f>
        <v>圆湘琴</v>
      </c>
      <c r="AC1022" s="19" t="str">
        <f>VLOOKUP(E:E,笔记匹配!A:X,2,FALSE)</f>
        <v>月之精华</v>
      </c>
      <c r="AD1022" s="19" t="str">
        <f>VLOOKUP(E:E,笔记匹配!A:X,4,FALSE)</f>
        <v>广禾堂月之精华</v>
      </c>
    </row>
    <row r="1023" spans="1:30">
      <c r="A1023" s="22" t="s">
        <v>108</v>
      </c>
      <c r="B1023" s="22" t="s">
        <v>590</v>
      </c>
      <c r="C1023" s="23">
        <v>19153892</v>
      </c>
      <c r="D1023" s="22" t="s">
        <v>184</v>
      </c>
      <c r="E1023" s="22" t="s">
        <v>374</v>
      </c>
      <c r="F1023" s="22" t="s">
        <v>591</v>
      </c>
      <c r="G1023" s="23">
        <v>4107361</v>
      </c>
      <c r="H1023" s="22" t="s">
        <v>591</v>
      </c>
      <c r="I1023" s="23">
        <v>3489735</v>
      </c>
      <c r="J1023" s="22" t="s">
        <v>518</v>
      </c>
      <c r="K1023" s="23">
        <v>37.1</v>
      </c>
      <c r="L1023" s="23">
        <v>1008</v>
      </c>
      <c r="M1023" s="23">
        <v>75</v>
      </c>
      <c r="N1023" s="24">
        <v>0.0744</v>
      </c>
      <c r="O1023" s="23">
        <v>0.49</v>
      </c>
      <c r="P1023" s="23">
        <v>36.81</v>
      </c>
      <c r="Q1023" s="23">
        <v>0</v>
      </c>
      <c r="R1023" s="23">
        <v>0</v>
      </c>
      <c r="S1023" s="23">
        <v>2</v>
      </c>
      <c r="T1023" s="23">
        <v>0</v>
      </c>
      <c r="U1023" s="23">
        <v>0</v>
      </c>
      <c r="V1023" s="23">
        <v>2</v>
      </c>
      <c r="W1023" s="23">
        <v>18.55</v>
      </c>
      <c r="X1023" s="23">
        <v>0</v>
      </c>
      <c r="Y1023" s="24">
        <v>0</v>
      </c>
      <c r="Z1023" s="23">
        <v>0</v>
      </c>
      <c r="AA1023" s="23">
        <v>0</v>
      </c>
      <c r="AB1023" s="19" t="str">
        <f>VLOOKUP(E:E,笔记匹配!A:X,3,FALSE)</f>
        <v>是你拐</v>
      </c>
      <c r="AC1023" s="19" t="str">
        <f>VLOOKUP(E:E,笔记匹配!A:X,2,FALSE)</f>
        <v>月之精华</v>
      </c>
      <c r="AD1023" s="19" t="str">
        <f>VLOOKUP(E:E,笔记匹配!A:X,4,FALSE)</f>
        <v>广禾堂月之精华</v>
      </c>
    </row>
    <row r="1024" spans="1:30">
      <c r="A1024" s="22" t="s">
        <v>108</v>
      </c>
      <c r="B1024" s="22" t="s">
        <v>598</v>
      </c>
      <c r="C1024" s="23">
        <v>19868929</v>
      </c>
      <c r="D1024" s="22" t="s">
        <v>172</v>
      </c>
      <c r="E1024" s="22" t="s">
        <v>372</v>
      </c>
      <c r="F1024" s="22" t="s">
        <v>599</v>
      </c>
      <c r="G1024" s="23">
        <v>4439660</v>
      </c>
      <c r="H1024" s="22" t="s">
        <v>599</v>
      </c>
      <c r="I1024" s="23">
        <v>3806955</v>
      </c>
      <c r="J1024" s="22" t="s">
        <v>518</v>
      </c>
      <c r="K1024" s="23">
        <v>10.07</v>
      </c>
      <c r="L1024" s="23">
        <v>1071</v>
      </c>
      <c r="M1024" s="23">
        <v>35</v>
      </c>
      <c r="N1024" s="24">
        <v>0.0327</v>
      </c>
      <c r="O1024" s="23">
        <v>0.29</v>
      </c>
      <c r="P1024" s="23">
        <v>9.4</v>
      </c>
      <c r="Q1024" s="23">
        <v>0</v>
      </c>
      <c r="R1024" s="23">
        <v>0</v>
      </c>
      <c r="S1024" s="23">
        <v>1</v>
      </c>
      <c r="T1024" s="23">
        <v>0</v>
      </c>
      <c r="U1024" s="23">
        <v>0</v>
      </c>
      <c r="V1024" s="23">
        <v>1</v>
      </c>
      <c r="W1024" s="23">
        <v>10.07</v>
      </c>
      <c r="X1024" s="23">
        <v>0</v>
      </c>
      <c r="Y1024" s="24">
        <v>0</v>
      </c>
      <c r="Z1024" s="23">
        <v>0</v>
      </c>
      <c r="AA1024" s="23">
        <v>0</v>
      </c>
      <c r="AB1024" s="19" t="str">
        <f>VLOOKUP(E:E,笔记匹配!A:X,3,FALSE)</f>
        <v>圆湘琴</v>
      </c>
      <c r="AC1024" s="19" t="str">
        <f>VLOOKUP(E:E,笔记匹配!A:X,2,FALSE)</f>
        <v>月之精华</v>
      </c>
      <c r="AD1024" s="19" t="str">
        <f>VLOOKUP(E:E,笔记匹配!A:X,4,FALSE)</f>
        <v>广禾堂月之精华</v>
      </c>
    </row>
    <row r="1025" spans="1:30">
      <c r="A1025" s="22" t="s">
        <v>108</v>
      </c>
      <c r="B1025" s="22" t="s">
        <v>602</v>
      </c>
      <c r="C1025" s="23">
        <v>20299815</v>
      </c>
      <c r="D1025" s="22" t="s">
        <v>184</v>
      </c>
      <c r="E1025" s="22" t="s">
        <v>390</v>
      </c>
      <c r="F1025" s="22" t="s">
        <v>603</v>
      </c>
      <c r="G1025" s="23">
        <v>4655703</v>
      </c>
      <c r="H1025" s="22" t="s">
        <v>604</v>
      </c>
      <c r="I1025" s="23">
        <v>3980592</v>
      </c>
      <c r="J1025" s="22" t="s">
        <v>518</v>
      </c>
      <c r="K1025" s="23">
        <v>351.67</v>
      </c>
      <c r="L1025" s="23">
        <v>13145</v>
      </c>
      <c r="M1025" s="23">
        <v>710</v>
      </c>
      <c r="N1025" s="24">
        <v>0.054</v>
      </c>
      <c r="O1025" s="23">
        <v>0.5</v>
      </c>
      <c r="P1025" s="23">
        <v>26.75</v>
      </c>
      <c r="Q1025" s="23">
        <v>42</v>
      </c>
      <c r="R1025" s="23">
        <v>1</v>
      </c>
      <c r="S1025" s="23">
        <v>48</v>
      </c>
      <c r="T1025" s="23">
        <v>0</v>
      </c>
      <c r="U1025" s="23">
        <v>2</v>
      </c>
      <c r="V1025" s="23">
        <v>93</v>
      </c>
      <c r="W1025" s="23">
        <v>3.78</v>
      </c>
      <c r="X1025" s="23">
        <v>0</v>
      </c>
      <c r="Y1025" s="24">
        <v>0</v>
      </c>
      <c r="Z1025" s="23">
        <v>5</v>
      </c>
      <c r="AA1025" s="23">
        <v>4</v>
      </c>
      <c r="AB1025" s="19" t="str">
        <f>VLOOKUP(E:E,笔记匹配!A:X,3,FALSE)</f>
        <v>大雷芸</v>
      </c>
      <c r="AC1025" s="19" t="str">
        <f>VLOOKUP(E:E,笔记匹配!A:X,2,FALSE)</f>
        <v>月之精华</v>
      </c>
      <c r="AD1025" s="19" t="str">
        <f>VLOOKUP(E:E,笔记匹配!A:X,4,FALSE)</f>
        <v>广禾堂</v>
      </c>
    </row>
    <row r="1026" spans="1:30">
      <c r="A1026" s="22" t="s">
        <v>108</v>
      </c>
      <c r="B1026" s="22" t="s">
        <v>607</v>
      </c>
      <c r="C1026" s="23">
        <v>20783758</v>
      </c>
      <c r="D1026" s="22" t="s">
        <v>184</v>
      </c>
      <c r="E1026" s="22" t="s">
        <v>372</v>
      </c>
      <c r="F1026" s="22" t="s">
        <v>608</v>
      </c>
      <c r="G1026" s="23">
        <v>4915415</v>
      </c>
      <c r="H1026" s="22" t="s">
        <v>609</v>
      </c>
      <c r="I1026" s="23">
        <v>4173991</v>
      </c>
      <c r="J1026" s="22" t="s">
        <v>518</v>
      </c>
      <c r="K1026" s="23">
        <v>38.7</v>
      </c>
      <c r="L1026" s="23">
        <v>1053</v>
      </c>
      <c r="M1026" s="23">
        <v>39</v>
      </c>
      <c r="N1026" s="24">
        <v>0.037</v>
      </c>
      <c r="O1026" s="23">
        <v>0.99</v>
      </c>
      <c r="P1026" s="23">
        <v>36.75</v>
      </c>
      <c r="Q1026" s="23">
        <v>3</v>
      </c>
      <c r="R1026" s="23">
        <v>0</v>
      </c>
      <c r="S1026" s="23">
        <v>2</v>
      </c>
      <c r="T1026" s="23">
        <v>0</v>
      </c>
      <c r="U1026" s="23">
        <v>0</v>
      </c>
      <c r="V1026" s="23">
        <v>5</v>
      </c>
      <c r="W1026" s="23">
        <v>7.74</v>
      </c>
      <c r="X1026" s="23">
        <v>0</v>
      </c>
      <c r="Y1026" s="24">
        <v>0</v>
      </c>
      <c r="Z1026" s="23">
        <v>12</v>
      </c>
      <c r="AA1026" s="23">
        <v>1</v>
      </c>
      <c r="AB1026" s="19" t="str">
        <f>VLOOKUP(E:E,笔记匹配!A:X,3,FALSE)</f>
        <v>圆湘琴</v>
      </c>
      <c r="AC1026" s="19" t="str">
        <f>VLOOKUP(E:E,笔记匹配!A:X,2,FALSE)</f>
        <v>月之精华</v>
      </c>
      <c r="AD1026" s="19" t="str">
        <f>VLOOKUP(E:E,笔记匹配!A:X,4,FALSE)</f>
        <v>广禾堂月之精华</v>
      </c>
    </row>
    <row r="1027" spans="1:30">
      <c r="A1027" s="22" t="s">
        <v>108</v>
      </c>
      <c r="B1027" s="22" t="s">
        <v>610</v>
      </c>
      <c r="C1027" s="23">
        <v>20800058</v>
      </c>
      <c r="D1027" s="22" t="s">
        <v>184</v>
      </c>
      <c r="E1027" s="22" t="s">
        <v>372</v>
      </c>
      <c r="F1027" s="22" t="s">
        <v>611</v>
      </c>
      <c r="G1027" s="23">
        <v>4924835</v>
      </c>
      <c r="H1027" s="22" t="s">
        <v>611</v>
      </c>
      <c r="I1027" s="23">
        <v>4180685</v>
      </c>
      <c r="J1027" s="22" t="s">
        <v>518</v>
      </c>
      <c r="K1027" s="23">
        <v>364.36</v>
      </c>
      <c r="L1027" s="23">
        <v>17793</v>
      </c>
      <c r="M1027" s="23">
        <v>525</v>
      </c>
      <c r="N1027" s="24">
        <v>0.0295</v>
      </c>
      <c r="O1027" s="23">
        <v>0.69</v>
      </c>
      <c r="P1027" s="23">
        <v>20.48</v>
      </c>
      <c r="Q1027" s="23">
        <v>22</v>
      </c>
      <c r="R1027" s="23">
        <v>0</v>
      </c>
      <c r="S1027" s="23">
        <v>19</v>
      </c>
      <c r="T1027" s="23">
        <v>1</v>
      </c>
      <c r="U1027" s="23">
        <v>0</v>
      </c>
      <c r="V1027" s="23">
        <v>42</v>
      </c>
      <c r="W1027" s="23">
        <v>8.68</v>
      </c>
      <c r="X1027" s="23">
        <v>0</v>
      </c>
      <c r="Y1027" s="24">
        <v>0</v>
      </c>
      <c r="Z1027" s="23">
        <v>5</v>
      </c>
      <c r="AA1027" s="23">
        <v>1</v>
      </c>
      <c r="AB1027" s="19" t="str">
        <f>VLOOKUP(E:E,笔记匹配!A:X,3,FALSE)</f>
        <v>圆湘琴</v>
      </c>
      <c r="AC1027" s="19" t="str">
        <f>VLOOKUP(E:E,笔记匹配!A:X,2,FALSE)</f>
        <v>月之精华</v>
      </c>
      <c r="AD1027" s="19" t="str">
        <f>VLOOKUP(E:E,笔记匹配!A:X,4,FALSE)</f>
        <v>广禾堂月之精华</v>
      </c>
    </row>
    <row r="1028" spans="1:30">
      <c r="A1028" s="22" t="s">
        <v>108</v>
      </c>
      <c r="B1028" s="22" t="s">
        <v>612</v>
      </c>
      <c r="C1028" s="23">
        <v>20808528</v>
      </c>
      <c r="D1028" s="22" t="s">
        <v>184</v>
      </c>
      <c r="E1028" s="22" t="s">
        <v>395</v>
      </c>
      <c r="F1028" s="22" t="s">
        <v>613</v>
      </c>
      <c r="G1028" s="23">
        <v>4928963</v>
      </c>
      <c r="H1028" s="22" t="s">
        <v>613</v>
      </c>
      <c r="I1028" s="23">
        <v>4183830</v>
      </c>
      <c r="J1028" s="22" t="s">
        <v>518</v>
      </c>
      <c r="K1028" s="23">
        <v>201.25</v>
      </c>
      <c r="L1028" s="23">
        <v>26783</v>
      </c>
      <c r="M1028" s="23">
        <v>896</v>
      </c>
      <c r="N1028" s="24">
        <v>0.0335</v>
      </c>
      <c r="O1028" s="23">
        <v>0.22</v>
      </c>
      <c r="P1028" s="23">
        <v>7.51</v>
      </c>
      <c r="Q1028" s="23">
        <v>5</v>
      </c>
      <c r="R1028" s="23">
        <v>0</v>
      </c>
      <c r="S1028" s="23">
        <v>3</v>
      </c>
      <c r="T1028" s="23">
        <v>1</v>
      </c>
      <c r="U1028" s="23">
        <v>0</v>
      </c>
      <c r="V1028" s="23">
        <v>9</v>
      </c>
      <c r="W1028" s="23">
        <v>22.36</v>
      </c>
      <c r="X1028" s="23">
        <v>0</v>
      </c>
      <c r="Y1028" s="24">
        <v>0</v>
      </c>
      <c r="Z1028" s="23">
        <v>0</v>
      </c>
      <c r="AA1028" s="23">
        <v>6</v>
      </c>
      <c r="AB1028" s="19" t="str">
        <f>VLOOKUP(E:E,笔记匹配!A:X,3,FALSE)</f>
        <v>小产调养干货大总结</v>
      </c>
      <c r="AC1028" s="19" t="str">
        <f>VLOOKUP(E:E,笔记匹配!A:X,2,FALSE)</f>
        <v>无</v>
      </c>
      <c r="AD1028" s="19" t="str">
        <f>VLOOKUP(E:E,笔记匹配!A:X,4,FALSE)</f>
        <v>无</v>
      </c>
    </row>
    <row r="1029" spans="1:30">
      <c r="A1029" s="22" t="s">
        <v>109</v>
      </c>
      <c r="B1029" s="22" t="s">
        <v>521</v>
      </c>
      <c r="C1029" s="23">
        <v>16642222</v>
      </c>
      <c r="D1029" s="22" t="s">
        <v>172</v>
      </c>
      <c r="E1029" s="22" t="s">
        <v>372</v>
      </c>
      <c r="F1029" s="22" t="s">
        <v>522</v>
      </c>
      <c r="G1029" s="23">
        <v>3233847</v>
      </c>
      <c r="H1029" s="22" t="s">
        <v>522</v>
      </c>
      <c r="I1029" s="23">
        <v>2619163</v>
      </c>
      <c r="J1029" s="22" t="s">
        <v>518</v>
      </c>
      <c r="K1029" s="23">
        <v>173.82</v>
      </c>
      <c r="L1029" s="23">
        <v>9064</v>
      </c>
      <c r="M1029" s="23">
        <v>319</v>
      </c>
      <c r="N1029" s="24">
        <v>0.0352</v>
      </c>
      <c r="O1029" s="23">
        <v>0.54</v>
      </c>
      <c r="P1029" s="23">
        <v>19.18</v>
      </c>
      <c r="Q1029" s="23">
        <v>3</v>
      </c>
      <c r="R1029" s="23">
        <v>0</v>
      </c>
      <c r="S1029" s="23">
        <v>4</v>
      </c>
      <c r="T1029" s="23">
        <v>0</v>
      </c>
      <c r="U1029" s="23">
        <v>0</v>
      </c>
      <c r="V1029" s="23">
        <v>7</v>
      </c>
      <c r="W1029" s="23">
        <v>24.83</v>
      </c>
      <c r="X1029" s="23">
        <v>0</v>
      </c>
      <c r="Y1029" s="24">
        <v>0</v>
      </c>
      <c r="Z1029" s="23">
        <v>4</v>
      </c>
      <c r="AA1029" s="23">
        <v>0</v>
      </c>
      <c r="AB1029" s="19" t="str">
        <f>VLOOKUP(E:E,笔记匹配!A:X,3,FALSE)</f>
        <v>圆湘琴</v>
      </c>
      <c r="AC1029" s="19" t="str">
        <f>VLOOKUP(E:E,笔记匹配!A:X,2,FALSE)</f>
        <v>月之精华</v>
      </c>
      <c r="AD1029" s="19" t="str">
        <f>VLOOKUP(E:E,笔记匹配!A:X,4,FALSE)</f>
        <v>广禾堂月之精华</v>
      </c>
    </row>
    <row r="1030" spans="1:30">
      <c r="A1030" s="22" t="s">
        <v>109</v>
      </c>
      <c r="B1030" s="22" t="s">
        <v>521</v>
      </c>
      <c r="C1030" s="23">
        <v>16642794</v>
      </c>
      <c r="D1030" s="22" t="s">
        <v>172</v>
      </c>
      <c r="E1030" s="22" t="s">
        <v>372</v>
      </c>
      <c r="F1030" s="22" t="s">
        <v>523</v>
      </c>
      <c r="G1030" s="23">
        <v>3233955</v>
      </c>
      <c r="H1030" s="22" t="s">
        <v>523</v>
      </c>
      <c r="I1030" s="23">
        <v>2619293</v>
      </c>
      <c r="J1030" s="22" t="s">
        <v>518</v>
      </c>
      <c r="K1030" s="23">
        <v>38.4</v>
      </c>
      <c r="L1030" s="23">
        <v>2745</v>
      </c>
      <c r="M1030" s="23">
        <v>85</v>
      </c>
      <c r="N1030" s="24">
        <v>0.031</v>
      </c>
      <c r="O1030" s="23">
        <v>0.45</v>
      </c>
      <c r="P1030" s="23">
        <v>13.99</v>
      </c>
      <c r="Q1030" s="23">
        <v>0</v>
      </c>
      <c r="R1030" s="23">
        <v>0</v>
      </c>
      <c r="S1030" s="23">
        <v>0</v>
      </c>
      <c r="T1030" s="23">
        <v>0</v>
      </c>
      <c r="U1030" s="23">
        <v>0</v>
      </c>
      <c r="V1030" s="23">
        <v>0</v>
      </c>
      <c r="W1030" s="23">
        <v>0</v>
      </c>
      <c r="X1030" s="23">
        <v>0</v>
      </c>
      <c r="Y1030" s="24">
        <v>0</v>
      </c>
      <c r="Z1030" s="23">
        <v>0</v>
      </c>
      <c r="AA1030" s="23">
        <v>0</v>
      </c>
      <c r="AB1030" s="19" t="str">
        <f>VLOOKUP(E:E,笔记匹配!A:X,3,FALSE)</f>
        <v>圆湘琴</v>
      </c>
      <c r="AC1030" s="19" t="str">
        <f>VLOOKUP(E:E,笔记匹配!A:X,2,FALSE)</f>
        <v>月之精华</v>
      </c>
      <c r="AD1030" s="19" t="str">
        <f>VLOOKUP(E:E,笔记匹配!A:X,4,FALSE)</f>
        <v>广禾堂月之精华</v>
      </c>
    </row>
    <row r="1031" spans="1:30">
      <c r="A1031" s="22" t="s">
        <v>109</v>
      </c>
      <c r="B1031" s="22" t="s">
        <v>521</v>
      </c>
      <c r="C1031" s="23">
        <v>16642894</v>
      </c>
      <c r="D1031" s="22" t="s">
        <v>172</v>
      </c>
      <c r="E1031" s="22" t="s">
        <v>372</v>
      </c>
      <c r="F1031" s="22" t="s">
        <v>524</v>
      </c>
      <c r="G1031" s="23">
        <v>3233979</v>
      </c>
      <c r="H1031" s="22" t="s">
        <v>524</v>
      </c>
      <c r="I1031" s="23">
        <v>2619310</v>
      </c>
      <c r="J1031" s="22" t="s">
        <v>518</v>
      </c>
      <c r="K1031" s="23">
        <v>0.3</v>
      </c>
      <c r="L1031" s="23">
        <v>144</v>
      </c>
      <c r="M1031" s="23">
        <v>1</v>
      </c>
      <c r="N1031" s="24">
        <v>0.0069</v>
      </c>
      <c r="O1031" s="23">
        <v>0.3</v>
      </c>
      <c r="P1031" s="23">
        <v>2.08</v>
      </c>
      <c r="Q1031" s="23">
        <v>0</v>
      </c>
      <c r="R1031" s="23">
        <v>0</v>
      </c>
      <c r="S1031" s="23">
        <v>0</v>
      </c>
      <c r="T1031" s="23">
        <v>0</v>
      </c>
      <c r="U1031" s="23">
        <v>0</v>
      </c>
      <c r="V1031" s="23">
        <v>0</v>
      </c>
      <c r="W1031" s="23">
        <v>0</v>
      </c>
      <c r="X1031" s="23">
        <v>0</v>
      </c>
      <c r="Y1031" s="24">
        <v>0</v>
      </c>
      <c r="Z1031" s="23">
        <v>0</v>
      </c>
      <c r="AA1031" s="23">
        <v>0</v>
      </c>
      <c r="AB1031" s="19" t="str">
        <f>VLOOKUP(E:E,笔记匹配!A:X,3,FALSE)</f>
        <v>圆湘琴</v>
      </c>
      <c r="AC1031" s="19" t="str">
        <f>VLOOKUP(E:E,笔记匹配!A:X,2,FALSE)</f>
        <v>月之精华</v>
      </c>
      <c r="AD1031" s="19" t="str">
        <f>VLOOKUP(E:E,笔记匹配!A:X,4,FALSE)</f>
        <v>广禾堂月之精华</v>
      </c>
    </row>
    <row r="1032" spans="1:30">
      <c r="A1032" s="22" t="s">
        <v>109</v>
      </c>
      <c r="B1032" s="22" t="s">
        <v>531</v>
      </c>
      <c r="C1032" s="23">
        <v>16851432</v>
      </c>
      <c r="D1032" s="22" t="s">
        <v>172</v>
      </c>
      <c r="E1032" s="22" t="s">
        <v>372</v>
      </c>
      <c r="F1032" s="22" t="s">
        <v>532</v>
      </c>
      <c r="G1032" s="23">
        <v>3264185</v>
      </c>
      <c r="H1032" s="22" t="s">
        <v>532</v>
      </c>
      <c r="I1032" s="23">
        <v>2651960</v>
      </c>
      <c r="J1032" s="22" t="s">
        <v>518</v>
      </c>
      <c r="K1032" s="23">
        <v>157.63</v>
      </c>
      <c r="L1032" s="23">
        <v>13371</v>
      </c>
      <c r="M1032" s="23">
        <v>348</v>
      </c>
      <c r="N1032" s="24">
        <v>0.026</v>
      </c>
      <c r="O1032" s="23">
        <v>0.45</v>
      </c>
      <c r="P1032" s="23">
        <v>11.79</v>
      </c>
      <c r="Q1032" s="23">
        <v>3</v>
      </c>
      <c r="R1032" s="23">
        <v>0</v>
      </c>
      <c r="S1032" s="23">
        <v>2</v>
      </c>
      <c r="T1032" s="23">
        <v>0</v>
      </c>
      <c r="U1032" s="23">
        <v>0</v>
      </c>
      <c r="V1032" s="23">
        <v>5</v>
      </c>
      <c r="W1032" s="23">
        <v>31.53</v>
      </c>
      <c r="X1032" s="23">
        <v>0</v>
      </c>
      <c r="Y1032" s="24">
        <v>0</v>
      </c>
      <c r="Z1032" s="23">
        <v>0</v>
      </c>
      <c r="AA1032" s="23">
        <v>0</v>
      </c>
      <c r="AB1032" s="19" t="str">
        <f>VLOOKUP(E:E,笔记匹配!A:X,3,FALSE)</f>
        <v>圆湘琴</v>
      </c>
      <c r="AC1032" s="19" t="str">
        <f>VLOOKUP(E:E,笔记匹配!A:X,2,FALSE)</f>
        <v>月之精华</v>
      </c>
      <c r="AD1032" s="19" t="str">
        <f>VLOOKUP(E:E,笔记匹配!A:X,4,FALSE)</f>
        <v>广禾堂月之精华</v>
      </c>
    </row>
    <row r="1033" spans="1:30">
      <c r="A1033" s="22" t="s">
        <v>109</v>
      </c>
      <c r="B1033" s="22" t="s">
        <v>557</v>
      </c>
      <c r="C1033" s="23">
        <v>17419696</v>
      </c>
      <c r="D1033" s="22" t="s">
        <v>172</v>
      </c>
      <c r="E1033" s="22" t="s">
        <v>372</v>
      </c>
      <c r="F1033" s="22" t="s">
        <v>558</v>
      </c>
      <c r="G1033" s="23">
        <v>3345513</v>
      </c>
      <c r="H1033" s="22" t="s">
        <v>558</v>
      </c>
      <c r="I1033" s="23">
        <v>2733316</v>
      </c>
      <c r="J1033" s="22" t="s">
        <v>518</v>
      </c>
      <c r="K1033" s="23">
        <v>167.1</v>
      </c>
      <c r="L1033" s="23">
        <v>12599</v>
      </c>
      <c r="M1033" s="23">
        <v>371</v>
      </c>
      <c r="N1033" s="24">
        <v>0.0294</v>
      </c>
      <c r="O1033" s="23">
        <v>0.45</v>
      </c>
      <c r="P1033" s="23">
        <v>13.26</v>
      </c>
      <c r="Q1033" s="23">
        <v>3</v>
      </c>
      <c r="R1033" s="23">
        <v>0</v>
      </c>
      <c r="S1033" s="23">
        <v>2</v>
      </c>
      <c r="T1033" s="23">
        <v>0</v>
      </c>
      <c r="U1033" s="23">
        <v>0</v>
      </c>
      <c r="V1033" s="23">
        <v>5</v>
      </c>
      <c r="W1033" s="23">
        <v>33.42</v>
      </c>
      <c r="X1033" s="23">
        <v>0</v>
      </c>
      <c r="Y1033" s="24">
        <v>0</v>
      </c>
      <c r="Z1033" s="23">
        <v>3</v>
      </c>
      <c r="AA1033" s="23">
        <v>0</v>
      </c>
      <c r="AB1033" s="19" t="str">
        <f>VLOOKUP(E:E,笔记匹配!A:X,3,FALSE)</f>
        <v>圆湘琴</v>
      </c>
      <c r="AC1033" s="19" t="str">
        <f>VLOOKUP(E:E,笔记匹配!A:X,2,FALSE)</f>
        <v>月之精华</v>
      </c>
      <c r="AD1033" s="19" t="str">
        <f>VLOOKUP(E:E,笔记匹配!A:X,4,FALSE)</f>
        <v>广禾堂月之精华</v>
      </c>
    </row>
    <row r="1034" spans="1:30">
      <c r="A1034" s="22" t="s">
        <v>109</v>
      </c>
      <c r="B1034" s="22" t="s">
        <v>569</v>
      </c>
      <c r="C1034" s="23">
        <v>17994331</v>
      </c>
      <c r="D1034" s="22" t="s">
        <v>172</v>
      </c>
      <c r="E1034" s="22" t="s">
        <v>372</v>
      </c>
      <c r="F1034" s="22" t="s">
        <v>570</v>
      </c>
      <c r="G1034" s="23">
        <v>3555881</v>
      </c>
      <c r="H1034" s="22" t="s">
        <v>570</v>
      </c>
      <c r="I1034" s="23">
        <v>2940876</v>
      </c>
      <c r="J1034" s="22" t="s">
        <v>518</v>
      </c>
      <c r="K1034" s="23">
        <v>8.61</v>
      </c>
      <c r="L1034" s="23">
        <v>1286</v>
      </c>
      <c r="M1034" s="23">
        <v>30</v>
      </c>
      <c r="N1034" s="24">
        <v>0.0233</v>
      </c>
      <c r="O1034" s="23">
        <v>0.29</v>
      </c>
      <c r="P1034" s="23">
        <v>6.7</v>
      </c>
      <c r="Q1034" s="23">
        <v>1</v>
      </c>
      <c r="R1034" s="23">
        <v>0</v>
      </c>
      <c r="S1034" s="23">
        <v>0</v>
      </c>
      <c r="T1034" s="23">
        <v>0</v>
      </c>
      <c r="U1034" s="23">
        <v>0</v>
      </c>
      <c r="V1034" s="23">
        <v>1</v>
      </c>
      <c r="W1034" s="23">
        <v>8.61</v>
      </c>
      <c r="X1034" s="23">
        <v>0</v>
      </c>
      <c r="Y1034" s="24">
        <v>0</v>
      </c>
      <c r="Z1034" s="23">
        <v>0</v>
      </c>
      <c r="AA1034" s="23">
        <v>0</v>
      </c>
      <c r="AB1034" s="19" t="str">
        <f>VLOOKUP(E:E,笔记匹配!A:X,3,FALSE)</f>
        <v>圆湘琴</v>
      </c>
      <c r="AC1034" s="19" t="str">
        <f>VLOOKUP(E:E,笔记匹配!A:X,2,FALSE)</f>
        <v>月之精华</v>
      </c>
      <c r="AD1034" s="19" t="str">
        <f>VLOOKUP(E:E,笔记匹配!A:X,4,FALSE)</f>
        <v>广禾堂月之精华</v>
      </c>
    </row>
    <row r="1035" spans="1:30">
      <c r="A1035" s="22" t="s">
        <v>109</v>
      </c>
      <c r="B1035" s="22" t="s">
        <v>573</v>
      </c>
      <c r="C1035" s="23">
        <v>18062841</v>
      </c>
      <c r="D1035" s="22" t="s">
        <v>172</v>
      </c>
      <c r="E1035" s="22" t="s">
        <v>373</v>
      </c>
      <c r="F1035" s="22" t="s">
        <v>574</v>
      </c>
      <c r="G1035" s="23">
        <v>3590010</v>
      </c>
      <c r="H1035" s="22" t="s">
        <v>575</v>
      </c>
      <c r="I1035" s="23">
        <v>2975201</v>
      </c>
      <c r="J1035" s="22" t="s">
        <v>518</v>
      </c>
      <c r="K1035" s="23">
        <v>3.3</v>
      </c>
      <c r="L1035" s="23">
        <v>256</v>
      </c>
      <c r="M1035" s="23">
        <v>11</v>
      </c>
      <c r="N1035" s="24">
        <v>0.043</v>
      </c>
      <c r="O1035" s="23">
        <v>0.3</v>
      </c>
      <c r="P1035" s="23">
        <v>12.89</v>
      </c>
      <c r="Q1035" s="23">
        <v>0</v>
      </c>
      <c r="R1035" s="23">
        <v>0</v>
      </c>
      <c r="S1035" s="23">
        <v>0</v>
      </c>
      <c r="T1035" s="23">
        <v>0</v>
      </c>
      <c r="U1035" s="23">
        <v>0</v>
      </c>
      <c r="V1035" s="23">
        <v>0</v>
      </c>
      <c r="W1035" s="23">
        <v>0</v>
      </c>
      <c r="X1035" s="23">
        <v>0</v>
      </c>
      <c r="Y1035" s="24">
        <v>0</v>
      </c>
      <c r="Z1035" s="23">
        <v>0</v>
      </c>
      <c r="AA1035" s="23">
        <v>0</v>
      </c>
      <c r="AB1035" s="19" t="str">
        <f>VLOOKUP(E:E,笔记匹配!A:X,3,FALSE)</f>
        <v>西米是个小可爱</v>
      </c>
      <c r="AC1035" s="19" t="str">
        <f>VLOOKUP(E:E,笔记匹配!A:X,2,FALSE)</f>
        <v>月之精华</v>
      </c>
      <c r="AD1035" s="19" t="str">
        <f>VLOOKUP(E:E,笔记匹配!A:X,4,FALSE)</f>
        <v>广禾堂</v>
      </c>
    </row>
    <row r="1036" spans="1:30">
      <c r="A1036" s="22" t="s">
        <v>109</v>
      </c>
      <c r="B1036" s="22" t="s">
        <v>573</v>
      </c>
      <c r="C1036" s="23">
        <v>18063010</v>
      </c>
      <c r="D1036" s="22" t="s">
        <v>172</v>
      </c>
      <c r="E1036" s="22" t="s">
        <v>373</v>
      </c>
      <c r="F1036" s="22" t="s">
        <v>576</v>
      </c>
      <c r="G1036" s="23">
        <v>3590089</v>
      </c>
      <c r="H1036" s="22" t="s">
        <v>577</v>
      </c>
      <c r="I1036" s="23">
        <v>2975278</v>
      </c>
      <c r="J1036" s="22" t="s">
        <v>518</v>
      </c>
      <c r="K1036" s="23">
        <v>125.9</v>
      </c>
      <c r="L1036" s="23">
        <v>8333</v>
      </c>
      <c r="M1036" s="23">
        <v>282</v>
      </c>
      <c r="N1036" s="24">
        <v>0.0338</v>
      </c>
      <c r="O1036" s="23">
        <v>0.45</v>
      </c>
      <c r="P1036" s="23">
        <v>15.11</v>
      </c>
      <c r="Q1036" s="23">
        <v>1</v>
      </c>
      <c r="R1036" s="23">
        <v>0</v>
      </c>
      <c r="S1036" s="23">
        <v>1</v>
      </c>
      <c r="T1036" s="23">
        <v>0</v>
      </c>
      <c r="U1036" s="23">
        <v>0</v>
      </c>
      <c r="V1036" s="23">
        <v>2</v>
      </c>
      <c r="W1036" s="23">
        <v>62.95</v>
      </c>
      <c r="X1036" s="23">
        <v>0</v>
      </c>
      <c r="Y1036" s="24">
        <v>0</v>
      </c>
      <c r="Z1036" s="23">
        <v>1</v>
      </c>
      <c r="AA1036" s="23">
        <v>0</v>
      </c>
      <c r="AB1036" s="19" t="str">
        <f>VLOOKUP(E:E,笔记匹配!A:X,3,FALSE)</f>
        <v>西米是个小可爱</v>
      </c>
      <c r="AC1036" s="19" t="str">
        <f>VLOOKUP(E:E,笔记匹配!A:X,2,FALSE)</f>
        <v>月之精华</v>
      </c>
      <c r="AD1036" s="19" t="str">
        <f>VLOOKUP(E:E,笔记匹配!A:X,4,FALSE)</f>
        <v>广禾堂</v>
      </c>
    </row>
    <row r="1037" spans="1:30">
      <c r="A1037" s="22" t="s">
        <v>109</v>
      </c>
      <c r="B1037" s="22" t="s">
        <v>578</v>
      </c>
      <c r="C1037" s="23">
        <v>18063089</v>
      </c>
      <c r="D1037" s="22" t="s">
        <v>172</v>
      </c>
      <c r="E1037" s="22" t="s">
        <v>372</v>
      </c>
      <c r="F1037" s="22" t="s">
        <v>579</v>
      </c>
      <c r="G1037" s="23">
        <v>3590129</v>
      </c>
      <c r="H1037" s="22" t="s">
        <v>580</v>
      </c>
      <c r="I1037" s="23">
        <v>2975322</v>
      </c>
      <c r="J1037" s="22" t="s">
        <v>518</v>
      </c>
      <c r="K1037" s="23">
        <v>8.72</v>
      </c>
      <c r="L1037" s="23">
        <v>1194</v>
      </c>
      <c r="M1037" s="23">
        <v>31</v>
      </c>
      <c r="N1037" s="24">
        <v>0.026</v>
      </c>
      <c r="O1037" s="23">
        <v>0.28</v>
      </c>
      <c r="P1037" s="23">
        <v>7.3</v>
      </c>
      <c r="Q1037" s="23">
        <v>1</v>
      </c>
      <c r="R1037" s="23">
        <v>0</v>
      </c>
      <c r="S1037" s="23">
        <v>0</v>
      </c>
      <c r="T1037" s="23">
        <v>0</v>
      </c>
      <c r="U1037" s="23">
        <v>0</v>
      </c>
      <c r="V1037" s="23">
        <v>1</v>
      </c>
      <c r="W1037" s="23">
        <v>8.72</v>
      </c>
      <c r="X1037" s="23">
        <v>0</v>
      </c>
      <c r="Y1037" s="24">
        <v>0</v>
      </c>
      <c r="Z1037" s="23">
        <v>0</v>
      </c>
      <c r="AA1037" s="23">
        <v>0</v>
      </c>
      <c r="AB1037" s="19" t="str">
        <f>VLOOKUP(E:E,笔记匹配!A:X,3,FALSE)</f>
        <v>圆湘琴</v>
      </c>
      <c r="AC1037" s="19" t="str">
        <f>VLOOKUP(E:E,笔记匹配!A:X,2,FALSE)</f>
        <v>月之精华</v>
      </c>
      <c r="AD1037" s="19" t="str">
        <f>VLOOKUP(E:E,笔记匹配!A:X,4,FALSE)</f>
        <v>广禾堂月之精华</v>
      </c>
    </row>
    <row r="1038" spans="1:30">
      <c r="A1038" s="22" t="s">
        <v>109</v>
      </c>
      <c r="B1038" s="22" t="s">
        <v>590</v>
      </c>
      <c r="C1038" s="23">
        <v>19153892</v>
      </c>
      <c r="D1038" s="22" t="s">
        <v>184</v>
      </c>
      <c r="E1038" s="22" t="s">
        <v>374</v>
      </c>
      <c r="F1038" s="22" t="s">
        <v>591</v>
      </c>
      <c r="G1038" s="23">
        <v>4107361</v>
      </c>
      <c r="H1038" s="22" t="s">
        <v>591</v>
      </c>
      <c r="I1038" s="23">
        <v>3489735</v>
      </c>
      <c r="J1038" s="22" t="s">
        <v>518</v>
      </c>
      <c r="K1038" s="23">
        <v>31.19</v>
      </c>
      <c r="L1038" s="23">
        <v>1181</v>
      </c>
      <c r="M1038" s="23">
        <v>66</v>
      </c>
      <c r="N1038" s="24">
        <v>0.0559</v>
      </c>
      <c r="O1038" s="23">
        <v>0.47</v>
      </c>
      <c r="P1038" s="23">
        <v>26.41</v>
      </c>
      <c r="Q1038" s="23">
        <v>2</v>
      </c>
      <c r="R1038" s="23">
        <v>0</v>
      </c>
      <c r="S1038" s="23">
        <v>2</v>
      </c>
      <c r="T1038" s="23">
        <v>0</v>
      </c>
      <c r="U1038" s="23">
        <v>0</v>
      </c>
      <c r="V1038" s="23">
        <v>4</v>
      </c>
      <c r="W1038" s="23">
        <v>7.8</v>
      </c>
      <c r="X1038" s="23">
        <v>0</v>
      </c>
      <c r="Y1038" s="24">
        <v>0</v>
      </c>
      <c r="Z1038" s="23">
        <v>0</v>
      </c>
      <c r="AA1038" s="23">
        <v>0</v>
      </c>
      <c r="AB1038" s="19" t="str">
        <f>VLOOKUP(E:E,笔记匹配!A:X,3,FALSE)</f>
        <v>是你拐</v>
      </c>
      <c r="AC1038" s="19" t="str">
        <f>VLOOKUP(E:E,笔记匹配!A:X,2,FALSE)</f>
        <v>月之精华</v>
      </c>
      <c r="AD1038" s="19" t="str">
        <f>VLOOKUP(E:E,笔记匹配!A:X,4,FALSE)</f>
        <v>广禾堂月之精华</v>
      </c>
    </row>
    <row r="1039" spans="1:30">
      <c r="A1039" s="22" t="s">
        <v>109</v>
      </c>
      <c r="B1039" s="22" t="s">
        <v>598</v>
      </c>
      <c r="C1039" s="23">
        <v>19868929</v>
      </c>
      <c r="D1039" s="22" t="s">
        <v>172</v>
      </c>
      <c r="E1039" s="22" t="s">
        <v>372</v>
      </c>
      <c r="F1039" s="22" t="s">
        <v>599</v>
      </c>
      <c r="G1039" s="23">
        <v>4439660</v>
      </c>
      <c r="H1039" s="22" t="s">
        <v>599</v>
      </c>
      <c r="I1039" s="23">
        <v>3806955</v>
      </c>
      <c r="J1039" s="22" t="s">
        <v>518</v>
      </c>
      <c r="K1039" s="23">
        <v>8.55</v>
      </c>
      <c r="L1039" s="23">
        <v>917</v>
      </c>
      <c r="M1039" s="23">
        <v>30</v>
      </c>
      <c r="N1039" s="24">
        <v>0.0327</v>
      </c>
      <c r="O1039" s="23">
        <v>0.29</v>
      </c>
      <c r="P1039" s="23">
        <v>9.32</v>
      </c>
      <c r="Q1039" s="23">
        <v>0</v>
      </c>
      <c r="R1039" s="23">
        <v>0</v>
      </c>
      <c r="S1039" s="23">
        <v>0</v>
      </c>
      <c r="T1039" s="23">
        <v>0</v>
      </c>
      <c r="U1039" s="23">
        <v>0</v>
      </c>
      <c r="V1039" s="23">
        <v>0</v>
      </c>
      <c r="W1039" s="23">
        <v>0</v>
      </c>
      <c r="X1039" s="23">
        <v>0</v>
      </c>
      <c r="Y1039" s="24">
        <v>0</v>
      </c>
      <c r="Z1039" s="23">
        <v>0</v>
      </c>
      <c r="AA1039" s="23">
        <v>0</v>
      </c>
      <c r="AB1039" s="19" t="str">
        <f>VLOOKUP(E:E,笔记匹配!A:X,3,FALSE)</f>
        <v>圆湘琴</v>
      </c>
      <c r="AC1039" s="19" t="str">
        <f>VLOOKUP(E:E,笔记匹配!A:X,2,FALSE)</f>
        <v>月之精华</v>
      </c>
      <c r="AD1039" s="19" t="str">
        <f>VLOOKUP(E:E,笔记匹配!A:X,4,FALSE)</f>
        <v>广禾堂月之精华</v>
      </c>
    </row>
    <row r="1040" spans="1:30">
      <c r="A1040" s="22" t="s">
        <v>109</v>
      </c>
      <c r="B1040" s="22" t="s">
        <v>602</v>
      </c>
      <c r="C1040" s="23">
        <v>20299815</v>
      </c>
      <c r="D1040" s="22" t="s">
        <v>184</v>
      </c>
      <c r="E1040" s="22" t="s">
        <v>390</v>
      </c>
      <c r="F1040" s="22" t="s">
        <v>603</v>
      </c>
      <c r="G1040" s="23">
        <v>4655703</v>
      </c>
      <c r="H1040" s="22" t="s">
        <v>604</v>
      </c>
      <c r="I1040" s="23">
        <v>3980592</v>
      </c>
      <c r="J1040" s="22" t="s">
        <v>518</v>
      </c>
      <c r="K1040" s="23">
        <v>212.44</v>
      </c>
      <c r="L1040" s="23">
        <v>6653</v>
      </c>
      <c r="M1040" s="23">
        <v>393</v>
      </c>
      <c r="N1040" s="24">
        <v>0.0591</v>
      </c>
      <c r="O1040" s="23">
        <v>0.54</v>
      </c>
      <c r="P1040" s="23">
        <v>31.93</v>
      </c>
      <c r="Q1040" s="23">
        <v>27</v>
      </c>
      <c r="R1040" s="23">
        <v>0</v>
      </c>
      <c r="S1040" s="23">
        <v>17</v>
      </c>
      <c r="T1040" s="23">
        <v>0</v>
      </c>
      <c r="U1040" s="23">
        <v>0</v>
      </c>
      <c r="V1040" s="23">
        <v>44</v>
      </c>
      <c r="W1040" s="23">
        <v>4.83</v>
      </c>
      <c r="X1040" s="23">
        <v>0</v>
      </c>
      <c r="Y1040" s="24">
        <v>0</v>
      </c>
      <c r="Z1040" s="23">
        <v>2</v>
      </c>
      <c r="AA1040" s="23">
        <v>0</v>
      </c>
      <c r="AB1040" s="19" t="str">
        <f>VLOOKUP(E:E,笔记匹配!A:X,3,FALSE)</f>
        <v>大雷芸</v>
      </c>
      <c r="AC1040" s="19" t="str">
        <f>VLOOKUP(E:E,笔记匹配!A:X,2,FALSE)</f>
        <v>月之精华</v>
      </c>
      <c r="AD1040" s="19" t="str">
        <f>VLOOKUP(E:E,笔记匹配!A:X,4,FALSE)</f>
        <v>广禾堂</v>
      </c>
    </row>
    <row r="1041" spans="1:30">
      <c r="A1041" s="22" t="s">
        <v>109</v>
      </c>
      <c r="B1041" s="22" t="s">
        <v>607</v>
      </c>
      <c r="C1041" s="23">
        <v>20783758</v>
      </c>
      <c r="D1041" s="22" t="s">
        <v>184</v>
      </c>
      <c r="E1041" s="22" t="s">
        <v>372</v>
      </c>
      <c r="F1041" s="22" t="s">
        <v>608</v>
      </c>
      <c r="G1041" s="23">
        <v>4915415</v>
      </c>
      <c r="H1041" s="22" t="s">
        <v>609</v>
      </c>
      <c r="I1041" s="23">
        <v>4173991</v>
      </c>
      <c r="J1041" s="22" t="s">
        <v>518</v>
      </c>
      <c r="K1041" s="23">
        <v>35.65</v>
      </c>
      <c r="L1041" s="23">
        <v>769</v>
      </c>
      <c r="M1041" s="23">
        <v>39</v>
      </c>
      <c r="N1041" s="24">
        <v>0.0507</v>
      </c>
      <c r="O1041" s="23">
        <v>0.91</v>
      </c>
      <c r="P1041" s="23">
        <v>46.36</v>
      </c>
      <c r="Q1041" s="23">
        <v>1</v>
      </c>
      <c r="R1041" s="23">
        <v>0</v>
      </c>
      <c r="S1041" s="23">
        <v>4</v>
      </c>
      <c r="T1041" s="23">
        <v>0</v>
      </c>
      <c r="U1041" s="23">
        <v>0</v>
      </c>
      <c r="V1041" s="23">
        <v>5</v>
      </c>
      <c r="W1041" s="23">
        <v>7.13</v>
      </c>
      <c r="X1041" s="23">
        <v>0</v>
      </c>
      <c r="Y1041" s="24">
        <v>0</v>
      </c>
      <c r="Z1041" s="23">
        <v>1</v>
      </c>
      <c r="AA1041" s="23">
        <v>0</v>
      </c>
      <c r="AB1041" s="19" t="str">
        <f>VLOOKUP(E:E,笔记匹配!A:X,3,FALSE)</f>
        <v>圆湘琴</v>
      </c>
      <c r="AC1041" s="19" t="str">
        <f>VLOOKUP(E:E,笔记匹配!A:X,2,FALSE)</f>
        <v>月之精华</v>
      </c>
      <c r="AD1041" s="19" t="str">
        <f>VLOOKUP(E:E,笔记匹配!A:X,4,FALSE)</f>
        <v>广禾堂月之精华</v>
      </c>
    </row>
    <row r="1042" spans="1:30">
      <c r="A1042" s="22" t="s">
        <v>109</v>
      </c>
      <c r="B1042" s="22" t="s">
        <v>610</v>
      </c>
      <c r="C1042" s="23">
        <v>20800058</v>
      </c>
      <c r="D1042" s="22" t="s">
        <v>184</v>
      </c>
      <c r="E1042" s="22" t="s">
        <v>372</v>
      </c>
      <c r="F1042" s="22" t="s">
        <v>611</v>
      </c>
      <c r="G1042" s="23">
        <v>4924835</v>
      </c>
      <c r="H1042" s="22" t="s">
        <v>611</v>
      </c>
      <c r="I1042" s="23">
        <v>4180685</v>
      </c>
      <c r="J1042" s="22" t="s">
        <v>518</v>
      </c>
      <c r="K1042" s="23">
        <v>395.12</v>
      </c>
      <c r="L1042" s="23">
        <v>16576</v>
      </c>
      <c r="M1042" s="23">
        <v>542</v>
      </c>
      <c r="N1042" s="24">
        <v>0.0327</v>
      </c>
      <c r="O1042" s="23">
        <v>0.73</v>
      </c>
      <c r="P1042" s="23">
        <v>23.84</v>
      </c>
      <c r="Q1042" s="23">
        <v>18</v>
      </c>
      <c r="R1042" s="23">
        <v>0</v>
      </c>
      <c r="S1042" s="23">
        <v>21</v>
      </c>
      <c r="T1042" s="23">
        <v>0</v>
      </c>
      <c r="U1042" s="23">
        <v>1</v>
      </c>
      <c r="V1042" s="23">
        <v>40</v>
      </c>
      <c r="W1042" s="23">
        <v>9.88</v>
      </c>
      <c r="X1042" s="23">
        <v>0</v>
      </c>
      <c r="Y1042" s="24">
        <v>0</v>
      </c>
      <c r="Z1042" s="23">
        <v>2</v>
      </c>
      <c r="AA1042" s="23">
        <v>4</v>
      </c>
      <c r="AB1042" s="19" t="str">
        <f>VLOOKUP(E:E,笔记匹配!A:X,3,FALSE)</f>
        <v>圆湘琴</v>
      </c>
      <c r="AC1042" s="19" t="str">
        <f>VLOOKUP(E:E,笔记匹配!A:X,2,FALSE)</f>
        <v>月之精华</v>
      </c>
      <c r="AD1042" s="19" t="str">
        <f>VLOOKUP(E:E,笔记匹配!A:X,4,FALSE)</f>
        <v>广禾堂月之精华</v>
      </c>
    </row>
    <row r="1043" spans="1:30">
      <c r="A1043" s="22" t="s">
        <v>109</v>
      </c>
      <c r="B1043" s="22" t="s">
        <v>614</v>
      </c>
      <c r="C1043" s="23">
        <v>20930624</v>
      </c>
      <c r="D1043" s="22" t="s">
        <v>184</v>
      </c>
      <c r="E1043" s="22" t="s">
        <v>390</v>
      </c>
      <c r="F1043" s="22" t="s">
        <v>615</v>
      </c>
      <c r="G1043" s="23">
        <v>4989047</v>
      </c>
      <c r="H1043" s="22" t="s">
        <v>616</v>
      </c>
      <c r="I1043" s="23">
        <v>4228648</v>
      </c>
      <c r="J1043" s="22" t="s">
        <v>518</v>
      </c>
      <c r="K1043" s="23">
        <v>582.26</v>
      </c>
      <c r="L1043" s="23">
        <v>25442</v>
      </c>
      <c r="M1043" s="23">
        <v>1164</v>
      </c>
      <c r="N1043" s="24">
        <v>0.0458</v>
      </c>
      <c r="O1043" s="23">
        <v>0.5</v>
      </c>
      <c r="P1043" s="23">
        <v>22.89</v>
      </c>
      <c r="Q1043" s="23">
        <v>42</v>
      </c>
      <c r="R1043" s="23">
        <v>1</v>
      </c>
      <c r="S1043" s="23">
        <v>33</v>
      </c>
      <c r="T1043" s="23">
        <v>1</v>
      </c>
      <c r="U1043" s="23">
        <v>1</v>
      </c>
      <c r="V1043" s="23">
        <v>78</v>
      </c>
      <c r="W1043" s="23">
        <v>7.46</v>
      </c>
      <c r="X1043" s="23">
        <v>0</v>
      </c>
      <c r="Y1043" s="24">
        <v>0</v>
      </c>
      <c r="Z1043" s="23">
        <v>6</v>
      </c>
      <c r="AA1043" s="23">
        <v>1</v>
      </c>
      <c r="AB1043" s="19" t="str">
        <f>VLOOKUP(E:E,笔记匹配!A:X,3,FALSE)</f>
        <v>大雷芸</v>
      </c>
      <c r="AC1043" s="19" t="str">
        <f>VLOOKUP(E:E,笔记匹配!A:X,2,FALSE)</f>
        <v>月之精华</v>
      </c>
      <c r="AD1043" s="19" t="str">
        <f>VLOOKUP(E:E,笔记匹配!A:X,4,FALSE)</f>
        <v>广禾堂</v>
      </c>
    </row>
    <row r="1044" spans="1:30">
      <c r="A1044" s="22" t="s">
        <v>110</v>
      </c>
      <c r="B1044" s="22" t="s">
        <v>521</v>
      </c>
      <c r="C1044" s="23">
        <v>16642222</v>
      </c>
      <c r="D1044" s="22" t="s">
        <v>172</v>
      </c>
      <c r="E1044" s="22" t="s">
        <v>372</v>
      </c>
      <c r="F1044" s="22" t="s">
        <v>522</v>
      </c>
      <c r="G1044" s="23">
        <v>3233847</v>
      </c>
      <c r="H1044" s="22" t="s">
        <v>522</v>
      </c>
      <c r="I1044" s="23">
        <v>2619163</v>
      </c>
      <c r="J1044" s="22" t="s">
        <v>518</v>
      </c>
      <c r="K1044" s="23">
        <v>169.51</v>
      </c>
      <c r="L1044" s="23">
        <v>7855</v>
      </c>
      <c r="M1044" s="23">
        <v>312</v>
      </c>
      <c r="N1044" s="24">
        <v>0.0397</v>
      </c>
      <c r="O1044" s="23">
        <v>0.54</v>
      </c>
      <c r="P1044" s="23">
        <v>21.58</v>
      </c>
      <c r="Q1044" s="23">
        <v>5</v>
      </c>
      <c r="R1044" s="23">
        <v>0</v>
      </c>
      <c r="S1044" s="23">
        <v>2</v>
      </c>
      <c r="T1044" s="23">
        <v>0</v>
      </c>
      <c r="U1044" s="23">
        <v>0</v>
      </c>
      <c r="V1044" s="23">
        <v>7</v>
      </c>
      <c r="W1044" s="23">
        <v>24.22</v>
      </c>
      <c r="X1044" s="23">
        <v>0</v>
      </c>
      <c r="Y1044" s="24">
        <v>0</v>
      </c>
      <c r="Z1044" s="23">
        <v>3</v>
      </c>
      <c r="AA1044" s="23">
        <v>1</v>
      </c>
      <c r="AB1044" s="19" t="str">
        <f>VLOOKUP(E:E,笔记匹配!A:X,3,FALSE)</f>
        <v>圆湘琴</v>
      </c>
      <c r="AC1044" s="19" t="str">
        <f>VLOOKUP(E:E,笔记匹配!A:X,2,FALSE)</f>
        <v>月之精华</v>
      </c>
      <c r="AD1044" s="19" t="str">
        <f>VLOOKUP(E:E,笔记匹配!A:X,4,FALSE)</f>
        <v>广禾堂月之精华</v>
      </c>
    </row>
    <row r="1045" spans="1:30">
      <c r="A1045" s="22" t="s">
        <v>110</v>
      </c>
      <c r="B1045" s="22" t="s">
        <v>521</v>
      </c>
      <c r="C1045" s="23">
        <v>16642794</v>
      </c>
      <c r="D1045" s="22" t="s">
        <v>172</v>
      </c>
      <c r="E1045" s="22" t="s">
        <v>372</v>
      </c>
      <c r="F1045" s="22" t="s">
        <v>523</v>
      </c>
      <c r="G1045" s="23">
        <v>3233955</v>
      </c>
      <c r="H1045" s="22" t="s">
        <v>523</v>
      </c>
      <c r="I1045" s="23">
        <v>2619293</v>
      </c>
      <c r="J1045" s="22" t="s">
        <v>518</v>
      </c>
      <c r="K1045" s="23">
        <v>39.71</v>
      </c>
      <c r="L1045" s="23">
        <v>2474</v>
      </c>
      <c r="M1045" s="23">
        <v>91</v>
      </c>
      <c r="N1045" s="24">
        <v>0.0368</v>
      </c>
      <c r="O1045" s="23">
        <v>0.44</v>
      </c>
      <c r="P1045" s="23">
        <v>16.05</v>
      </c>
      <c r="Q1045" s="23">
        <v>1</v>
      </c>
      <c r="R1045" s="23">
        <v>0</v>
      </c>
      <c r="S1045" s="23">
        <v>1</v>
      </c>
      <c r="T1045" s="23">
        <v>0</v>
      </c>
      <c r="U1045" s="23">
        <v>0</v>
      </c>
      <c r="V1045" s="23">
        <v>2</v>
      </c>
      <c r="W1045" s="23">
        <v>19.86</v>
      </c>
      <c r="X1045" s="23">
        <v>0</v>
      </c>
      <c r="Y1045" s="24">
        <v>0</v>
      </c>
      <c r="Z1045" s="23">
        <v>1</v>
      </c>
      <c r="AA1045" s="23">
        <v>0</v>
      </c>
      <c r="AB1045" s="19" t="str">
        <f>VLOOKUP(E:E,笔记匹配!A:X,3,FALSE)</f>
        <v>圆湘琴</v>
      </c>
      <c r="AC1045" s="19" t="str">
        <f>VLOOKUP(E:E,笔记匹配!A:X,2,FALSE)</f>
        <v>月之精华</v>
      </c>
      <c r="AD1045" s="19" t="str">
        <f>VLOOKUP(E:E,笔记匹配!A:X,4,FALSE)</f>
        <v>广禾堂月之精华</v>
      </c>
    </row>
    <row r="1046" spans="1:30">
      <c r="A1046" s="22" t="s">
        <v>110</v>
      </c>
      <c r="B1046" s="22" t="s">
        <v>521</v>
      </c>
      <c r="C1046" s="23">
        <v>16642894</v>
      </c>
      <c r="D1046" s="22" t="s">
        <v>172</v>
      </c>
      <c r="E1046" s="22" t="s">
        <v>372</v>
      </c>
      <c r="F1046" s="22" t="s">
        <v>524</v>
      </c>
      <c r="G1046" s="23">
        <v>3233979</v>
      </c>
      <c r="H1046" s="22" t="s">
        <v>524</v>
      </c>
      <c r="I1046" s="23">
        <v>2619310</v>
      </c>
      <c r="J1046" s="22" t="s">
        <v>518</v>
      </c>
      <c r="K1046" s="23">
        <v>1.64</v>
      </c>
      <c r="L1046" s="23">
        <v>141</v>
      </c>
      <c r="M1046" s="23">
        <v>6</v>
      </c>
      <c r="N1046" s="24">
        <v>0.0426</v>
      </c>
      <c r="O1046" s="23">
        <v>0.27</v>
      </c>
      <c r="P1046" s="23">
        <v>11.63</v>
      </c>
      <c r="Q1046" s="23">
        <v>0</v>
      </c>
      <c r="R1046" s="23">
        <v>0</v>
      </c>
      <c r="S1046" s="23">
        <v>0</v>
      </c>
      <c r="T1046" s="23">
        <v>0</v>
      </c>
      <c r="U1046" s="23">
        <v>0</v>
      </c>
      <c r="V1046" s="23">
        <v>0</v>
      </c>
      <c r="W1046" s="23">
        <v>0</v>
      </c>
      <c r="X1046" s="23">
        <v>0</v>
      </c>
      <c r="Y1046" s="24">
        <v>0</v>
      </c>
      <c r="Z1046" s="23">
        <v>0</v>
      </c>
      <c r="AA1046" s="23">
        <v>0</v>
      </c>
      <c r="AB1046" s="19" t="str">
        <f>VLOOKUP(E:E,笔记匹配!A:X,3,FALSE)</f>
        <v>圆湘琴</v>
      </c>
      <c r="AC1046" s="19" t="str">
        <f>VLOOKUP(E:E,笔记匹配!A:X,2,FALSE)</f>
        <v>月之精华</v>
      </c>
      <c r="AD1046" s="19" t="str">
        <f>VLOOKUP(E:E,笔记匹配!A:X,4,FALSE)</f>
        <v>广禾堂月之精华</v>
      </c>
    </row>
    <row r="1047" spans="1:30">
      <c r="A1047" s="22" t="s">
        <v>110</v>
      </c>
      <c r="B1047" s="22" t="s">
        <v>531</v>
      </c>
      <c r="C1047" s="23">
        <v>16851432</v>
      </c>
      <c r="D1047" s="22" t="s">
        <v>172</v>
      </c>
      <c r="E1047" s="22" t="s">
        <v>372</v>
      </c>
      <c r="F1047" s="22" t="s">
        <v>532</v>
      </c>
      <c r="G1047" s="23">
        <v>3264185</v>
      </c>
      <c r="H1047" s="22" t="s">
        <v>532</v>
      </c>
      <c r="I1047" s="23">
        <v>2651960</v>
      </c>
      <c r="J1047" s="22" t="s">
        <v>518</v>
      </c>
      <c r="K1047" s="23">
        <v>162.12</v>
      </c>
      <c r="L1047" s="23">
        <v>12569</v>
      </c>
      <c r="M1047" s="23">
        <v>354</v>
      </c>
      <c r="N1047" s="24">
        <v>0.0282</v>
      </c>
      <c r="O1047" s="23">
        <v>0.46</v>
      </c>
      <c r="P1047" s="23">
        <v>12.9</v>
      </c>
      <c r="Q1047" s="23">
        <v>3</v>
      </c>
      <c r="R1047" s="23">
        <v>0</v>
      </c>
      <c r="S1047" s="23">
        <v>0</v>
      </c>
      <c r="T1047" s="23">
        <v>1</v>
      </c>
      <c r="U1047" s="23">
        <v>0</v>
      </c>
      <c r="V1047" s="23">
        <v>4</v>
      </c>
      <c r="W1047" s="23">
        <v>40.53</v>
      </c>
      <c r="X1047" s="23">
        <v>0</v>
      </c>
      <c r="Y1047" s="24">
        <v>0</v>
      </c>
      <c r="Z1047" s="23">
        <v>0</v>
      </c>
      <c r="AA1047" s="23">
        <v>0</v>
      </c>
      <c r="AB1047" s="19" t="str">
        <f>VLOOKUP(E:E,笔记匹配!A:X,3,FALSE)</f>
        <v>圆湘琴</v>
      </c>
      <c r="AC1047" s="19" t="str">
        <f>VLOOKUP(E:E,笔记匹配!A:X,2,FALSE)</f>
        <v>月之精华</v>
      </c>
      <c r="AD1047" s="19" t="str">
        <f>VLOOKUP(E:E,笔记匹配!A:X,4,FALSE)</f>
        <v>广禾堂月之精华</v>
      </c>
    </row>
    <row r="1048" spans="1:30">
      <c r="A1048" s="22" t="s">
        <v>110</v>
      </c>
      <c r="B1048" s="22" t="s">
        <v>557</v>
      </c>
      <c r="C1048" s="23">
        <v>17419696</v>
      </c>
      <c r="D1048" s="22" t="s">
        <v>172</v>
      </c>
      <c r="E1048" s="22" t="s">
        <v>372</v>
      </c>
      <c r="F1048" s="22" t="s">
        <v>558</v>
      </c>
      <c r="G1048" s="23">
        <v>3345513</v>
      </c>
      <c r="H1048" s="22" t="s">
        <v>558</v>
      </c>
      <c r="I1048" s="23">
        <v>2733316</v>
      </c>
      <c r="J1048" s="22" t="s">
        <v>518</v>
      </c>
      <c r="K1048" s="23">
        <v>151.8</v>
      </c>
      <c r="L1048" s="23">
        <v>11386</v>
      </c>
      <c r="M1048" s="23">
        <v>344</v>
      </c>
      <c r="N1048" s="24">
        <v>0.0302</v>
      </c>
      <c r="O1048" s="23">
        <v>0.44</v>
      </c>
      <c r="P1048" s="23">
        <v>13.33</v>
      </c>
      <c r="Q1048" s="23">
        <v>2</v>
      </c>
      <c r="R1048" s="23">
        <v>0</v>
      </c>
      <c r="S1048" s="23">
        <v>2</v>
      </c>
      <c r="T1048" s="23">
        <v>0</v>
      </c>
      <c r="U1048" s="23">
        <v>0</v>
      </c>
      <c r="V1048" s="23">
        <v>4</v>
      </c>
      <c r="W1048" s="23">
        <v>37.95</v>
      </c>
      <c r="X1048" s="23">
        <v>0</v>
      </c>
      <c r="Y1048" s="24">
        <v>0</v>
      </c>
      <c r="Z1048" s="23">
        <v>0</v>
      </c>
      <c r="AA1048" s="23">
        <v>0</v>
      </c>
      <c r="AB1048" s="19" t="str">
        <f>VLOOKUP(E:E,笔记匹配!A:X,3,FALSE)</f>
        <v>圆湘琴</v>
      </c>
      <c r="AC1048" s="19" t="str">
        <f>VLOOKUP(E:E,笔记匹配!A:X,2,FALSE)</f>
        <v>月之精华</v>
      </c>
      <c r="AD1048" s="19" t="str">
        <f>VLOOKUP(E:E,笔记匹配!A:X,4,FALSE)</f>
        <v>广禾堂月之精华</v>
      </c>
    </row>
    <row r="1049" spans="1:30">
      <c r="A1049" s="22" t="s">
        <v>110</v>
      </c>
      <c r="B1049" s="22" t="s">
        <v>569</v>
      </c>
      <c r="C1049" s="23">
        <v>17994331</v>
      </c>
      <c r="D1049" s="22" t="s">
        <v>172</v>
      </c>
      <c r="E1049" s="22" t="s">
        <v>372</v>
      </c>
      <c r="F1049" s="22" t="s">
        <v>570</v>
      </c>
      <c r="G1049" s="23">
        <v>3555881</v>
      </c>
      <c r="H1049" s="22" t="s">
        <v>570</v>
      </c>
      <c r="I1049" s="23">
        <v>2940876</v>
      </c>
      <c r="J1049" s="22" t="s">
        <v>518</v>
      </c>
      <c r="K1049" s="23">
        <v>9.06</v>
      </c>
      <c r="L1049" s="23">
        <v>955</v>
      </c>
      <c r="M1049" s="23">
        <v>32</v>
      </c>
      <c r="N1049" s="24">
        <v>0.0335</v>
      </c>
      <c r="O1049" s="23">
        <v>0.28</v>
      </c>
      <c r="P1049" s="23">
        <v>9.49</v>
      </c>
      <c r="Q1049" s="23">
        <v>0</v>
      </c>
      <c r="R1049" s="23">
        <v>0</v>
      </c>
      <c r="S1049" s="23">
        <v>0</v>
      </c>
      <c r="T1049" s="23">
        <v>0</v>
      </c>
      <c r="U1049" s="23">
        <v>0</v>
      </c>
      <c r="V1049" s="23">
        <v>0</v>
      </c>
      <c r="W1049" s="23">
        <v>0</v>
      </c>
      <c r="X1049" s="23">
        <v>0</v>
      </c>
      <c r="Y1049" s="24">
        <v>0</v>
      </c>
      <c r="Z1049" s="23">
        <v>0</v>
      </c>
      <c r="AA1049" s="23">
        <v>0</v>
      </c>
      <c r="AB1049" s="19" t="str">
        <f>VLOOKUP(E:E,笔记匹配!A:X,3,FALSE)</f>
        <v>圆湘琴</v>
      </c>
      <c r="AC1049" s="19" t="str">
        <f>VLOOKUP(E:E,笔记匹配!A:X,2,FALSE)</f>
        <v>月之精华</v>
      </c>
      <c r="AD1049" s="19" t="str">
        <f>VLOOKUP(E:E,笔记匹配!A:X,4,FALSE)</f>
        <v>广禾堂月之精华</v>
      </c>
    </row>
    <row r="1050" spans="1:30">
      <c r="A1050" s="22" t="s">
        <v>110</v>
      </c>
      <c r="B1050" s="22" t="s">
        <v>573</v>
      </c>
      <c r="C1050" s="23">
        <v>18062841</v>
      </c>
      <c r="D1050" s="22" t="s">
        <v>172</v>
      </c>
      <c r="E1050" s="22" t="s">
        <v>373</v>
      </c>
      <c r="F1050" s="22" t="s">
        <v>574</v>
      </c>
      <c r="G1050" s="23">
        <v>3590010</v>
      </c>
      <c r="H1050" s="22" t="s">
        <v>575</v>
      </c>
      <c r="I1050" s="23">
        <v>2975201</v>
      </c>
      <c r="J1050" s="22" t="s">
        <v>518</v>
      </c>
      <c r="K1050" s="23">
        <v>3</v>
      </c>
      <c r="L1050" s="23">
        <v>244</v>
      </c>
      <c r="M1050" s="23">
        <v>10</v>
      </c>
      <c r="N1050" s="24">
        <v>0.041</v>
      </c>
      <c r="O1050" s="23">
        <v>0.3</v>
      </c>
      <c r="P1050" s="23">
        <v>12.3</v>
      </c>
      <c r="Q1050" s="23">
        <v>0</v>
      </c>
      <c r="R1050" s="23">
        <v>0</v>
      </c>
      <c r="S1050" s="23">
        <v>0</v>
      </c>
      <c r="T1050" s="23">
        <v>0</v>
      </c>
      <c r="U1050" s="23">
        <v>0</v>
      </c>
      <c r="V1050" s="23">
        <v>0</v>
      </c>
      <c r="W1050" s="23">
        <v>0</v>
      </c>
      <c r="X1050" s="23">
        <v>0</v>
      </c>
      <c r="Y1050" s="24">
        <v>0</v>
      </c>
      <c r="Z1050" s="23">
        <v>0</v>
      </c>
      <c r="AA1050" s="23">
        <v>0</v>
      </c>
      <c r="AB1050" s="19" t="str">
        <f>VLOOKUP(E:E,笔记匹配!A:X,3,FALSE)</f>
        <v>西米是个小可爱</v>
      </c>
      <c r="AC1050" s="19" t="str">
        <f>VLOOKUP(E:E,笔记匹配!A:X,2,FALSE)</f>
        <v>月之精华</v>
      </c>
      <c r="AD1050" s="19" t="str">
        <f>VLOOKUP(E:E,笔记匹配!A:X,4,FALSE)</f>
        <v>广禾堂</v>
      </c>
    </row>
    <row r="1051" spans="1:30">
      <c r="A1051" s="22" t="s">
        <v>110</v>
      </c>
      <c r="B1051" s="22" t="s">
        <v>573</v>
      </c>
      <c r="C1051" s="23">
        <v>18063010</v>
      </c>
      <c r="D1051" s="22" t="s">
        <v>172</v>
      </c>
      <c r="E1051" s="22" t="s">
        <v>373</v>
      </c>
      <c r="F1051" s="22" t="s">
        <v>576</v>
      </c>
      <c r="G1051" s="23">
        <v>3590089</v>
      </c>
      <c r="H1051" s="22" t="s">
        <v>577</v>
      </c>
      <c r="I1051" s="23">
        <v>2975278</v>
      </c>
      <c r="J1051" s="22" t="s">
        <v>518</v>
      </c>
      <c r="K1051" s="23">
        <v>117.98</v>
      </c>
      <c r="L1051" s="23">
        <v>8362</v>
      </c>
      <c r="M1051" s="23">
        <v>268</v>
      </c>
      <c r="N1051" s="24">
        <v>0.032</v>
      </c>
      <c r="O1051" s="23">
        <v>0.44</v>
      </c>
      <c r="P1051" s="23">
        <v>14.11</v>
      </c>
      <c r="Q1051" s="23">
        <v>4</v>
      </c>
      <c r="R1051" s="23">
        <v>0</v>
      </c>
      <c r="S1051" s="23">
        <v>0</v>
      </c>
      <c r="T1051" s="23">
        <v>0</v>
      </c>
      <c r="U1051" s="23">
        <v>1</v>
      </c>
      <c r="V1051" s="23">
        <v>5</v>
      </c>
      <c r="W1051" s="23">
        <v>23.6</v>
      </c>
      <c r="X1051" s="23">
        <v>0</v>
      </c>
      <c r="Y1051" s="24">
        <v>0</v>
      </c>
      <c r="Z1051" s="23">
        <v>1</v>
      </c>
      <c r="AA1051" s="23">
        <v>1</v>
      </c>
      <c r="AB1051" s="19" t="str">
        <f>VLOOKUP(E:E,笔记匹配!A:X,3,FALSE)</f>
        <v>西米是个小可爱</v>
      </c>
      <c r="AC1051" s="19" t="str">
        <f>VLOOKUP(E:E,笔记匹配!A:X,2,FALSE)</f>
        <v>月之精华</v>
      </c>
      <c r="AD1051" s="19" t="str">
        <f>VLOOKUP(E:E,笔记匹配!A:X,4,FALSE)</f>
        <v>广禾堂</v>
      </c>
    </row>
    <row r="1052" spans="1:30">
      <c r="A1052" s="22" t="s">
        <v>110</v>
      </c>
      <c r="B1052" s="22" t="s">
        <v>578</v>
      </c>
      <c r="C1052" s="23">
        <v>18063089</v>
      </c>
      <c r="D1052" s="22" t="s">
        <v>172</v>
      </c>
      <c r="E1052" s="22" t="s">
        <v>372</v>
      </c>
      <c r="F1052" s="22" t="s">
        <v>579</v>
      </c>
      <c r="G1052" s="23">
        <v>3590129</v>
      </c>
      <c r="H1052" s="22" t="s">
        <v>580</v>
      </c>
      <c r="I1052" s="23">
        <v>2975322</v>
      </c>
      <c r="J1052" s="22" t="s">
        <v>518</v>
      </c>
      <c r="K1052" s="23">
        <v>6.73</v>
      </c>
      <c r="L1052" s="23">
        <v>958</v>
      </c>
      <c r="M1052" s="23">
        <v>24</v>
      </c>
      <c r="N1052" s="24">
        <v>0.0251</v>
      </c>
      <c r="O1052" s="23">
        <v>0.28</v>
      </c>
      <c r="P1052" s="23">
        <v>7.03</v>
      </c>
      <c r="Q1052" s="23">
        <v>0</v>
      </c>
      <c r="R1052" s="23">
        <v>0</v>
      </c>
      <c r="S1052" s="23">
        <v>0</v>
      </c>
      <c r="T1052" s="23">
        <v>0</v>
      </c>
      <c r="U1052" s="23">
        <v>0</v>
      </c>
      <c r="V1052" s="23">
        <v>0</v>
      </c>
      <c r="W1052" s="23">
        <v>0</v>
      </c>
      <c r="X1052" s="23">
        <v>0</v>
      </c>
      <c r="Y1052" s="24">
        <v>0</v>
      </c>
      <c r="Z1052" s="23">
        <v>0</v>
      </c>
      <c r="AA1052" s="23">
        <v>0</v>
      </c>
      <c r="AB1052" s="19" t="str">
        <f>VLOOKUP(E:E,笔记匹配!A:X,3,FALSE)</f>
        <v>圆湘琴</v>
      </c>
      <c r="AC1052" s="19" t="str">
        <f>VLOOKUP(E:E,笔记匹配!A:X,2,FALSE)</f>
        <v>月之精华</v>
      </c>
      <c r="AD1052" s="19" t="str">
        <f>VLOOKUP(E:E,笔记匹配!A:X,4,FALSE)</f>
        <v>广禾堂月之精华</v>
      </c>
    </row>
    <row r="1053" spans="1:30">
      <c r="A1053" s="22" t="s">
        <v>110</v>
      </c>
      <c r="B1053" s="22" t="s">
        <v>590</v>
      </c>
      <c r="C1053" s="23">
        <v>19153892</v>
      </c>
      <c r="D1053" s="22" t="s">
        <v>184</v>
      </c>
      <c r="E1053" s="22" t="s">
        <v>374</v>
      </c>
      <c r="F1053" s="22" t="s">
        <v>591</v>
      </c>
      <c r="G1053" s="23">
        <v>4107361</v>
      </c>
      <c r="H1053" s="22" t="s">
        <v>591</v>
      </c>
      <c r="I1053" s="23">
        <v>3489735</v>
      </c>
      <c r="J1053" s="22" t="s">
        <v>518</v>
      </c>
      <c r="K1053" s="23">
        <v>30.9</v>
      </c>
      <c r="L1053" s="23">
        <v>1012</v>
      </c>
      <c r="M1053" s="23">
        <v>61</v>
      </c>
      <c r="N1053" s="24">
        <v>0.0603</v>
      </c>
      <c r="O1053" s="23">
        <v>0.51</v>
      </c>
      <c r="P1053" s="23">
        <v>30.53</v>
      </c>
      <c r="Q1053" s="23">
        <v>2</v>
      </c>
      <c r="R1053" s="23">
        <v>0</v>
      </c>
      <c r="S1053" s="23">
        <v>1</v>
      </c>
      <c r="T1053" s="23">
        <v>0</v>
      </c>
      <c r="U1053" s="23">
        <v>0</v>
      </c>
      <c r="V1053" s="23">
        <v>3</v>
      </c>
      <c r="W1053" s="23">
        <v>10.3</v>
      </c>
      <c r="X1053" s="23">
        <v>0</v>
      </c>
      <c r="Y1053" s="24">
        <v>0</v>
      </c>
      <c r="Z1053" s="23">
        <v>0</v>
      </c>
      <c r="AA1053" s="23">
        <v>0</v>
      </c>
      <c r="AB1053" s="19" t="str">
        <f>VLOOKUP(E:E,笔记匹配!A:X,3,FALSE)</f>
        <v>是你拐</v>
      </c>
      <c r="AC1053" s="19" t="str">
        <f>VLOOKUP(E:E,笔记匹配!A:X,2,FALSE)</f>
        <v>月之精华</v>
      </c>
      <c r="AD1053" s="19" t="str">
        <f>VLOOKUP(E:E,笔记匹配!A:X,4,FALSE)</f>
        <v>广禾堂月之精华</v>
      </c>
    </row>
    <row r="1054" spans="1:30">
      <c r="A1054" s="22" t="s">
        <v>110</v>
      </c>
      <c r="B1054" s="22" t="s">
        <v>598</v>
      </c>
      <c r="C1054" s="23">
        <v>19868929</v>
      </c>
      <c r="D1054" s="22" t="s">
        <v>172</v>
      </c>
      <c r="E1054" s="22" t="s">
        <v>372</v>
      </c>
      <c r="F1054" s="22" t="s">
        <v>599</v>
      </c>
      <c r="G1054" s="23">
        <v>4439660</v>
      </c>
      <c r="H1054" s="22" t="s">
        <v>599</v>
      </c>
      <c r="I1054" s="23">
        <v>3806955</v>
      </c>
      <c r="J1054" s="22" t="s">
        <v>518</v>
      </c>
      <c r="K1054" s="23">
        <v>5.18</v>
      </c>
      <c r="L1054" s="23">
        <v>783</v>
      </c>
      <c r="M1054" s="23">
        <v>18</v>
      </c>
      <c r="N1054" s="24">
        <v>0.023</v>
      </c>
      <c r="O1054" s="23">
        <v>0.29</v>
      </c>
      <c r="P1054" s="23">
        <v>6.62</v>
      </c>
      <c r="Q1054" s="23">
        <v>0</v>
      </c>
      <c r="R1054" s="23">
        <v>0</v>
      </c>
      <c r="S1054" s="23">
        <v>0</v>
      </c>
      <c r="T1054" s="23">
        <v>0</v>
      </c>
      <c r="U1054" s="23">
        <v>0</v>
      </c>
      <c r="V1054" s="23">
        <v>0</v>
      </c>
      <c r="W1054" s="23">
        <v>0</v>
      </c>
      <c r="X1054" s="23">
        <v>0</v>
      </c>
      <c r="Y1054" s="24">
        <v>0</v>
      </c>
      <c r="Z1054" s="23">
        <v>0</v>
      </c>
      <c r="AA1054" s="23">
        <v>0</v>
      </c>
      <c r="AB1054" s="19" t="str">
        <f>VLOOKUP(E:E,笔记匹配!A:X,3,FALSE)</f>
        <v>圆湘琴</v>
      </c>
      <c r="AC1054" s="19" t="str">
        <f>VLOOKUP(E:E,笔记匹配!A:X,2,FALSE)</f>
        <v>月之精华</v>
      </c>
      <c r="AD1054" s="19" t="str">
        <f>VLOOKUP(E:E,笔记匹配!A:X,4,FALSE)</f>
        <v>广禾堂月之精华</v>
      </c>
    </row>
    <row r="1055" spans="1:30">
      <c r="A1055" s="22" t="s">
        <v>110</v>
      </c>
      <c r="B1055" s="22" t="s">
        <v>602</v>
      </c>
      <c r="C1055" s="23">
        <v>20299815</v>
      </c>
      <c r="D1055" s="22" t="s">
        <v>184</v>
      </c>
      <c r="E1055" s="22" t="s">
        <v>390</v>
      </c>
      <c r="F1055" s="22" t="s">
        <v>603</v>
      </c>
      <c r="G1055" s="23">
        <v>4655703</v>
      </c>
      <c r="H1055" s="22" t="s">
        <v>604</v>
      </c>
      <c r="I1055" s="23">
        <v>3980592</v>
      </c>
      <c r="J1055" s="22" t="s">
        <v>518</v>
      </c>
      <c r="K1055" s="23">
        <v>126.31</v>
      </c>
      <c r="L1055" s="23">
        <v>3523</v>
      </c>
      <c r="M1055" s="23">
        <v>208</v>
      </c>
      <c r="N1055" s="24">
        <v>0.059</v>
      </c>
      <c r="O1055" s="23">
        <v>0.61</v>
      </c>
      <c r="P1055" s="23">
        <v>35.85</v>
      </c>
      <c r="Q1055" s="23">
        <v>13</v>
      </c>
      <c r="R1055" s="23">
        <v>0</v>
      </c>
      <c r="S1055" s="23">
        <v>15</v>
      </c>
      <c r="T1055" s="23">
        <v>0</v>
      </c>
      <c r="U1055" s="23">
        <v>1</v>
      </c>
      <c r="V1055" s="23">
        <v>29</v>
      </c>
      <c r="W1055" s="23">
        <v>4.36</v>
      </c>
      <c r="X1055" s="23">
        <v>0</v>
      </c>
      <c r="Y1055" s="24">
        <v>0</v>
      </c>
      <c r="Z1055" s="23">
        <v>2</v>
      </c>
      <c r="AA1055" s="23">
        <v>2</v>
      </c>
      <c r="AB1055" s="19" t="str">
        <f>VLOOKUP(E:E,笔记匹配!A:X,3,FALSE)</f>
        <v>大雷芸</v>
      </c>
      <c r="AC1055" s="19" t="str">
        <f>VLOOKUP(E:E,笔记匹配!A:X,2,FALSE)</f>
        <v>月之精华</v>
      </c>
      <c r="AD1055" s="19" t="str">
        <f>VLOOKUP(E:E,笔记匹配!A:X,4,FALSE)</f>
        <v>广禾堂</v>
      </c>
    </row>
    <row r="1056" spans="1:30">
      <c r="A1056" s="22" t="s">
        <v>110</v>
      </c>
      <c r="B1056" s="22" t="s">
        <v>607</v>
      </c>
      <c r="C1056" s="23">
        <v>20783758</v>
      </c>
      <c r="D1056" s="22" t="s">
        <v>184</v>
      </c>
      <c r="E1056" s="22" t="s">
        <v>372</v>
      </c>
      <c r="F1056" s="22" t="s">
        <v>608</v>
      </c>
      <c r="G1056" s="23">
        <v>4915415</v>
      </c>
      <c r="H1056" s="22" t="s">
        <v>609</v>
      </c>
      <c r="I1056" s="23">
        <v>4173991</v>
      </c>
      <c r="J1056" s="22" t="s">
        <v>518</v>
      </c>
      <c r="K1056" s="23">
        <v>28.37</v>
      </c>
      <c r="L1056" s="23">
        <v>540</v>
      </c>
      <c r="M1056" s="23">
        <v>31</v>
      </c>
      <c r="N1056" s="24">
        <v>0.0574</v>
      </c>
      <c r="O1056" s="23">
        <v>0.92</v>
      </c>
      <c r="P1056" s="23">
        <v>52.54</v>
      </c>
      <c r="Q1056" s="23">
        <v>0</v>
      </c>
      <c r="R1056" s="23">
        <v>0</v>
      </c>
      <c r="S1056" s="23">
        <v>1</v>
      </c>
      <c r="T1056" s="23">
        <v>0</v>
      </c>
      <c r="U1056" s="23">
        <v>0</v>
      </c>
      <c r="V1056" s="23">
        <v>1</v>
      </c>
      <c r="W1056" s="23">
        <v>28.37</v>
      </c>
      <c r="X1056" s="23">
        <v>0</v>
      </c>
      <c r="Y1056" s="24">
        <v>0</v>
      </c>
      <c r="Z1056" s="23">
        <v>0</v>
      </c>
      <c r="AA1056" s="23">
        <v>0</v>
      </c>
      <c r="AB1056" s="19" t="str">
        <f>VLOOKUP(E:E,笔记匹配!A:X,3,FALSE)</f>
        <v>圆湘琴</v>
      </c>
      <c r="AC1056" s="19" t="str">
        <f>VLOOKUP(E:E,笔记匹配!A:X,2,FALSE)</f>
        <v>月之精华</v>
      </c>
      <c r="AD1056" s="19" t="str">
        <f>VLOOKUP(E:E,笔记匹配!A:X,4,FALSE)</f>
        <v>广禾堂月之精华</v>
      </c>
    </row>
    <row r="1057" spans="1:30">
      <c r="A1057" s="22" t="s">
        <v>110</v>
      </c>
      <c r="B1057" s="22" t="s">
        <v>610</v>
      </c>
      <c r="C1057" s="23">
        <v>20800058</v>
      </c>
      <c r="D1057" s="22" t="s">
        <v>184</v>
      </c>
      <c r="E1057" s="22" t="s">
        <v>372</v>
      </c>
      <c r="F1057" s="22" t="s">
        <v>611</v>
      </c>
      <c r="G1057" s="23">
        <v>4924835</v>
      </c>
      <c r="H1057" s="22" t="s">
        <v>611</v>
      </c>
      <c r="I1057" s="23">
        <v>4180685</v>
      </c>
      <c r="J1057" s="22" t="s">
        <v>518</v>
      </c>
      <c r="K1057" s="23">
        <v>294.67</v>
      </c>
      <c r="L1057" s="23">
        <v>12924</v>
      </c>
      <c r="M1057" s="23">
        <v>419</v>
      </c>
      <c r="N1057" s="24">
        <v>0.0324</v>
      </c>
      <c r="O1057" s="23">
        <v>0.7</v>
      </c>
      <c r="P1057" s="23">
        <v>22.8</v>
      </c>
      <c r="Q1057" s="23">
        <v>19</v>
      </c>
      <c r="R1057" s="23">
        <v>0</v>
      </c>
      <c r="S1057" s="23">
        <v>15</v>
      </c>
      <c r="T1057" s="23">
        <v>4</v>
      </c>
      <c r="U1057" s="23">
        <v>0</v>
      </c>
      <c r="V1057" s="23">
        <v>38</v>
      </c>
      <c r="W1057" s="23">
        <v>7.75</v>
      </c>
      <c r="X1057" s="23">
        <v>0</v>
      </c>
      <c r="Y1057" s="24">
        <v>0</v>
      </c>
      <c r="Z1057" s="23">
        <v>1</v>
      </c>
      <c r="AA1057" s="23">
        <v>2</v>
      </c>
      <c r="AB1057" s="19" t="str">
        <f>VLOOKUP(E:E,笔记匹配!A:X,3,FALSE)</f>
        <v>圆湘琴</v>
      </c>
      <c r="AC1057" s="19" t="str">
        <f>VLOOKUP(E:E,笔记匹配!A:X,2,FALSE)</f>
        <v>月之精华</v>
      </c>
      <c r="AD1057" s="19" t="str">
        <f>VLOOKUP(E:E,笔记匹配!A:X,4,FALSE)</f>
        <v>广禾堂月之精华</v>
      </c>
    </row>
    <row r="1058" spans="1:30">
      <c r="A1058" s="22" t="s">
        <v>110</v>
      </c>
      <c r="B1058" s="22" t="s">
        <v>614</v>
      </c>
      <c r="C1058" s="23">
        <v>20930624</v>
      </c>
      <c r="D1058" s="22" t="s">
        <v>184</v>
      </c>
      <c r="E1058" s="22" t="s">
        <v>390</v>
      </c>
      <c r="F1058" s="22" t="s">
        <v>615</v>
      </c>
      <c r="G1058" s="23">
        <v>4989047</v>
      </c>
      <c r="H1058" s="22" t="s">
        <v>616</v>
      </c>
      <c r="I1058" s="23">
        <v>4228648</v>
      </c>
      <c r="J1058" s="22" t="s">
        <v>518</v>
      </c>
      <c r="K1058" s="23">
        <v>410.19</v>
      </c>
      <c r="L1058" s="23">
        <v>19543</v>
      </c>
      <c r="M1058" s="23">
        <v>842</v>
      </c>
      <c r="N1058" s="24">
        <v>0.0431</v>
      </c>
      <c r="O1058" s="23">
        <v>0.49</v>
      </c>
      <c r="P1058" s="23">
        <v>20.99</v>
      </c>
      <c r="Q1058" s="23">
        <v>31</v>
      </c>
      <c r="R1058" s="23">
        <v>3</v>
      </c>
      <c r="S1058" s="23">
        <v>33</v>
      </c>
      <c r="T1058" s="23">
        <v>1</v>
      </c>
      <c r="U1058" s="23">
        <v>0</v>
      </c>
      <c r="V1058" s="23">
        <v>68</v>
      </c>
      <c r="W1058" s="23">
        <v>6.03</v>
      </c>
      <c r="X1058" s="23">
        <v>0</v>
      </c>
      <c r="Y1058" s="24">
        <v>0</v>
      </c>
      <c r="Z1058" s="23">
        <v>3</v>
      </c>
      <c r="AA1058" s="23">
        <v>5</v>
      </c>
      <c r="AB1058" s="19" t="str">
        <f>VLOOKUP(E:E,笔记匹配!A:X,3,FALSE)</f>
        <v>大雷芸</v>
      </c>
      <c r="AC1058" s="19" t="str">
        <f>VLOOKUP(E:E,笔记匹配!A:X,2,FALSE)</f>
        <v>月之精华</v>
      </c>
      <c r="AD1058" s="19" t="str">
        <f>VLOOKUP(E:E,笔记匹配!A:X,4,FALSE)</f>
        <v>广禾堂</v>
      </c>
    </row>
    <row r="1059" spans="1:30">
      <c r="A1059" s="22" t="s">
        <v>110</v>
      </c>
      <c r="B1059" s="22" t="s">
        <v>617</v>
      </c>
      <c r="C1059" s="23">
        <v>21020843</v>
      </c>
      <c r="D1059" s="22" t="s">
        <v>184</v>
      </c>
      <c r="E1059" s="22" t="s">
        <v>396</v>
      </c>
      <c r="F1059" s="22" t="s">
        <v>618</v>
      </c>
      <c r="G1059" s="23">
        <v>5030586</v>
      </c>
      <c r="H1059" s="22" t="s">
        <v>618</v>
      </c>
      <c r="I1059" s="23">
        <v>4259404</v>
      </c>
      <c r="J1059" s="22" t="s">
        <v>518</v>
      </c>
      <c r="K1059" s="23">
        <v>109.6</v>
      </c>
      <c r="L1059" s="23">
        <v>7500</v>
      </c>
      <c r="M1059" s="23">
        <v>362</v>
      </c>
      <c r="N1059" s="24">
        <v>0.0483</v>
      </c>
      <c r="O1059" s="23">
        <v>0.3</v>
      </c>
      <c r="P1059" s="23">
        <v>14.61</v>
      </c>
      <c r="Q1059" s="23">
        <v>7</v>
      </c>
      <c r="R1059" s="23">
        <v>1</v>
      </c>
      <c r="S1059" s="23">
        <v>5</v>
      </c>
      <c r="T1059" s="23">
        <v>4</v>
      </c>
      <c r="U1059" s="23">
        <v>9</v>
      </c>
      <c r="V1059" s="23">
        <v>26</v>
      </c>
      <c r="W1059" s="23">
        <v>4.22</v>
      </c>
      <c r="X1059" s="23">
        <v>0</v>
      </c>
      <c r="Y1059" s="24">
        <v>0</v>
      </c>
      <c r="Z1059" s="23">
        <v>1</v>
      </c>
      <c r="AA1059" s="23">
        <v>9</v>
      </c>
      <c r="AB1059" s="19" t="str">
        <f>VLOOKUP(E:E,笔记匹配!A:X,3,FALSE)</f>
        <v>月子饮食8大原则你吃对了吗</v>
      </c>
      <c r="AC1059" s="19" t="str">
        <f>VLOOKUP(E:E,笔记匹配!A:X,2,FALSE)</f>
        <v>无</v>
      </c>
      <c r="AD1059" s="19" t="str">
        <f>VLOOKUP(E:E,笔记匹配!A:X,4,FALSE)</f>
        <v>无</v>
      </c>
    </row>
    <row r="1060" spans="1:30">
      <c r="A1060" s="22" t="s">
        <v>111</v>
      </c>
      <c r="B1060" s="22" t="s">
        <v>521</v>
      </c>
      <c r="C1060" s="23">
        <v>16642222</v>
      </c>
      <c r="D1060" s="22" t="s">
        <v>172</v>
      </c>
      <c r="E1060" s="22" t="s">
        <v>372</v>
      </c>
      <c r="F1060" s="22" t="s">
        <v>522</v>
      </c>
      <c r="G1060" s="23">
        <v>3233847</v>
      </c>
      <c r="H1060" s="22" t="s">
        <v>522</v>
      </c>
      <c r="I1060" s="23">
        <v>2619163</v>
      </c>
      <c r="J1060" s="22" t="s">
        <v>518</v>
      </c>
      <c r="K1060" s="23">
        <v>252.63</v>
      </c>
      <c r="L1060" s="23">
        <v>11348</v>
      </c>
      <c r="M1060" s="23">
        <v>405</v>
      </c>
      <c r="N1060" s="24">
        <v>0.0357</v>
      </c>
      <c r="O1060" s="23">
        <v>0.62</v>
      </c>
      <c r="P1060" s="23">
        <v>22.26</v>
      </c>
      <c r="Q1060" s="23">
        <v>2</v>
      </c>
      <c r="R1060" s="23">
        <v>1</v>
      </c>
      <c r="S1060" s="23">
        <v>-1</v>
      </c>
      <c r="T1060" s="23">
        <v>0</v>
      </c>
      <c r="U1060" s="23">
        <v>0</v>
      </c>
      <c r="V1060" s="23">
        <v>2</v>
      </c>
      <c r="W1060" s="23">
        <v>126.32</v>
      </c>
      <c r="X1060" s="23">
        <v>0</v>
      </c>
      <c r="Y1060" s="24">
        <v>0</v>
      </c>
      <c r="Z1060" s="23">
        <v>0</v>
      </c>
      <c r="AA1060" s="23">
        <v>0</v>
      </c>
      <c r="AB1060" s="19" t="str">
        <f>VLOOKUP(E:E,笔记匹配!A:X,3,FALSE)</f>
        <v>圆湘琴</v>
      </c>
      <c r="AC1060" s="19" t="str">
        <f>VLOOKUP(E:E,笔记匹配!A:X,2,FALSE)</f>
        <v>月之精华</v>
      </c>
      <c r="AD1060" s="19" t="str">
        <f>VLOOKUP(E:E,笔记匹配!A:X,4,FALSE)</f>
        <v>广禾堂月之精华</v>
      </c>
    </row>
    <row r="1061" spans="1:30">
      <c r="A1061" s="22" t="s">
        <v>111</v>
      </c>
      <c r="B1061" s="22" t="s">
        <v>521</v>
      </c>
      <c r="C1061" s="23">
        <v>16642794</v>
      </c>
      <c r="D1061" s="22" t="s">
        <v>172</v>
      </c>
      <c r="E1061" s="22" t="s">
        <v>372</v>
      </c>
      <c r="F1061" s="22" t="s">
        <v>523</v>
      </c>
      <c r="G1061" s="23">
        <v>3233955</v>
      </c>
      <c r="H1061" s="22" t="s">
        <v>523</v>
      </c>
      <c r="I1061" s="23">
        <v>2619293</v>
      </c>
      <c r="J1061" s="22" t="s">
        <v>518</v>
      </c>
      <c r="K1061" s="23">
        <v>103.03</v>
      </c>
      <c r="L1061" s="23">
        <v>5134</v>
      </c>
      <c r="M1061" s="23">
        <v>152</v>
      </c>
      <c r="N1061" s="24">
        <v>0.0296</v>
      </c>
      <c r="O1061" s="23">
        <v>0.68</v>
      </c>
      <c r="P1061" s="23">
        <v>20.07</v>
      </c>
      <c r="Q1061" s="23">
        <v>2</v>
      </c>
      <c r="R1061" s="23">
        <v>0</v>
      </c>
      <c r="S1061" s="23">
        <v>0</v>
      </c>
      <c r="T1061" s="23">
        <v>0</v>
      </c>
      <c r="U1061" s="23">
        <v>0</v>
      </c>
      <c r="V1061" s="23">
        <v>2</v>
      </c>
      <c r="W1061" s="23">
        <v>51.52</v>
      </c>
      <c r="X1061" s="23">
        <v>0</v>
      </c>
      <c r="Y1061" s="24">
        <v>0</v>
      </c>
      <c r="Z1061" s="23">
        <v>0</v>
      </c>
      <c r="AA1061" s="23">
        <v>1</v>
      </c>
      <c r="AB1061" s="19" t="str">
        <f>VLOOKUP(E:E,笔记匹配!A:X,3,FALSE)</f>
        <v>圆湘琴</v>
      </c>
      <c r="AC1061" s="19" t="str">
        <f>VLOOKUP(E:E,笔记匹配!A:X,2,FALSE)</f>
        <v>月之精华</v>
      </c>
      <c r="AD1061" s="19" t="str">
        <f>VLOOKUP(E:E,笔记匹配!A:X,4,FALSE)</f>
        <v>广禾堂月之精华</v>
      </c>
    </row>
    <row r="1062" spans="1:30">
      <c r="A1062" s="22" t="s">
        <v>111</v>
      </c>
      <c r="B1062" s="22" t="s">
        <v>521</v>
      </c>
      <c r="C1062" s="23">
        <v>16642894</v>
      </c>
      <c r="D1062" s="22" t="s">
        <v>172</v>
      </c>
      <c r="E1062" s="22" t="s">
        <v>372</v>
      </c>
      <c r="F1062" s="22" t="s">
        <v>524</v>
      </c>
      <c r="G1062" s="23">
        <v>3233979</v>
      </c>
      <c r="H1062" s="22" t="s">
        <v>524</v>
      </c>
      <c r="I1062" s="23">
        <v>2619310</v>
      </c>
      <c r="J1062" s="22" t="s">
        <v>518</v>
      </c>
      <c r="K1062" s="23">
        <v>1.5</v>
      </c>
      <c r="L1062" s="23">
        <v>138</v>
      </c>
      <c r="M1062" s="23">
        <v>5</v>
      </c>
      <c r="N1062" s="24">
        <v>0.0362</v>
      </c>
      <c r="O1062" s="23">
        <v>0.3</v>
      </c>
      <c r="P1062" s="23">
        <v>10.87</v>
      </c>
      <c r="Q1062" s="23">
        <v>0</v>
      </c>
      <c r="R1062" s="23">
        <v>0</v>
      </c>
      <c r="S1062" s="23">
        <v>0</v>
      </c>
      <c r="T1062" s="23">
        <v>0</v>
      </c>
      <c r="U1062" s="23">
        <v>0</v>
      </c>
      <c r="V1062" s="23">
        <v>0</v>
      </c>
      <c r="W1062" s="23">
        <v>0</v>
      </c>
      <c r="X1062" s="23">
        <v>0</v>
      </c>
      <c r="Y1062" s="24">
        <v>0</v>
      </c>
      <c r="Z1062" s="23">
        <v>0</v>
      </c>
      <c r="AA1062" s="23">
        <v>0</v>
      </c>
      <c r="AB1062" s="19" t="str">
        <f>VLOOKUP(E:E,笔记匹配!A:X,3,FALSE)</f>
        <v>圆湘琴</v>
      </c>
      <c r="AC1062" s="19" t="str">
        <f>VLOOKUP(E:E,笔记匹配!A:X,2,FALSE)</f>
        <v>月之精华</v>
      </c>
      <c r="AD1062" s="19" t="str">
        <f>VLOOKUP(E:E,笔记匹配!A:X,4,FALSE)</f>
        <v>广禾堂月之精华</v>
      </c>
    </row>
    <row r="1063" spans="1:30">
      <c r="A1063" s="22" t="s">
        <v>111</v>
      </c>
      <c r="B1063" s="22" t="s">
        <v>531</v>
      </c>
      <c r="C1063" s="23">
        <v>16851432</v>
      </c>
      <c r="D1063" s="22" t="s">
        <v>172</v>
      </c>
      <c r="E1063" s="22" t="s">
        <v>372</v>
      </c>
      <c r="F1063" s="22" t="s">
        <v>532</v>
      </c>
      <c r="G1063" s="23">
        <v>3264185</v>
      </c>
      <c r="H1063" s="22" t="s">
        <v>532</v>
      </c>
      <c r="I1063" s="23">
        <v>2651960</v>
      </c>
      <c r="J1063" s="22" t="s">
        <v>518</v>
      </c>
      <c r="K1063" s="23">
        <v>149.44</v>
      </c>
      <c r="L1063" s="23">
        <v>10804</v>
      </c>
      <c r="M1063" s="23">
        <v>326</v>
      </c>
      <c r="N1063" s="24">
        <v>0.0302</v>
      </c>
      <c r="O1063" s="23">
        <v>0.46</v>
      </c>
      <c r="P1063" s="23">
        <v>13.83</v>
      </c>
      <c r="Q1063" s="23">
        <v>2</v>
      </c>
      <c r="R1063" s="23">
        <v>0</v>
      </c>
      <c r="S1063" s="23">
        <v>1</v>
      </c>
      <c r="T1063" s="23">
        <v>0</v>
      </c>
      <c r="U1063" s="23">
        <v>0</v>
      </c>
      <c r="V1063" s="23">
        <v>3</v>
      </c>
      <c r="W1063" s="23">
        <v>49.81</v>
      </c>
      <c r="X1063" s="23">
        <v>0</v>
      </c>
      <c r="Y1063" s="24">
        <v>0</v>
      </c>
      <c r="Z1063" s="23">
        <v>1</v>
      </c>
      <c r="AA1063" s="23">
        <v>1</v>
      </c>
      <c r="AB1063" s="19" t="str">
        <f>VLOOKUP(E:E,笔记匹配!A:X,3,FALSE)</f>
        <v>圆湘琴</v>
      </c>
      <c r="AC1063" s="19" t="str">
        <f>VLOOKUP(E:E,笔记匹配!A:X,2,FALSE)</f>
        <v>月之精华</v>
      </c>
      <c r="AD1063" s="19" t="str">
        <f>VLOOKUP(E:E,笔记匹配!A:X,4,FALSE)</f>
        <v>广禾堂月之精华</v>
      </c>
    </row>
    <row r="1064" spans="1:30">
      <c r="A1064" s="22" t="s">
        <v>111</v>
      </c>
      <c r="B1064" s="22" t="s">
        <v>557</v>
      </c>
      <c r="C1064" s="23">
        <v>17419696</v>
      </c>
      <c r="D1064" s="22" t="s">
        <v>172</v>
      </c>
      <c r="E1064" s="22" t="s">
        <v>372</v>
      </c>
      <c r="F1064" s="22" t="s">
        <v>558</v>
      </c>
      <c r="G1064" s="23">
        <v>3345513</v>
      </c>
      <c r="H1064" s="22" t="s">
        <v>558</v>
      </c>
      <c r="I1064" s="23">
        <v>2733316</v>
      </c>
      <c r="J1064" s="22" t="s">
        <v>518</v>
      </c>
      <c r="K1064" s="23">
        <v>246.26</v>
      </c>
      <c r="L1064" s="23">
        <v>13981</v>
      </c>
      <c r="M1064" s="23">
        <v>441</v>
      </c>
      <c r="N1064" s="24">
        <v>0.0315</v>
      </c>
      <c r="O1064" s="23">
        <v>0.56</v>
      </c>
      <c r="P1064" s="23">
        <v>17.61</v>
      </c>
      <c r="Q1064" s="23">
        <v>2</v>
      </c>
      <c r="R1064" s="23">
        <v>0</v>
      </c>
      <c r="S1064" s="23">
        <v>1</v>
      </c>
      <c r="T1064" s="23">
        <v>0</v>
      </c>
      <c r="U1064" s="23">
        <v>0</v>
      </c>
      <c r="V1064" s="23">
        <v>3</v>
      </c>
      <c r="W1064" s="23">
        <v>82.09</v>
      </c>
      <c r="X1064" s="23">
        <v>0</v>
      </c>
      <c r="Y1064" s="24">
        <v>0</v>
      </c>
      <c r="Z1064" s="23">
        <v>2</v>
      </c>
      <c r="AA1064" s="23">
        <v>0</v>
      </c>
      <c r="AB1064" s="19" t="str">
        <f>VLOOKUP(E:E,笔记匹配!A:X,3,FALSE)</f>
        <v>圆湘琴</v>
      </c>
      <c r="AC1064" s="19" t="str">
        <f>VLOOKUP(E:E,笔记匹配!A:X,2,FALSE)</f>
        <v>月之精华</v>
      </c>
      <c r="AD1064" s="19" t="str">
        <f>VLOOKUP(E:E,笔记匹配!A:X,4,FALSE)</f>
        <v>广禾堂月之精华</v>
      </c>
    </row>
    <row r="1065" spans="1:30">
      <c r="A1065" s="22" t="s">
        <v>111</v>
      </c>
      <c r="B1065" s="22" t="s">
        <v>569</v>
      </c>
      <c r="C1065" s="23">
        <v>17994331</v>
      </c>
      <c r="D1065" s="22" t="s">
        <v>172</v>
      </c>
      <c r="E1065" s="22" t="s">
        <v>372</v>
      </c>
      <c r="F1065" s="22" t="s">
        <v>570</v>
      </c>
      <c r="G1065" s="23">
        <v>3555881</v>
      </c>
      <c r="H1065" s="22" t="s">
        <v>570</v>
      </c>
      <c r="I1065" s="23">
        <v>2940876</v>
      </c>
      <c r="J1065" s="22" t="s">
        <v>518</v>
      </c>
      <c r="K1065" s="23">
        <v>4.66</v>
      </c>
      <c r="L1065" s="23">
        <v>852</v>
      </c>
      <c r="M1065" s="23">
        <v>16</v>
      </c>
      <c r="N1065" s="24">
        <v>0.0188</v>
      </c>
      <c r="O1065" s="23">
        <v>0.29</v>
      </c>
      <c r="P1065" s="23">
        <v>5.47</v>
      </c>
      <c r="Q1065" s="23">
        <v>0</v>
      </c>
      <c r="R1065" s="23">
        <v>0</v>
      </c>
      <c r="S1065" s="23">
        <v>0</v>
      </c>
      <c r="T1065" s="23">
        <v>0</v>
      </c>
      <c r="U1065" s="23">
        <v>0</v>
      </c>
      <c r="V1065" s="23">
        <v>0</v>
      </c>
      <c r="W1065" s="23">
        <v>0</v>
      </c>
      <c r="X1065" s="23">
        <v>0</v>
      </c>
      <c r="Y1065" s="24">
        <v>0</v>
      </c>
      <c r="Z1065" s="23">
        <v>0</v>
      </c>
      <c r="AA1065" s="23">
        <v>0</v>
      </c>
      <c r="AB1065" s="19" t="str">
        <f>VLOOKUP(E:E,笔记匹配!A:X,3,FALSE)</f>
        <v>圆湘琴</v>
      </c>
      <c r="AC1065" s="19" t="str">
        <f>VLOOKUP(E:E,笔记匹配!A:X,2,FALSE)</f>
        <v>月之精华</v>
      </c>
      <c r="AD1065" s="19" t="str">
        <f>VLOOKUP(E:E,笔记匹配!A:X,4,FALSE)</f>
        <v>广禾堂月之精华</v>
      </c>
    </row>
    <row r="1066" spans="1:30">
      <c r="A1066" s="22" t="s">
        <v>111</v>
      </c>
      <c r="B1066" s="22" t="s">
        <v>573</v>
      </c>
      <c r="C1066" s="23">
        <v>18062841</v>
      </c>
      <c r="D1066" s="22" t="s">
        <v>172</v>
      </c>
      <c r="E1066" s="22" t="s">
        <v>373</v>
      </c>
      <c r="F1066" s="22" t="s">
        <v>574</v>
      </c>
      <c r="G1066" s="23">
        <v>3590010</v>
      </c>
      <c r="H1066" s="22" t="s">
        <v>575</v>
      </c>
      <c r="I1066" s="23">
        <v>2975201</v>
      </c>
      <c r="J1066" s="22" t="s">
        <v>518</v>
      </c>
      <c r="K1066" s="23">
        <v>3.6</v>
      </c>
      <c r="L1066" s="23">
        <v>221</v>
      </c>
      <c r="M1066" s="23">
        <v>12</v>
      </c>
      <c r="N1066" s="24">
        <v>0.0543</v>
      </c>
      <c r="O1066" s="23">
        <v>0.3</v>
      </c>
      <c r="P1066" s="23">
        <v>16.29</v>
      </c>
      <c r="Q1066" s="23">
        <v>1</v>
      </c>
      <c r="R1066" s="23">
        <v>0</v>
      </c>
      <c r="S1066" s="23">
        <v>0</v>
      </c>
      <c r="T1066" s="23">
        <v>0</v>
      </c>
      <c r="U1066" s="23">
        <v>0</v>
      </c>
      <c r="V1066" s="23">
        <v>1</v>
      </c>
      <c r="W1066" s="23">
        <v>3.6</v>
      </c>
      <c r="X1066" s="23">
        <v>0</v>
      </c>
      <c r="Y1066" s="24">
        <v>0</v>
      </c>
      <c r="Z1066" s="23">
        <v>1</v>
      </c>
      <c r="AA1066" s="23">
        <v>0</v>
      </c>
      <c r="AB1066" s="19" t="str">
        <f>VLOOKUP(E:E,笔记匹配!A:X,3,FALSE)</f>
        <v>西米是个小可爱</v>
      </c>
      <c r="AC1066" s="19" t="str">
        <f>VLOOKUP(E:E,笔记匹配!A:X,2,FALSE)</f>
        <v>月之精华</v>
      </c>
      <c r="AD1066" s="19" t="str">
        <f>VLOOKUP(E:E,笔记匹配!A:X,4,FALSE)</f>
        <v>广禾堂</v>
      </c>
    </row>
    <row r="1067" spans="1:30">
      <c r="A1067" s="22" t="s">
        <v>111</v>
      </c>
      <c r="B1067" s="22" t="s">
        <v>573</v>
      </c>
      <c r="C1067" s="23">
        <v>18063010</v>
      </c>
      <c r="D1067" s="22" t="s">
        <v>172</v>
      </c>
      <c r="E1067" s="22" t="s">
        <v>373</v>
      </c>
      <c r="F1067" s="22" t="s">
        <v>576</v>
      </c>
      <c r="G1067" s="23">
        <v>3590089</v>
      </c>
      <c r="H1067" s="22" t="s">
        <v>577</v>
      </c>
      <c r="I1067" s="23">
        <v>2975278</v>
      </c>
      <c r="J1067" s="22" t="s">
        <v>518</v>
      </c>
      <c r="K1067" s="23">
        <v>119.39</v>
      </c>
      <c r="L1067" s="23">
        <v>9130</v>
      </c>
      <c r="M1067" s="23">
        <v>275</v>
      </c>
      <c r="N1067" s="24">
        <v>0.0301</v>
      </c>
      <c r="O1067" s="23">
        <v>0.43</v>
      </c>
      <c r="P1067" s="23">
        <v>13.08</v>
      </c>
      <c r="Q1067" s="23">
        <v>2</v>
      </c>
      <c r="R1067" s="23">
        <v>0</v>
      </c>
      <c r="S1067" s="23">
        <v>1</v>
      </c>
      <c r="T1067" s="23">
        <v>0</v>
      </c>
      <c r="U1067" s="23">
        <v>0</v>
      </c>
      <c r="V1067" s="23">
        <v>3</v>
      </c>
      <c r="W1067" s="23">
        <v>39.8</v>
      </c>
      <c r="X1067" s="23">
        <v>0</v>
      </c>
      <c r="Y1067" s="24">
        <v>0</v>
      </c>
      <c r="Z1067" s="23">
        <v>1</v>
      </c>
      <c r="AA1067" s="23">
        <v>2</v>
      </c>
      <c r="AB1067" s="19" t="str">
        <f>VLOOKUP(E:E,笔记匹配!A:X,3,FALSE)</f>
        <v>西米是个小可爱</v>
      </c>
      <c r="AC1067" s="19" t="str">
        <f>VLOOKUP(E:E,笔记匹配!A:X,2,FALSE)</f>
        <v>月之精华</v>
      </c>
      <c r="AD1067" s="19" t="str">
        <f>VLOOKUP(E:E,笔记匹配!A:X,4,FALSE)</f>
        <v>广禾堂</v>
      </c>
    </row>
    <row r="1068" spans="1:30">
      <c r="A1068" s="22" t="s">
        <v>111</v>
      </c>
      <c r="B1068" s="22" t="s">
        <v>578</v>
      </c>
      <c r="C1068" s="23">
        <v>18063089</v>
      </c>
      <c r="D1068" s="22" t="s">
        <v>172</v>
      </c>
      <c r="E1068" s="22" t="s">
        <v>372</v>
      </c>
      <c r="F1068" s="22" t="s">
        <v>579</v>
      </c>
      <c r="G1068" s="23">
        <v>3590129</v>
      </c>
      <c r="H1068" s="22" t="s">
        <v>580</v>
      </c>
      <c r="I1068" s="23">
        <v>2975322</v>
      </c>
      <c r="J1068" s="22" t="s">
        <v>518</v>
      </c>
      <c r="K1068" s="23">
        <v>67.82</v>
      </c>
      <c r="L1068" s="23">
        <v>4396</v>
      </c>
      <c r="M1068" s="23">
        <v>100</v>
      </c>
      <c r="N1068" s="24">
        <v>0.0227</v>
      </c>
      <c r="O1068" s="23">
        <v>0.68</v>
      </c>
      <c r="P1068" s="23">
        <v>15.43</v>
      </c>
      <c r="Q1068" s="23">
        <v>0</v>
      </c>
      <c r="R1068" s="23">
        <v>0</v>
      </c>
      <c r="S1068" s="23">
        <v>0</v>
      </c>
      <c r="T1068" s="23">
        <v>0</v>
      </c>
      <c r="U1068" s="23">
        <v>0</v>
      </c>
      <c r="V1068" s="23">
        <v>0</v>
      </c>
      <c r="W1068" s="23">
        <v>0</v>
      </c>
      <c r="X1068" s="23">
        <v>0</v>
      </c>
      <c r="Y1068" s="24">
        <v>0</v>
      </c>
      <c r="Z1068" s="23">
        <v>0</v>
      </c>
      <c r="AA1068" s="23">
        <v>0</v>
      </c>
      <c r="AB1068" s="19" t="str">
        <f>VLOOKUP(E:E,笔记匹配!A:X,3,FALSE)</f>
        <v>圆湘琴</v>
      </c>
      <c r="AC1068" s="19" t="str">
        <f>VLOOKUP(E:E,笔记匹配!A:X,2,FALSE)</f>
        <v>月之精华</v>
      </c>
      <c r="AD1068" s="19" t="str">
        <f>VLOOKUP(E:E,笔记匹配!A:X,4,FALSE)</f>
        <v>广禾堂月之精华</v>
      </c>
    </row>
    <row r="1069" spans="1:30">
      <c r="A1069" s="22" t="s">
        <v>111</v>
      </c>
      <c r="B1069" s="22" t="s">
        <v>590</v>
      </c>
      <c r="C1069" s="23">
        <v>19153892</v>
      </c>
      <c r="D1069" s="22" t="s">
        <v>184</v>
      </c>
      <c r="E1069" s="22" t="s">
        <v>374</v>
      </c>
      <c r="F1069" s="22" t="s">
        <v>591</v>
      </c>
      <c r="G1069" s="23">
        <v>4107361</v>
      </c>
      <c r="H1069" s="22" t="s">
        <v>591</v>
      </c>
      <c r="I1069" s="23">
        <v>3489735</v>
      </c>
      <c r="J1069" s="22" t="s">
        <v>518</v>
      </c>
      <c r="K1069" s="23">
        <v>21.12</v>
      </c>
      <c r="L1069" s="23">
        <v>706</v>
      </c>
      <c r="M1069" s="23">
        <v>36</v>
      </c>
      <c r="N1069" s="24">
        <v>0.051</v>
      </c>
      <c r="O1069" s="23">
        <v>0.59</v>
      </c>
      <c r="P1069" s="23">
        <v>29.92</v>
      </c>
      <c r="Q1069" s="23">
        <v>1</v>
      </c>
      <c r="R1069" s="23">
        <v>0</v>
      </c>
      <c r="S1069" s="23">
        <v>0</v>
      </c>
      <c r="T1069" s="23">
        <v>0</v>
      </c>
      <c r="U1069" s="23">
        <v>0</v>
      </c>
      <c r="V1069" s="23">
        <v>1</v>
      </c>
      <c r="W1069" s="23">
        <v>21.12</v>
      </c>
      <c r="X1069" s="23">
        <v>0</v>
      </c>
      <c r="Y1069" s="24">
        <v>0</v>
      </c>
      <c r="Z1069" s="23">
        <v>0</v>
      </c>
      <c r="AA1069" s="23">
        <v>0</v>
      </c>
      <c r="AB1069" s="19" t="str">
        <f>VLOOKUP(E:E,笔记匹配!A:X,3,FALSE)</f>
        <v>是你拐</v>
      </c>
      <c r="AC1069" s="19" t="str">
        <f>VLOOKUP(E:E,笔记匹配!A:X,2,FALSE)</f>
        <v>月之精华</v>
      </c>
      <c r="AD1069" s="19" t="str">
        <f>VLOOKUP(E:E,笔记匹配!A:X,4,FALSE)</f>
        <v>广禾堂月之精华</v>
      </c>
    </row>
    <row r="1070" spans="1:30">
      <c r="A1070" s="22" t="s">
        <v>111</v>
      </c>
      <c r="B1070" s="22" t="s">
        <v>598</v>
      </c>
      <c r="C1070" s="23">
        <v>19868929</v>
      </c>
      <c r="D1070" s="22" t="s">
        <v>172</v>
      </c>
      <c r="E1070" s="22" t="s">
        <v>372</v>
      </c>
      <c r="F1070" s="22" t="s">
        <v>599</v>
      </c>
      <c r="G1070" s="23">
        <v>4439660</v>
      </c>
      <c r="H1070" s="22" t="s">
        <v>599</v>
      </c>
      <c r="I1070" s="23">
        <v>3806955</v>
      </c>
      <c r="J1070" s="22" t="s">
        <v>518</v>
      </c>
      <c r="K1070" s="23">
        <v>83.03</v>
      </c>
      <c r="L1070" s="23">
        <v>4302</v>
      </c>
      <c r="M1070" s="23">
        <v>116</v>
      </c>
      <c r="N1070" s="24">
        <v>0.027</v>
      </c>
      <c r="O1070" s="23">
        <v>0.72</v>
      </c>
      <c r="P1070" s="23">
        <v>19.3</v>
      </c>
      <c r="Q1070" s="23">
        <v>2</v>
      </c>
      <c r="R1070" s="23">
        <v>1</v>
      </c>
      <c r="S1070" s="23">
        <v>0</v>
      </c>
      <c r="T1070" s="23">
        <v>0</v>
      </c>
      <c r="U1070" s="23">
        <v>0</v>
      </c>
      <c r="V1070" s="23">
        <v>3</v>
      </c>
      <c r="W1070" s="23">
        <v>27.68</v>
      </c>
      <c r="X1070" s="23">
        <v>0</v>
      </c>
      <c r="Y1070" s="24">
        <v>0</v>
      </c>
      <c r="Z1070" s="23">
        <v>0</v>
      </c>
      <c r="AA1070" s="23">
        <v>0</v>
      </c>
      <c r="AB1070" s="19" t="str">
        <f>VLOOKUP(E:E,笔记匹配!A:X,3,FALSE)</f>
        <v>圆湘琴</v>
      </c>
      <c r="AC1070" s="19" t="str">
        <f>VLOOKUP(E:E,笔记匹配!A:X,2,FALSE)</f>
        <v>月之精华</v>
      </c>
      <c r="AD1070" s="19" t="str">
        <f>VLOOKUP(E:E,笔记匹配!A:X,4,FALSE)</f>
        <v>广禾堂月之精华</v>
      </c>
    </row>
    <row r="1071" spans="1:30">
      <c r="A1071" s="22" t="s">
        <v>111</v>
      </c>
      <c r="B1071" s="22" t="s">
        <v>602</v>
      </c>
      <c r="C1071" s="23">
        <v>20299815</v>
      </c>
      <c r="D1071" s="22" t="s">
        <v>184</v>
      </c>
      <c r="E1071" s="22" t="s">
        <v>390</v>
      </c>
      <c r="F1071" s="22" t="s">
        <v>603</v>
      </c>
      <c r="G1071" s="23">
        <v>4655703</v>
      </c>
      <c r="H1071" s="22" t="s">
        <v>604</v>
      </c>
      <c r="I1071" s="23">
        <v>3980592</v>
      </c>
      <c r="J1071" s="22" t="s">
        <v>518</v>
      </c>
      <c r="K1071" s="23">
        <v>82.29</v>
      </c>
      <c r="L1071" s="23">
        <v>1866</v>
      </c>
      <c r="M1071" s="23">
        <v>121</v>
      </c>
      <c r="N1071" s="24">
        <v>0.0648</v>
      </c>
      <c r="O1071" s="23">
        <v>0.68</v>
      </c>
      <c r="P1071" s="23">
        <v>44.1</v>
      </c>
      <c r="Q1071" s="23">
        <v>7</v>
      </c>
      <c r="R1071" s="23">
        <v>0</v>
      </c>
      <c r="S1071" s="23">
        <v>10</v>
      </c>
      <c r="T1071" s="23">
        <v>1</v>
      </c>
      <c r="U1071" s="23">
        <v>0</v>
      </c>
      <c r="V1071" s="23">
        <v>18</v>
      </c>
      <c r="W1071" s="23">
        <v>4.57</v>
      </c>
      <c r="X1071" s="23">
        <v>0</v>
      </c>
      <c r="Y1071" s="24">
        <v>0</v>
      </c>
      <c r="Z1071" s="23">
        <v>2</v>
      </c>
      <c r="AA1071" s="23">
        <v>0</v>
      </c>
      <c r="AB1071" s="19" t="str">
        <f>VLOOKUP(E:E,笔记匹配!A:X,3,FALSE)</f>
        <v>大雷芸</v>
      </c>
      <c r="AC1071" s="19" t="str">
        <f>VLOOKUP(E:E,笔记匹配!A:X,2,FALSE)</f>
        <v>月之精华</v>
      </c>
      <c r="AD1071" s="19" t="str">
        <f>VLOOKUP(E:E,笔记匹配!A:X,4,FALSE)</f>
        <v>广禾堂</v>
      </c>
    </row>
    <row r="1072" spans="1:30">
      <c r="A1072" s="22" t="s">
        <v>111</v>
      </c>
      <c r="B1072" s="22" t="s">
        <v>607</v>
      </c>
      <c r="C1072" s="23">
        <v>20783758</v>
      </c>
      <c r="D1072" s="22" t="s">
        <v>184</v>
      </c>
      <c r="E1072" s="22" t="s">
        <v>372</v>
      </c>
      <c r="F1072" s="22" t="s">
        <v>608</v>
      </c>
      <c r="G1072" s="23">
        <v>4915415</v>
      </c>
      <c r="H1072" s="22" t="s">
        <v>609</v>
      </c>
      <c r="I1072" s="23">
        <v>4173991</v>
      </c>
      <c r="J1072" s="22" t="s">
        <v>518</v>
      </c>
      <c r="K1072" s="23">
        <v>4.55</v>
      </c>
      <c r="L1072" s="23">
        <v>106</v>
      </c>
      <c r="M1072" s="23">
        <v>4</v>
      </c>
      <c r="N1072" s="24">
        <v>0.0377</v>
      </c>
      <c r="O1072" s="23">
        <v>1.14</v>
      </c>
      <c r="P1072" s="23">
        <v>42.92</v>
      </c>
      <c r="Q1072" s="23">
        <v>0</v>
      </c>
      <c r="R1072" s="23">
        <v>0</v>
      </c>
      <c r="S1072" s="23">
        <v>1</v>
      </c>
      <c r="T1072" s="23">
        <v>0</v>
      </c>
      <c r="U1072" s="23">
        <v>0</v>
      </c>
      <c r="V1072" s="23">
        <v>1</v>
      </c>
      <c r="W1072" s="23">
        <v>4.55</v>
      </c>
      <c r="X1072" s="23">
        <v>0</v>
      </c>
      <c r="Y1072" s="24">
        <v>0</v>
      </c>
      <c r="Z1072" s="23">
        <v>0</v>
      </c>
      <c r="AA1072" s="23">
        <v>0</v>
      </c>
      <c r="AB1072" s="19" t="str">
        <f>VLOOKUP(E:E,笔记匹配!A:X,3,FALSE)</f>
        <v>圆湘琴</v>
      </c>
      <c r="AC1072" s="19" t="str">
        <f>VLOOKUP(E:E,笔记匹配!A:X,2,FALSE)</f>
        <v>月之精华</v>
      </c>
      <c r="AD1072" s="19" t="str">
        <f>VLOOKUP(E:E,笔记匹配!A:X,4,FALSE)</f>
        <v>广禾堂月之精华</v>
      </c>
    </row>
    <row r="1073" spans="1:30">
      <c r="A1073" s="22" t="s">
        <v>111</v>
      </c>
      <c r="B1073" s="22" t="s">
        <v>610</v>
      </c>
      <c r="C1073" s="23">
        <v>20800058</v>
      </c>
      <c r="D1073" s="22" t="s">
        <v>184</v>
      </c>
      <c r="E1073" s="22" t="s">
        <v>372</v>
      </c>
      <c r="F1073" s="22" t="s">
        <v>611</v>
      </c>
      <c r="G1073" s="23">
        <v>4924835</v>
      </c>
      <c r="H1073" s="22" t="s">
        <v>611</v>
      </c>
      <c r="I1073" s="23">
        <v>4180685</v>
      </c>
      <c r="J1073" s="22" t="s">
        <v>518</v>
      </c>
      <c r="K1073" s="23">
        <v>271.24</v>
      </c>
      <c r="L1073" s="23">
        <v>13168</v>
      </c>
      <c r="M1073" s="23">
        <v>382</v>
      </c>
      <c r="N1073" s="24">
        <v>0.029</v>
      </c>
      <c r="O1073" s="23">
        <v>0.71</v>
      </c>
      <c r="P1073" s="23">
        <v>20.6</v>
      </c>
      <c r="Q1073" s="23">
        <v>12</v>
      </c>
      <c r="R1073" s="23">
        <v>0</v>
      </c>
      <c r="S1073" s="23">
        <v>13</v>
      </c>
      <c r="T1073" s="23">
        <v>4</v>
      </c>
      <c r="U1073" s="23">
        <v>1</v>
      </c>
      <c r="V1073" s="23">
        <v>30</v>
      </c>
      <c r="W1073" s="23">
        <v>9.04</v>
      </c>
      <c r="X1073" s="23">
        <v>0</v>
      </c>
      <c r="Y1073" s="24">
        <v>0</v>
      </c>
      <c r="Z1073" s="23">
        <v>0</v>
      </c>
      <c r="AA1073" s="23">
        <v>4</v>
      </c>
      <c r="AB1073" s="19" t="str">
        <f>VLOOKUP(E:E,笔记匹配!A:X,3,FALSE)</f>
        <v>圆湘琴</v>
      </c>
      <c r="AC1073" s="19" t="str">
        <f>VLOOKUP(E:E,笔记匹配!A:X,2,FALSE)</f>
        <v>月之精华</v>
      </c>
      <c r="AD1073" s="19" t="str">
        <f>VLOOKUP(E:E,笔记匹配!A:X,4,FALSE)</f>
        <v>广禾堂月之精华</v>
      </c>
    </row>
    <row r="1074" spans="1:30">
      <c r="A1074" s="22" t="s">
        <v>111</v>
      </c>
      <c r="B1074" s="22" t="s">
        <v>614</v>
      </c>
      <c r="C1074" s="23">
        <v>20930624</v>
      </c>
      <c r="D1074" s="22" t="s">
        <v>184</v>
      </c>
      <c r="E1074" s="22" t="s">
        <v>390</v>
      </c>
      <c r="F1074" s="22" t="s">
        <v>615</v>
      </c>
      <c r="G1074" s="23">
        <v>4989047</v>
      </c>
      <c r="H1074" s="22" t="s">
        <v>616</v>
      </c>
      <c r="I1074" s="23">
        <v>4228648</v>
      </c>
      <c r="J1074" s="22" t="s">
        <v>518</v>
      </c>
      <c r="K1074" s="23">
        <v>861.26</v>
      </c>
      <c r="L1074" s="23">
        <v>37543</v>
      </c>
      <c r="M1074" s="23">
        <v>1582</v>
      </c>
      <c r="N1074" s="24">
        <v>0.0421</v>
      </c>
      <c r="O1074" s="23">
        <v>0.54</v>
      </c>
      <c r="P1074" s="23">
        <v>22.94</v>
      </c>
      <c r="Q1074" s="23">
        <v>65</v>
      </c>
      <c r="R1074" s="23">
        <v>1</v>
      </c>
      <c r="S1074" s="23">
        <v>59</v>
      </c>
      <c r="T1074" s="23">
        <v>1</v>
      </c>
      <c r="U1074" s="23">
        <v>7</v>
      </c>
      <c r="V1074" s="23">
        <v>133</v>
      </c>
      <c r="W1074" s="23">
        <v>6.48</v>
      </c>
      <c r="X1074" s="23">
        <v>0</v>
      </c>
      <c r="Y1074" s="24">
        <v>0</v>
      </c>
      <c r="Z1074" s="23">
        <v>8</v>
      </c>
      <c r="AA1074" s="23">
        <v>3</v>
      </c>
      <c r="AB1074" s="19" t="str">
        <f>VLOOKUP(E:E,笔记匹配!A:X,3,FALSE)</f>
        <v>大雷芸</v>
      </c>
      <c r="AC1074" s="19" t="str">
        <f>VLOOKUP(E:E,笔记匹配!A:X,2,FALSE)</f>
        <v>月之精华</v>
      </c>
      <c r="AD1074" s="19" t="str">
        <f>VLOOKUP(E:E,笔记匹配!A:X,4,FALSE)</f>
        <v>广禾堂</v>
      </c>
    </row>
    <row r="1075" spans="1:30">
      <c r="A1075" s="22" t="s">
        <v>111</v>
      </c>
      <c r="B1075" s="22" t="s">
        <v>617</v>
      </c>
      <c r="C1075" s="23">
        <v>21020843</v>
      </c>
      <c r="D1075" s="22" t="s">
        <v>184</v>
      </c>
      <c r="E1075" s="22" t="s">
        <v>396</v>
      </c>
      <c r="F1075" s="22" t="s">
        <v>618</v>
      </c>
      <c r="G1075" s="23">
        <v>5030586</v>
      </c>
      <c r="H1075" s="22" t="s">
        <v>618</v>
      </c>
      <c r="I1075" s="23">
        <v>4259404</v>
      </c>
      <c r="J1075" s="22" t="s">
        <v>518</v>
      </c>
      <c r="K1075" s="23">
        <v>110.21</v>
      </c>
      <c r="L1075" s="23">
        <v>8683</v>
      </c>
      <c r="M1075" s="23">
        <v>364</v>
      </c>
      <c r="N1075" s="24">
        <v>0.0419</v>
      </c>
      <c r="O1075" s="23">
        <v>0.3</v>
      </c>
      <c r="P1075" s="23">
        <v>12.69</v>
      </c>
      <c r="Q1075" s="23">
        <v>10</v>
      </c>
      <c r="R1075" s="23">
        <v>0</v>
      </c>
      <c r="S1075" s="23">
        <v>7</v>
      </c>
      <c r="T1075" s="23">
        <v>1</v>
      </c>
      <c r="U1075" s="23">
        <v>1</v>
      </c>
      <c r="V1075" s="23">
        <v>19</v>
      </c>
      <c r="W1075" s="23">
        <v>5.8</v>
      </c>
      <c r="X1075" s="23">
        <v>0</v>
      </c>
      <c r="Y1075" s="24">
        <v>0</v>
      </c>
      <c r="Z1075" s="23">
        <v>0</v>
      </c>
      <c r="AA1075" s="23">
        <v>4</v>
      </c>
      <c r="AB1075" s="19" t="str">
        <f>VLOOKUP(E:E,笔记匹配!A:X,3,FALSE)</f>
        <v>月子饮食8大原则你吃对了吗</v>
      </c>
      <c r="AC1075" s="19" t="str">
        <f>VLOOKUP(E:E,笔记匹配!A:X,2,FALSE)</f>
        <v>无</v>
      </c>
      <c r="AD1075" s="19" t="str">
        <f>VLOOKUP(E:E,笔记匹配!A:X,4,FALSE)</f>
        <v>无</v>
      </c>
    </row>
    <row r="1076" spans="1:30">
      <c r="A1076" s="22" t="s">
        <v>111</v>
      </c>
      <c r="B1076" s="22" t="s">
        <v>617</v>
      </c>
      <c r="C1076" s="23">
        <v>21038669</v>
      </c>
      <c r="D1076" s="22" t="s">
        <v>184</v>
      </c>
      <c r="E1076" s="22" t="s">
        <v>397</v>
      </c>
      <c r="F1076" s="22" t="s">
        <v>619</v>
      </c>
      <c r="G1076" s="23">
        <v>5038347</v>
      </c>
      <c r="H1076" s="22" t="s">
        <v>619</v>
      </c>
      <c r="I1076" s="23">
        <v>4265435</v>
      </c>
      <c r="J1076" s="22" t="s">
        <v>518</v>
      </c>
      <c r="K1076" s="23">
        <v>101.87</v>
      </c>
      <c r="L1076" s="23">
        <v>10165</v>
      </c>
      <c r="M1076" s="23">
        <v>159</v>
      </c>
      <c r="N1076" s="24">
        <v>0.0156</v>
      </c>
      <c r="O1076" s="23">
        <v>0.64</v>
      </c>
      <c r="P1076" s="23">
        <v>10.02</v>
      </c>
      <c r="Q1076" s="23">
        <v>13</v>
      </c>
      <c r="R1076" s="23">
        <v>1</v>
      </c>
      <c r="S1076" s="23">
        <v>9</v>
      </c>
      <c r="T1076" s="23">
        <v>0</v>
      </c>
      <c r="U1076" s="23">
        <v>0</v>
      </c>
      <c r="V1076" s="23">
        <v>23</v>
      </c>
      <c r="W1076" s="23">
        <v>4.43</v>
      </c>
      <c r="X1076" s="23">
        <v>0</v>
      </c>
      <c r="Y1076" s="24">
        <v>0</v>
      </c>
      <c r="Z1076" s="23">
        <v>1</v>
      </c>
      <c r="AA1076" s="23">
        <v>2</v>
      </c>
      <c r="AB1076" s="19" t="str">
        <f>VLOOKUP(E:E,笔记匹配!A:X,3,FALSE)</f>
        <v>木木酱</v>
      </c>
      <c r="AC1076" s="19" t="str">
        <f>VLOOKUP(E:E,笔记匹配!A:X,2,FALSE)</f>
        <v>月之精华</v>
      </c>
      <c r="AD1076" s="19" t="str">
        <f>VLOOKUP(E:E,笔记匹配!A:X,4,FALSE)</f>
        <v>广禾堂月子汤</v>
      </c>
    </row>
    <row r="1077" spans="1:30">
      <c r="A1077" s="22" t="s">
        <v>112</v>
      </c>
      <c r="B1077" s="22" t="s">
        <v>521</v>
      </c>
      <c r="C1077" s="23">
        <v>16642222</v>
      </c>
      <c r="D1077" s="22" t="s">
        <v>172</v>
      </c>
      <c r="E1077" s="22" t="s">
        <v>372</v>
      </c>
      <c r="F1077" s="22" t="s">
        <v>522</v>
      </c>
      <c r="G1077" s="23">
        <v>3233847</v>
      </c>
      <c r="H1077" s="22" t="s">
        <v>522</v>
      </c>
      <c r="I1077" s="23">
        <v>2619163</v>
      </c>
      <c r="J1077" s="22" t="s">
        <v>518</v>
      </c>
      <c r="K1077" s="23">
        <v>279.82</v>
      </c>
      <c r="L1077" s="23">
        <v>11616</v>
      </c>
      <c r="M1077" s="23">
        <v>384</v>
      </c>
      <c r="N1077" s="24">
        <v>0.0331</v>
      </c>
      <c r="O1077" s="23">
        <v>0.73</v>
      </c>
      <c r="P1077" s="23">
        <v>24.09</v>
      </c>
      <c r="Q1077" s="23">
        <v>2</v>
      </c>
      <c r="R1077" s="23">
        <v>0</v>
      </c>
      <c r="S1077" s="23">
        <v>2</v>
      </c>
      <c r="T1077" s="23">
        <v>0</v>
      </c>
      <c r="U1077" s="23">
        <v>0</v>
      </c>
      <c r="V1077" s="23">
        <v>4</v>
      </c>
      <c r="W1077" s="23">
        <v>69.96</v>
      </c>
      <c r="X1077" s="23">
        <v>0</v>
      </c>
      <c r="Y1077" s="24">
        <v>0</v>
      </c>
      <c r="Z1077" s="23">
        <v>1</v>
      </c>
      <c r="AA1077" s="23">
        <v>0</v>
      </c>
      <c r="AB1077" s="19" t="str">
        <f>VLOOKUP(E:E,笔记匹配!A:X,3,FALSE)</f>
        <v>圆湘琴</v>
      </c>
      <c r="AC1077" s="19" t="str">
        <f>VLOOKUP(E:E,笔记匹配!A:X,2,FALSE)</f>
        <v>月之精华</v>
      </c>
      <c r="AD1077" s="19" t="str">
        <f>VLOOKUP(E:E,笔记匹配!A:X,4,FALSE)</f>
        <v>广禾堂月之精华</v>
      </c>
    </row>
    <row r="1078" spans="1:30">
      <c r="A1078" s="22" t="s">
        <v>112</v>
      </c>
      <c r="B1078" s="22" t="s">
        <v>521</v>
      </c>
      <c r="C1078" s="23">
        <v>16642794</v>
      </c>
      <c r="D1078" s="22" t="s">
        <v>172</v>
      </c>
      <c r="E1078" s="22" t="s">
        <v>372</v>
      </c>
      <c r="F1078" s="22" t="s">
        <v>523</v>
      </c>
      <c r="G1078" s="23">
        <v>3233955</v>
      </c>
      <c r="H1078" s="22" t="s">
        <v>523</v>
      </c>
      <c r="I1078" s="23">
        <v>2619293</v>
      </c>
      <c r="J1078" s="22" t="s">
        <v>518</v>
      </c>
      <c r="K1078" s="23">
        <v>200.9</v>
      </c>
      <c r="L1078" s="23">
        <v>7902</v>
      </c>
      <c r="M1078" s="23">
        <v>242</v>
      </c>
      <c r="N1078" s="24">
        <v>0.0306</v>
      </c>
      <c r="O1078" s="23">
        <v>0.83</v>
      </c>
      <c r="P1078" s="23">
        <v>25.42</v>
      </c>
      <c r="Q1078" s="23">
        <v>1</v>
      </c>
      <c r="R1078" s="23">
        <v>0</v>
      </c>
      <c r="S1078" s="23">
        <v>0</v>
      </c>
      <c r="T1078" s="23">
        <v>1</v>
      </c>
      <c r="U1078" s="23">
        <v>0</v>
      </c>
      <c r="V1078" s="23">
        <v>2</v>
      </c>
      <c r="W1078" s="23">
        <v>100.45</v>
      </c>
      <c r="X1078" s="23">
        <v>0</v>
      </c>
      <c r="Y1078" s="24">
        <v>0</v>
      </c>
      <c r="Z1078" s="23">
        <v>2</v>
      </c>
      <c r="AA1078" s="23">
        <v>2</v>
      </c>
      <c r="AB1078" s="19" t="str">
        <f>VLOOKUP(E:E,笔记匹配!A:X,3,FALSE)</f>
        <v>圆湘琴</v>
      </c>
      <c r="AC1078" s="19" t="str">
        <f>VLOOKUP(E:E,笔记匹配!A:X,2,FALSE)</f>
        <v>月之精华</v>
      </c>
      <c r="AD1078" s="19" t="str">
        <f>VLOOKUP(E:E,笔记匹配!A:X,4,FALSE)</f>
        <v>广禾堂月之精华</v>
      </c>
    </row>
    <row r="1079" spans="1:30">
      <c r="A1079" s="22" t="s">
        <v>112</v>
      </c>
      <c r="B1079" s="22" t="s">
        <v>521</v>
      </c>
      <c r="C1079" s="23">
        <v>16642894</v>
      </c>
      <c r="D1079" s="22" t="s">
        <v>172</v>
      </c>
      <c r="E1079" s="22" t="s">
        <v>372</v>
      </c>
      <c r="F1079" s="22" t="s">
        <v>524</v>
      </c>
      <c r="G1079" s="23">
        <v>3233979</v>
      </c>
      <c r="H1079" s="22" t="s">
        <v>524</v>
      </c>
      <c r="I1079" s="23">
        <v>2619310</v>
      </c>
      <c r="J1079" s="22" t="s">
        <v>518</v>
      </c>
      <c r="K1079" s="23">
        <v>1.8</v>
      </c>
      <c r="L1079" s="23">
        <v>147</v>
      </c>
      <c r="M1079" s="23">
        <v>6</v>
      </c>
      <c r="N1079" s="24">
        <v>0.0408</v>
      </c>
      <c r="O1079" s="23">
        <v>0.3</v>
      </c>
      <c r="P1079" s="23">
        <v>12.24</v>
      </c>
      <c r="Q1079" s="23">
        <v>0</v>
      </c>
      <c r="R1079" s="23">
        <v>0</v>
      </c>
      <c r="S1079" s="23">
        <v>0</v>
      </c>
      <c r="T1079" s="23">
        <v>0</v>
      </c>
      <c r="U1079" s="23">
        <v>0</v>
      </c>
      <c r="V1079" s="23">
        <v>0</v>
      </c>
      <c r="W1079" s="23">
        <v>0</v>
      </c>
      <c r="X1079" s="23">
        <v>0</v>
      </c>
      <c r="Y1079" s="24">
        <v>0</v>
      </c>
      <c r="Z1079" s="23">
        <v>0</v>
      </c>
      <c r="AA1079" s="23">
        <v>0</v>
      </c>
      <c r="AB1079" s="19" t="str">
        <f>VLOOKUP(E:E,笔记匹配!A:X,3,FALSE)</f>
        <v>圆湘琴</v>
      </c>
      <c r="AC1079" s="19" t="str">
        <f>VLOOKUP(E:E,笔记匹配!A:X,2,FALSE)</f>
        <v>月之精华</v>
      </c>
      <c r="AD1079" s="19" t="str">
        <f>VLOOKUP(E:E,笔记匹配!A:X,4,FALSE)</f>
        <v>广禾堂月之精华</v>
      </c>
    </row>
    <row r="1080" spans="1:30">
      <c r="A1080" s="22" t="s">
        <v>112</v>
      </c>
      <c r="B1080" s="22" t="s">
        <v>531</v>
      </c>
      <c r="C1080" s="23">
        <v>16851432</v>
      </c>
      <c r="D1080" s="22" t="s">
        <v>172</v>
      </c>
      <c r="E1080" s="22" t="s">
        <v>372</v>
      </c>
      <c r="F1080" s="22" t="s">
        <v>532</v>
      </c>
      <c r="G1080" s="23">
        <v>3264185</v>
      </c>
      <c r="H1080" s="22" t="s">
        <v>532</v>
      </c>
      <c r="I1080" s="23">
        <v>2651960</v>
      </c>
      <c r="J1080" s="22" t="s">
        <v>518</v>
      </c>
      <c r="K1080" s="23">
        <v>98.07</v>
      </c>
      <c r="L1080" s="23">
        <v>7507</v>
      </c>
      <c r="M1080" s="23">
        <v>214</v>
      </c>
      <c r="N1080" s="24">
        <v>0.0285</v>
      </c>
      <c r="O1080" s="23">
        <v>0.46</v>
      </c>
      <c r="P1080" s="23">
        <v>13.06</v>
      </c>
      <c r="Q1080" s="23">
        <v>0</v>
      </c>
      <c r="R1080" s="23">
        <v>0</v>
      </c>
      <c r="S1080" s="23">
        <v>0</v>
      </c>
      <c r="T1080" s="23">
        <v>0</v>
      </c>
      <c r="U1080" s="23">
        <v>1</v>
      </c>
      <c r="V1080" s="23">
        <v>1</v>
      </c>
      <c r="W1080" s="23">
        <v>98.07</v>
      </c>
      <c r="X1080" s="23">
        <v>0</v>
      </c>
      <c r="Y1080" s="24">
        <v>0</v>
      </c>
      <c r="Z1080" s="23">
        <v>1</v>
      </c>
      <c r="AA1080" s="23">
        <v>0</v>
      </c>
      <c r="AB1080" s="19" t="str">
        <f>VLOOKUP(E:E,笔记匹配!A:X,3,FALSE)</f>
        <v>圆湘琴</v>
      </c>
      <c r="AC1080" s="19" t="str">
        <f>VLOOKUP(E:E,笔记匹配!A:X,2,FALSE)</f>
        <v>月之精华</v>
      </c>
      <c r="AD1080" s="19" t="str">
        <f>VLOOKUP(E:E,笔记匹配!A:X,4,FALSE)</f>
        <v>广禾堂月之精华</v>
      </c>
    </row>
    <row r="1081" spans="1:30">
      <c r="A1081" s="22" t="s">
        <v>112</v>
      </c>
      <c r="B1081" s="22" t="s">
        <v>557</v>
      </c>
      <c r="C1081" s="23">
        <v>17419696</v>
      </c>
      <c r="D1081" s="22" t="s">
        <v>172</v>
      </c>
      <c r="E1081" s="22" t="s">
        <v>372</v>
      </c>
      <c r="F1081" s="22" t="s">
        <v>558</v>
      </c>
      <c r="G1081" s="23">
        <v>3345513</v>
      </c>
      <c r="H1081" s="22" t="s">
        <v>558</v>
      </c>
      <c r="I1081" s="23">
        <v>2733316</v>
      </c>
      <c r="J1081" s="22" t="s">
        <v>518</v>
      </c>
      <c r="K1081" s="23">
        <v>289.46</v>
      </c>
      <c r="L1081" s="23">
        <v>13557</v>
      </c>
      <c r="M1081" s="23">
        <v>398</v>
      </c>
      <c r="N1081" s="24">
        <v>0.0294</v>
      </c>
      <c r="O1081" s="23">
        <v>0.73</v>
      </c>
      <c r="P1081" s="23">
        <v>21.35</v>
      </c>
      <c r="Q1081" s="23">
        <v>5</v>
      </c>
      <c r="R1081" s="23">
        <v>0</v>
      </c>
      <c r="S1081" s="23">
        <v>1</v>
      </c>
      <c r="T1081" s="23">
        <v>0</v>
      </c>
      <c r="U1081" s="23">
        <v>2</v>
      </c>
      <c r="V1081" s="23">
        <v>8</v>
      </c>
      <c r="W1081" s="23">
        <v>36.18</v>
      </c>
      <c r="X1081" s="23">
        <v>0</v>
      </c>
      <c r="Y1081" s="24">
        <v>0</v>
      </c>
      <c r="Z1081" s="23">
        <v>3</v>
      </c>
      <c r="AA1081" s="23">
        <v>0</v>
      </c>
      <c r="AB1081" s="19" t="str">
        <f>VLOOKUP(E:E,笔记匹配!A:X,3,FALSE)</f>
        <v>圆湘琴</v>
      </c>
      <c r="AC1081" s="19" t="str">
        <f>VLOOKUP(E:E,笔记匹配!A:X,2,FALSE)</f>
        <v>月之精华</v>
      </c>
      <c r="AD1081" s="19" t="str">
        <f>VLOOKUP(E:E,笔记匹配!A:X,4,FALSE)</f>
        <v>广禾堂月之精华</v>
      </c>
    </row>
    <row r="1082" spans="1:30">
      <c r="A1082" s="22" t="s">
        <v>112</v>
      </c>
      <c r="B1082" s="22" t="s">
        <v>569</v>
      </c>
      <c r="C1082" s="23">
        <v>17994331</v>
      </c>
      <c r="D1082" s="22" t="s">
        <v>172</v>
      </c>
      <c r="E1082" s="22" t="s">
        <v>372</v>
      </c>
      <c r="F1082" s="22" t="s">
        <v>570</v>
      </c>
      <c r="G1082" s="23">
        <v>3555881</v>
      </c>
      <c r="H1082" s="22" t="s">
        <v>570</v>
      </c>
      <c r="I1082" s="23">
        <v>2940876</v>
      </c>
      <c r="J1082" s="22" t="s">
        <v>518</v>
      </c>
      <c r="K1082" s="23">
        <v>3.18</v>
      </c>
      <c r="L1082" s="23">
        <v>547</v>
      </c>
      <c r="M1082" s="23">
        <v>11</v>
      </c>
      <c r="N1082" s="24">
        <v>0.0201</v>
      </c>
      <c r="O1082" s="23">
        <v>0.29</v>
      </c>
      <c r="P1082" s="23">
        <v>5.81</v>
      </c>
      <c r="Q1082" s="23">
        <v>1</v>
      </c>
      <c r="R1082" s="23">
        <v>0</v>
      </c>
      <c r="S1082" s="23">
        <v>1</v>
      </c>
      <c r="T1082" s="23">
        <v>0</v>
      </c>
      <c r="U1082" s="23">
        <v>0</v>
      </c>
      <c r="V1082" s="23">
        <v>2</v>
      </c>
      <c r="W1082" s="23">
        <v>1.59</v>
      </c>
      <c r="X1082" s="23">
        <v>0</v>
      </c>
      <c r="Y1082" s="24">
        <v>0</v>
      </c>
      <c r="Z1082" s="23">
        <v>0</v>
      </c>
      <c r="AA1082" s="23">
        <v>0</v>
      </c>
      <c r="AB1082" s="19" t="str">
        <f>VLOOKUP(E:E,笔记匹配!A:X,3,FALSE)</f>
        <v>圆湘琴</v>
      </c>
      <c r="AC1082" s="19" t="str">
        <f>VLOOKUP(E:E,笔记匹配!A:X,2,FALSE)</f>
        <v>月之精华</v>
      </c>
      <c r="AD1082" s="19" t="str">
        <f>VLOOKUP(E:E,笔记匹配!A:X,4,FALSE)</f>
        <v>广禾堂月之精华</v>
      </c>
    </row>
    <row r="1083" spans="1:30">
      <c r="A1083" s="22" t="s">
        <v>112</v>
      </c>
      <c r="B1083" s="22" t="s">
        <v>573</v>
      </c>
      <c r="C1083" s="23">
        <v>18062841</v>
      </c>
      <c r="D1083" s="22" t="s">
        <v>172</v>
      </c>
      <c r="E1083" s="22" t="s">
        <v>373</v>
      </c>
      <c r="F1083" s="22" t="s">
        <v>574</v>
      </c>
      <c r="G1083" s="23">
        <v>3590010</v>
      </c>
      <c r="H1083" s="22" t="s">
        <v>575</v>
      </c>
      <c r="I1083" s="23">
        <v>2975201</v>
      </c>
      <c r="J1083" s="22" t="s">
        <v>518</v>
      </c>
      <c r="K1083" s="23">
        <v>3.6</v>
      </c>
      <c r="L1083" s="23">
        <v>255</v>
      </c>
      <c r="M1083" s="23">
        <v>12</v>
      </c>
      <c r="N1083" s="24">
        <v>0.0471</v>
      </c>
      <c r="O1083" s="23">
        <v>0.3</v>
      </c>
      <c r="P1083" s="23">
        <v>14.12</v>
      </c>
      <c r="Q1083" s="23">
        <v>0</v>
      </c>
      <c r="R1083" s="23">
        <v>0</v>
      </c>
      <c r="S1083" s="23">
        <v>0</v>
      </c>
      <c r="T1083" s="23">
        <v>0</v>
      </c>
      <c r="U1083" s="23">
        <v>0</v>
      </c>
      <c r="V1083" s="23">
        <v>0</v>
      </c>
      <c r="W1083" s="23">
        <v>0</v>
      </c>
      <c r="X1083" s="23">
        <v>0</v>
      </c>
      <c r="Y1083" s="24">
        <v>0</v>
      </c>
      <c r="Z1083" s="23">
        <v>0</v>
      </c>
      <c r="AA1083" s="23">
        <v>0</v>
      </c>
      <c r="AB1083" s="19" t="str">
        <f>VLOOKUP(E:E,笔记匹配!A:X,3,FALSE)</f>
        <v>西米是个小可爱</v>
      </c>
      <c r="AC1083" s="19" t="str">
        <f>VLOOKUP(E:E,笔记匹配!A:X,2,FALSE)</f>
        <v>月之精华</v>
      </c>
      <c r="AD1083" s="19" t="str">
        <f>VLOOKUP(E:E,笔记匹配!A:X,4,FALSE)</f>
        <v>广禾堂</v>
      </c>
    </row>
    <row r="1084" spans="1:30">
      <c r="A1084" s="22" t="s">
        <v>112</v>
      </c>
      <c r="B1084" s="22" t="s">
        <v>573</v>
      </c>
      <c r="C1084" s="23">
        <v>18063010</v>
      </c>
      <c r="D1084" s="22" t="s">
        <v>172</v>
      </c>
      <c r="E1084" s="22" t="s">
        <v>373</v>
      </c>
      <c r="F1084" s="22" t="s">
        <v>576</v>
      </c>
      <c r="G1084" s="23">
        <v>3590089</v>
      </c>
      <c r="H1084" s="22" t="s">
        <v>577</v>
      </c>
      <c r="I1084" s="23">
        <v>2975278</v>
      </c>
      <c r="J1084" s="22" t="s">
        <v>518</v>
      </c>
      <c r="K1084" s="23">
        <v>67.47</v>
      </c>
      <c r="L1084" s="23">
        <v>4477</v>
      </c>
      <c r="M1084" s="23">
        <v>153</v>
      </c>
      <c r="N1084" s="24">
        <v>0.0342</v>
      </c>
      <c r="O1084" s="23">
        <v>0.44</v>
      </c>
      <c r="P1084" s="23">
        <v>15.07</v>
      </c>
      <c r="Q1084" s="23">
        <v>1</v>
      </c>
      <c r="R1084" s="23">
        <v>0</v>
      </c>
      <c r="S1084" s="23">
        <v>1</v>
      </c>
      <c r="T1084" s="23">
        <v>0</v>
      </c>
      <c r="U1084" s="23">
        <v>0</v>
      </c>
      <c r="V1084" s="23">
        <v>2</v>
      </c>
      <c r="W1084" s="23">
        <v>33.74</v>
      </c>
      <c r="X1084" s="23">
        <v>0</v>
      </c>
      <c r="Y1084" s="24">
        <v>0</v>
      </c>
      <c r="Z1084" s="23">
        <v>1</v>
      </c>
      <c r="AA1084" s="23">
        <v>1</v>
      </c>
      <c r="AB1084" s="19" t="str">
        <f>VLOOKUP(E:E,笔记匹配!A:X,3,FALSE)</f>
        <v>西米是个小可爱</v>
      </c>
      <c r="AC1084" s="19" t="str">
        <f>VLOOKUP(E:E,笔记匹配!A:X,2,FALSE)</f>
        <v>月之精华</v>
      </c>
      <c r="AD1084" s="19" t="str">
        <f>VLOOKUP(E:E,笔记匹配!A:X,4,FALSE)</f>
        <v>广禾堂</v>
      </c>
    </row>
    <row r="1085" spans="1:30">
      <c r="A1085" s="22" t="s">
        <v>112</v>
      </c>
      <c r="B1085" s="22" t="s">
        <v>578</v>
      </c>
      <c r="C1085" s="23">
        <v>18063089</v>
      </c>
      <c r="D1085" s="22" t="s">
        <v>172</v>
      </c>
      <c r="E1085" s="22" t="s">
        <v>372</v>
      </c>
      <c r="F1085" s="22" t="s">
        <v>579</v>
      </c>
      <c r="G1085" s="23">
        <v>3590129</v>
      </c>
      <c r="H1085" s="22" t="s">
        <v>580</v>
      </c>
      <c r="I1085" s="23">
        <v>2975322</v>
      </c>
      <c r="J1085" s="22" t="s">
        <v>518</v>
      </c>
      <c r="K1085" s="23">
        <v>108.12</v>
      </c>
      <c r="L1085" s="23">
        <v>4909</v>
      </c>
      <c r="M1085" s="23">
        <v>133</v>
      </c>
      <c r="N1085" s="24">
        <v>0.0271</v>
      </c>
      <c r="O1085" s="23">
        <v>0.81</v>
      </c>
      <c r="P1085" s="23">
        <v>22.02</v>
      </c>
      <c r="Q1085" s="23">
        <v>0</v>
      </c>
      <c r="R1085" s="23">
        <v>0</v>
      </c>
      <c r="S1085" s="23">
        <v>1</v>
      </c>
      <c r="T1085" s="23">
        <v>0</v>
      </c>
      <c r="U1085" s="23">
        <v>0</v>
      </c>
      <c r="V1085" s="23">
        <v>1</v>
      </c>
      <c r="W1085" s="23">
        <v>108.12</v>
      </c>
      <c r="X1085" s="23">
        <v>0</v>
      </c>
      <c r="Y1085" s="24">
        <v>0</v>
      </c>
      <c r="Z1085" s="23">
        <v>0</v>
      </c>
      <c r="AA1085" s="23">
        <v>0</v>
      </c>
      <c r="AB1085" s="19" t="str">
        <f>VLOOKUP(E:E,笔记匹配!A:X,3,FALSE)</f>
        <v>圆湘琴</v>
      </c>
      <c r="AC1085" s="19" t="str">
        <f>VLOOKUP(E:E,笔记匹配!A:X,2,FALSE)</f>
        <v>月之精华</v>
      </c>
      <c r="AD1085" s="19" t="str">
        <f>VLOOKUP(E:E,笔记匹配!A:X,4,FALSE)</f>
        <v>广禾堂月之精华</v>
      </c>
    </row>
    <row r="1086" spans="1:30">
      <c r="A1086" s="22" t="s">
        <v>112</v>
      </c>
      <c r="B1086" s="22" t="s">
        <v>590</v>
      </c>
      <c r="C1086" s="23">
        <v>19153892</v>
      </c>
      <c r="D1086" s="22" t="s">
        <v>184</v>
      </c>
      <c r="E1086" s="22" t="s">
        <v>374</v>
      </c>
      <c r="F1086" s="22" t="s">
        <v>591</v>
      </c>
      <c r="G1086" s="23">
        <v>4107361</v>
      </c>
      <c r="H1086" s="22" t="s">
        <v>591</v>
      </c>
      <c r="I1086" s="23">
        <v>3489735</v>
      </c>
      <c r="J1086" s="22" t="s">
        <v>518</v>
      </c>
      <c r="K1086" s="23">
        <v>15.92</v>
      </c>
      <c r="L1086" s="23">
        <v>638</v>
      </c>
      <c r="M1086" s="23">
        <v>33</v>
      </c>
      <c r="N1086" s="24">
        <v>0.0517</v>
      </c>
      <c r="O1086" s="23">
        <v>0.48</v>
      </c>
      <c r="P1086" s="23">
        <v>24.95</v>
      </c>
      <c r="Q1086" s="23">
        <v>1</v>
      </c>
      <c r="R1086" s="23">
        <v>0</v>
      </c>
      <c r="S1086" s="23">
        <v>0</v>
      </c>
      <c r="T1086" s="23">
        <v>0</v>
      </c>
      <c r="U1086" s="23">
        <v>0</v>
      </c>
      <c r="V1086" s="23">
        <v>1</v>
      </c>
      <c r="W1086" s="23">
        <v>15.92</v>
      </c>
      <c r="X1086" s="23">
        <v>0</v>
      </c>
      <c r="Y1086" s="24">
        <v>0</v>
      </c>
      <c r="Z1086" s="23">
        <v>0</v>
      </c>
      <c r="AA1086" s="23">
        <v>0</v>
      </c>
      <c r="AB1086" s="19" t="str">
        <f>VLOOKUP(E:E,笔记匹配!A:X,3,FALSE)</f>
        <v>是你拐</v>
      </c>
      <c r="AC1086" s="19" t="str">
        <f>VLOOKUP(E:E,笔记匹配!A:X,2,FALSE)</f>
        <v>月之精华</v>
      </c>
      <c r="AD1086" s="19" t="str">
        <f>VLOOKUP(E:E,笔记匹配!A:X,4,FALSE)</f>
        <v>广禾堂月之精华</v>
      </c>
    </row>
    <row r="1087" spans="1:30">
      <c r="A1087" s="22" t="s">
        <v>112</v>
      </c>
      <c r="B1087" s="22" t="s">
        <v>598</v>
      </c>
      <c r="C1087" s="23">
        <v>19868929</v>
      </c>
      <c r="D1087" s="22" t="s">
        <v>172</v>
      </c>
      <c r="E1087" s="22" t="s">
        <v>372</v>
      </c>
      <c r="F1087" s="22" t="s">
        <v>599</v>
      </c>
      <c r="G1087" s="23">
        <v>4439660</v>
      </c>
      <c r="H1087" s="22" t="s">
        <v>599</v>
      </c>
      <c r="I1087" s="23">
        <v>3806955</v>
      </c>
      <c r="J1087" s="22" t="s">
        <v>518</v>
      </c>
      <c r="K1087" s="23">
        <v>107.17</v>
      </c>
      <c r="L1087" s="23">
        <v>5505</v>
      </c>
      <c r="M1087" s="23">
        <v>135</v>
      </c>
      <c r="N1087" s="24">
        <v>0.0245</v>
      </c>
      <c r="O1087" s="23">
        <v>0.79</v>
      </c>
      <c r="P1087" s="23">
        <v>19.47</v>
      </c>
      <c r="Q1087" s="23">
        <v>1</v>
      </c>
      <c r="R1087" s="23">
        <v>0</v>
      </c>
      <c r="S1087" s="23">
        <v>0</v>
      </c>
      <c r="T1087" s="23">
        <v>0</v>
      </c>
      <c r="U1087" s="23">
        <v>0</v>
      </c>
      <c r="V1087" s="23">
        <v>1</v>
      </c>
      <c r="W1087" s="23">
        <v>107.17</v>
      </c>
      <c r="X1087" s="23">
        <v>0</v>
      </c>
      <c r="Y1087" s="24">
        <v>0</v>
      </c>
      <c r="Z1087" s="23">
        <v>0</v>
      </c>
      <c r="AA1087" s="23">
        <v>0</v>
      </c>
      <c r="AB1087" s="19" t="str">
        <f>VLOOKUP(E:E,笔记匹配!A:X,3,FALSE)</f>
        <v>圆湘琴</v>
      </c>
      <c r="AC1087" s="19" t="str">
        <f>VLOOKUP(E:E,笔记匹配!A:X,2,FALSE)</f>
        <v>月之精华</v>
      </c>
      <c r="AD1087" s="19" t="str">
        <f>VLOOKUP(E:E,笔记匹配!A:X,4,FALSE)</f>
        <v>广禾堂月之精华</v>
      </c>
    </row>
    <row r="1088" spans="1:30">
      <c r="A1088" s="22" t="s">
        <v>112</v>
      </c>
      <c r="B1088" s="22" t="s">
        <v>610</v>
      </c>
      <c r="C1088" s="23">
        <v>20800058</v>
      </c>
      <c r="D1088" s="22" t="s">
        <v>184</v>
      </c>
      <c r="E1088" s="22" t="s">
        <v>372</v>
      </c>
      <c r="F1088" s="22" t="s">
        <v>611</v>
      </c>
      <c r="G1088" s="23">
        <v>4924835</v>
      </c>
      <c r="H1088" s="22" t="s">
        <v>611</v>
      </c>
      <c r="I1088" s="23">
        <v>4180685</v>
      </c>
      <c r="J1088" s="22" t="s">
        <v>518</v>
      </c>
      <c r="K1088" s="23">
        <v>228.42</v>
      </c>
      <c r="L1088" s="23">
        <v>9753</v>
      </c>
      <c r="M1088" s="23">
        <v>311</v>
      </c>
      <c r="N1088" s="24">
        <v>0.0319</v>
      </c>
      <c r="O1088" s="23">
        <v>0.73</v>
      </c>
      <c r="P1088" s="23">
        <v>23.42</v>
      </c>
      <c r="Q1088" s="23">
        <v>16</v>
      </c>
      <c r="R1088" s="23">
        <v>0</v>
      </c>
      <c r="S1088" s="23">
        <v>20</v>
      </c>
      <c r="T1088" s="23">
        <v>4</v>
      </c>
      <c r="U1088" s="23">
        <v>1</v>
      </c>
      <c r="V1088" s="23">
        <v>41</v>
      </c>
      <c r="W1088" s="23">
        <v>5.57</v>
      </c>
      <c r="X1088" s="23">
        <v>0</v>
      </c>
      <c r="Y1088" s="24">
        <v>0</v>
      </c>
      <c r="Z1088" s="23">
        <v>3</v>
      </c>
      <c r="AA1088" s="23">
        <v>0</v>
      </c>
      <c r="AB1088" s="19" t="str">
        <f>VLOOKUP(E:E,笔记匹配!A:X,3,FALSE)</f>
        <v>圆湘琴</v>
      </c>
      <c r="AC1088" s="19" t="str">
        <f>VLOOKUP(E:E,笔记匹配!A:X,2,FALSE)</f>
        <v>月之精华</v>
      </c>
      <c r="AD1088" s="19" t="str">
        <f>VLOOKUP(E:E,笔记匹配!A:X,4,FALSE)</f>
        <v>广禾堂月之精华</v>
      </c>
    </row>
    <row r="1089" spans="1:30">
      <c r="A1089" s="22" t="s">
        <v>112</v>
      </c>
      <c r="B1089" s="22" t="s">
        <v>614</v>
      </c>
      <c r="C1089" s="23">
        <v>20930624</v>
      </c>
      <c r="D1089" s="22" t="s">
        <v>184</v>
      </c>
      <c r="E1089" s="22" t="s">
        <v>390</v>
      </c>
      <c r="F1089" s="22" t="s">
        <v>615</v>
      </c>
      <c r="G1089" s="23">
        <v>4989047</v>
      </c>
      <c r="H1089" s="22" t="s">
        <v>616</v>
      </c>
      <c r="I1089" s="23">
        <v>4228648</v>
      </c>
      <c r="J1089" s="22" t="s">
        <v>518</v>
      </c>
      <c r="K1089" s="23">
        <v>806.94</v>
      </c>
      <c r="L1089" s="23">
        <v>30621</v>
      </c>
      <c r="M1089" s="23">
        <v>1409</v>
      </c>
      <c r="N1089" s="24">
        <v>0.046</v>
      </c>
      <c r="O1089" s="23">
        <v>0.57</v>
      </c>
      <c r="P1089" s="23">
        <v>26.35</v>
      </c>
      <c r="Q1089" s="23">
        <v>63</v>
      </c>
      <c r="R1089" s="23">
        <v>0</v>
      </c>
      <c r="S1089" s="23">
        <v>53</v>
      </c>
      <c r="T1089" s="23">
        <v>1</v>
      </c>
      <c r="U1089" s="23">
        <v>3</v>
      </c>
      <c r="V1089" s="23">
        <v>120</v>
      </c>
      <c r="W1089" s="23">
        <v>6.72</v>
      </c>
      <c r="X1089" s="23">
        <v>0</v>
      </c>
      <c r="Y1089" s="24">
        <v>0</v>
      </c>
      <c r="Z1089" s="23">
        <v>4</v>
      </c>
      <c r="AA1089" s="23">
        <v>6</v>
      </c>
      <c r="AB1089" s="19" t="str">
        <f>VLOOKUP(E:E,笔记匹配!A:X,3,FALSE)</f>
        <v>大雷芸</v>
      </c>
      <c r="AC1089" s="19" t="str">
        <f>VLOOKUP(E:E,笔记匹配!A:X,2,FALSE)</f>
        <v>月之精华</v>
      </c>
      <c r="AD1089" s="19" t="str">
        <f>VLOOKUP(E:E,笔记匹配!A:X,4,FALSE)</f>
        <v>广禾堂</v>
      </c>
    </row>
    <row r="1090" spans="1:30">
      <c r="A1090" s="22" t="s">
        <v>112</v>
      </c>
      <c r="B1090" s="22" t="s">
        <v>617</v>
      </c>
      <c r="C1090" s="23">
        <v>21020843</v>
      </c>
      <c r="D1090" s="22" t="s">
        <v>184</v>
      </c>
      <c r="E1090" s="22" t="s">
        <v>396</v>
      </c>
      <c r="F1090" s="22" t="s">
        <v>618</v>
      </c>
      <c r="G1090" s="23">
        <v>5030586</v>
      </c>
      <c r="H1090" s="22" t="s">
        <v>618</v>
      </c>
      <c r="I1090" s="23">
        <v>4259404</v>
      </c>
      <c r="J1090" s="22" t="s">
        <v>518</v>
      </c>
      <c r="K1090" s="23">
        <v>152.24</v>
      </c>
      <c r="L1090" s="23">
        <v>7619</v>
      </c>
      <c r="M1090" s="23">
        <v>516</v>
      </c>
      <c r="N1090" s="24">
        <v>0.0677</v>
      </c>
      <c r="O1090" s="23">
        <v>0.3</v>
      </c>
      <c r="P1090" s="23">
        <v>19.98</v>
      </c>
      <c r="Q1090" s="23">
        <v>7</v>
      </c>
      <c r="R1090" s="23">
        <v>0</v>
      </c>
      <c r="S1090" s="23">
        <v>13</v>
      </c>
      <c r="T1090" s="23">
        <v>1</v>
      </c>
      <c r="U1090" s="23">
        <v>0</v>
      </c>
      <c r="V1090" s="23">
        <v>21</v>
      </c>
      <c r="W1090" s="23">
        <v>7.25</v>
      </c>
      <c r="X1090" s="23">
        <v>0</v>
      </c>
      <c r="Y1090" s="24">
        <v>0</v>
      </c>
      <c r="Z1090" s="23">
        <v>2</v>
      </c>
      <c r="AA1090" s="23">
        <v>6</v>
      </c>
      <c r="AB1090" s="19" t="str">
        <f>VLOOKUP(E:E,笔记匹配!A:X,3,FALSE)</f>
        <v>月子饮食8大原则你吃对了吗</v>
      </c>
      <c r="AC1090" s="19" t="str">
        <f>VLOOKUP(E:E,笔记匹配!A:X,2,FALSE)</f>
        <v>无</v>
      </c>
      <c r="AD1090" s="19" t="str">
        <f>VLOOKUP(E:E,笔记匹配!A:X,4,FALSE)</f>
        <v>无</v>
      </c>
    </row>
    <row r="1091" spans="1:30">
      <c r="A1091" s="22" t="s">
        <v>112</v>
      </c>
      <c r="B1091" s="22" t="s">
        <v>617</v>
      </c>
      <c r="C1091" s="23">
        <v>21038669</v>
      </c>
      <c r="D1091" s="22" t="s">
        <v>184</v>
      </c>
      <c r="E1091" s="22" t="s">
        <v>397</v>
      </c>
      <c r="F1091" s="22" t="s">
        <v>619</v>
      </c>
      <c r="G1091" s="23">
        <v>5038347</v>
      </c>
      <c r="H1091" s="22" t="s">
        <v>619</v>
      </c>
      <c r="I1091" s="23">
        <v>4265435</v>
      </c>
      <c r="J1091" s="22" t="s">
        <v>518</v>
      </c>
      <c r="K1091" s="23">
        <v>84.87</v>
      </c>
      <c r="L1091" s="23">
        <v>4156</v>
      </c>
      <c r="M1091" s="23">
        <v>110</v>
      </c>
      <c r="N1091" s="24">
        <v>0.0265</v>
      </c>
      <c r="O1091" s="23">
        <v>0.77</v>
      </c>
      <c r="P1091" s="23">
        <v>20.42</v>
      </c>
      <c r="Q1091" s="23">
        <v>7</v>
      </c>
      <c r="R1091" s="23">
        <v>0</v>
      </c>
      <c r="S1091" s="23">
        <v>9</v>
      </c>
      <c r="T1091" s="23">
        <v>0</v>
      </c>
      <c r="U1091" s="23">
        <v>0</v>
      </c>
      <c r="V1091" s="23">
        <v>16</v>
      </c>
      <c r="W1091" s="23">
        <v>5.3</v>
      </c>
      <c r="X1091" s="23">
        <v>0</v>
      </c>
      <c r="Y1091" s="24">
        <v>0</v>
      </c>
      <c r="Z1091" s="23">
        <v>1</v>
      </c>
      <c r="AA1091" s="23">
        <v>6</v>
      </c>
      <c r="AB1091" s="19" t="str">
        <f>VLOOKUP(E:E,笔记匹配!A:X,3,FALSE)</f>
        <v>木木酱</v>
      </c>
      <c r="AC1091" s="19" t="str">
        <f>VLOOKUP(E:E,笔记匹配!A:X,2,FALSE)</f>
        <v>月之精华</v>
      </c>
      <c r="AD1091" s="19" t="str">
        <f>VLOOKUP(E:E,笔记匹配!A:X,4,FALSE)</f>
        <v>广禾堂月子汤</v>
      </c>
    </row>
    <row r="1092" spans="1:30">
      <c r="A1092" s="22" t="s">
        <v>113</v>
      </c>
      <c r="B1092" s="22" t="s">
        <v>521</v>
      </c>
      <c r="C1092" s="23">
        <v>16642222</v>
      </c>
      <c r="D1092" s="22" t="s">
        <v>172</v>
      </c>
      <c r="E1092" s="22" t="s">
        <v>372</v>
      </c>
      <c r="F1092" s="22" t="s">
        <v>522</v>
      </c>
      <c r="G1092" s="23">
        <v>3233847</v>
      </c>
      <c r="H1092" s="22" t="s">
        <v>522</v>
      </c>
      <c r="I1092" s="23">
        <v>2619163</v>
      </c>
      <c r="J1092" s="22" t="s">
        <v>518</v>
      </c>
      <c r="K1092" s="23">
        <v>255.32</v>
      </c>
      <c r="L1092" s="23">
        <v>11273</v>
      </c>
      <c r="M1092" s="23">
        <v>359</v>
      </c>
      <c r="N1092" s="24">
        <v>0.0318</v>
      </c>
      <c r="O1092" s="23">
        <v>0.71</v>
      </c>
      <c r="P1092" s="23">
        <v>22.65</v>
      </c>
      <c r="Q1092" s="23">
        <v>1</v>
      </c>
      <c r="R1092" s="23">
        <v>0</v>
      </c>
      <c r="S1092" s="23">
        <v>0</v>
      </c>
      <c r="T1092" s="23">
        <v>0</v>
      </c>
      <c r="U1092" s="23">
        <v>0</v>
      </c>
      <c r="V1092" s="23">
        <v>1</v>
      </c>
      <c r="W1092" s="23">
        <v>255.32</v>
      </c>
      <c r="X1092" s="23">
        <v>0</v>
      </c>
      <c r="Y1092" s="24">
        <v>0</v>
      </c>
      <c r="Z1092" s="23">
        <v>0</v>
      </c>
      <c r="AA1092" s="23">
        <v>0</v>
      </c>
      <c r="AB1092" s="19" t="str">
        <f>VLOOKUP(E:E,笔记匹配!A:X,3,FALSE)</f>
        <v>圆湘琴</v>
      </c>
      <c r="AC1092" s="19" t="str">
        <f>VLOOKUP(E:E,笔记匹配!A:X,2,FALSE)</f>
        <v>月之精华</v>
      </c>
      <c r="AD1092" s="19" t="str">
        <f>VLOOKUP(E:E,笔记匹配!A:X,4,FALSE)</f>
        <v>广禾堂月之精华</v>
      </c>
    </row>
    <row r="1093" spans="1:30">
      <c r="A1093" s="22" t="s">
        <v>113</v>
      </c>
      <c r="B1093" s="22" t="s">
        <v>521</v>
      </c>
      <c r="C1093" s="23">
        <v>16642794</v>
      </c>
      <c r="D1093" s="22" t="s">
        <v>172</v>
      </c>
      <c r="E1093" s="22" t="s">
        <v>372</v>
      </c>
      <c r="F1093" s="22" t="s">
        <v>523</v>
      </c>
      <c r="G1093" s="23">
        <v>3233955</v>
      </c>
      <c r="H1093" s="22" t="s">
        <v>523</v>
      </c>
      <c r="I1093" s="23">
        <v>2619293</v>
      </c>
      <c r="J1093" s="22" t="s">
        <v>518</v>
      </c>
      <c r="K1093" s="23">
        <v>225.37</v>
      </c>
      <c r="L1093" s="23">
        <v>9716</v>
      </c>
      <c r="M1093" s="23">
        <v>274</v>
      </c>
      <c r="N1093" s="24">
        <v>0.0282</v>
      </c>
      <c r="O1093" s="23">
        <v>0.82</v>
      </c>
      <c r="P1093" s="23">
        <v>23.2</v>
      </c>
      <c r="Q1093" s="23">
        <v>0</v>
      </c>
      <c r="R1093" s="23">
        <v>0</v>
      </c>
      <c r="S1093" s="23">
        <v>0</v>
      </c>
      <c r="T1093" s="23">
        <v>0</v>
      </c>
      <c r="U1093" s="23">
        <v>0</v>
      </c>
      <c r="V1093" s="23">
        <v>0</v>
      </c>
      <c r="W1093" s="23">
        <v>0</v>
      </c>
      <c r="X1093" s="23">
        <v>0</v>
      </c>
      <c r="Y1093" s="24">
        <v>0</v>
      </c>
      <c r="Z1093" s="23">
        <v>0</v>
      </c>
      <c r="AA1093" s="23">
        <v>0</v>
      </c>
      <c r="AB1093" s="19" t="str">
        <f>VLOOKUP(E:E,笔记匹配!A:X,3,FALSE)</f>
        <v>圆湘琴</v>
      </c>
      <c r="AC1093" s="19" t="str">
        <f>VLOOKUP(E:E,笔记匹配!A:X,2,FALSE)</f>
        <v>月之精华</v>
      </c>
      <c r="AD1093" s="19" t="str">
        <f>VLOOKUP(E:E,笔记匹配!A:X,4,FALSE)</f>
        <v>广禾堂月之精华</v>
      </c>
    </row>
    <row r="1094" spans="1:30">
      <c r="A1094" s="22" t="s">
        <v>113</v>
      </c>
      <c r="B1094" s="22" t="s">
        <v>521</v>
      </c>
      <c r="C1094" s="23">
        <v>16642894</v>
      </c>
      <c r="D1094" s="22" t="s">
        <v>172</v>
      </c>
      <c r="E1094" s="22" t="s">
        <v>372</v>
      </c>
      <c r="F1094" s="22" t="s">
        <v>524</v>
      </c>
      <c r="G1094" s="23">
        <v>3233979</v>
      </c>
      <c r="H1094" s="22" t="s">
        <v>524</v>
      </c>
      <c r="I1094" s="23">
        <v>2619310</v>
      </c>
      <c r="J1094" s="22" t="s">
        <v>518</v>
      </c>
      <c r="K1094" s="23">
        <v>1.5</v>
      </c>
      <c r="L1094" s="23">
        <v>137</v>
      </c>
      <c r="M1094" s="23">
        <v>5</v>
      </c>
      <c r="N1094" s="24">
        <v>0.0365</v>
      </c>
      <c r="O1094" s="23">
        <v>0.3</v>
      </c>
      <c r="P1094" s="23">
        <v>10.95</v>
      </c>
      <c r="Q1094" s="23">
        <v>0</v>
      </c>
      <c r="R1094" s="23">
        <v>0</v>
      </c>
      <c r="S1094" s="23">
        <v>0</v>
      </c>
      <c r="T1094" s="23">
        <v>0</v>
      </c>
      <c r="U1094" s="23">
        <v>0</v>
      </c>
      <c r="V1094" s="23">
        <v>0</v>
      </c>
      <c r="W1094" s="23">
        <v>0</v>
      </c>
      <c r="X1094" s="23">
        <v>0</v>
      </c>
      <c r="Y1094" s="24">
        <v>0</v>
      </c>
      <c r="Z1094" s="23">
        <v>0</v>
      </c>
      <c r="AA1094" s="23">
        <v>0</v>
      </c>
      <c r="AB1094" s="19" t="str">
        <f>VLOOKUP(E:E,笔记匹配!A:X,3,FALSE)</f>
        <v>圆湘琴</v>
      </c>
      <c r="AC1094" s="19" t="str">
        <f>VLOOKUP(E:E,笔记匹配!A:X,2,FALSE)</f>
        <v>月之精华</v>
      </c>
      <c r="AD1094" s="19" t="str">
        <f>VLOOKUP(E:E,笔记匹配!A:X,4,FALSE)</f>
        <v>广禾堂月之精华</v>
      </c>
    </row>
    <row r="1095" spans="1:30">
      <c r="A1095" s="22" t="s">
        <v>113</v>
      </c>
      <c r="B1095" s="22" t="s">
        <v>531</v>
      </c>
      <c r="C1095" s="23">
        <v>16851432</v>
      </c>
      <c r="D1095" s="22" t="s">
        <v>172</v>
      </c>
      <c r="E1095" s="22" t="s">
        <v>372</v>
      </c>
      <c r="F1095" s="22" t="s">
        <v>532</v>
      </c>
      <c r="G1095" s="23">
        <v>3264185</v>
      </c>
      <c r="H1095" s="22" t="s">
        <v>532</v>
      </c>
      <c r="I1095" s="23">
        <v>2651960</v>
      </c>
      <c r="J1095" s="22" t="s">
        <v>518</v>
      </c>
      <c r="K1095" s="23">
        <v>114.44</v>
      </c>
      <c r="L1095" s="23">
        <v>7628</v>
      </c>
      <c r="M1095" s="23">
        <v>248</v>
      </c>
      <c r="N1095" s="24">
        <v>0.0325</v>
      </c>
      <c r="O1095" s="23">
        <v>0.46</v>
      </c>
      <c r="P1095" s="23">
        <v>15</v>
      </c>
      <c r="Q1095" s="23">
        <v>3</v>
      </c>
      <c r="R1095" s="23">
        <v>0</v>
      </c>
      <c r="S1095" s="23">
        <v>1</v>
      </c>
      <c r="T1095" s="23">
        <v>0</v>
      </c>
      <c r="U1095" s="23">
        <v>0</v>
      </c>
      <c r="V1095" s="23">
        <v>4</v>
      </c>
      <c r="W1095" s="23">
        <v>28.61</v>
      </c>
      <c r="X1095" s="23">
        <v>0</v>
      </c>
      <c r="Y1095" s="24">
        <v>0</v>
      </c>
      <c r="Z1095" s="23">
        <v>0</v>
      </c>
      <c r="AA1095" s="23">
        <v>0</v>
      </c>
      <c r="AB1095" s="19" t="str">
        <f>VLOOKUP(E:E,笔记匹配!A:X,3,FALSE)</f>
        <v>圆湘琴</v>
      </c>
      <c r="AC1095" s="19" t="str">
        <f>VLOOKUP(E:E,笔记匹配!A:X,2,FALSE)</f>
        <v>月之精华</v>
      </c>
      <c r="AD1095" s="19" t="str">
        <f>VLOOKUP(E:E,笔记匹配!A:X,4,FALSE)</f>
        <v>广禾堂月之精华</v>
      </c>
    </row>
    <row r="1096" spans="1:30">
      <c r="A1096" s="22" t="s">
        <v>113</v>
      </c>
      <c r="B1096" s="22" t="s">
        <v>557</v>
      </c>
      <c r="C1096" s="23">
        <v>17419696</v>
      </c>
      <c r="D1096" s="22" t="s">
        <v>172</v>
      </c>
      <c r="E1096" s="22" t="s">
        <v>372</v>
      </c>
      <c r="F1096" s="22" t="s">
        <v>558</v>
      </c>
      <c r="G1096" s="23">
        <v>3345513</v>
      </c>
      <c r="H1096" s="22" t="s">
        <v>558</v>
      </c>
      <c r="I1096" s="23">
        <v>2733316</v>
      </c>
      <c r="J1096" s="22" t="s">
        <v>518</v>
      </c>
      <c r="K1096" s="23">
        <v>303.49</v>
      </c>
      <c r="L1096" s="23">
        <v>14348</v>
      </c>
      <c r="M1096" s="23">
        <v>406</v>
      </c>
      <c r="N1096" s="24">
        <v>0.0283</v>
      </c>
      <c r="O1096" s="23">
        <v>0.75</v>
      </c>
      <c r="P1096" s="23">
        <v>21.15</v>
      </c>
      <c r="Q1096" s="23">
        <v>0</v>
      </c>
      <c r="R1096" s="23">
        <v>0</v>
      </c>
      <c r="S1096" s="23">
        <v>2</v>
      </c>
      <c r="T1096" s="23">
        <v>0</v>
      </c>
      <c r="U1096" s="23">
        <v>0</v>
      </c>
      <c r="V1096" s="23">
        <v>2</v>
      </c>
      <c r="W1096" s="23">
        <v>151.74</v>
      </c>
      <c r="X1096" s="23">
        <v>0</v>
      </c>
      <c r="Y1096" s="24">
        <v>0</v>
      </c>
      <c r="Z1096" s="23">
        <v>1</v>
      </c>
      <c r="AA1096" s="23">
        <v>0</v>
      </c>
      <c r="AB1096" s="19" t="str">
        <f>VLOOKUP(E:E,笔记匹配!A:X,3,FALSE)</f>
        <v>圆湘琴</v>
      </c>
      <c r="AC1096" s="19" t="str">
        <f>VLOOKUP(E:E,笔记匹配!A:X,2,FALSE)</f>
        <v>月之精华</v>
      </c>
      <c r="AD1096" s="19" t="str">
        <f>VLOOKUP(E:E,笔记匹配!A:X,4,FALSE)</f>
        <v>广禾堂月之精华</v>
      </c>
    </row>
    <row r="1097" spans="1:30">
      <c r="A1097" s="22" t="s">
        <v>113</v>
      </c>
      <c r="B1097" s="22" t="s">
        <v>569</v>
      </c>
      <c r="C1097" s="23">
        <v>17994331</v>
      </c>
      <c r="D1097" s="22" t="s">
        <v>172</v>
      </c>
      <c r="E1097" s="22" t="s">
        <v>372</v>
      </c>
      <c r="F1097" s="22" t="s">
        <v>570</v>
      </c>
      <c r="G1097" s="23">
        <v>3555881</v>
      </c>
      <c r="H1097" s="22" t="s">
        <v>570</v>
      </c>
      <c r="I1097" s="23">
        <v>2940876</v>
      </c>
      <c r="J1097" s="22" t="s">
        <v>518</v>
      </c>
      <c r="K1097" s="23">
        <v>5.84</v>
      </c>
      <c r="L1097" s="23">
        <v>678</v>
      </c>
      <c r="M1097" s="23">
        <v>20</v>
      </c>
      <c r="N1097" s="24">
        <v>0.0295</v>
      </c>
      <c r="O1097" s="23">
        <v>0.29</v>
      </c>
      <c r="P1097" s="23">
        <v>8.61</v>
      </c>
      <c r="Q1097" s="23">
        <v>0</v>
      </c>
      <c r="R1097" s="23">
        <v>0</v>
      </c>
      <c r="S1097" s="23">
        <v>0</v>
      </c>
      <c r="T1097" s="23">
        <v>0</v>
      </c>
      <c r="U1097" s="23">
        <v>0</v>
      </c>
      <c r="V1097" s="23">
        <v>0</v>
      </c>
      <c r="W1097" s="23">
        <v>0</v>
      </c>
      <c r="X1097" s="23">
        <v>0</v>
      </c>
      <c r="Y1097" s="24">
        <v>0</v>
      </c>
      <c r="Z1097" s="23">
        <v>0</v>
      </c>
      <c r="AA1097" s="23">
        <v>0</v>
      </c>
      <c r="AB1097" s="19" t="str">
        <f>VLOOKUP(E:E,笔记匹配!A:X,3,FALSE)</f>
        <v>圆湘琴</v>
      </c>
      <c r="AC1097" s="19" t="str">
        <f>VLOOKUP(E:E,笔记匹配!A:X,2,FALSE)</f>
        <v>月之精华</v>
      </c>
      <c r="AD1097" s="19" t="str">
        <f>VLOOKUP(E:E,笔记匹配!A:X,4,FALSE)</f>
        <v>广禾堂月之精华</v>
      </c>
    </row>
    <row r="1098" spans="1:30">
      <c r="A1098" s="22" t="s">
        <v>113</v>
      </c>
      <c r="B1098" s="22" t="s">
        <v>573</v>
      </c>
      <c r="C1098" s="23">
        <v>18062841</v>
      </c>
      <c r="D1098" s="22" t="s">
        <v>172</v>
      </c>
      <c r="E1098" s="22" t="s">
        <v>373</v>
      </c>
      <c r="F1098" s="22" t="s">
        <v>574</v>
      </c>
      <c r="G1098" s="23">
        <v>3590010</v>
      </c>
      <c r="H1098" s="22" t="s">
        <v>575</v>
      </c>
      <c r="I1098" s="23">
        <v>2975201</v>
      </c>
      <c r="J1098" s="22" t="s">
        <v>518</v>
      </c>
      <c r="K1098" s="23">
        <v>1.5</v>
      </c>
      <c r="L1098" s="23">
        <v>195</v>
      </c>
      <c r="M1098" s="23">
        <v>5</v>
      </c>
      <c r="N1098" s="24">
        <v>0.0256</v>
      </c>
      <c r="O1098" s="23">
        <v>0.3</v>
      </c>
      <c r="P1098" s="23">
        <v>7.69</v>
      </c>
      <c r="Q1098" s="23">
        <v>0</v>
      </c>
      <c r="R1098" s="23">
        <v>0</v>
      </c>
      <c r="S1098" s="23">
        <v>0</v>
      </c>
      <c r="T1098" s="23">
        <v>0</v>
      </c>
      <c r="U1098" s="23">
        <v>0</v>
      </c>
      <c r="V1098" s="23">
        <v>0</v>
      </c>
      <c r="W1098" s="23">
        <v>0</v>
      </c>
      <c r="X1098" s="23">
        <v>0</v>
      </c>
      <c r="Y1098" s="24">
        <v>0</v>
      </c>
      <c r="Z1098" s="23">
        <v>0</v>
      </c>
      <c r="AA1098" s="23">
        <v>0</v>
      </c>
      <c r="AB1098" s="19" t="str">
        <f>VLOOKUP(E:E,笔记匹配!A:X,3,FALSE)</f>
        <v>西米是个小可爱</v>
      </c>
      <c r="AC1098" s="19" t="str">
        <f>VLOOKUP(E:E,笔记匹配!A:X,2,FALSE)</f>
        <v>月之精华</v>
      </c>
      <c r="AD1098" s="19" t="str">
        <f>VLOOKUP(E:E,笔记匹配!A:X,4,FALSE)</f>
        <v>广禾堂</v>
      </c>
    </row>
    <row r="1099" spans="1:30">
      <c r="A1099" s="22" t="s">
        <v>113</v>
      </c>
      <c r="B1099" s="22" t="s">
        <v>573</v>
      </c>
      <c r="C1099" s="23">
        <v>18063010</v>
      </c>
      <c r="D1099" s="22" t="s">
        <v>172</v>
      </c>
      <c r="E1099" s="22" t="s">
        <v>373</v>
      </c>
      <c r="F1099" s="22" t="s">
        <v>576</v>
      </c>
      <c r="G1099" s="23">
        <v>3590089</v>
      </c>
      <c r="H1099" s="22" t="s">
        <v>577</v>
      </c>
      <c r="I1099" s="23">
        <v>2975278</v>
      </c>
      <c r="J1099" s="22" t="s">
        <v>518</v>
      </c>
      <c r="K1099" s="23">
        <v>69.26</v>
      </c>
      <c r="L1099" s="23">
        <v>4071</v>
      </c>
      <c r="M1099" s="23">
        <v>155</v>
      </c>
      <c r="N1099" s="24">
        <v>0.0381</v>
      </c>
      <c r="O1099" s="23">
        <v>0.45</v>
      </c>
      <c r="P1099" s="23">
        <v>17.01</v>
      </c>
      <c r="Q1099" s="23">
        <v>1</v>
      </c>
      <c r="R1099" s="23">
        <v>0</v>
      </c>
      <c r="S1099" s="23">
        <v>0</v>
      </c>
      <c r="T1099" s="23">
        <v>0</v>
      </c>
      <c r="U1099" s="23">
        <v>0</v>
      </c>
      <c r="V1099" s="23">
        <v>1</v>
      </c>
      <c r="W1099" s="23">
        <v>69.26</v>
      </c>
      <c r="X1099" s="23">
        <v>0</v>
      </c>
      <c r="Y1099" s="24">
        <v>0</v>
      </c>
      <c r="Z1099" s="23">
        <v>0</v>
      </c>
      <c r="AA1099" s="23">
        <v>0</v>
      </c>
      <c r="AB1099" s="19" t="str">
        <f>VLOOKUP(E:E,笔记匹配!A:X,3,FALSE)</f>
        <v>西米是个小可爱</v>
      </c>
      <c r="AC1099" s="19" t="str">
        <f>VLOOKUP(E:E,笔记匹配!A:X,2,FALSE)</f>
        <v>月之精华</v>
      </c>
      <c r="AD1099" s="19" t="str">
        <f>VLOOKUP(E:E,笔记匹配!A:X,4,FALSE)</f>
        <v>广禾堂</v>
      </c>
    </row>
    <row r="1100" spans="1:30">
      <c r="A1100" s="22" t="s">
        <v>113</v>
      </c>
      <c r="B1100" s="22" t="s">
        <v>578</v>
      </c>
      <c r="C1100" s="23">
        <v>18063089</v>
      </c>
      <c r="D1100" s="22" t="s">
        <v>172</v>
      </c>
      <c r="E1100" s="22" t="s">
        <v>372</v>
      </c>
      <c r="F1100" s="22" t="s">
        <v>579</v>
      </c>
      <c r="G1100" s="23">
        <v>3590129</v>
      </c>
      <c r="H1100" s="22" t="s">
        <v>580</v>
      </c>
      <c r="I1100" s="23">
        <v>2975322</v>
      </c>
      <c r="J1100" s="22" t="s">
        <v>518</v>
      </c>
      <c r="K1100" s="23">
        <v>130.11</v>
      </c>
      <c r="L1100" s="23">
        <v>5957</v>
      </c>
      <c r="M1100" s="23">
        <v>162</v>
      </c>
      <c r="N1100" s="24">
        <v>0.0272</v>
      </c>
      <c r="O1100" s="23">
        <v>0.8</v>
      </c>
      <c r="P1100" s="23">
        <v>21.84</v>
      </c>
      <c r="Q1100" s="23">
        <v>1</v>
      </c>
      <c r="R1100" s="23">
        <v>0</v>
      </c>
      <c r="S1100" s="23">
        <v>1</v>
      </c>
      <c r="T1100" s="23">
        <v>0</v>
      </c>
      <c r="U1100" s="23">
        <v>0</v>
      </c>
      <c r="V1100" s="23">
        <v>2</v>
      </c>
      <c r="W1100" s="23">
        <v>65.06</v>
      </c>
      <c r="X1100" s="23">
        <v>0</v>
      </c>
      <c r="Y1100" s="24">
        <v>0</v>
      </c>
      <c r="Z1100" s="23">
        <v>0</v>
      </c>
      <c r="AA1100" s="23">
        <v>0</v>
      </c>
      <c r="AB1100" s="19" t="str">
        <f>VLOOKUP(E:E,笔记匹配!A:X,3,FALSE)</f>
        <v>圆湘琴</v>
      </c>
      <c r="AC1100" s="19" t="str">
        <f>VLOOKUP(E:E,笔记匹配!A:X,2,FALSE)</f>
        <v>月之精华</v>
      </c>
      <c r="AD1100" s="19" t="str">
        <f>VLOOKUP(E:E,笔记匹配!A:X,4,FALSE)</f>
        <v>广禾堂月之精华</v>
      </c>
    </row>
    <row r="1101" spans="1:30">
      <c r="A1101" s="22" t="s">
        <v>113</v>
      </c>
      <c r="B1101" s="22" t="s">
        <v>590</v>
      </c>
      <c r="C1101" s="23">
        <v>19153892</v>
      </c>
      <c r="D1101" s="22" t="s">
        <v>184</v>
      </c>
      <c r="E1101" s="22" t="s">
        <v>374</v>
      </c>
      <c r="F1101" s="22" t="s">
        <v>591</v>
      </c>
      <c r="G1101" s="23">
        <v>4107361</v>
      </c>
      <c r="H1101" s="22" t="s">
        <v>591</v>
      </c>
      <c r="I1101" s="23">
        <v>3489735</v>
      </c>
      <c r="J1101" s="22" t="s">
        <v>518</v>
      </c>
      <c r="K1101" s="23">
        <v>27.05</v>
      </c>
      <c r="L1101" s="23">
        <v>732</v>
      </c>
      <c r="M1101" s="23">
        <v>61</v>
      </c>
      <c r="N1101" s="24">
        <v>0.0833</v>
      </c>
      <c r="O1101" s="23">
        <v>0.44</v>
      </c>
      <c r="P1101" s="23">
        <v>36.95</v>
      </c>
      <c r="Q1101" s="23">
        <v>1</v>
      </c>
      <c r="R1101" s="23">
        <v>0</v>
      </c>
      <c r="S1101" s="23">
        <v>0</v>
      </c>
      <c r="T1101" s="23">
        <v>0</v>
      </c>
      <c r="U1101" s="23">
        <v>0</v>
      </c>
      <c r="V1101" s="23">
        <v>1</v>
      </c>
      <c r="W1101" s="23">
        <v>27.05</v>
      </c>
      <c r="X1101" s="23">
        <v>0</v>
      </c>
      <c r="Y1101" s="24">
        <v>0</v>
      </c>
      <c r="Z1101" s="23">
        <v>1</v>
      </c>
      <c r="AA1101" s="23">
        <v>0</v>
      </c>
      <c r="AB1101" s="19" t="str">
        <f>VLOOKUP(E:E,笔记匹配!A:X,3,FALSE)</f>
        <v>是你拐</v>
      </c>
      <c r="AC1101" s="19" t="str">
        <f>VLOOKUP(E:E,笔记匹配!A:X,2,FALSE)</f>
        <v>月之精华</v>
      </c>
      <c r="AD1101" s="19" t="str">
        <f>VLOOKUP(E:E,笔记匹配!A:X,4,FALSE)</f>
        <v>广禾堂月之精华</v>
      </c>
    </row>
    <row r="1102" spans="1:30">
      <c r="A1102" s="22" t="s">
        <v>113</v>
      </c>
      <c r="B1102" s="22" t="s">
        <v>598</v>
      </c>
      <c r="C1102" s="23">
        <v>19868929</v>
      </c>
      <c r="D1102" s="22" t="s">
        <v>172</v>
      </c>
      <c r="E1102" s="22" t="s">
        <v>372</v>
      </c>
      <c r="F1102" s="22" t="s">
        <v>599</v>
      </c>
      <c r="G1102" s="23">
        <v>4439660</v>
      </c>
      <c r="H1102" s="22" t="s">
        <v>599</v>
      </c>
      <c r="I1102" s="23">
        <v>3806955</v>
      </c>
      <c r="J1102" s="22" t="s">
        <v>518</v>
      </c>
      <c r="K1102" s="23">
        <v>147.95</v>
      </c>
      <c r="L1102" s="23">
        <v>7168</v>
      </c>
      <c r="M1102" s="23">
        <v>189</v>
      </c>
      <c r="N1102" s="24">
        <v>0.0264</v>
      </c>
      <c r="O1102" s="23">
        <v>0.78</v>
      </c>
      <c r="P1102" s="23">
        <v>20.64</v>
      </c>
      <c r="Q1102" s="23">
        <v>0</v>
      </c>
      <c r="R1102" s="23">
        <v>0</v>
      </c>
      <c r="S1102" s="23">
        <v>1</v>
      </c>
      <c r="T1102" s="23">
        <v>0</v>
      </c>
      <c r="U1102" s="23">
        <v>0</v>
      </c>
      <c r="V1102" s="23">
        <v>1</v>
      </c>
      <c r="W1102" s="23">
        <v>147.95</v>
      </c>
      <c r="X1102" s="23">
        <v>0</v>
      </c>
      <c r="Y1102" s="24">
        <v>0</v>
      </c>
      <c r="Z1102" s="23">
        <v>1</v>
      </c>
      <c r="AA1102" s="23">
        <v>1</v>
      </c>
      <c r="AB1102" s="19" t="str">
        <f>VLOOKUP(E:E,笔记匹配!A:X,3,FALSE)</f>
        <v>圆湘琴</v>
      </c>
      <c r="AC1102" s="19" t="str">
        <f>VLOOKUP(E:E,笔记匹配!A:X,2,FALSE)</f>
        <v>月之精华</v>
      </c>
      <c r="AD1102" s="19" t="str">
        <f>VLOOKUP(E:E,笔记匹配!A:X,4,FALSE)</f>
        <v>广禾堂月之精华</v>
      </c>
    </row>
    <row r="1103" spans="1:30">
      <c r="A1103" s="22" t="s">
        <v>113</v>
      </c>
      <c r="B1103" s="22" t="s">
        <v>610</v>
      </c>
      <c r="C1103" s="23">
        <v>20800058</v>
      </c>
      <c r="D1103" s="22" t="s">
        <v>184</v>
      </c>
      <c r="E1103" s="22" t="s">
        <v>372</v>
      </c>
      <c r="F1103" s="22" t="s">
        <v>611</v>
      </c>
      <c r="G1103" s="23">
        <v>4924835</v>
      </c>
      <c r="H1103" s="22" t="s">
        <v>611</v>
      </c>
      <c r="I1103" s="23">
        <v>4180685</v>
      </c>
      <c r="J1103" s="22" t="s">
        <v>518</v>
      </c>
      <c r="K1103" s="23">
        <v>222.39</v>
      </c>
      <c r="L1103" s="23">
        <v>9531</v>
      </c>
      <c r="M1103" s="23">
        <v>317</v>
      </c>
      <c r="N1103" s="24">
        <v>0.0333</v>
      </c>
      <c r="O1103" s="23">
        <v>0.7</v>
      </c>
      <c r="P1103" s="23">
        <v>23.33</v>
      </c>
      <c r="Q1103" s="23">
        <v>15</v>
      </c>
      <c r="R1103" s="23">
        <v>1</v>
      </c>
      <c r="S1103" s="23">
        <v>12</v>
      </c>
      <c r="T1103" s="23">
        <v>0</v>
      </c>
      <c r="U1103" s="23">
        <v>0</v>
      </c>
      <c r="V1103" s="23">
        <v>28</v>
      </c>
      <c r="W1103" s="23">
        <v>7.94</v>
      </c>
      <c r="X1103" s="23">
        <v>0</v>
      </c>
      <c r="Y1103" s="24">
        <v>0</v>
      </c>
      <c r="Z1103" s="23">
        <v>3</v>
      </c>
      <c r="AA1103" s="23">
        <v>1</v>
      </c>
      <c r="AB1103" s="19" t="str">
        <f>VLOOKUP(E:E,笔记匹配!A:X,3,FALSE)</f>
        <v>圆湘琴</v>
      </c>
      <c r="AC1103" s="19" t="str">
        <f>VLOOKUP(E:E,笔记匹配!A:X,2,FALSE)</f>
        <v>月之精华</v>
      </c>
      <c r="AD1103" s="19" t="str">
        <f>VLOOKUP(E:E,笔记匹配!A:X,4,FALSE)</f>
        <v>广禾堂月之精华</v>
      </c>
    </row>
    <row r="1104" spans="1:30">
      <c r="A1104" s="22" t="s">
        <v>113</v>
      </c>
      <c r="B1104" s="22" t="s">
        <v>614</v>
      </c>
      <c r="C1104" s="23">
        <v>20930624</v>
      </c>
      <c r="D1104" s="22" t="s">
        <v>184</v>
      </c>
      <c r="E1104" s="22" t="s">
        <v>390</v>
      </c>
      <c r="F1104" s="22" t="s">
        <v>615</v>
      </c>
      <c r="G1104" s="23">
        <v>4989047</v>
      </c>
      <c r="H1104" s="22" t="s">
        <v>616</v>
      </c>
      <c r="I1104" s="23">
        <v>4228648</v>
      </c>
      <c r="J1104" s="22" t="s">
        <v>518</v>
      </c>
      <c r="K1104" s="23">
        <v>875.82</v>
      </c>
      <c r="L1104" s="23">
        <v>35022</v>
      </c>
      <c r="M1104" s="23">
        <v>1588</v>
      </c>
      <c r="N1104" s="24">
        <v>0.0453</v>
      </c>
      <c r="O1104" s="23">
        <v>0.55</v>
      </c>
      <c r="P1104" s="23">
        <v>25.01</v>
      </c>
      <c r="Q1104" s="23">
        <v>76</v>
      </c>
      <c r="R1104" s="23">
        <v>1</v>
      </c>
      <c r="S1104" s="23">
        <v>55</v>
      </c>
      <c r="T1104" s="23">
        <v>4</v>
      </c>
      <c r="U1104" s="23">
        <v>2</v>
      </c>
      <c r="V1104" s="23">
        <v>138</v>
      </c>
      <c r="W1104" s="23">
        <v>6.35</v>
      </c>
      <c r="X1104" s="23">
        <v>0</v>
      </c>
      <c r="Y1104" s="24">
        <v>0</v>
      </c>
      <c r="Z1104" s="23">
        <v>3</v>
      </c>
      <c r="AA1104" s="23">
        <v>6</v>
      </c>
      <c r="AB1104" s="19" t="str">
        <f>VLOOKUP(E:E,笔记匹配!A:X,3,FALSE)</f>
        <v>大雷芸</v>
      </c>
      <c r="AC1104" s="19" t="str">
        <f>VLOOKUP(E:E,笔记匹配!A:X,2,FALSE)</f>
        <v>月之精华</v>
      </c>
      <c r="AD1104" s="19" t="str">
        <f>VLOOKUP(E:E,笔记匹配!A:X,4,FALSE)</f>
        <v>广禾堂</v>
      </c>
    </row>
    <row r="1105" spans="1:30">
      <c r="A1105" s="22" t="s">
        <v>113</v>
      </c>
      <c r="B1105" s="22" t="s">
        <v>617</v>
      </c>
      <c r="C1105" s="23">
        <v>21020843</v>
      </c>
      <c r="D1105" s="22" t="s">
        <v>184</v>
      </c>
      <c r="E1105" s="22" t="s">
        <v>396</v>
      </c>
      <c r="F1105" s="22" t="s">
        <v>618</v>
      </c>
      <c r="G1105" s="23">
        <v>5030586</v>
      </c>
      <c r="H1105" s="22" t="s">
        <v>618</v>
      </c>
      <c r="I1105" s="23">
        <v>4259404</v>
      </c>
      <c r="J1105" s="22" t="s">
        <v>518</v>
      </c>
      <c r="K1105" s="23">
        <v>198.5</v>
      </c>
      <c r="L1105" s="23">
        <v>8499</v>
      </c>
      <c r="M1105" s="23">
        <v>725</v>
      </c>
      <c r="N1105" s="24">
        <v>0.0853</v>
      </c>
      <c r="O1105" s="23">
        <v>0.27</v>
      </c>
      <c r="P1105" s="23">
        <v>23.36</v>
      </c>
      <c r="Q1105" s="23">
        <v>12</v>
      </c>
      <c r="R1105" s="23">
        <v>0</v>
      </c>
      <c r="S1105" s="23">
        <v>15</v>
      </c>
      <c r="T1105" s="23">
        <v>2</v>
      </c>
      <c r="U1105" s="23">
        <v>1</v>
      </c>
      <c r="V1105" s="23">
        <v>30</v>
      </c>
      <c r="W1105" s="23">
        <v>6.62</v>
      </c>
      <c r="X1105" s="23">
        <v>0</v>
      </c>
      <c r="Y1105" s="24">
        <v>0</v>
      </c>
      <c r="Z1105" s="23">
        <v>4</v>
      </c>
      <c r="AA1105" s="23">
        <v>16</v>
      </c>
      <c r="AB1105" s="19" t="str">
        <f>VLOOKUP(E:E,笔记匹配!A:X,3,FALSE)</f>
        <v>月子饮食8大原则你吃对了吗</v>
      </c>
      <c r="AC1105" s="19" t="str">
        <f>VLOOKUP(E:E,笔记匹配!A:X,2,FALSE)</f>
        <v>无</v>
      </c>
      <c r="AD1105" s="19" t="str">
        <f>VLOOKUP(E:E,笔记匹配!A:X,4,FALSE)</f>
        <v>无</v>
      </c>
    </row>
    <row r="1106" spans="1:30">
      <c r="A1106" s="22" t="s">
        <v>113</v>
      </c>
      <c r="B1106" s="22" t="s">
        <v>617</v>
      </c>
      <c r="C1106" s="23">
        <v>21038669</v>
      </c>
      <c r="D1106" s="22" t="s">
        <v>184</v>
      </c>
      <c r="E1106" s="22" t="s">
        <v>397</v>
      </c>
      <c r="F1106" s="22" t="s">
        <v>619</v>
      </c>
      <c r="G1106" s="23">
        <v>5038347</v>
      </c>
      <c r="H1106" s="22" t="s">
        <v>619</v>
      </c>
      <c r="I1106" s="23">
        <v>4265435</v>
      </c>
      <c r="J1106" s="22" t="s">
        <v>518</v>
      </c>
      <c r="K1106" s="23">
        <v>158.32</v>
      </c>
      <c r="L1106" s="23">
        <v>8285</v>
      </c>
      <c r="M1106" s="23">
        <v>235</v>
      </c>
      <c r="N1106" s="24">
        <v>0.0284</v>
      </c>
      <c r="O1106" s="23">
        <v>0.67</v>
      </c>
      <c r="P1106" s="23">
        <v>19.11</v>
      </c>
      <c r="Q1106" s="23">
        <v>11</v>
      </c>
      <c r="R1106" s="23">
        <v>2</v>
      </c>
      <c r="S1106" s="23">
        <v>17</v>
      </c>
      <c r="T1106" s="23">
        <v>1</v>
      </c>
      <c r="U1106" s="23">
        <v>2</v>
      </c>
      <c r="V1106" s="23">
        <v>33</v>
      </c>
      <c r="W1106" s="23">
        <v>4.8</v>
      </c>
      <c r="X1106" s="23">
        <v>0</v>
      </c>
      <c r="Y1106" s="24">
        <v>0</v>
      </c>
      <c r="Z1106" s="23">
        <v>1</v>
      </c>
      <c r="AA1106" s="23">
        <v>1</v>
      </c>
      <c r="AB1106" s="19" t="str">
        <f>VLOOKUP(E:E,笔记匹配!A:X,3,FALSE)</f>
        <v>木木酱</v>
      </c>
      <c r="AC1106" s="19" t="str">
        <f>VLOOKUP(E:E,笔记匹配!A:X,2,FALSE)</f>
        <v>月之精华</v>
      </c>
      <c r="AD1106" s="19" t="str">
        <f>VLOOKUP(E:E,笔记匹配!A:X,4,FALSE)</f>
        <v>广禾堂月子汤</v>
      </c>
    </row>
    <row r="1107" spans="1:30">
      <c r="A1107" s="22" t="s">
        <v>114</v>
      </c>
      <c r="B1107" s="22" t="s">
        <v>521</v>
      </c>
      <c r="C1107" s="23">
        <v>16642222</v>
      </c>
      <c r="D1107" s="22" t="s">
        <v>172</v>
      </c>
      <c r="E1107" s="22" t="s">
        <v>372</v>
      </c>
      <c r="F1107" s="22" t="s">
        <v>522</v>
      </c>
      <c r="G1107" s="23">
        <v>3233847</v>
      </c>
      <c r="H1107" s="22" t="s">
        <v>522</v>
      </c>
      <c r="I1107" s="23">
        <v>2619163</v>
      </c>
      <c r="J1107" s="22" t="s">
        <v>518</v>
      </c>
      <c r="K1107" s="23">
        <v>299.75</v>
      </c>
      <c r="L1107" s="23">
        <v>13791</v>
      </c>
      <c r="M1107" s="23">
        <v>460</v>
      </c>
      <c r="N1107" s="24">
        <v>0.0334</v>
      </c>
      <c r="O1107" s="23">
        <v>0.65</v>
      </c>
      <c r="P1107" s="23">
        <v>21.74</v>
      </c>
      <c r="Q1107" s="23">
        <v>7</v>
      </c>
      <c r="R1107" s="23">
        <v>0</v>
      </c>
      <c r="S1107" s="23">
        <v>2</v>
      </c>
      <c r="T1107" s="23">
        <v>0</v>
      </c>
      <c r="U1107" s="23">
        <v>0</v>
      </c>
      <c r="V1107" s="23">
        <v>9</v>
      </c>
      <c r="W1107" s="23">
        <v>33.31</v>
      </c>
      <c r="X1107" s="23">
        <v>0</v>
      </c>
      <c r="Y1107" s="24">
        <v>0</v>
      </c>
      <c r="Z1107" s="23">
        <v>0</v>
      </c>
      <c r="AA1107" s="23">
        <v>0</v>
      </c>
      <c r="AB1107" s="19" t="str">
        <f>VLOOKUP(E:E,笔记匹配!A:X,3,FALSE)</f>
        <v>圆湘琴</v>
      </c>
      <c r="AC1107" s="19" t="str">
        <f>VLOOKUP(E:E,笔记匹配!A:X,2,FALSE)</f>
        <v>月之精华</v>
      </c>
      <c r="AD1107" s="19" t="str">
        <f>VLOOKUP(E:E,笔记匹配!A:X,4,FALSE)</f>
        <v>广禾堂月之精华</v>
      </c>
    </row>
    <row r="1108" spans="1:30">
      <c r="A1108" s="22" t="s">
        <v>114</v>
      </c>
      <c r="B1108" s="22" t="s">
        <v>521</v>
      </c>
      <c r="C1108" s="23">
        <v>16642794</v>
      </c>
      <c r="D1108" s="22" t="s">
        <v>172</v>
      </c>
      <c r="E1108" s="22" t="s">
        <v>372</v>
      </c>
      <c r="F1108" s="22" t="s">
        <v>523</v>
      </c>
      <c r="G1108" s="23">
        <v>3233955</v>
      </c>
      <c r="H1108" s="22" t="s">
        <v>523</v>
      </c>
      <c r="I1108" s="23">
        <v>2619293</v>
      </c>
      <c r="J1108" s="22" t="s">
        <v>518</v>
      </c>
      <c r="K1108" s="23">
        <v>245.39</v>
      </c>
      <c r="L1108" s="23">
        <v>9656</v>
      </c>
      <c r="M1108" s="23">
        <v>296</v>
      </c>
      <c r="N1108" s="24">
        <v>0.0307</v>
      </c>
      <c r="O1108" s="23">
        <v>0.83</v>
      </c>
      <c r="P1108" s="23">
        <v>25.41</v>
      </c>
      <c r="Q1108" s="23">
        <v>3</v>
      </c>
      <c r="R1108" s="23">
        <v>0</v>
      </c>
      <c r="S1108" s="23">
        <v>2</v>
      </c>
      <c r="T1108" s="23">
        <v>0</v>
      </c>
      <c r="U1108" s="23">
        <v>0</v>
      </c>
      <c r="V1108" s="23">
        <v>5</v>
      </c>
      <c r="W1108" s="23">
        <v>49.08</v>
      </c>
      <c r="X1108" s="23">
        <v>0</v>
      </c>
      <c r="Y1108" s="24">
        <v>0</v>
      </c>
      <c r="Z1108" s="23">
        <v>0</v>
      </c>
      <c r="AA1108" s="23">
        <v>0</v>
      </c>
      <c r="AB1108" s="19" t="str">
        <f>VLOOKUP(E:E,笔记匹配!A:X,3,FALSE)</f>
        <v>圆湘琴</v>
      </c>
      <c r="AC1108" s="19" t="str">
        <f>VLOOKUP(E:E,笔记匹配!A:X,2,FALSE)</f>
        <v>月之精华</v>
      </c>
      <c r="AD1108" s="19" t="str">
        <f>VLOOKUP(E:E,笔记匹配!A:X,4,FALSE)</f>
        <v>广禾堂月之精华</v>
      </c>
    </row>
    <row r="1109" spans="1:30">
      <c r="A1109" s="22" t="s">
        <v>114</v>
      </c>
      <c r="B1109" s="22" t="s">
        <v>521</v>
      </c>
      <c r="C1109" s="23">
        <v>16642894</v>
      </c>
      <c r="D1109" s="22" t="s">
        <v>172</v>
      </c>
      <c r="E1109" s="22" t="s">
        <v>372</v>
      </c>
      <c r="F1109" s="22" t="s">
        <v>524</v>
      </c>
      <c r="G1109" s="23">
        <v>3233979</v>
      </c>
      <c r="H1109" s="22" t="s">
        <v>524</v>
      </c>
      <c r="I1109" s="23">
        <v>2619310</v>
      </c>
      <c r="J1109" s="22" t="s">
        <v>518</v>
      </c>
      <c r="K1109" s="23">
        <v>1.74</v>
      </c>
      <c r="L1109" s="23">
        <v>215</v>
      </c>
      <c r="M1109" s="23">
        <v>6</v>
      </c>
      <c r="N1109" s="24">
        <v>0.0279</v>
      </c>
      <c r="O1109" s="23">
        <v>0.29</v>
      </c>
      <c r="P1109" s="23">
        <v>8.09</v>
      </c>
      <c r="Q1109" s="23">
        <v>0</v>
      </c>
      <c r="R1109" s="23">
        <v>0</v>
      </c>
      <c r="S1109" s="23">
        <v>0</v>
      </c>
      <c r="T1109" s="23">
        <v>0</v>
      </c>
      <c r="U1109" s="23">
        <v>0</v>
      </c>
      <c r="V1109" s="23">
        <v>0</v>
      </c>
      <c r="W1109" s="23">
        <v>0</v>
      </c>
      <c r="X1109" s="23">
        <v>0</v>
      </c>
      <c r="Y1109" s="24">
        <v>0</v>
      </c>
      <c r="Z1109" s="23">
        <v>0</v>
      </c>
      <c r="AA1109" s="23">
        <v>0</v>
      </c>
      <c r="AB1109" s="19" t="str">
        <f>VLOOKUP(E:E,笔记匹配!A:X,3,FALSE)</f>
        <v>圆湘琴</v>
      </c>
      <c r="AC1109" s="19" t="str">
        <f>VLOOKUP(E:E,笔记匹配!A:X,2,FALSE)</f>
        <v>月之精华</v>
      </c>
      <c r="AD1109" s="19" t="str">
        <f>VLOOKUP(E:E,笔记匹配!A:X,4,FALSE)</f>
        <v>广禾堂月之精华</v>
      </c>
    </row>
    <row r="1110" spans="1:30">
      <c r="A1110" s="22" t="s">
        <v>114</v>
      </c>
      <c r="B1110" s="22" t="s">
        <v>531</v>
      </c>
      <c r="C1110" s="23">
        <v>16851432</v>
      </c>
      <c r="D1110" s="22" t="s">
        <v>172</v>
      </c>
      <c r="E1110" s="22" t="s">
        <v>372</v>
      </c>
      <c r="F1110" s="22" t="s">
        <v>532</v>
      </c>
      <c r="G1110" s="23">
        <v>3264185</v>
      </c>
      <c r="H1110" s="22" t="s">
        <v>532</v>
      </c>
      <c r="I1110" s="23">
        <v>2651960</v>
      </c>
      <c r="J1110" s="22" t="s">
        <v>518</v>
      </c>
      <c r="K1110" s="23">
        <v>172.32</v>
      </c>
      <c r="L1110" s="23">
        <v>11952</v>
      </c>
      <c r="M1110" s="23">
        <v>376</v>
      </c>
      <c r="N1110" s="24">
        <v>0.0315</v>
      </c>
      <c r="O1110" s="23">
        <v>0.46</v>
      </c>
      <c r="P1110" s="23">
        <v>14.42</v>
      </c>
      <c r="Q1110" s="23">
        <v>0</v>
      </c>
      <c r="R1110" s="23">
        <v>0</v>
      </c>
      <c r="S1110" s="23">
        <v>0</v>
      </c>
      <c r="T1110" s="23">
        <v>0</v>
      </c>
      <c r="U1110" s="23">
        <v>0</v>
      </c>
      <c r="V1110" s="23">
        <v>0</v>
      </c>
      <c r="W1110" s="23">
        <v>0</v>
      </c>
      <c r="X1110" s="23">
        <v>0</v>
      </c>
      <c r="Y1110" s="24">
        <v>0</v>
      </c>
      <c r="Z1110" s="23">
        <v>0</v>
      </c>
      <c r="AA1110" s="23">
        <v>0</v>
      </c>
      <c r="AB1110" s="19" t="str">
        <f>VLOOKUP(E:E,笔记匹配!A:X,3,FALSE)</f>
        <v>圆湘琴</v>
      </c>
      <c r="AC1110" s="19" t="str">
        <f>VLOOKUP(E:E,笔记匹配!A:X,2,FALSE)</f>
        <v>月之精华</v>
      </c>
      <c r="AD1110" s="19" t="str">
        <f>VLOOKUP(E:E,笔记匹配!A:X,4,FALSE)</f>
        <v>广禾堂月之精华</v>
      </c>
    </row>
    <row r="1111" spans="1:30">
      <c r="A1111" s="22" t="s">
        <v>114</v>
      </c>
      <c r="B1111" s="22" t="s">
        <v>557</v>
      </c>
      <c r="C1111" s="23">
        <v>17419696</v>
      </c>
      <c r="D1111" s="22" t="s">
        <v>172</v>
      </c>
      <c r="E1111" s="22" t="s">
        <v>372</v>
      </c>
      <c r="F1111" s="22" t="s">
        <v>558</v>
      </c>
      <c r="G1111" s="23">
        <v>3345513</v>
      </c>
      <c r="H1111" s="22" t="s">
        <v>558</v>
      </c>
      <c r="I1111" s="23">
        <v>2733316</v>
      </c>
      <c r="J1111" s="22" t="s">
        <v>518</v>
      </c>
      <c r="K1111" s="23">
        <v>303.02</v>
      </c>
      <c r="L1111" s="23">
        <v>15824</v>
      </c>
      <c r="M1111" s="23">
        <v>431</v>
      </c>
      <c r="N1111" s="24">
        <v>0.0272</v>
      </c>
      <c r="O1111" s="23">
        <v>0.7</v>
      </c>
      <c r="P1111" s="23">
        <v>19.15</v>
      </c>
      <c r="Q1111" s="23">
        <v>2</v>
      </c>
      <c r="R1111" s="23">
        <v>0</v>
      </c>
      <c r="S1111" s="23">
        <v>1</v>
      </c>
      <c r="T1111" s="23">
        <v>0</v>
      </c>
      <c r="U1111" s="23">
        <v>0</v>
      </c>
      <c r="V1111" s="23">
        <v>3</v>
      </c>
      <c r="W1111" s="23">
        <v>101.01</v>
      </c>
      <c r="X1111" s="23">
        <v>0</v>
      </c>
      <c r="Y1111" s="24">
        <v>0</v>
      </c>
      <c r="Z1111" s="23">
        <v>2</v>
      </c>
      <c r="AA1111" s="23">
        <v>0</v>
      </c>
      <c r="AB1111" s="19" t="str">
        <f>VLOOKUP(E:E,笔记匹配!A:X,3,FALSE)</f>
        <v>圆湘琴</v>
      </c>
      <c r="AC1111" s="19" t="str">
        <f>VLOOKUP(E:E,笔记匹配!A:X,2,FALSE)</f>
        <v>月之精华</v>
      </c>
      <c r="AD1111" s="19" t="str">
        <f>VLOOKUP(E:E,笔记匹配!A:X,4,FALSE)</f>
        <v>广禾堂月之精华</v>
      </c>
    </row>
    <row r="1112" spans="1:30">
      <c r="A1112" s="22" t="s">
        <v>114</v>
      </c>
      <c r="B1112" s="22" t="s">
        <v>569</v>
      </c>
      <c r="C1112" s="23">
        <v>17994331</v>
      </c>
      <c r="D1112" s="22" t="s">
        <v>172</v>
      </c>
      <c r="E1112" s="22" t="s">
        <v>372</v>
      </c>
      <c r="F1112" s="22" t="s">
        <v>570</v>
      </c>
      <c r="G1112" s="23">
        <v>3555881</v>
      </c>
      <c r="H1112" s="22" t="s">
        <v>570</v>
      </c>
      <c r="I1112" s="23">
        <v>2940876</v>
      </c>
      <c r="J1112" s="22" t="s">
        <v>518</v>
      </c>
      <c r="K1112" s="23">
        <v>9.2</v>
      </c>
      <c r="L1112" s="23">
        <v>970</v>
      </c>
      <c r="M1112" s="23">
        <v>32</v>
      </c>
      <c r="N1112" s="24">
        <v>0.033</v>
      </c>
      <c r="O1112" s="23">
        <v>0.29</v>
      </c>
      <c r="P1112" s="23">
        <v>9.48</v>
      </c>
      <c r="Q1112" s="23">
        <v>0</v>
      </c>
      <c r="R1112" s="23">
        <v>0</v>
      </c>
      <c r="S1112" s="23">
        <v>0</v>
      </c>
      <c r="T1112" s="23">
        <v>0</v>
      </c>
      <c r="U1112" s="23">
        <v>0</v>
      </c>
      <c r="V1112" s="23">
        <v>0</v>
      </c>
      <c r="W1112" s="23">
        <v>0</v>
      </c>
      <c r="X1112" s="23">
        <v>0</v>
      </c>
      <c r="Y1112" s="24">
        <v>0</v>
      </c>
      <c r="Z1112" s="23">
        <v>0</v>
      </c>
      <c r="AA1112" s="23">
        <v>1</v>
      </c>
      <c r="AB1112" s="19" t="str">
        <f>VLOOKUP(E:E,笔记匹配!A:X,3,FALSE)</f>
        <v>圆湘琴</v>
      </c>
      <c r="AC1112" s="19" t="str">
        <f>VLOOKUP(E:E,笔记匹配!A:X,2,FALSE)</f>
        <v>月之精华</v>
      </c>
      <c r="AD1112" s="19" t="str">
        <f>VLOOKUP(E:E,笔记匹配!A:X,4,FALSE)</f>
        <v>广禾堂月之精华</v>
      </c>
    </row>
    <row r="1113" spans="1:30">
      <c r="A1113" s="22" t="s">
        <v>114</v>
      </c>
      <c r="B1113" s="22" t="s">
        <v>573</v>
      </c>
      <c r="C1113" s="23">
        <v>18062841</v>
      </c>
      <c r="D1113" s="22" t="s">
        <v>172</v>
      </c>
      <c r="E1113" s="22" t="s">
        <v>373</v>
      </c>
      <c r="F1113" s="22" t="s">
        <v>574</v>
      </c>
      <c r="G1113" s="23">
        <v>3590010</v>
      </c>
      <c r="H1113" s="22" t="s">
        <v>575</v>
      </c>
      <c r="I1113" s="23">
        <v>2975201</v>
      </c>
      <c r="J1113" s="22" t="s">
        <v>518</v>
      </c>
      <c r="K1113" s="23">
        <v>4.19</v>
      </c>
      <c r="L1113" s="23">
        <v>218</v>
      </c>
      <c r="M1113" s="23">
        <v>14</v>
      </c>
      <c r="N1113" s="24">
        <v>0.0642</v>
      </c>
      <c r="O1113" s="23">
        <v>0.3</v>
      </c>
      <c r="P1113" s="23">
        <v>19.22</v>
      </c>
      <c r="Q1113" s="23">
        <v>0</v>
      </c>
      <c r="R1113" s="23">
        <v>0</v>
      </c>
      <c r="S1113" s="23">
        <v>0</v>
      </c>
      <c r="T1113" s="23">
        <v>0</v>
      </c>
      <c r="U1113" s="23">
        <v>0</v>
      </c>
      <c r="V1113" s="23">
        <v>0</v>
      </c>
      <c r="W1113" s="23">
        <v>0</v>
      </c>
      <c r="X1113" s="23">
        <v>0</v>
      </c>
      <c r="Y1113" s="24">
        <v>0</v>
      </c>
      <c r="Z1113" s="23">
        <v>0</v>
      </c>
      <c r="AA1113" s="23">
        <v>0</v>
      </c>
      <c r="AB1113" s="19" t="str">
        <f>VLOOKUP(E:E,笔记匹配!A:X,3,FALSE)</f>
        <v>西米是个小可爱</v>
      </c>
      <c r="AC1113" s="19" t="str">
        <f>VLOOKUP(E:E,笔记匹配!A:X,2,FALSE)</f>
        <v>月之精华</v>
      </c>
      <c r="AD1113" s="19" t="str">
        <f>VLOOKUP(E:E,笔记匹配!A:X,4,FALSE)</f>
        <v>广禾堂</v>
      </c>
    </row>
    <row r="1114" spans="1:30">
      <c r="A1114" s="22" t="s">
        <v>114</v>
      </c>
      <c r="B1114" s="22" t="s">
        <v>573</v>
      </c>
      <c r="C1114" s="23">
        <v>18063010</v>
      </c>
      <c r="D1114" s="22" t="s">
        <v>172</v>
      </c>
      <c r="E1114" s="22" t="s">
        <v>373</v>
      </c>
      <c r="F1114" s="22" t="s">
        <v>576</v>
      </c>
      <c r="G1114" s="23">
        <v>3590089</v>
      </c>
      <c r="H1114" s="22" t="s">
        <v>577</v>
      </c>
      <c r="I1114" s="23">
        <v>2975278</v>
      </c>
      <c r="J1114" s="22" t="s">
        <v>518</v>
      </c>
      <c r="K1114" s="23">
        <v>106.22</v>
      </c>
      <c r="L1114" s="23">
        <v>6857</v>
      </c>
      <c r="M1114" s="23">
        <v>239</v>
      </c>
      <c r="N1114" s="24">
        <v>0.0349</v>
      </c>
      <c r="O1114" s="23">
        <v>0.44</v>
      </c>
      <c r="P1114" s="23">
        <v>15.49</v>
      </c>
      <c r="Q1114" s="23">
        <v>2</v>
      </c>
      <c r="R1114" s="23">
        <v>0</v>
      </c>
      <c r="S1114" s="23">
        <v>2</v>
      </c>
      <c r="T1114" s="23">
        <v>0</v>
      </c>
      <c r="U1114" s="23">
        <v>0</v>
      </c>
      <c r="V1114" s="23">
        <v>4</v>
      </c>
      <c r="W1114" s="23">
        <v>26.56</v>
      </c>
      <c r="X1114" s="23">
        <v>0</v>
      </c>
      <c r="Y1114" s="24">
        <v>0</v>
      </c>
      <c r="Z1114" s="23">
        <v>1</v>
      </c>
      <c r="AA1114" s="23">
        <v>0</v>
      </c>
      <c r="AB1114" s="19" t="str">
        <f>VLOOKUP(E:E,笔记匹配!A:X,3,FALSE)</f>
        <v>西米是个小可爱</v>
      </c>
      <c r="AC1114" s="19" t="str">
        <f>VLOOKUP(E:E,笔记匹配!A:X,2,FALSE)</f>
        <v>月之精华</v>
      </c>
      <c r="AD1114" s="19" t="str">
        <f>VLOOKUP(E:E,笔记匹配!A:X,4,FALSE)</f>
        <v>广禾堂</v>
      </c>
    </row>
    <row r="1115" spans="1:30">
      <c r="A1115" s="22" t="s">
        <v>114</v>
      </c>
      <c r="B1115" s="22" t="s">
        <v>578</v>
      </c>
      <c r="C1115" s="23">
        <v>18063089</v>
      </c>
      <c r="D1115" s="22" t="s">
        <v>172</v>
      </c>
      <c r="E1115" s="22" t="s">
        <v>372</v>
      </c>
      <c r="F1115" s="22" t="s">
        <v>579</v>
      </c>
      <c r="G1115" s="23">
        <v>3590129</v>
      </c>
      <c r="H1115" s="22" t="s">
        <v>580</v>
      </c>
      <c r="I1115" s="23">
        <v>2975322</v>
      </c>
      <c r="J1115" s="22" t="s">
        <v>518</v>
      </c>
      <c r="K1115" s="23">
        <v>173.1</v>
      </c>
      <c r="L1115" s="23">
        <v>8508</v>
      </c>
      <c r="M1115" s="23">
        <v>220</v>
      </c>
      <c r="N1115" s="24">
        <v>0.0259</v>
      </c>
      <c r="O1115" s="23">
        <v>0.79</v>
      </c>
      <c r="P1115" s="23">
        <v>20.35</v>
      </c>
      <c r="Q1115" s="23">
        <v>1</v>
      </c>
      <c r="R1115" s="23">
        <v>0</v>
      </c>
      <c r="S1115" s="23">
        <v>1</v>
      </c>
      <c r="T1115" s="23">
        <v>0</v>
      </c>
      <c r="U1115" s="23">
        <v>0</v>
      </c>
      <c r="V1115" s="23">
        <v>2</v>
      </c>
      <c r="W1115" s="23">
        <v>86.55</v>
      </c>
      <c r="X1115" s="23">
        <v>0</v>
      </c>
      <c r="Y1115" s="24">
        <v>0</v>
      </c>
      <c r="Z1115" s="23">
        <v>1</v>
      </c>
      <c r="AA1115" s="23">
        <v>0</v>
      </c>
      <c r="AB1115" s="19" t="str">
        <f>VLOOKUP(E:E,笔记匹配!A:X,3,FALSE)</f>
        <v>圆湘琴</v>
      </c>
      <c r="AC1115" s="19" t="str">
        <f>VLOOKUP(E:E,笔记匹配!A:X,2,FALSE)</f>
        <v>月之精华</v>
      </c>
      <c r="AD1115" s="19" t="str">
        <f>VLOOKUP(E:E,笔记匹配!A:X,4,FALSE)</f>
        <v>广禾堂月之精华</v>
      </c>
    </row>
    <row r="1116" spans="1:30">
      <c r="A1116" s="22" t="s">
        <v>114</v>
      </c>
      <c r="B1116" s="22" t="s">
        <v>590</v>
      </c>
      <c r="C1116" s="23">
        <v>19153892</v>
      </c>
      <c r="D1116" s="22" t="s">
        <v>184</v>
      </c>
      <c r="E1116" s="22" t="s">
        <v>374</v>
      </c>
      <c r="F1116" s="22" t="s">
        <v>591</v>
      </c>
      <c r="G1116" s="23">
        <v>4107361</v>
      </c>
      <c r="H1116" s="22" t="s">
        <v>591</v>
      </c>
      <c r="I1116" s="23">
        <v>3489735</v>
      </c>
      <c r="J1116" s="22" t="s">
        <v>518</v>
      </c>
      <c r="K1116" s="23">
        <v>21.5</v>
      </c>
      <c r="L1116" s="23">
        <v>798</v>
      </c>
      <c r="M1116" s="23">
        <v>54</v>
      </c>
      <c r="N1116" s="24">
        <v>0.0677</v>
      </c>
      <c r="O1116" s="23">
        <v>0.4</v>
      </c>
      <c r="P1116" s="23">
        <v>26.94</v>
      </c>
      <c r="Q1116" s="23">
        <v>0</v>
      </c>
      <c r="R1116" s="23">
        <v>0</v>
      </c>
      <c r="S1116" s="23">
        <v>1</v>
      </c>
      <c r="T1116" s="23">
        <v>0</v>
      </c>
      <c r="U1116" s="23">
        <v>0</v>
      </c>
      <c r="V1116" s="23">
        <v>1</v>
      </c>
      <c r="W1116" s="23">
        <v>21.5</v>
      </c>
      <c r="X1116" s="23">
        <v>0</v>
      </c>
      <c r="Y1116" s="24">
        <v>0</v>
      </c>
      <c r="Z1116" s="23">
        <v>1</v>
      </c>
      <c r="AA1116" s="23">
        <v>0</v>
      </c>
      <c r="AB1116" s="19" t="str">
        <f>VLOOKUP(E:E,笔记匹配!A:X,3,FALSE)</f>
        <v>是你拐</v>
      </c>
      <c r="AC1116" s="19" t="str">
        <f>VLOOKUP(E:E,笔记匹配!A:X,2,FALSE)</f>
        <v>月之精华</v>
      </c>
      <c r="AD1116" s="19" t="str">
        <f>VLOOKUP(E:E,笔记匹配!A:X,4,FALSE)</f>
        <v>广禾堂月之精华</v>
      </c>
    </row>
    <row r="1117" spans="1:30">
      <c r="A1117" s="22" t="s">
        <v>114</v>
      </c>
      <c r="B1117" s="22" t="s">
        <v>598</v>
      </c>
      <c r="C1117" s="23">
        <v>19868929</v>
      </c>
      <c r="D1117" s="22" t="s">
        <v>172</v>
      </c>
      <c r="E1117" s="22" t="s">
        <v>372</v>
      </c>
      <c r="F1117" s="22" t="s">
        <v>599</v>
      </c>
      <c r="G1117" s="23">
        <v>4439660</v>
      </c>
      <c r="H1117" s="22" t="s">
        <v>599</v>
      </c>
      <c r="I1117" s="23">
        <v>3806955</v>
      </c>
      <c r="J1117" s="22" t="s">
        <v>518</v>
      </c>
      <c r="K1117" s="23">
        <v>166.03</v>
      </c>
      <c r="L1117" s="23">
        <v>7704</v>
      </c>
      <c r="M1117" s="23">
        <v>209</v>
      </c>
      <c r="N1117" s="24">
        <v>0.0271</v>
      </c>
      <c r="O1117" s="23">
        <v>0.79</v>
      </c>
      <c r="P1117" s="23">
        <v>21.55</v>
      </c>
      <c r="Q1117" s="23">
        <v>0</v>
      </c>
      <c r="R1117" s="23">
        <v>1</v>
      </c>
      <c r="S1117" s="23">
        <v>2</v>
      </c>
      <c r="T1117" s="23">
        <v>0</v>
      </c>
      <c r="U1117" s="23">
        <v>0</v>
      </c>
      <c r="V1117" s="23">
        <v>3</v>
      </c>
      <c r="W1117" s="23">
        <v>55.34</v>
      </c>
      <c r="X1117" s="23">
        <v>0</v>
      </c>
      <c r="Y1117" s="24">
        <v>0</v>
      </c>
      <c r="Z1117" s="23">
        <v>1</v>
      </c>
      <c r="AA1117" s="23">
        <v>1</v>
      </c>
      <c r="AB1117" s="19" t="str">
        <f>VLOOKUP(E:E,笔记匹配!A:X,3,FALSE)</f>
        <v>圆湘琴</v>
      </c>
      <c r="AC1117" s="19" t="str">
        <f>VLOOKUP(E:E,笔记匹配!A:X,2,FALSE)</f>
        <v>月之精华</v>
      </c>
      <c r="AD1117" s="19" t="str">
        <f>VLOOKUP(E:E,笔记匹配!A:X,4,FALSE)</f>
        <v>广禾堂月之精华</v>
      </c>
    </row>
    <row r="1118" spans="1:30">
      <c r="A1118" s="22" t="s">
        <v>114</v>
      </c>
      <c r="B1118" s="22" t="s">
        <v>610</v>
      </c>
      <c r="C1118" s="23">
        <v>20800058</v>
      </c>
      <c r="D1118" s="22" t="s">
        <v>184</v>
      </c>
      <c r="E1118" s="22" t="s">
        <v>372</v>
      </c>
      <c r="F1118" s="22" t="s">
        <v>611</v>
      </c>
      <c r="G1118" s="23">
        <v>4924835</v>
      </c>
      <c r="H1118" s="22" t="s">
        <v>611</v>
      </c>
      <c r="I1118" s="23">
        <v>4180685</v>
      </c>
      <c r="J1118" s="22" t="s">
        <v>518</v>
      </c>
      <c r="K1118" s="23">
        <v>411.22</v>
      </c>
      <c r="L1118" s="23">
        <v>19228</v>
      </c>
      <c r="M1118" s="23">
        <v>597</v>
      </c>
      <c r="N1118" s="24">
        <v>0.031</v>
      </c>
      <c r="O1118" s="23">
        <v>0.69</v>
      </c>
      <c r="P1118" s="23">
        <v>21.39</v>
      </c>
      <c r="Q1118" s="23">
        <v>21</v>
      </c>
      <c r="R1118" s="23">
        <v>0</v>
      </c>
      <c r="S1118" s="23">
        <v>18</v>
      </c>
      <c r="T1118" s="23">
        <v>1</v>
      </c>
      <c r="U1118" s="23">
        <v>1</v>
      </c>
      <c r="V1118" s="23">
        <v>41</v>
      </c>
      <c r="W1118" s="23">
        <v>10.03</v>
      </c>
      <c r="X1118" s="23">
        <v>0</v>
      </c>
      <c r="Y1118" s="24">
        <v>0</v>
      </c>
      <c r="Z1118" s="23">
        <v>4</v>
      </c>
      <c r="AA1118" s="23">
        <v>9</v>
      </c>
      <c r="AB1118" s="19" t="str">
        <f>VLOOKUP(E:E,笔记匹配!A:X,3,FALSE)</f>
        <v>圆湘琴</v>
      </c>
      <c r="AC1118" s="19" t="str">
        <f>VLOOKUP(E:E,笔记匹配!A:X,2,FALSE)</f>
        <v>月之精华</v>
      </c>
      <c r="AD1118" s="19" t="str">
        <f>VLOOKUP(E:E,笔记匹配!A:X,4,FALSE)</f>
        <v>广禾堂月之精华</v>
      </c>
    </row>
    <row r="1119" spans="1:30">
      <c r="A1119" s="22" t="s">
        <v>114</v>
      </c>
      <c r="B1119" s="22" t="s">
        <v>614</v>
      </c>
      <c r="C1119" s="23">
        <v>20930624</v>
      </c>
      <c r="D1119" s="22" t="s">
        <v>184</v>
      </c>
      <c r="E1119" s="22" t="s">
        <v>390</v>
      </c>
      <c r="F1119" s="22" t="s">
        <v>615</v>
      </c>
      <c r="G1119" s="23">
        <v>4989047</v>
      </c>
      <c r="H1119" s="22" t="s">
        <v>616</v>
      </c>
      <c r="I1119" s="23">
        <v>4228648</v>
      </c>
      <c r="J1119" s="22" t="s">
        <v>518</v>
      </c>
      <c r="K1119" s="23">
        <v>972.99</v>
      </c>
      <c r="L1119" s="23">
        <v>41208</v>
      </c>
      <c r="M1119" s="23">
        <v>1828</v>
      </c>
      <c r="N1119" s="24">
        <v>0.0444</v>
      </c>
      <c r="O1119" s="23">
        <v>0.53</v>
      </c>
      <c r="P1119" s="23">
        <v>23.61</v>
      </c>
      <c r="Q1119" s="23">
        <v>102</v>
      </c>
      <c r="R1119" s="23">
        <v>2</v>
      </c>
      <c r="S1119" s="23">
        <v>75</v>
      </c>
      <c r="T1119" s="23">
        <v>2</v>
      </c>
      <c r="U1119" s="23">
        <v>4</v>
      </c>
      <c r="V1119" s="23">
        <v>185</v>
      </c>
      <c r="W1119" s="23">
        <v>5.26</v>
      </c>
      <c r="X1119" s="23">
        <v>0</v>
      </c>
      <c r="Y1119" s="24">
        <v>0</v>
      </c>
      <c r="Z1119" s="23">
        <v>7</v>
      </c>
      <c r="AA1119" s="23">
        <v>1</v>
      </c>
      <c r="AB1119" s="19" t="str">
        <f>VLOOKUP(E:E,笔记匹配!A:X,3,FALSE)</f>
        <v>大雷芸</v>
      </c>
      <c r="AC1119" s="19" t="str">
        <f>VLOOKUP(E:E,笔记匹配!A:X,2,FALSE)</f>
        <v>月之精华</v>
      </c>
      <c r="AD1119" s="19" t="str">
        <f>VLOOKUP(E:E,笔记匹配!A:X,4,FALSE)</f>
        <v>广禾堂</v>
      </c>
    </row>
    <row r="1120" spans="1:30">
      <c r="A1120" s="22" t="s">
        <v>114</v>
      </c>
      <c r="B1120" s="22" t="s">
        <v>617</v>
      </c>
      <c r="C1120" s="23">
        <v>21020843</v>
      </c>
      <c r="D1120" s="22" t="s">
        <v>184</v>
      </c>
      <c r="E1120" s="22" t="s">
        <v>396</v>
      </c>
      <c r="F1120" s="22" t="s">
        <v>618</v>
      </c>
      <c r="G1120" s="23">
        <v>5030586</v>
      </c>
      <c r="H1120" s="22" t="s">
        <v>618</v>
      </c>
      <c r="I1120" s="23">
        <v>4259404</v>
      </c>
      <c r="J1120" s="22" t="s">
        <v>518</v>
      </c>
      <c r="K1120" s="23">
        <v>201.27</v>
      </c>
      <c r="L1120" s="23">
        <v>14529</v>
      </c>
      <c r="M1120" s="23">
        <v>1294</v>
      </c>
      <c r="N1120" s="24">
        <v>0.0891</v>
      </c>
      <c r="O1120" s="23">
        <v>0.16</v>
      </c>
      <c r="P1120" s="23">
        <v>13.85</v>
      </c>
      <c r="Q1120" s="23">
        <v>4</v>
      </c>
      <c r="R1120" s="23">
        <v>1</v>
      </c>
      <c r="S1120" s="23">
        <v>7</v>
      </c>
      <c r="T1120" s="23">
        <v>0</v>
      </c>
      <c r="U1120" s="23">
        <v>1</v>
      </c>
      <c r="V1120" s="23">
        <v>13</v>
      </c>
      <c r="W1120" s="23">
        <v>15.48</v>
      </c>
      <c r="X1120" s="23">
        <v>0</v>
      </c>
      <c r="Y1120" s="24">
        <v>0</v>
      </c>
      <c r="Z1120" s="23">
        <v>5</v>
      </c>
      <c r="AA1120" s="23">
        <v>4</v>
      </c>
      <c r="AB1120" s="19" t="str">
        <f>VLOOKUP(E:E,笔记匹配!A:X,3,FALSE)</f>
        <v>月子饮食8大原则你吃对了吗</v>
      </c>
      <c r="AC1120" s="19" t="str">
        <f>VLOOKUP(E:E,笔记匹配!A:X,2,FALSE)</f>
        <v>无</v>
      </c>
      <c r="AD1120" s="19" t="str">
        <f>VLOOKUP(E:E,笔记匹配!A:X,4,FALSE)</f>
        <v>无</v>
      </c>
    </row>
    <row r="1121" spans="1:30">
      <c r="A1121" s="22" t="s">
        <v>114</v>
      </c>
      <c r="B1121" s="22" t="s">
        <v>617</v>
      </c>
      <c r="C1121" s="23">
        <v>21038669</v>
      </c>
      <c r="D1121" s="22" t="s">
        <v>184</v>
      </c>
      <c r="E1121" s="22" t="s">
        <v>397</v>
      </c>
      <c r="F1121" s="22" t="s">
        <v>619</v>
      </c>
      <c r="G1121" s="23">
        <v>5038347</v>
      </c>
      <c r="H1121" s="22" t="s">
        <v>619</v>
      </c>
      <c r="I1121" s="23">
        <v>4265435</v>
      </c>
      <c r="J1121" s="22" t="s">
        <v>518</v>
      </c>
      <c r="K1121" s="23">
        <v>105.67</v>
      </c>
      <c r="L1121" s="23">
        <v>5915</v>
      </c>
      <c r="M1121" s="23">
        <v>153</v>
      </c>
      <c r="N1121" s="24">
        <v>0.0259</v>
      </c>
      <c r="O1121" s="23">
        <v>0.69</v>
      </c>
      <c r="P1121" s="23">
        <v>17.86</v>
      </c>
      <c r="Q1121" s="23">
        <v>8</v>
      </c>
      <c r="R1121" s="23">
        <v>0</v>
      </c>
      <c r="S1121" s="23">
        <v>14</v>
      </c>
      <c r="T1121" s="23">
        <v>0</v>
      </c>
      <c r="U1121" s="23">
        <v>0</v>
      </c>
      <c r="V1121" s="23">
        <v>22</v>
      </c>
      <c r="W1121" s="23">
        <v>4.8</v>
      </c>
      <c r="X1121" s="23">
        <v>0</v>
      </c>
      <c r="Y1121" s="24">
        <v>0</v>
      </c>
      <c r="Z1121" s="23">
        <v>2</v>
      </c>
      <c r="AA1121" s="23">
        <v>1</v>
      </c>
      <c r="AB1121" s="19" t="str">
        <f>VLOOKUP(E:E,笔记匹配!A:X,3,FALSE)</f>
        <v>木木酱</v>
      </c>
      <c r="AC1121" s="19" t="str">
        <f>VLOOKUP(E:E,笔记匹配!A:X,2,FALSE)</f>
        <v>月之精华</v>
      </c>
      <c r="AD1121" s="19" t="str">
        <f>VLOOKUP(E:E,笔记匹配!A:X,4,FALSE)</f>
        <v>广禾堂月子汤</v>
      </c>
    </row>
    <row r="1122" spans="1:30">
      <c r="A1122" s="22" t="s">
        <v>115</v>
      </c>
      <c r="B1122" s="22" t="s">
        <v>521</v>
      </c>
      <c r="C1122" s="23">
        <v>16642222</v>
      </c>
      <c r="D1122" s="22" t="s">
        <v>172</v>
      </c>
      <c r="E1122" s="22" t="s">
        <v>372</v>
      </c>
      <c r="F1122" s="22" t="s">
        <v>522</v>
      </c>
      <c r="G1122" s="23">
        <v>3233847</v>
      </c>
      <c r="H1122" s="22" t="s">
        <v>522</v>
      </c>
      <c r="I1122" s="23">
        <v>2619163</v>
      </c>
      <c r="J1122" s="22" t="s">
        <v>518</v>
      </c>
      <c r="K1122" s="23">
        <v>293.19</v>
      </c>
      <c r="L1122" s="23">
        <v>13454</v>
      </c>
      <c r="M1122" s="23">
        <v>435</v>
      </c>
      <c r="N1122" s="24">
        <v>0.0323</v>
      </c>
      <c r="O1122" s="23">
        <v>0.67</v>
      </c>
      <c r="P1122" s="23">
        <v>21.79</v>
      </c>
      <c r="Q1122" s="23">
        <v>3</v>
      </c>
      <c r="R1122" s="23">
        <v>0</v>
      </c>
      <c r="S1122" s="23">
        <v>1</v>
      </c>
      <c r="T1122" s="23">
        <v>0</v>
      </c>
      <c r="U1122" s="23">
        <v>1</v>
      </c>
      <c r="V1122" s="23">
        <v>5</v>
      </c>
      <c r="W1122" s="23">
        <v>58.64</v>
      </c>
      <c r="X1122" s="23">
        <v>0</v>
      </c>
      <c r="Y1122" s="24">
        <v>0</v>
      </c>
      <c r="Z1122" s="23">
        <v>3</v>
      </c>
      <c r="AA1122" s="23">
        <v>2</v>
      </c>
      <c r="AB1122" s="19" t="str">
        <f>VLOOKUP(E:E,笔记匹配!A:X,3,FALSE)</f>
        <v>圆湘琴</v>
      </c>
      <c r="AC1122" s="19" t="str">
        <f>VLOOKUP(E:E,笔记匹配!A:X,2,FALSE)</f>
        <v>月之精华</v>
      </c>
      <c r="AD1122" s="19" t="str">
        <f>VLOOKUP(E:E,笔记匹配!A:X,4,FALSE)</f>
        <v>广禾堂月之精华</v>
      </c>
    </row>
    <row r="1123" spans="1:30">
      <c r="A1123" s="22" t="s">
        <v>115</v>
      </c>
      <c r="B1123" s="22" t="s">
        <v>521</v>
      </c>
      <c r="C1123" s="23">
        <v>16642794</v>
      </c>
      <c r="D1123" s="22" t="s">
        <v>172</v>
      </c>
      <c r="E1123" s="22" t="s">
        <v>372</v>
      </c>
      <c r="F1123" s="22" t="s">
        <v>523</v>
      </c>
      <c r="G1123" s="23">
        <v>3233955</v>
      </c>
      <c r="H1123" s="22" t="s">
        <v>523</v>
      </c>
      <c r="I1123" s="23">
        <v>2619293</v>
      </c>
      <c r="J1123" s="22" t="s">
        <v>518</v>
      </c>
      <c r="K1123" s="23">
        <v>256.39</v>
      </c>
      <c r="L1123" s="23">
        <v>10755</v>
      </c>
      <c r="M1123" s="23">
        <v>324</v>
      </c>
      <c r="N1123" s="24">
        <v>0.0301</v>
      </c>
      <c r="O1123" s="23">
        <v>0.79</v>
      </c>
      <c r="P1123" s="23">
        <v>23.84</v>
      </c>
      <c r="Q1123" s="23">
        <v>5</v>
      </c>
      <c r="R1123" s="23">
        <v>1</v>
      </c>
      <c r="S1123" s="23">
        <v>0</v>
      </c>
      <c r="T1123" s="23">
        <v>0</v>
      </c>
      <c r="U1123" s="23">
        <v>0</v>
      </c>
      <c r="V1123" s="23">
        <v>6</v>
      </c>
      <c r="W1123" s="23">
        <v>42.73</v>
      </c>
      <c r="X1123" s="23">
        <v>0</v>
      </c>
      <c r="Y1123" s="24">
        <v>0</v>
      </c>
      <c r="Z1123" s="23">
        <v>1</v>
      </c>
      <c r="AA1123" s="23">
        <v>0</v>
      </c>
      <c r="AB1123" s="19" t="str">
        <f>VLOOKUP(E:E,笔记匹配!A:X,3,FALSE)</f>
        <v>圆湘琴</v>
      </c>
      <c r="AC1123" s="19" t="str">
        <f>VLOOKUP(E:E,笔记匹配!A:X,2,FALSE)</f>
        <v>月之精华</v>
      </c>
      <c r="AD1123" s="19" t="str">
        <f>VLOOKUP(E:E,笔记匹配!A:X,4,FALSE)</f>
        <v>广禾堂月之精华</v>
      </c>
    </row>
    <row r="1124" spans="1:30">
      <c r="A1124" s="22" t="s">
        <v>115</v>
      </c>
      <c r="B1124" s="22" t="s">
        <v>521</v>
      </c>
      <c r="C1124" s="23">
        <v>16642894</v>
      </c>
      <c r="D1124" s="22" t="s">
        <v>172</v>
      </c>
      <c r="E1124" s="22" t="s">
        <v>372</v>
      </c>
      <c r="F1124" s="22" t="s">
        <v>524</v>
      </c>
      <c r="G1124" s="23">
        <v>3233979</v>
      </c>
      <c r="H1124" s="22" t="s">
        <v>524</v>
      </c>
      <c r="I1124" s="23">
        <v>2619310</v>
      </c>
      <c r="J1124" s="22" t="s">
        <v>518</v>
      </c>
      <c r="K1124" s="23">
        <v>1.45</v>
      </c>
      <c r="L1124" s="23">
        <v>171</v>
      </c>
      <c r="M1124" s="23">
        <v>5</v>
      </c>
      <c r="N1124" s="24">
        <v>0.0292</v>
      </c>
      <c r="O1124" s="23">
        <v>0.29</v>
      </c>
      <c r="P1124" s="23">
        <v>8.48</v>
      </c>
      <c r="Q1124" s="23">
        <v>0</v>
      </c>
      <c r="R1124" s="23">
        <v>0</v>
      </c>
      <c r="S1124" s="23">
        <v>0</v>
      </c>
      <c r="T1124" s="23">
        <v>0</v>
      </c>
      <c r="U1124" s="23">
        <v>0</v>
      </c>
      <c r="V1124" s="23">
        <v>0</v>
      </c>
      <c r="W1124" s="23">
        <v>0</v>
      </c>
      <c r="X1124" s="23">
        <v>0</v>
      </c>
      <c r="Y1124" s="24">
        <v>0</v>
      </c>
      <c r="Z1124" s="23">
        <v>0</v>
      </c>
      <c r="AA1124" s="23">
        <v>0</v>
      </c>
      <c r="AB1124" s="19" t="str">
        <f>VLOOKUP(E:E,笔记匹配!A:X,3,FALSE)</f>
        <v>圆湘琴</v>
      </c>
      <c r="AC1124" s="19" t="str">
        <f>VLOOKUP(E:E,笔记匹配!A:X,2,FALSE)</f>
        <v>月之精华</v>
      </c>
      <c r="AD1124" s="19" t="str">
        <f>VLOOKUP(E:E,笔记匹配!A:X,4,FALSE)</f>
        <v>广禾堂月之精华</v>
      </c>
    </row>
    <row r="1125" spans="1:30">
      <c r="A1125" s="22" t="s">
        <v>115</v>
      </c>
      <c r="B1125" s="22" t="s">
        <v>531</v>
      </c>
      <c r="C1125" s="23">
        <v>16851432</v>
      </c>
      <c r="D1125" s="22" t="s">
        <v>172</v>
      </c>
      <c r="E1125" s="22" t="s">
        <v>372</v>
      </c>
      <c r="F1125" s="22" t="s">
        <v>532</v>
      </c>
      <c r="G1125" s="23">
        <v>3264185</v>
      </c>
      <c r="H1125" s="22" t="s">
        <v>532</v>
      </c>
      <c r="I1125" s="23">
        <v>2651960</v>
      </c>
      <c r="J1125" s="22" t="s">
        <v>518</v>
      </c>
      <c r="K1125" s="23">
        <v>157.26</v>
      </c>
      <c r="L1125" s="23">
        <v>12346</v>
      </c>
      <c r="M1125" s="23">
        <v>343</v>
      </c>
      <c r="N1125" s="24">
        <v>0.0278</v>
      </c>
      <c r="O1125" s="23">
        <v>0.46</v>
      </c>
      <c r="P1125" s="23">
        <v>12.74</v>
      </c>
      <c r="Q1125" s="23">
        <v>0</v>
      </c>
      <c r="R1125" s="23">
        <v>0</v>
      </c>
      <c r="S1125" s="23">
        <v>1</v>
      </c>
      <c r="T1125" s="23">
        <v>0</v>
      </c>
      <c r="U1125" s="23">
        <v>0</v>
      </c>
      <c r="V1125" s="23">
        <v>1</v>
      </c>
      <c r="W1125" s="23">
        <v>157.26</v>
      </c>
      <c r="X1125" s="23">
        <v>0</v>
      </c>
      <c r="Y1125" s="24">
        <v>0</v>
      </c>
      <c r="Z1125" s="23">
        <v>0</v>
      </c>
      <c r="AA1125" s="23">
        <v>0</v>
      </c>
      <c r="AB1125" s="19" t="str">
        <f>VLOOKUP(E:E,笔记匹配!A:X,3,FALSE)</f>
        <v>圆湘琴</v>
      </c>
      <c r="AC1125" s="19" t="str">
        <f>VLOOKUP(E:E,笔记匹配!A:X,2,FALSE)</f>
        <v>月之精华</v>
      </c>
      <c r="AD1125" s="19" t="str">
        <f>VLOOKUP(E:E,笔记匹配!A:X,4,FALSE)</f>
        <v>广禾堂月之精华</v>
      </c>
    </row>
    <row r="1126" spans="1:30">
      <c r="A1126" s="22" t="s">
        <v>115</v>
      </c>
      <c r="B1126" s="22" t="s">
        <v>557</v>
      </c>
      <c r="C1126" s="23">
        <v>17419696</v>
      </c>
      <c r="D1126" s="22" t="s">
        <v>172</v>
      </c>
      <c r="E1126" s="22" t="s">
        <v>372</v>
      </c>
      <c r="F1126" s="22" t="s">
        <v>558</v>
      </c>
      <c r="G1126" s="23">
        <v>3345513</v>
      </c>
      <c r="H1126" s="22" t="s">
        <v>558</v>
      </c>
      <c r="I1126" s="23">
        <v>2733316</v>
      </c>
      <c r="J1126" s="22" t="s">
        <v>518</v>
      </c>
      <c r="K1126" s="23">
        <v>300.02</v>
      </c>
      <c r="L1126" s="23">
        <v>15214</v>
      </c>
      <c r="M1126" s="23">
        <v>439</v>
      </c>
      <c r="N1126" s="24">
        <v>0.0289</v>
      </c>
      <c r="O1126" s="23">
        <v>0.68</v>
      </c>
      <c r="P1126" s="23">
        <v>19.72</v>
      </c>
      <c r="Q1126" s="23">
        <v>4</v>
      </c>
      <c r="R1126" s="23">
        <v>0</v>
      </c>
      <c r="S1126" s="23">
        <v>2</v>
      </c>
      <c r="T1126" s="23">
        <v>0</v>
      </c>
      <c r="U1126" s="23">
        <v>0</v>
      </c>
      <c r="V1126" s="23">
        <v>6</v>
      </c>
      <c r="W1126" s="23">
        <v>50</v>
      </c>
      <c r="X1126" s="23">
        <v>0</v>
      </c>
      <c r="Y1126" s="24">
        <v>0</v>
      </c>
      <c r="Z1126" s="23">
        <v>8</v>
      </c>
      <c r="AA1126" s="23">
        <v>0</v>
      </c>
      <c r="AB1126" s="19" t="str">
        <f>VLOOKUP(E:E,笔记匹配!A:X,3,FALSE)</f>
        <v>圆湘琴</v>
      </c>
      <c r="AC1126" s="19" t="str">
        <f>VLOOKUP(E:E,笔记匹配!A:X,2,FALSE)</f>
        <v>月之精华</v>
      </c>
      <c r="AD1126" s="19" t="str">
        <f>VLOOKUP(E:E,笔记匹配!A:X,4,FALSE)</f>
        <v>广禾堂月之精华</v>
      </c>
    </row>
    <row r="1127" spans="1:30">
      <c r="A1127" s="22" t="s">
        <v>115</v>
      </c>
      <c r="B1127" s="22" t="s">
        <v>569</v>
      </c>
      <c r="C1127" s="23">
        <v>17994331</v>
      </c>
      <c r="D1127" s="22" t="s">
        <v>172</v>
      </c>
      <c r="E1127" s="22" t="s">
        <v>372</v>
      </c>
      <c r="F1127" s="22" t="s">
        <v>570</v>
      </c>
      <c r="G1127" s="23">
        <v>3555881</v>
      </c>
      <c r="H1127" s="22" t="s">
        <v>570</v>
      </c>
      <c r="I1127" s="23">
        <v>2940876</v>
      </c>
      <c r="J1127" s="22" t="s">
        <v>518</v>
      </c>
      <c r="K1127" s="23">
        <v>6.44</v>
      </c>
      <c r="L1127" s="23">
        <v>824</v>
      </c>
      <c r="M1127" s="23">
        <v>22</v>
      </c>
      <c r="N1127" s="24">
        <v>0.0267</v>
      </c>
      <c r="O1127" s="23">
        <v>0.29</v>
      </c>
      <c r="P1127" s="23">
        <v>7.82</v>
      </c>
      <c r="Q1127" s="23">
        <v>1</v>
      </c>
      <c r="R1127" s="23">
        <v>0</v>
      </c>
      <c r="S1127" s="23">
        <v>0</v>
      </c>
      <c r="T1127" s="23">
        <v>0</v>
      </c>
      <c r="U1127" s="23">
        <v>0</v>
      </c>
      <c r="V1127" s="23">
        <v>1</v>
      </c>
      <c r="W1127" s="23">
        <v>6.44</v>
      </c>
      <c r="X1127" s="23">
        <v>0</v>
      </c>
      <c r="Y1127" s="24">
        <v>0</v>
      </c>
      <c r="Z1127" s="23">
        <v>0</v>
      </c>
      <c r="AA1127" s="23">
        <v>0</v>
      </c>
      <c r="AB1127" s="19" t="str">
        <f>VLOOKUP(E:E,笔记匹配!A:X,3,FALSE)</f>
        <v>圆湘琴</v>
      </c>
      <c r="AC1127" s="19" t="str">
        <f>VLOOKUP(E:E,笔记匹配!A:X,2,FALSE)</f>
        <v>月之精华</v>
      </c>
      <c r="AD1127" s="19" t="str">
        <f>VLOOKUP(E:E,笔记匹配!A:X,4,FALSE)</f>
        <v>广禾堂月之精华</v>
      </c>
    </row>
    <row r="1128" spans="1:30">
      <c r="A1128" s="22" t="s">
        <v>115</v>
      </c>
      <c r="B1128" s="22" t="s">
        <v>573</v>
      </c>
      <c r="C1128" s="23">
        <v>18062841</v>
      </c>
      <c r="D1128" s="22" t="s">
        <v>172</v>
      </c>
      <c r="E1128" s="22" t="s">
        <v>373</v>
      </c>
      <c r="F1128" s="22" t="s">
        <v>574</v>
      </c>
      <c r="G1128" s="23">
        <v>3590010</v>
      </c>
      <c r="H1128" s="22" t="s">
        <v>575</v>
      </c>
      <c r="I1128" s="23">
        <v>2975201</v>
      </c>
      <c r="J1128" s="22" t="s">
        <v>518</v>
      </c>
      <c r="K1128" s="23">
        <v>3.59</v>
      </c>
      <c r="L1128" s="23">
        <v>313</v>
      </c>
      <c r="M1128" s="23">
        <v>12</v>
      </c>
      <c r="N1128" s="24">
        <v>0.0383</v>
      </c>
      <c r="O1128" s="23">
        <v>0.3</v>
      </c>
      <c r="P1128" s="23">
        <v>11.47</v>
      </c>
      <c r="Q1128" s="23">
        <v>0</v>
      </c>
      <c r="R1128" s="23">
        <v>0</v>
      </c>
      <c r="S1128" s="23">
        <v>0</v>
      </c>
      <c r="T1128" s="23">
        <v>0</v>
      </c>
      <c r="U1128" s="23">
        <v>0</v>
      </c>
      <c r="V1128" s="23">
        <v>0</v>
      </c>
      <c r="W1128" s="23">
        <v>0</v>
      </c>
      <c r="X1128" s="23">
        <v>0</v>
      </c>
      <c r="Y1128" s="24">
        <v>0</v>
      </c>
      <c r="Z1128" s="23">
        <v>0</v>
      </c>
      <c r="AA1128" s="23">
        <v>0</v>
      </c>
      <c r="AB1128" s="19" t="str">
        <f>VLOOKUP(E:E,笔记匹配!A:X,3,FALSE)</f>
        <v>西米是个小可爱</v>
      </c>
      <c r="AC1128" s="19" t="str">
        <f>VLOOKUP(E:E,笔记匹配!A:X,2,FALSE)</f>
        <v>月之精华</v>
      </c>
      <c r="AD1128" s="19" t="str">
        <f>VLOOKUP(E:E,笔记匹配!A:X,4,FALSE)</f>
        <v>广禾堂</v>
      </c>
    </row>
    <row r="1129" spans="1:30">
      <c r="A1129" s="22" t="s">
        <v>115</v>
      </c>
      <c r="B1129" s="22" t="s">
        <v>573</v>
      </c>
      <c r="C1129" s="23">
        <v>18063010</v>
      </c>
      <c r="D1129" s="22" t="s">
        <v>172</v>
      </c>
      <c r="E1129" s="22" t="s">
        <v>373</v>
      </c>
      <c r="F1129" s="22" t="s">
        <v>576</v>
      </c>
      <c r="G1129" s="23">
        <v>3590089</v>
      </c>
      <c r="H1129" s="22" t="s">
        <v>577</v>
      </c>
      <c r="I1129" s="23">
        <v>2975278</v>
      </c>
      <c r="J1129" s="22" t="s">
        <v>518</v>
      </c>
      <c r="K1129" s="23">
        <v>88.59</v>
      </c>
      <c r="L1129" s="23">
        <v>5819</v>
      </c>
      <c r="M1129" s="23">
        <v>212</v>
      </c>
      <c r="N1129" s="24">
        <v>0.0364</v>
      </c>
      <c r="O1129" s="23">
        <v>0.42</v>
      </c>
      <c r="P1129" s="23">
        <v>15.22</v>
      </c>
      <c r="Q1129" s="23">
        <v>1</v>
      </c>
      <c r="R1129" s="23">
        <v>0</v>
      </c>
      <c r="S1129" s="23">
        <v>1</v>
      </c>
      <c r="T1129" s="23">
        <v>0</v>
      </c>
      <c r="U1129" s="23">
        <v>0</v>
      </c>
      <c r="V1129" s="23">
        <v>2</v>
      </c>
      <c r="W1129" s="23">
        <v>44.3</v>
      </c>
      <c r="X1129" s="23">
        <v>0</v>
      </c>
      <c r="Y1129" s="24">
        <v>0</v>
      </c>
      <c r="Z1129" s="23">
        <v>2</v>
      </c>
      <c r="AA1129" s="23">
        <v>2</v>
      </c>
      <c r="AB1129" s="19" t="str">
        <f>VLOOKUP(E:E,笔记匹配!A:X,3,FALSE)</f>
        <v>西米是个小可爱</v>
      </c>
      <c r="AC1129" s="19" t="str">
        <f>VLOOKUP(E:E,笔记匹配!A:X,2,FALSE)</f>
        <v>月之精华</v>
      </c>
      <c r="AD1129" s="19" t="str">
        <f>VLOOKUP(E:E,笔记匹配!A:X,4,FALSE)</f>
        <v>广禾堂</v>
      </c>
    </row>
    <row r="1130" spans="1:30">
      <c r="A1130" s="22" t="s">
        <v>115</v>
      </c>
      <c r="B1130" s="22" t="s">
        <v>578</v>
      </c>
      <c r="C1130" s="23">
        <v>18063089</v>
      </c>
      <c r="D1130" s="22" t="s">
        <v>172</v>
      </c>
      <c r="E1130" s="22" t="s">
        <v>372</v>
      </c>
      <c r="F1130" s="22" t="s">
        <v>579</v>
      </c>
      <c r="G1130" s="23">
        <v>3590129</v>
      </c>
      <c r="H1130" s="22" t="s">
        <v>580</v>
      </c>
      <c r="I1130" s="23">
        <v>2975322</v>
      </c>
      <c r="J1130" s="22" t="s">
        <v>518</v>
      </c>
      <c r="K1130" s="23">
        <v>149.01</v>
      </c>
      <c r="L1130" s="23">
        <v>7801</v>
      </c>
      <c r="M1130" s="23">
        <v>184</v>
      </c>
      <c r="N1130" s="24">
        <v>0.0236</v>
      </c>
      <c r="O1130" s="23">
        <v>0.81</v>
      </c>
      <c r="P1130" s="23">
        <v>19.1</v>
      </c>
      <c r="Q1130" s="23">
        <v>5</v>
      </c>
      <c r="R1130" s="23">
        <v>0</v>
      </c>
      <c r="S1130" s="23">
        <v>1</v>
      </c>
      <c r="T1130" s="23">
        <v>0</v>
      </c>
      <c r="U1130" s="23">
        <v>0</v>
      </c>
      <c r="V1130" s="23">
        <v>6</v>
      </c>
      <c r="W1130" s="23">
        <v>24.83</v>
      </c>
      <c r="X1130" s="23">
        <v>0</v>
      </c>
      <c r="Y1130" s="24">
        <v>0</v>
      </c>
      <c r="Z1130" s="23">
        <v>0</v>
      </c>
      <c r="AA1130" s="23">
        <v>0</v>
      </c>
      <c r="AB1130" s="19" t="str">
        <f>VLOOKUP(E:E,笔记匹配!A:X,3,FALSE)</f>
        <v>圆湘琴</v>
      </c>
      <c r="AC1130" s="19" t="str">
        <f>VLOOKUP(E:E,笔记匹配!A:X,2,FALSE)</f>
        <v>月之精华</v>
      </c>
      <c r="AD1130" s="19" t="str">
        <f>VLOOKUP(E:E,笔记匹配!A:X,4,FALSE)</f>
        <v>广禾堂月之精华</v>
      </c>
    </row>
    <row r="1131" spans="1:30">
      <c r="A1131" s="22" t="s">
        <v>115</v>
      </c>
      <c r="B1131" s="22" t="s">
        <v>590</v>
      </c>
      <c r="C1131" s="23">
        <v>19153892</v>
      </c>
      <c r="D1131" s="22" t="s">
        <v>184</v>
      </c>
      <c r="E1131" s="22" t="s">
        <v>374</v>
      </c>
      <c r="F1131" s="22" t="s">
        <v>591</v>
      </c>
      <c r="G1131" s="23">
        <v>4107361</v>
      </c>
      <c r="H1131" s="22" t="s">
        <v>591</v>
      </c>
      <c r="I1131" s="23">
        <v>3489735</v>
      </c>
      <c r="J1131" s="22" t="s">
        <v>518</v>
      </c>
      <c r="K1131" s="23">
        <v>12.39</v>
      </c>
      <c r="L1131" s="23">
        <v>351</v>
      </c>
      <c r="M1131" s="23">
        <v>23</v>
      </c>
      <c r="N1131" s="24">
        <v>0.0655</v>
      </c>
      <c r="O1131" s="23">
        <v>0.54</v>
      </c>
      <c r="P1131" s="23">
        <v>35.3</v>
      </c>
      <c r="Q1131" s="23">
        <v>0</v>
      </c>
      <c r="R1131" s="23">
        <v>0</v>
      </c>
      <c r="S1131" s="23">
        <v>1</v>
      </c>
      <c r="T1131" s="23">
        <v>0</v>
      </c>
      <c r="U1131" s="23">
        <v>0</v>
      </c>
      <c r="V1131" s="23">
        <v>1</v>
      </c>
      <c r="W1131" s="23">
        <v>12.39</v>
      </c>
      <c r="X1131" s="23">
        <v>0</v>
      </c>
      <c r="Y1131" s="24">
        <v>0</v>
      </c>
      <c r="Z1131" s="23">
        <v>0</v>
      </c>
      <c r="AA1131" s="23">
        <v>0</v>
      </c>
      <c r="AB1131" s="19" t="str">
        <f>VLOOKUP(E:E,笔记匹配!A:X,3,FALSE)</f>
        <v>是你拐</v>
      </c>
      <c r="AC1131" s="19" t="str">
        <f>VLOOKUP(E:E,笔记匹配!A:X,2,FALSE)</f>
        <v>月之精华</v>
      </c>
      <c r="AD1131" s="19" t="str">
        <f>VLOOKUP(E:E,笔记匹配!A:X,4,FALSE)</f>
        <v>广禾堂月之精华</v>
      </c>
    </row>
    <row r="1132" spans="1:30">
      <c r="A1132" s="22" t="s">
        <v>115</v>
      </c>
      <c r="B1132" s="22" t="s">
        <v>598</v>
      </c>
      <c r="C1132" s="23">
        <v>19868929</v>
      </c>
      <c r="D1132" s="22" t="s">
        <v>172</v>
      </c>
      <c r="E1132" s="22" t="s">
        <v>372</v>
      </c>
      <c r="F1132" s="22" t="s">
        <v>599</v>
      </c>
      <c r="G1132" s="23">
        <v>4439660</v>
      </c>
      <c r="H1132" s="22" t="s">
        <v>599</v>
      </c>
      <c r="I1132" s="23">
        <v>3806955</v>
      </c>
      <c r="J1132" s="22" t="s">
        <v>518</v>
      </c>
      <c r="K1132" s="23">
        <v>211.68</v>
      </c>
      <c r="L1132" s="23">
        <v>9430</v>
      </c>
      <c r="M1132" s="23">
        <v>266</v>
      </c>
      <c r="N1132" s="24">
        <v>0.0282</v>
      </c>
      <c r="O1132" s="23">
        <v>0.8</v>
      </c>
      <c r="P1132" s="23">
        <v>22.45</v>
      </c>
      <c r="Q1132" s="23">
        <v>0</v>
      </c>
      <c r="R1132" s="23">
        <v>1</v>
      </c>
      <c r="S1132" s="23">
        <v>0</v>
      </c>
      <c r="T1132" s="23">
        <v>0</v>
      </c>
      <c r="U1132" s="23">
        <v>0</v>
      </c>
      <c r="V1132" s="23">
        <v>1</v>
      </c>
      <c r="W1132" s="23">
        <v>211.68</v>
      </c>
      <c r="X1132" s="23">
        <v>0</v>
      </c>
      <c r="Y1132" s="24">
        <v>0</v>
      </c>
      <c r="Z1132" s="23">
        <v>2</v>
      </c>
      <c r="AA1132" s="23">
        <v>0</v>
      </c>
      <c r="AB1132" s="19" t="str">
        <f>VLOOKUP(E:E,笔记匹配!A:X,3,FALSE)</f>
        <v>圆湘琴</v>
      </c>
      <c r="AC1132" s="19" t="str">
        <f>VLOOKUP(E:E,笔记匹配!A:X,2,FALSE)</f>
        <v>月之精华</v>
      </c>
      <c r="AD1132" s="19" t="str">
        <f>VLOOKUP(E:E,笔记匹配!A:X,4,FALSE)</f>
        <v>广禾堂月之精华</v>
      </c>
    </row>
    <row r="1133" spans="1:30">
      <c r="A1133" s="22" t="s">
        <v>115</v>
      </c>
      <c r="B1133" s="22" t="s">
        <v>610</v>
      </c>
      <c r="C1133" s="23">
        <v>20800058</v>
      </c>
      <c r="D1133" s="22" t="s">
        <v>184</v>
      </c>
      <c r="E1133" s="22" t="s">
        <v>372</v>
      </c>
      <c r="F1133" s="22" t="s">
        <v>611</v>
      </c>
      <c r="G1133" s="23">
        <v>4924835</v>
      </c>
      <c r="H1133" s="22" t="s">
        <v>611</v>
      </c>
      <c r="I1133" s="23">
        <v>4180685</v>
      </c>
      <c r="J1133" s="22" t="s">
        <v>518</v>
      </c>
      <c r="K1133" s="23">
        <v>299.99</v>
      </c>
      <c r="L1133" s="23">
        <v>13400</v>
      </c>
      <c r="M1133" s="23">
        <v>423</v>
      </c>
      <c r="N1133" s="24">
        <v>0.0316</v>
      </c>
      <c r="O1133" s="23">
        <v>0.71</v>
      </c>
      <c r="P1133" s="23">
        <v>22.39</v>
      </c>
      <c r="Q1133" s="23">
        <v>12</v>
      </c>
      <c r="R1133" s="23">
        <v>0</v>
      </c>
      <c r="S1133" s="23">
        <v>12</v>
      </c>
      <c r="T1133" s="23">
        <v>1</v>
      </c>
      <c r="U1133" s="23">
        <v>0</v>
      </c>
      <c r="V1133" s="23">
        <v>25</v>
      </c>
      <c r="W1133" s="23">
        <v>12</v>
      </c>
      <c r="X1133" s="23">
        <v>0</v>
      </c>
      <c r="Y1133" s="24">
        <v>0</v>
      </c>
      <c r="Z1133" s="23">
        <v>3</v>
      </c>
      <c r="AA1133" s="23">
        <v>1</v>
      </c>
      <c r="AB1133" s="19" t="str">
        <f>VLOOKUP(E:E,笔记匹配!A:X,3,FALSE)</f>
        <v>圆湘琴</v>
      </c>
      <c r="AC1133" s="19" t="str">
        <f>VLOOKUP(E:E,笔记匹配!A:X,2,FALSE)</f>
        <v>月之精华</v>
      </c>
      <c r="AD1133" s="19" t="str">
        <f>VLOOKUP(E:E,笔记匹配!A:X,4,FALSE)</f>
        <v>广禾堂月之精华</v>
      </c>
    </row>
    <row r="1134" spans="1:30">
      <c r="A1134" s="22" t="s">
        <v>115</v>
      </c>
      <c r="B1134" s="22" t="s">
        <v>614</v>
      </c>
      <c r="C1134" s="23">
        <v>20930624</v>
      </c>
      <c r="D1134" s="22" t="s">
        <v>184</v>
      </c>
      <c r="E1134" s="22" t="s">
        <v>390</v>
      </c>
      <c r="F1134" s="22" t="s">
        <v>615</v>
      </c>
      <c r="G1134" s="23">
        <v>4989047</v>
      </c>
      <c r="H1134" s="22" t="s">
        <v>616</v>
      </c>
      <c r="I1134" s="23">
        <v>4228648</v>
      </c>
      <c r="J1134" s="22" t="s">
        <v>518</v>
      </c>
      <c r="K1134" s="23">
        <v>877.52</v>
      </c>
      <c r="L1134" s="23">
        <v>37188</v>
      </c>
      <c r="M1134" s="23">
        <v>1556</v>
      </c>
      <c r="N1134" s="24">
        <v>0.0418</v>
      </c>
      <c r="O1134" s="23">
        <v>0.56</v>
      </c>
      <c r="P1134" s="23">
        <v>23.6</v>
      </c>
      <c r="Q1134" s="23">
        <v>73</v>
      </c>
      <c r="R1134" s="23">
        <v>1</v>
      </c>
      <c r="S1134" s="23">
        <v>56</v>
      </c>
      <c r="T1134" s="23">
        <v>0</v>
      </c>
      <c r="U1134" s="23">
        <v>1</v>
      </c>
      <c r="V1134" s="23">
        <v>131</v>
      </c>
      <c r="W1134" s="23">
        <v>6.7</v>
      </c>
      <c r="X1134" s="23">
        <v>0</v>
      </c>
      <c r="Y1134" s="24">
        <v>0</v>
      </c>
      <c r="Z1134" s="23">
        <v>14</v>
      </c>
      <c r="AA1134" s="23">
        <v>3</v>
      </c>
      <c r="AB1134" s="19" t="str">
        <f>VLOOKUP(E:E,笔记匹配!A:X,3,FALSE)</f>
        <v>大雷芸</v>
      </c>
      <c r="AC1134" s="19" t="str">
        <f>VLOOKUP(E:E,笔记匹配!A:X,2,FALSE)</f>
        <v>月之精华</v>
      </c>
      <c r="AD1134" s="19" t="str">
        <f>VLOOKUP(E:E,笔记匹配!A:X,4,FALSE)</f>
        <v>广禾堂</v>
      </c>
    </row>
    <row r="1135" spans="1:30">
      <c r="A1135" s="22" t="s">
        <v>115</v>
      </c>
      <c r="B1135" s="22" t="s">
        <v>617</v>
      </c>
      <c r="C1135" s="23">
        <v>21020843</v>
      </c>
      <c r="D1135" s="22" t="s">
        <v>184</v>
      </c>
      <c r="E1135" s="22" t="s">
        <v>396</v>
      </c>
      <c r="F1135" s="22" t="s">
        <v>618</v>
      </c>
      <c r="G1135" s="23">
        <v>5030586</v>
      </c>
      <c r="H1135" s="22" t="s">
        <v>618</v>
      </c>
      <c r="I1135" s="23">
        <v>4259404</v>
      </c>
      <c r="J1135" s="22" t="s">
        <v>518</v>
      </c>
      <c r="K1135" s="23">
        <v>200.58</v>
      </c>
      <c r="L1135" s="23">
        <v>17344</v>
      </c>
      <c r="M1135" s="23">
        <v>990</v>
      </c>
      <c r="N1135" s="24">
        <v>0.0571</v>
      </c>
      <c r="O1135" s="23">
        <v>0.2</v>
      </c>
      <c r="P1135" s="23">
        <v>11.56</v>
      </c>
      <c r="Q1135" s="23">
        <v>13</v>
      </c>
      <c r="R1135" s="23">
        <v>0</v>
      </c>
      <c r="S1135" s="23">
        <v>9</v>
      </c>
      <c r="T1135" s="23">
        <v>3</v>
      </c>
      <c r="U1135" s="23">
        <v>0</v>
      </c>
      <c r="V1135" s="23">
        <v>25</v>
      </c>
      <c r="W1135" s="23">
        <v>8.02</v>
      </c>
      <c r="X1135" s="23">
        <v>0</v>
      </c>
      <c r="Y1135" s="24">
        <v>0</v>
      </c>
      <c r="Z1135" s="23">
        <v>2</v>
      </c>
      <c r="AA1135" s="23">
        <v>4</v>
      </c>
      <c r="AB1135" s="19" t="str">
        <f>VLOOKUP(E:E,笔记匹配!A:X,3,FALSE)</f>
        <v>月子饮食8大原则你吃对了吗</v>
      </c>
      <c r="AC1135" s="19" t="str">
        <f>VLOOKUP(E:E,笔记匹配!A:X,2,FALSE)</f>
        <v>无</v>
      </c>
      <c r="AD1135" s="19" t="str">
        <f>VLOOKUP(E:E,笔记匹配!A:X,4,FALSE)</f>
        <v>无</v>
      </c>
    </row>
    <row r="1136" spans="1:30">
      <c r="A1136" s="22" t="s">
        <v>115</v>
      </c>
      <c r="B1136" s="22" t="s">
        <v>617</v>
      </c>
      <c r="C1136" s="23">
        <v>21038669</v>
      </c>
      <c r="D1136" s="22" t="s">
        <v>184</v>
      </c>
      <c r="E1136" s="22" t="s">
        <v>397</v>
      </c>
      <c r="F1136" s="22" t="s">
        <v>619</v>
      </c>
      <c r="G1136" s="23">
        <v>5038347</v>
      </c>
      <c r="H1136" s="22" t="s">
        <v>619</v>
      </c>
      <c r="I1136" s="23">
        <v>4265435</v>
      </c>
      <c r="J1136" s="22" t="s">
        <v>518</v>
      </c>
      <c r="K1136" s="23">
        <v>82.07</v>
      </c>
      <c r="L1136" s="23">
        <v>5595</v>
      </c>
      <c r="M1136" s="23">
        <v>115</v>
      </c>
      <c r="N1136" s="24">
        <v>0.0206</v>
      </c>
      <c r="O1136" s="23">
        <v>0.71</v>
      </c>
      <c r="P1136" s="23">
        <v>14.67</v>
      </c>
      <c r="Q1136" s="23">
        <v>5</v>
      </c>
      <c r="R1136" s="23">
        <v>0</v>
      </c>
      <c r="S1136" s="23">
        <v>9</v>
      </c>
      <c r="T1136" s="23">
        <v>0</v>
      </c>
      <c r="U1136" s="23">
        <v>0</v>
      </c>
      <c r="V1136" s="23">
        <v>14</v>
      </c>
      <c r="W1136" s="23">
        <v>5.86</v>
      </c>
      <c r="X1136" s="23">
        <v>0</v>
      </c>
      <c r="Y1136" s="24">
        <v>0</v>
      </c>
      <c r="Z1136" s="23">
        <v>2</v>
      </c>
      <c r="AA1136" s="23">
        <v>0</v>
      </c>
      <c r="AB1136" s="19" t="str">
        <f>VLOOKUP(E:E,笔记匹配!A:X,3,FALSE)</f>
        <v>木木酱</v>
      </c>
      <c r="AC1136" s="19" t="str">
        <f>VLOOKUP(E:E,笔记匹配!A:X,2,FALSE)</f>
        <v>月之精华</v>
      </c>
      <c r="AD1136" s="19" t="str">
        <f>VLOOKUP(E:E,笔记匹配!A:X,4,FALSE)</f>
        <v>广禾堂月子汤</v>
      </c>
    </row>
    <row r="1137" spans="1:30">
      <c r="A1137" s="22" t="s">
        <v>116</v>
      </c>
      <c r="B1137" s="22" t="s">
        <v>521</v>
      </c>
      <c r="C1137" s="23">
        <v>16642222</v>
      </c>
      <c r="D1137" s="22" t="s">
        <v>172</v>
      </c>
      <c r="E1137" s="22" t="s">
        <v>372</v>
      </c>
      <c r="F1137" s="22" t="s">
        <v>522</v>
      </c>
      <c r="G1137" s="23">
        <v>3233847</v>
      </c>
      <c r="H1137" s="22" t="s">
        <v>522</v>
      </c>
      <c r="I1137" s="23">
        <v>2619163</v>
      </c>
      <c r="J1137" s="22" t="s">
        <v>518</v>
      </c>
      <c r="K1137" s="23">
        <v>287.3</v>
      </c>
      <c r="L1137" s="23">
        <v>12672</v>
      </c>
      <c r="M1137" s="23">
        <v>420</v>
      </c>
      <c r="N1137" s="24">
        <v>0.0331</v>
      </c>
      <c r="O1137" s="23">
        <v>0.68</v>
      </c>
      <c r="P1137" s="23">
        <v>22.67</v>
      </c>
      <c r="Q1137" s="23">
        <v>2</v>
      </c>
      <c r="R1137" s="23">
        <v>0</v>
      </c>
      <c r="S1137" s="23">
        <v>3</v>
      </c>
      <c r="T1137" s="23">
        <v>0</v>
      </c>
      <c r="U1137" s="23">
        <v>0</v>
      </c>
      <c r="V1137" s="23">
        <v>5</v>
      </c>
      <c r="W1137" s="23">
        <v>57.46</v>
      </c>
      <c r="X1137" s="23">
        <v>0</v>
      </c>
      <c r="Y1137" s="24">
        <v>0</v>
      </c>
      <c r="Z1137" s="23">
        <v>2</v>
      </c>
      <c r="AA1137" s="23">
        <v>0</v>
      </c>
      <c r="AB1137" s="19" t="str">
        <f>VLOOKUP(E:E,笔记匹配!A:X,3,FALSE)</f>
        <v>圆湘琴</v>
      </c>
      <c r="AC1137" s="19" t="str">
        <f>VLOOKUP(E:E,笔记匹配!A:X,2,FALSE)</f>
        <v>月之精华</v>
      </c>
      <c r="AD1137" s="19" t="str">
        <f>VLOOKUP(E:E,笔记匹配!A:X,4,FALSE)</f>
        <v>广禾堂月之精华</v>
      </c>
    </row>
    <row r="1138" spans="1:30">
      <c r="A1138" s="22" t="s">
        <v>116</v>
      </c>
      <c r="B1138" s="22" t="s">
        <v>521</v>
      </c>
      <c r="C1138" s="23">
        <v>16642794</v>
      </c>
      <c r="D1138" s="22" t="s">
        <v>172</v>
      </c>
      <c r="E1138" s="22" t="s">
        <v>372</v>
      </c>
      <c r="F1138" s="22" t="s">
        <v>523</v>
      </c>
      <c r="G1138" s="23">
        <v>3233955</v>
      </c>
      <c r="H1138" s="22" t="s">
        <v>523</v>
      </c>
      <c r="I1138" s="23">
        <v>2619293</v>
      </c>
      <c r="J1138" s="22" t="s">
        <v>518</v>
      </c>
      <c r="K1138" s="23">
        <v>249.58</v>
      </c>
      <c r="L1138" s="23">
        <v>10408</v>
      </c>
      <c r="M1138" s="23">
        <v>301</v>
      </c>
      <c r="N1138" s="24">
        <v>0.0289</v>
      </c>
      <c r="O1138" s="23">
        <v>0.83</v>
      </c>
      <c r="P1138" s="23">
        <v>23.98</v>
      </c>
      <c r="Q1138" s="23">
        <v>0</v>
      </c>
      <c r="R1138" s="23">
        <v>0</v>
      </c>
      <c r="S1138" s="23">
        <v>0</v>
      </c>
      <c r="T1138" s="23">
        <v>0</v>
      </c>
      <c r="U1138" s="23">
        <v>0</v>
      </c>
      <c r="V1138" s="23">
        <v>0</v>
      </c>
      <c r="W1138" s="23">
        <v>0</v>
      </c>
      <c r="X1138" s="23">
        <v>0</v>
      </c>
      <c r="Y1138" s="24">
        <v>0</v>
      </c>
      <c r="Z1138" s="23">
        <v>1</v>
      </c>
      <c r="AA1138" s="23">
        <v>1</v>
      </c>
      <c r="AB1138" s="19" t="str">
        <f>VLOOKUP(E:E,笔记匹配!A:X,3,FALSE)</f>
        <v>圆湘琴</v>
      </c>
      <c r="AC1138" s="19" t="str">
        <f>VLOOKUP(E:E,笔记匹配!A:X,2,FALSE)</f>
        <v>月之精华</v>
      </c>
      <c r="AD1138" s="19" t="str">
        <f>VLOOKUP(E:E,笔记匹配!A:X,4,FALSE)</f>
        <v>广禾堂月之精华</v>
      </c>
    </row>
    <row r="1139" spans="1:30">
      <c r="A1139" s="22" t="s">
        <v>116</v>
      </c>
      <c r="B1139" s="22" t="s">
        <v>521</v>
      </c>
      <c r="C1139" s="23">
        <v>16642894</v>
      </c>
      <c r="D1139" s="22" t="s">
        <v>172</v>
      </c>
      <c r="E1139" s="22" t="s">
        <v>372</v>
      </c>
      <c r="F1139" s="22" t="s">
        <v>524</v>
      </c>
      <c r="G1139" s="23">
        <v>3233979</v>
      </c>
      <c r="H1139" s="22" t="s">
        <v>524</v>
      </c>
      <c r="I1139" s="23">
        <v>2619310</v>
      </c>
      <c r="J1139" s="22" t="s">
        <v>518</v>
      </c>
      <c r="K1139" s="23">
        <v>1.2</v>
      </c>
      <c r="L1139" s="23">
        <v>123</v>
      </c>
      <c r="M1139" s="23">
        <v>4</v>
      </c>
      <c r="N1139" s="24">
        <v>0.0325</v>
      </c>
      <c r="O1139" s="23">
        <v>0.3</v>
      </c>
      <c r="P1139" s="23">
        <v>9.76</v>
      </c>
      <c r="Q1139" s="23">
        <v>0</v>
      </c>
      <c r="R1139" s="23">
        <v>0</v>
      </c>
      <c r="S1139" s="23">
        <v>0</v>
      </c>
      <c r="T1139" s="23">
        <v>0</v>
      </c>
      <c r="U1139" s="23">
        <v>0</v>
      </c>
      <c r="V1139" s="23">
        <v>0</v>
      </c>
      <c r="W1139" s="23">
        <v>0</v>
      </c>
      <c r="X1139" s="23">
        <v>0</v>
      </c>
      <c r="Y1139" s="24">
        <v>0</v>
      </c>
      <c r="Z1139" s="23">
        <v>0</v>
      </c>
      <c r="AA1139" s="23">
        <v>0</v>
      </c>
      <c r="AB1139" s="19" t="str">
        <f>VLOOKUP(E:E,笔记匹配!A:X,3,FALSE)</f>
        <v>圆湘琴</v>
      </c>
      <c r="AC1139" s="19" t="str">
        <f>VLOOKUP(E:E,笔记匹配!A:X,2,FALSE)</f>
        <v>月之精华</v>
      </c>
      <c r="AD1139" s="19" t="str">
        <f>VLOOKUP(E:E,笔记匹配!A:X,4,FALSE)</f>
        <v>广禾堂月之精华</v>
      </c>
    </row>
    <row r="1140" spans="1:30">
      <c r="A1140" s="22" t="s">
        <v>116</v>
      </c>
      <c r="B1140" s="22" t="s">
        <v>531</v>
      </c>
      <c r="C1140" s="23">
        <v>16851432</v>
      </c>
      <c r="D1140" s="22" t="s">
        <v>172</v>
      </c>
      <c r="E1140" s="22" t="s">
        <v>372</v>
      </c>
      <c r="F1140" s="22" t="s">
        <v>532</v>
      </c>
      <c r="G1140" s="23">
        <v>3264185</v>
      </c>
      <c r="H1140" s="22" t="s">
        <v>532</v>
      </c>
      <c r="I1140" s="23">
        <v>2651960</v>
      </c>
      <c r="J1140" s="22" t="s">
        <v>518</v>
      </c>
      <c r="K1140" s="23">
        <v>148.43</v>
      </c>
      <c r="L1140" s="23">
        <v>11478</v>
      </c>
      <c r="M1140" s="23">
        <v>325</v>
      </c>
      <c r="N1140" s="24">
        <v>0.0283</v>
      </c>
      <c r="O1140" s="23">
        <v>0.46</v>
      </c>
      <c r="P1140" s="23">
        <v>12.93</v>
      </c>
      <c r="Q1140" s="23">
        <v>1</v>
      </c>
      <c r="R1140" s="23">
        <v>0</v>
      </c>
      <c r="S1140" s="23">
        <v>0</v>
      </c>
      <c r="T1140" s="23">
        <v>0</v>
      </c>
      <c r="U1140" s="23">
        <v>0</v>
      </c>
      <c r="V1140" s="23">
        <v>1</v>
      </c>
      <c r="W1140" s="23">
        <v>148.43</v>
      </c>
      <c r="X1140" s="23">
        <v>0</v>
      </c>
      <c r="Y1140" s="24">
        <v>0</v>
      </c>
      <c r="Z1140" s="23">
        <v>1</v>
      </c>
      <c r="AA1140" s="23">
        <v>0</v>
      </c>
      <c r="AB1140" s="19" t="str">
        <f>VLOOKUP(E:E,笔记匹配!A:X,3,FALSE)</f>
        <v>圆湘琴</v>
      </c>
      <c r="AC1140" s="19" t="str">
        <f>VLOOKUP(E:E,笔记匹配!A:X,2,FALSE)</f>
        <v>月之精华</v>
      </c>
      <c r="AD1140" s="19" t="str">
        <f>VLOOKUP(E:E,笔记匹配!A:X,4,FALSE)</f>
        <v>广禾堂月之精华</v>
      </c>
    </row>
    <row r="1141" spans="1:30">
      <c r="A1141" s="22" t="s">
        <v>116</v>
      </c>
      <c r="B1141" s="22" t="s">
        <v>557</v>
      </c>
      <c r="C1141" s="23">
        <v>17419696</v>
      </c>
      <c r="D1141" s="22" t="s">
        <v>172</v>
      </c>
      <c r="E1141" s="22" t="s">
        <v>372</v>
      </c>
      <c r="F1141" s="22" t="s">
        <v>558</v>
      </c>
      <c r="G1141" s="23">
        <v>3345513</v>
      </c>
      <c r="H1141" s="22" t="s">
        <v>558</v>
      </c>
      <c r="I1141" s="23">
        <v>2733316</v>
      </c>
      <c r="J1141" s="22" t="s">
        <v>518</v>
      </c>
      <c r="K1141" s="23">
        <v>228.81</v>
      </c>
      <c r="L1141" s="23">
        <v>12147</v>
      </c>
      <c r="M1141" s="23">
        <v>315</v>
      </c>
      <c r="N1141" s="24">
        <v>0.0259</v>
      </c>
      <c r="O1141" s="23">
        <v>0.73</v>
      </c>
      <c r="P1141" s="23">
        <v>18.84</v>
      </c>
      <c r="Q1141" s="23">
        <v>3</v>
      </c>
      <c r="R1141" s="23">
        <v>0</v>
      </c>
      <c r="S1141" s="23">
        <v>1</v>
      </c>
      <c r="T1141" s="23">
        <v>0</v>
      </c>
      <c r="U1141" s="23">
        <v>0</v>
      </c>
      <c r="V1141" s="23">
        <v>4</v>
      </c>
      <c r="W1141" s="23">
        <v>57.2</v>
      </c>
      <c r="X1141" s="23">
        <v>0</v>
      </c>
      <c r="Y1141" s="24">
        <v>0</v>
      </c>
      <c r="Z1141" s="23">
        <v>1</v>
      </c>
      <c r="AA1141" s="23">
        <v>1</v>
      </c>
      <c r="AB1141" s="19" t="str">
        <f>VLOOKUP(E:E,笔记匹配!A:X,3,FALSE)</f>
        <v>圆湘琴</v>
      </c>
      <c r="AC1141" s="19" t="str">
        <f>VLOOKUP(E:E,笔记匹配!A:X,2,FALSE)</f>
        <v>月之精华</v>
      </c>
      <c r="AD1141" s="19" t="str">
        <f>VLOOKUP(E:E,笔记匹配!A:X,4,FALSE)</f>
        <v>广禾堂月之精华</v>
      </c>
    </row>
    <row r="1142" spans="1:30">
      <c r="A1142" s="22" t="s">
        <v>116</v>
      </c>
      <c r="B1142" s="22" t="s">
        <v>569</v>
      </c>
      <c r="C1142" s="23">
        <v>17994331</v>
      </c>
      <c r="D1142" s="22" t="s">
        <v>172</v>
      </c>
      <c r="E1142" s="22" t="s">
        <v>372</v>
      </c>
      <c r="F1142" s="22" t="s">
        <v>570</v>
      </c>
      <c r="G1142" s="23">
        <v>3555881</v>
      </c>
      <c r="H1142" s="22" t="s">
        <v>570</v>
      </c>
      <c r="I1142" s="23">
        <v>2940876</v>
      </c>
      <c r="J1142" s="22" t="s">
        <v>518</v>
      </c>
      <c r="K1142" s="23">
        <v>8.8</v>
      </c>
      <c r="L1142" s="23">
        <v>804</v>
      </c>
      <c r="M1142" s="23">
        <v>30</v>
      </c>
      <c r="N1142" s="24">
        <v>0.0373</v>
      </c>
      <c r="O1142" s="23">
        <v>0.29</v>
      </c>
      <c r="P1142" s="23">
        <v>10.95</v>
      </c>
      <c r="Q1142" s="23">
        <v>0</v>
      </c>
      <c r="R1142" s="23">
        <v>0</v>
      </c>
      <c r="S1142" s="23">
        <v>0</v>
      </c>
      <c r="T1142" s="23">
        <v>0</v>
      </c>
      <c r="U1142" s="23">
        <v>0</v>
      </c>
      <c r="V1142" s="23">
        <v>0</v>
      </c>
      <c r="W1142" s="23">
        <v>0</v>
      </c>
      <c r="X1142" s="23">
        <v>0</v>
      </c>
      <c r="Y1142" s="24">
        <v>0</v>
      </c>
      <c r="Z1142" s="23">
        <v>0</v>
      </c>
      <c r="AA1142" s="23">
        <v>0</v>
      </c>
      <c r="AB1142" s="19" t="str">
        <f>VLOOKUP(E:E,笔记匹配!A:X,3,FALSE)</f>
        <v>圆湘琴</v>
      </c>
      <c r="AC1142" s="19" t="str">
        <f>VLOOKUP(E:E,笔记匹配!A:X,2,FALSE)</f>
        <v>月之精华</v>
      </c>
      <c r="AD1142" s="19" t="str">
        <f>VLOOKUP(E:E,笔记匹配!A:X,4,FALSE)</f>
        <v>广禾堂月之精华</v>
      </c>
    </row>
    <row r="1143" spans="1:30">
      <c r="A1143" s="22" t="s">
        <v>116</v>
      </c>
      <c r="B1143" s="22" t="s">
        <v>573</v>
      </c>
      <c r="C1143" s="23">
        <v>18062841</v>
      </c>
      <c r="D1143" s="22" t="s">
        <v>172</v>
      </c>
      <c r="E1143" s="22" t="s">
        <v>373</v>
      </c>
      <c r="F1143" s="22" t="s">
        <v>574</v>
      </c>
      <c r="G1143" s="23">
        <v>3590010</v>
      </c>
      <c r="H1143" s="22" t="s">
        <v>575</v>
      </c>
      <c r="I1143" s="23">
        <v>2975201</v>
      </c>
      <c r="J1143" s="22" t="s">
        <v>518</v>
      </c>
      <c r="K1143" s="23">
        <v>3.4</v>
      </c>
      <c r="L1143" s="23">
        <v>246</v>
      </c>
      <c r="M1143" s="23">
        <v>12</v>
      </c>
      <c r="N1143" s="24">
        <v>0.0488</v>
      </c>
      <c r="O1143" s="23">
        <v>0.28</v>
      </c>
      <c r="P1143" s="23">
        <v>13.82</v>
      </c>
      <c r="Q1143" s="23">
        <v>0</v>
      </c>
      <c r="R1143" s="23">
        <v>0</v>
      </c>
      <c r="S1143" s="23">
        <v>0</v>
      </c>
      <c r="T1143" s="23">
        <v>0</v>
      </c>
      <c r="U1143" s="23">
        <v>0</v>
      </c>
      <c r="V1143" s="23">
        <v>0</v>
      </c>
      <c r="W1143" s="23">
        <v>0</v>
      </c>
      <c r="X1143" s="23">
        <v>0</v>
      </c>
      <c r="Y1143" s="24">
        <v>0</v>
      </c>
      <c r="Z1143" s="23">
        <v>0</v>
      </c>
      <c r="AA1143" s="23">
        <v>0</v>
      </c>
      <c r="AB1143" s="19" t="str">
        <f>VLOOKUP(E:E,笔记匹配!A:X,3,FALSE)</f>
        <v>西米是个小可爱</v>
      </c>
      <c r="AC1143" s="19" t="str">
        <f>VLOOKUP(E:E,笔记匹配!A:X,2,FALSE)</f>
        <v>月之精华</v>
      </c>
      <c r="AD1143" s="19" t="str">
        <f>VLOOKUP(E:E,笔记匹配!A:X,4,FALSE)</f>
        <v>广禾堂</v>
      </c>
    </row>
    <row r="1144" spans="1:30">
      <c r="A1144" s="22" t="s">
        <v>116</v>
      </c>
      <c r="B1144" s="22" t="s">
        <v>573</v>
      </c>
      <c r="C1144" s="23">
        <v>18063010</v>
      </c>
      <c r="D1144" s="22" t="s">
        <v>172</v>
      </c>
      <c r="E1144" s="22" t="s">
        <v>373</v>
      </c>
      <c r="F1144" s="22" t="s">
        <v>576</v>
      </c>
      <c r="G1144" s="23">
        <v>3590089</v>
      </c>
      <c r="H1144" s="22" t="s">
        <v>577</v>
      </c>
      <c r="I1144" s="23">
        <v>2975278</v>
      </c>
      <c r="J1144" s="22" t="s">
        <v>518</v>
      </c>
      <c r="K1144" s="23">
        <v>70.59</v>
      </c>
      <c r="L1144" s="23">
        <v>5114</v>
      </c>
      <c r="M1144" s="23">
        <v>162</v>
      </c>
      <c r="N1144" s="24">
        <v>0.0317</v>
      </c>
      <c r="O1144" s="23">
        <v>0.44</v>
      </c>
      <c r="P1144" s="23">
        <v>13.8</v>
      </c>
      <c r="Q1144" s="23">
        <v>0</v>
      </c>
      <c r="R1144" s="23">
        <v>0</v>
      </c>
      <c r="S1144" s="23">
        <v>2</v>
      </c>
      <c r="T1144" s="23">
        <v>0</v>
      </c>
      <c r="U1144" s="23">
        <v>0</v>
      </c>
      <c r="V1144" s="23">
        <v>2</v>
      </c>
      <c r="W1144" s="23">
        <v>35.3</v>
      </c>
      <c r="X1144" s="23">
        <v>0</v>
      </c>
      <c r="Y1144" s="24">
        <v>0</v>
      </c>
      <c r="Z1144" s="23">
        <v>1</v>
      </c>
      <c r="AA1144" s="23">
        <v>0</v>
      </c>
      <c r="AB1144" s="19" t="str">
        <f>VLOOKUP(E:E,笔记匹配!A:X,3,FALSE)</f>
        <v>西米是个小可爱</v>
      </c>
      <c r="AC1144" s="19" t="str">
        <f>VLOOKUP(E:E,笔记匹配!A:X,2,FALSE)</f>
        <v>月之精华</v>
      </c>
      <c r="AD1144" s="19" t="str">
        <f>VLOOKUP(E:E,笔记匹配!A:X,4,FALSE)</f>
        <v>广禾堂</v>
      </c>
    </row>
    <row r="1145" spans="1:30">
      <c r="A1145" s="22" t="s">
        <v>116</v>
      </c>
      <c r="B1145" s="22" t="s">
        <v>578</v>
      </c>
      <c r="C1145" s="23">
        <v>18063089</v>
      </c>
      <c r="D1145" s="22" t="s">
        <v>172</v>
      </c>
      <c r="E1145" s="22" t="s">
        <v>372</v>
      </c>
      <c r="F1145" s="22" t="s">
        <v>579</v>
      </c>
      <c r="G1145" s="23">
        <v>3590129</v>
      </c>
      <c r="H1145" s="22" t="s">
        <v>580</v>
      </c>
      <c r="I1145" s="23">
        <v>2975322</v>
      </c>
      <c r="J1145" s="22" t="s">
        <v>518</v>
      </c>
      <c r="K1145" s="23">
        <v>158</v>
      </c>
      <c r="L1145" s="23">
        <v>7783</v>
      </c>
      <c r="M1145" s="23">
        <v>199</v>
      </c>
      <c r="N1145" s="24">
        <v>0.0256</v>
      </c>
      <c r="O1145" s="23">
        <v>0.79</v>
      </c>
      <c r="P1145" s="23">
        <v>20.3</v>
      </c>
      <c r="Q1145" s="23">
        <v>2</v>
      </c>
      <c r="R1145" s="23">
        <v>0</v>
      </c>
      <c r="S1145" s="23">
        <v>0</v>
      </c>
      <c r="T1145" s="23">
        <v>0</v>
      </c>
      <c r="U1145" s="23">
        <v>1</v>
      </c>
      <c r="V1145" s="23">
        <v>3</v>
      </c>
      <c r="W1145" s="23">
        <v>52.67</v>
      </c>
      <c r="X1145" s="23">
        <v>0</v>
      </c>
      <c r="Y1145" s="24">
        <v>0</v>
      </c>
      <c r="Z1145" s="23">
        <v>4</v>
      </c>
      <c r="AA1145" s="23">
        <v>1</v>
      </c>
      <c r="AB1145" s="19" t="str">
        <f>VLOOKUP(E:E,笔记匹配!A:X,3,FALSE)</f>
        <v>圆湘琴</v>
      </c>
      <c r="AC1145" s="19" t="str">
        <f>VLOOKUP(E:E,笔记匹配!A:X,2,FALSE)</f>
        <v>月之精华</v>
      </c>
      <c r="AD1145" s="19" t="str">
        <f>VLOOKUP(E:E,笔记匹配!A:X,4,FALSE)</f>
        <v>广禾堂月之精华</v>
      </c>
    </row>
    <row r="1146" spans="1:30">
      <c r="A1146" s="22" t="s">
        <v>116</v>
      </c>
      <c r="B1146" s="22" t="s">
        <v>590</v>
      </c>
      <c r="C1146" s="23">
        <v>19153892</v>
      </c>
      <c r="D1146" s="22" t="s">
        <v>184</v>
      </c>
      <c r="E1146" s="22" t="s">
        <v>374</v>
      </c>
      <c r="F1146" s="22" t="s">
        <v>591</v>
      </c>
      <c r="G1146" s="23">
        <v>4107361</v>
      </c>
      <c r="H1146" s="22" t="s">
        <v>591</v>
      </c>
      <c r="I1146" s="23">
        <v>3489735</v>
      </c>
      <c r="J1146" s="22" t="s">
        <v>518</v>
      </c>
      <c r="K1146" s="23">
        <v>14.41</v>
      </c>
      <c r="L1146" s="23">
        <v>371</v>
      </c>
      <c r="M1146" s="23">
        <v>27</v>
      </c>
      <c r="N1146" s="24">
        <v>0.0728</v>
      </c>
      <c r="O1146" s="23">
        <v>0.53</v>
      </c>
      <c r="P1146" s="23">
        <v>38.84</v>
      </c>
      <c r="Q1146" s="23">
        <v>2</v>
      </c>
      <c r="R1146" s="23">
        <v>0</v>
      </c>
      <c r="S1146" s="23">
        <v>0</v>
      </c>
      <c r="T1146" s="23">
        <v>0</v>
      </c>
      <c r="U1146" s="23">
        <v>0</v>
      </c>
      <c r="V1146" s="23">
        <v>2</v>
      </c>
      <c r="W1146" s="23">
        <v>7.2</v>
      </c>
      <c r="X1146" s="23">
        <v>0</v>
      </c>
      <c r="Y1146" s="24">
        <v>0</v>
      </c>
      <c r="Z1146" s="23">
        <v>0</v>
      </c>
      <c r="AA1146" s="23">
        <v>0</v>
      </c>
      <c r="AB1146" s="19" t="str">
        <f>VLOOKUP(E:E,笔记匹配!A:X,3,FALSE)</f>
        <v>是你拐</v>
      </c>
      <c r="AC1146" s="19" t="str">
        <f>VLOOKUP(E:E,笔记匹配!A:X,2,FALSE)</f>
        <v>月之精华</v>
      </c>
      <c r="AD1146" s="19" t="str">
        <f>VLOOKUP(E:E,笔记匹配!A:X,4,FALSE)</f>
        <v>广禾堂月之精华</v>
      </c>
    </row>
    <row r="1147" spans="1:30">
      <c r="A1147" s="22" t="s">
        <v>116</v>
      </c>
      <c r="B1147" s="22" t="s">
        <v>598</v>
      </c>
      <c r="C1147" s="23">
        <v>19868929</v>
      </c>
      <c r="D1147" s="22" t="s">
        <v>172</v>
      </c>
      <c r="E1147" s="22" t="s">
        <v>372</v>
      </c>
      <c r="F1147" s="22" t="s">
        <v>599</v>
      </c>
      <c r="G1147" s="23">
        <v>4439660</v>
      </c>
      <c r="H1147" s="22" t="s">
        <v>599</v>
      </c>
      <c r="I1147" s="23">
        <v>3806955</v>
      </c>
      <c r="J1147" s="22" t="s">
        <v>518</v>
      </c>
      <c r="K1147" s="23">
        <v>208.62</v>
      </c>
      <c r="L1147" s="23">
        <v>10522</v>
      </c>
      <c r="M1147" s="23">
        <v>265</v>
      </c>
      <c r="N1147" s="24">
        <v>0.0252</v>
      </c>
      <c r="O1147" s="23">
        <v>0.79</v>
      </c>
      <c r="P1147" s="23">
        <v>19.83</v>
      </c>
      <c r="Q1147" s="23">
        <v>2</v>
      </c>
      <c r="R1147" s="23">
        <v>0</v>
      </c>
      <c r="S1147" s="23">
        <v>2</v>
      </c>
      <c r="T1147" s="23">
        <v>0</v>
      </c>
      <c r="U1147" s="23">
        <v>0</v>
      </c>
      <c r="V1147" s="23">
        <v>4</v>
      </c>
      <c r="W1147" s="23">
        <v>52.16</v>
      </c>
      <c r="X1147" s="23">
        <v>0</v>
      </c>
      <c r="Y1147" s="24">
        <v>0</v>
      </c>
      <c r="Z1147" s="23">
        <v>1</v>
      </c>
      <c r="AA1147" s="23">
        <v>1</v>
      </c>
      <c r="AB1147" s="19" t="str">
        <f>VLOOKUP(E:E,笔记匹配!A:X,3,FALSE)</f>
        <v>圆湘琴</v>
      </c>
      <c r="AC1147" s="19" t="str">
        <f>VLOOKUP(E:E,笔记匹配!A:X,2,FALSE)</f>
        <v>月之精华</v>
      </c>
      <c r="AD1147" s="19" t="str">
        <f>VLOOKUP(E:E,笔记匹配!A:X,4,FALSE)</f>
        <v>广禾堂月之精华</v>
      </c>
    </row>
    <row r="1148" spans="1:30">
      <c r="A1148" s="22" t="s">
        <v>116</v>
      </c>
      <c r="B1148" s="22" t="s">
        <v>610</v>
      </c>
      <c r="C1148" s="23">
        <v>20800058</v>
      </c>
      <c r="D1148" s="22" t="s">
        <v>184</v>
      </c>
      <c r="E1148" s="22" t="s">
        <v>372</v>
      </c>
      <c r="F1148" s="22" t="s">
        <v>611</v>
      </c>
      <c r="G1148" s="23">
        <v>4924835</v>
      </c>
      <c r="H1148" s="22" t="s">
        <v>611</v>
      </c>
      <c r="I1148" s="23">
        <v>4180685</v>
      </c>
      <c r="J1148" s="22" t="s">
        <v>518</v>
      </c>
      <c r="K1148" s="23">
        <v>280.42</v>
      </c>
      <c r="L1148" s="23">
        <v>12041</v>
      </c>
      <c r="M1148" s="23">
        <v>385</v>
      </c>
      <c r="N1148" s="24">
        <v>0.032</v>
      </c>
      <c r="O1148" s="23">
        <v>0.73</v>
      </c>
      <c r="P1148" s="23">
        <v>23.29</v>
      </c>
      <c r="Q1148" s="23">
        <v>13</v>
      </c>
      <c r="R1148" s="23">
        <v>1</v>
      </c>
      <c r="S1148" s="23">
        <v>12</v>
      </c>
      <c r="T1148" s="23">
        <v>1</v>
      </c>
      <c r="U1148" s="23">
        <v>1</v>
      </c>
      <c r="V1148" s="23">
        <v>28</v>
      </c>
      <c r="W1148" s="23">
        <v>10.02</v>
      </c>
      <c r="X1148" s="23">
        <v>0</v>
      </c>
      <c r="Y1148" s="24">
        <v>0</v>
      </c>
      <c r="Z1148" s="23">
        <v>2</v>
      </c>
      <c r="AA1148" s="23">
        <v>2</v>
      </c>
      <c r="AB1148" s="19" t="str">
        <f>VLOOKUP(E:E,笔记匹配!A:X,3,FALSE)</f>
        <v>圆湘琴</v>
      </c>
      <c r="AC1148" s="19" t="str">
        <f>VLOOKUP(E:E,笔记匹配!A:X,2,FALSE)</f>
        <v>月之精华</v>
      </c>
      <c r="AD1148" s="19" t="str">
        <f>VLOOKUP(E:E,笔记匹配!A:X,4,FALSE)</f>
        <v>广禾堂月之精华</v>
      </c>
    </row>
    <row r="1149" spans="1:30">
      <c r="A1149" s="22" t="s">
        <v>116</v>
      </c>
      <c r="B1149" s="22" t="s">
        <v>614</v>
      </c>
      <c r="C1149" s="23">
        <v>20930624</v>
      </c>
      <c r="D1149" s="22" t="s">
        <v>184</v>
      </c>
      <c r="E1149" s="22" t="s">
        <v>390</v>
      </c>
      <c r="F1149" s="22" t="s">
        <v>615</v>
      </c>
      <c r="G1149" s="23">
        <v>4989047</v>
      </c>
      <c r="H1149" s="22" t="s">
        <v>616</v>
      </c>
      <c r="I1149" s="23">
        <v>4228648</v>
      </c>
      <c r="J1149" s="22" t="s">
        <v>518</v>
      </c>
      <c r="K1149" s="23">
        <v>811.29</v>
      </c>
      <c r="L1149" s="23">
        <v>33834</v>
      </c>
      <c r="M1149" s="23">
        <v>1415</v>
      </c>
      <c r="N1149" s="24">
        <v>0.0418</v>
      </c>
      <c r="O1149" s="23">
        <v>0.57</v>
      </c>
      <c r="P1149" s="23">
        <v>23.98</v>
      </c>
      <c r="Q1149" s="23">
        <v>80</v>
      </c>
      <c r="R1149" s="23">
        <v>2</v>
      </c>
      <c r="S1149" s="23">
        <v>52</v>
      </c>
      <c r="T1149" s="23">
        <v>0</v>
      </c>
      <c r="U1149" s="23">
        <v>3</v>
      </c>
      <c r="V1149" s="23">
        <v>137</v>
      </c>
      <c r="W1149" s="23">
        <v>5.92</v>
      </c>
      <c r="X1149" s="23">
        <v>0</v>
      </c>
      <c r="Y1149" s="24">
        <v>0</v>
      </c>
      <c r="Z1149" s="23">
        <v>2</v>
      </c>
      <c r="AA1149" s="23">
        <v>2</v>
      </c>
      <c r="AB1149" s="19" t="str">
        <f>VLOOKUP(E:E,笔记匹配!A:X,3,FALSE)</f>
        <v>大雷芸</v>
      </c>
      <c r="AC1149" s="19" t="str">
        <f>VLOOKUP(E:E,笔记匹配!A:X,2,FALSE)</f>
        <v>月之精华</v>
      </c>
      <c r="AD1149" s="19" t="str">
        <f>VLOOKUP(E:E,笔记匹配!A:X,4,FALSE)</f>
        <v>广禾堂</v>
      </c>
    </row>
    <row r="1150" spans="1:30">
      <c r="A1150" s="22" t="s">
        <v>116</v>
      </c>
      <c r="B1150" s="22" t="s">
        <v>617</v>
      </c>
      <c r="C1150" s="23">
        <v>21020843</v>
      </c>
      <c r="D1150" s="22" t="s">
        <v>184</v>
      </c>
      <c r="E1150" s="22" t="s">
        <v>396</v>
      </c>
      <c r="F1150" s="22" t="s">
        <v>618</v>
      </c>
      <c r="G1150" s="23">
        <v>5030586</v>
      </c>
      <c r="H1150" s="22" t="s">
        <v>618</v>
      </c>
      <c r="I1150" s="23">
        <v>4259404</v>
      </c>
      <c r="J1150" s="22" t="s">
        <v>518</v>
      </c>
      <c r="K1150" s="23">
        <v>52.18</v>
      </c>
      <c r="L1150" s="23">
        <v>3032</v>
      </c>
      <c r="M1150" s="23">
        <v>229</v>
      </c>
      <c r="N1150" s="24">
        <v>0.0755</v>
      </c>
      <c r="O1150" s="23">
        <v>0.23</v>
      </c>
      <c r="P1150" s="23">
        <v>17.21</v>
      </c>
      <c r="Q1150" s="23">
        <v>2</v>
      </c>
      <c r="R1150" s="23">
        <v>0</v>
      </c>
      <c r="S1150" s="23">
        <v>2</v>
      </c>
      <c r="T1150" s="23">
        <v>0</v>
      </c>
      <c r="U1150" s="23">
        <v>1</v>
      </c>
      <c r="V1150" s="23">
        <v>5</v>
      </c>
      <c r="W1150" s="23">
        <v>10.44</v>
      </c>
      <c r="X1150" s="23">
        <v>0</v>
      </c>
      <c r="Y1150" s="24">
        <v>0</v>
      </c>
      <c r="Z1150" s="23">
        <v>1</v>
      </c>
      <c r="AA1150" s="23">
        <v>5</v>
      </c>
      <c r="AB1150" s="19" t="str">
        <f>VLOOKUP(E:E,笔记匹配!A:X,3,FALSE)</f>
        <v>月子饮食8大原则你吃对了吗</v>
      </c>
      <c r="AC1150" s="19" t="str">
        <f>VLOOKUP(E:E,笔记匹配!A:X,2,FALSE)</f>
        <v>无</v>
      </c>
      <c r="AD1150" s="19" t="str">
        <f>VLOOKUP(E:E,笔记匹配!A:X,4,FALSE)</f>
        <v>无</v>
      </c>
    </row>
    <row r="1151" spans="1:30">
      <c r="A1151" s="22" t="s">
        <v>116</v>
      </c>
      <c r="B1151" s="22" t="s">
        <v>617</v>
      </c>
      <c r="C1151" s="23">
        <v>21038669</v>
      </c>
      <c r="D1151" s="22" t="s">
        <v>184</v>
      </c>
      <c r="E1151" s="22" t="s">
        <v>397</v>
      </c>
      <c r="F1151" s="22" t="s">
        <v>619</v>
      </c>
      <c r="G1151" s="23">
        <v>5038347</v>
      </c>
      <c r="H1151" s="22" t="s">
        <v>619</v>
      </c>
      <c r="I1151" s="23">
        <v>4265435</v>
      </c>
      <c r="J1151" s="22" t="s">
        <v>518</v>
      </c>
      <c r="K1151" s="23">
        <v>64.1</v>
      </c>
      <c r="L1151" s="23">
        <v>3409</v>
      </c>
      <c r="M1151" s="23">
        <v>74</v>
      </c>
      <c r="N1151" s="24">
        <v>0.0217</v>
      </c>
      <c r="O1151" s="23">
        <v>0.87</v>
      </c>
      <c r="P1151" s="23">
        <v>18.8</v>
      </c>
      <c r="Q1151" s="23">
        <v>3</v>
      </c>
      <c r="R1151" s="23">
        <v>0</v>
      </c>
      <c r="S1151" s="23">
        <v>4</v>
      </c>
      <c r="T1151" s="23">
        <v>0</v>
      </c>
      <c r="U1151" s="23">
        <v>0</v>
      </c>
      <c r="V1151" s="23">
        <v>7</v>
      </c>
      <c r="W1151" s="23">
        <v>9.16</v>
      </c>
      <c r="X1151" s="23">
        <v>0</v>
      </c>
      <c r="Y1151" s="24">
        <v>0</v>
      </c>
      <c r="Z1151" s="23">
        <v>1</v>
      </c>
      <c r="AA1151" s="23">
        <v>0</v>
      </c>
      <c r="AB1151" s="19" t="str">
        <f>VLOOKUP(E:E,笔记匹配!A:X,3,FALSE)</f>
        <v>木木酱</v>
      </c>
      <c r="AC1151" s="19" t="str">
        <f>VLOOKUP(E:E,笔记匹配!A:X,2,FALSE)</f>
        <v>月之精华</v>
      </c>
      <c r="AD1151" s="19" t="str">
        <f>VLOOKUP(E:E,笔记匹配!A:X,4,FALSE)</f>
        <v>广禾堂月子汤</v>
      </c>
    </row>
    <row r="1152" spans="1:30">
      <c r="A1152" s="22" t="s">
        <v>117</v>
      </c>
      <c r="B1152" s="22" t="s">
        <v>521</v>
      </c>
      <c r="C1152" s="23">
        <v>16642222</v>
      </c>
      <c r="D1152" s="22" t="s">
        <v>172</v>
      </c>
      <c r="E1152" s="22" t="s">
        <v>372</v>
      </c>
      <c r="F1152" s="22" t="s">
        <v>522</v>
      </c>
      <c r="G1152" s="23">
        <v>3233847</v>
      </c>
      <c r="H1152" s="22" t="s">
        <v>522</v>
      </c>
      <c r="I1152" s="23">
        <v>2619163</v>
      </c>
      <c r="J1152" s="22" t="s">
        <v>518</v>
      </c>
      <c r="K1152" s="23">
        <v>220.41</v>
      </c>
      <c r="L1152" s="23">
        <v>10009</v>
      </c>
      <c r="M1152" s="23">
        <v>305</v>
      </c>
      <c r="N1152" s="24">
        <v>0.0305</v>
      </c>
      <c r="O1152" s="23">
        <v>0.72</v>
      </c>
      <c r="P1152" s="23">
        <v>22.02</v>
      </c>
      <c r="Q1152" s="23">
        <v>2</v>
      </c>
      <c r="R1152" s="23">
        <v>0</v>
      </c>
      <c r="S1152" s="23">
        <v>0</v>
      </c>
      <c r="T1152" s="23">
        <v>0</v>
      </c>
      <c r="U1152" s="23">
        <v>1</v>
      </c>
      <c r="V1152" s="23">
        <v>3</v>
      </c>
      <c r="W1152" s="23">
        <v>73.47</v>
      </c>
      <c r="X1152" s="23">
        <v>0</v>
      </c>
      <c r="Y1152" s="24">
        <v>0</v>
      </c>
      <c r="Z1152" s="23">
        <v>0</v>
      </c>
      <c r="AA1152" s="23">
        <v>0</v>
      </c>
      <c r="AB1152" s="19" t="str">
        <f>VLOOKUP(E:E,笔记匹配!A:X,3,FALSE)</f>
        <v>圆湘琴</v>
      </c>
      <c r="AC1152" s="19" t="str">
        <f>VLOOKUP(E:E,笔记匹配!A:X,2,FALSE)</f>
        <v>月之精华</v>
      </c>
      <c r="AD1152" s="19" t="str">
        <f>VLOOKUP(E:E,笔记匹配!A:X,4,FALSE)</f>
        <v>广禾堂月之精华</v>
      </c>
    </row>
    <row r="1153" spans="1:30">
      <c r="A1153" s="22" t="s">
        <v>117</v>
      </c>
      <c r="B1153" s="22" t="s">
        <v>521</v>
      </c>
      <c r="C1153" s="23">
        <v>16642794</v>
      </c>
      <c r="D1153" s="22" t="s">
        <v>172</v>
      </c>
      <c r="E1153" s="22" t="s">
        <v>372</v>
      </c>
      <c r="F1153" s="22" t="s">
        <v>523</v>
      </c>
      <c r="G1153" s="23">
        <v>3233955</v>
      </c>
      <c r="H1153" s="22" t="s">
        <v>523</v>
      </c>
      <c r="I1153" s="23">
        <v>2619293</v>
      </c>
      <c r="J1153" s="22" t="s">
        <v>518</v>
      </c>
      <c r="K1153" s="23">
        <v>234.15</v>
      </c>
      <c r="L1153" s="23">
        <v>10664</v>
      </c>
      <c r="M1153" s="23">
        <v>287</v>
      </c>
      <c r="N1153" s="24">
        <v>0.0269</v>
      </c>
      <c r="O1153" s="23">
        <v>0.82</v>
      </c>
      <c r="P1153" s="23">
        <v>21.96</v>
      </c>
      <c r="Q1153" s="23">
        <v>2</v>
      </c>
      <c r="R1153" s="23">
        <v>0</v>
      </c>
      <c r="S1153" s="23">
        <v>2</v>
      </c>
      <c r="T1153" s="23">
        <v>0</v>
      </c>
      <c r="U1153" s="23">
        <v>0</v>
      </c>
      <c r="V1153" s="23">
        <v>4</v>
      </c>
      <c r="W1153" s="23">
        <v>58.54</v>
      </c>
      <c r="X1153" s="23">
        <v>0</v>
      </c>
      <c r="Y1153" s="24">
        <v>0</v>
      </c>
      <c r="Z1153" s="23">
        <v>2</v>
      </c>
      <c r="AA1153" s="23">
        <v>0</v>
      </c>
      <c r="AB1153" s="19" t="str">
        <f>VLOOKUP(E:E,笔记匹配!A:X,3,FALSE)</f>
        <v>圆湘琴</v>
      </c>
      <c r="AC1153" s="19" t="str">
        <f>VLOOKUP(E:E,笔记匹配!A:X,2,FALSE)</f>
        <v>月之精华</v>
      </c>
      <c r="AD1153" s="19" t="str">
        <f>VLOOKUP(E:E,笔记匹配!A:X,4,FALSE)</f>
        <v>广禾堂月之精华</v>
      </c>
    </row>
    <row r="1154" spans="1:30">
      <c r="A1154" s="22" t="s">
        <v>117</v>
      </c>
      <c r="B1154" s="22" t="s">
        <v>521</v>
      </c>
      <c r="C1154" s="23">
        <v>16642894</v>
      </c>
      <c r="D1154" s="22" t="s">
        <v>172</v>
      </c>
      <c r="E1154" s="22" t="s">
        <v>372</v>
      </c>
      <c r="F1154" s="22" t="s">
        <v>524</v>
      </c>
      <c r="G1154" s="23">
        <v>3233979</v>
      </c>
      <c r="H1154" s="22" t="s">
        <v>524</v>
      </c>
      <c r="I1154" s="23">
        <v>2619310</v>
      </c>
      <c r="J1154" s="22" t="s">
        <v>518</v>
      </c>
      <c r="K1154" s="23">
        <v>0.9</v>
      </c>
      <c r="L1154" s="23">
        <v>87</v>
      </c>
      <c r="M1154" s="23">
        <v>3</v>
      </c>
      <c r="N1154" s="24">
        <v>0.0345</v>
      </c>
      <c r="O1154" s="23">
        <v>0.3</v>
      </c>
      <c r="P1154" s="23">
        <v>10.34</v>
      </c>
      <c r="Q1154" s="23">
        <v>0</v>
      </c>
      <c r="R1154" s="23">
        <v>0</v>
      </c>
      <c r="S1154" s="23">
        <v>0</v>
      </c>
      <c r="T1154" s="23">
        <v>0</v>
      </c>
      <c r="U1154" s="23">
        <v>0</v>
      </c>
      <c r="V1154" s="23">
        <v>0</v>
      </c>
      <c r="W1154" s="23">
        <v>0</v>
      </c>
      <c r="X1154" s="23">
        <v>0</v>
      </c>
      <c r="Y1154" s="24">
        <v>0</v>
      </c>
      <c r="Z1154" s="23">
        <v>0</v>
      </c>
      <c r="AA1154" s="23">
        <v>0</v>
      </c>
      <c r="AB1154" s="19" t="str">
        <f>VLOOKUP(E:E,笔记匹配!A:X,3,FALSE)</f>
        <v>圆湘琴</v>
      </c>
      <c r="AC1154" s="19" t="str">
        <f>VLOOKUP(E:E,笔记匹配!A:X,2,FALSE)</f>
        <v>月之精华</v>
      </c>
      <c r="AD1154" s="19" t="str">
        <f>VLOOKUP(E:E,笔记匹配!A:X,4,FALSE)</f>
        <v>广禾堂月之精华</v>
      </c>
    </row>
    <row r="1155" spans="1:30">
      <c r="A1155" s="22" t="s">
        <v>117</v>
      </c>
      <c r="B1155" s="22" t="s">
        <v>531</v>
      </c>
      <c r="C1155" s="23">
        <v>16851432</v>
      </c>
      <c r="D1155" s="22" t="s">
        <v>172</v>
      </c>
      <c r="E1155" s="22" t="s">
        <v>372</v>
      </c>
      <c r="F1155" s="22" t="s">
        <v>532</v>
      </c>
      <c r="G1155" s="23">
        <v>3264185</v>
      </c>
      <c r="H1155" s="22" t="s">
        <v>532</v>
      </c>
      <c r="I1155" s="23">
        <v>2651960</v>
      </c>
      <c r="J1155" s="22" t="s">
        <v>518</v>
      </c>
      <c r="K1155" s="23">
        <v>104.21</v>
      </c>
      <c r="L1155" s="23">
        <v>8215</v>
      </c>
      <c r="M1155" s="23">
        <v>226</v>
      </c>
      <c r="N1155" s="24">
        <v>0.0275</v>
      </c>
      <c r="O1155" s="23">
        <v>0.46</v>
      </c>
      <c r="P1155" s="23">
        <v>12.69</v>
      </c>
      <c r="Q1155" s="23">
        <v>1</v>
      </c>
      <c r="R1155" s="23">
        <v>0</v>
      </c>
      <c r="S1155" s="23">
        <v>2</v>
      </c>
      <c r="T1155" s="23">
        <v>1</v>
      </c>
      <c r="U1155" s="23">
        <v>0</v>
      </c>
      <c r="V1155" s="23">
        <v>4</v>
      </c>
      <c r="W1155" s="23">
        <v>26.05</v>
      </c>
      <c r="X1155" s="23">
        <v>0</v>
      </c>
      <c r="Y1155" s="24">
        <v>0</v>
      </c>
      <c r="Z1155" s="23">
        <v>1</v>
      </c>
      <c r="AA1155" s="23">
        <v>0</v>
      </c>
      <c r="AB1155" s="19" t="str">
        <f>VLOOKUP(E:E,笔记匹配!A:X,3,FALSE)</f>
        <v>圆湘琴</v>
      </c>
      <c r="AC1155" s="19" t="str">
        <f>VLOOKUP(E:E,笔记匹配!A:X,2,FALSE)</f>
        <v>月之精华</v>
      </c>
      <c r="AD1155" s="19" t="str">
        <f>VLOOKUP(E:E,笔记匹配!A:X,4,FALSE)</f>
        <v>广禾堂月之精华</v>
      </c>
    </row>
    <row r="1156" spans="1:30">
      <c r="A1156" s="22" t="s">
        <v>117</v>
      </c>
      <c r="B1156" s="22" t="s">
        <v>557</v>
      </c>
      <c r="C1156" s="23">
        <v>17419696</v>
      </c>
      <c r="D1156" s="22" t="s">
        <v>172</v>
      </c>
      <c r="E1156" s="22" t="s">
        <v>372</v>
      </c>
      <c r="F1156" s="22" t="s">
        <v>558</v>
      </c>
      <c r="G1156" s="23">
        <v>3345513</v>
      </c>
      <c r="H1156" s="22" t="s">
        <v>558</v>
      </c>
      <c r="I1156" s="23">
        <v>2733316</v>
      </c>
      <c r="J1156" s="22" t="s">
        <v>518</v>
      </c>
      <c r="K1156" s="23">
        <v>245.76</v>
      </c>
      <c r="L1156" s="23">
        <v>12532</v>
      </c>
      <c r="M1156" s="23">
        <v>340</v>
      </c>
      <c r="N1156" s="24">
        <v>0.0271</v>
      </c>
      <c r="O1156" s="23">
        <v>0.72</v>
      </c>
      <c r="P1156" s="23">
        <v>19.61</v>
      </c>
      <c r="Q1156" s="23">
        <v>3</v>
      </c>
      <c r="R1156" s="23">
        <v>0</v>
      </c>
      <c r="S1156" s="23">
        <v>1</v>
      </c>
      <c r="T1156" s="23">
        <v>0</v>
      </c>
      <c r="U1156" s="23">
        <v>1</v>
      </c>
      <c r="V1156" s="23">
        <v>5</v>
      </c>
      <c r="W1156" s="23">
        <v>49.15</v>
      </c>
      <c r="X1156" s="23">
        <v>0</v>
      </c>
      <c r="Y1156" s="24">
        <v>0</v>
      </c>
      <c r="Z1156" s="23">
        <v>1</v>
      </c>
      <c r="AA1156" s="23">
        <v>0</v>
      </c>
      <c r="AB1156" s="19" t="str">
        <f>VLOOKUP(E:E,笔记匹配!A:X,3,FALSE)</f>
        <v>圆湘琴</v>
      </c>
      <c r="AC1156" s="19" t="str">
        <f>VLOOKUP(E:E,笔记匹配!A:X,2,FALSE)</f>
        <v>月之精华</v>
      </c>
      <c r="AD1156" s="19" t="str">
        <f>VLOOKUP(E:E,笔记匹配!A:X,4,FALSE)</f>
        <v>广禾堂月之精华</v>
      </c>
    </row>
    <row r="1157" spans="1:30">
      <c r="A1157" s="22" t="s">
        <v>117</v>
      </c>
      <c r="B1157" s="22" t="s">
        <v>569</v>
      </c>
      <c r="C1157" s="23">
        <v>17994331</v>
      </c>
      <c r="D1157" s="22" t="s">
        <v>172</v>
      </c>
      <c r="E1157" s="22" t="s">
        <v>372</v>
      </c>
      <c r="F1157" s="22" t="s">
        <v>570</v>
      </c>
      <c r="G1157" s="23">
        <v>3555881</v>
      </c>
      <c r="H1157" s="22" t="s">
        <v>570</v>
      </c>
      <c r="I1157" s="23">
        <v>2940876</v>
      </c>
      <c r="J1157" s="22" t="s">
        <v>518</v>
      </c>
      <c r="K1157" s="23">
        <v>3.34</v>
      </c>
      <c r="L1157" s="23">
        <v>556</v>
      </c>
      <c r="M1157" s="23">
        <v>12</v>
      </c>
      <c r="N1157" s="24">
        <v>0.0216</v>
      </c>
      <c r="O1157" s="23">
        <v>0.28</v>
      </c>
      <c r="P1157" s="23">
        <v>6.01</v>
      </c>
      <c r="Q1157" s="23">
        <v>0</v>
      </c>
      <c r="R1157" s="23">
        <v>0</v>
      </c>
      <c r="S1157" s="23">
        <v>0</v>
      </c>
      <c r="T1157" s="23">
        <v>0</v>
      </c>
      <c r="U1157" s="23">
        <v>0</v>
      </c>
      <c r="V1157" s="23">
        <v>0</v>
      </c>
      <c r="W1157" s="23">
        <v>0</v>
      </c>
      <c r="X1157" s="23">
        <v>0</v>
      </c>
      <c r="Y1157" s="24">
        <v>0</v>
      </c>
      <c r="Z1157" s="23">
        <v>0</v>
      </c>
      <c r="AA1157" s="23">
        <v>0</v>
      </c>
      <c r="AB1157" s="19" t="str">
        <f>VLOOKUP(E:E,笔记匹配!A:X,3,FALSE)</f>
        <v>圆湘琴</v>
      </c>
      <c r="AC1157" s="19" t="str">
        <f>VLOOKUP(E:E,笔记匹配!A:X,2,FALSE)</f>
        <v>月之精华</v>
      </c>
      <c r="AD1157" s="19" t="str">
        <f>VLOOKUP(E:E,笔记匹配!A:X,4,FALSE)</f>
        <v>广禾堂月之精华</v>
      </c>
    </row>
    <row r="1158" spans="1:30">
      <c r="A1158" s="22" t="s">
        <v>117</v>
      </c>
      <c r="B1158" s="22" t="s">
        <v>573</v>
      </c>
      <c r="C1158" s="23">
        <v>18062841</v>
      </c>
      <c r="D1158" s="22" t="s">
        <v>172</v>
      </c>
      <c r="E1158" s="22" t="s">
        <v>373</v>
      </c>
      <c r="F1158" s="22" t="s">
        <v>574</v>
      </c>
      <c r="G1158" s="23">
        <v>3590010</v>
      </c>
      <c r="H1158" s="22" t="s">
        <v>575</v>
      </c>
      <c r="I1158" s="23">
        <v>2975201</v>
      </c>
      <c r="J1158" s="22" t="s">
        <v>518</v>
      </c>
      <c r="K1158" s="23">
        <v>2.1</v>
      </c>
      <c r="L1158" s="23">
        <v>185</v>
      </c>
      <c r="M1158" s="23">
        <v>7</v>
      </c>
      <c r="N1158" s="24">
        <v>0.0378</v>
      </c>
      <c r="O1158" s="23">
        <v>0.3</v>
      </c>
      <c r="P1158" s="23">
        <v>11.35</v>
      </c>
      <c r="Q1158" s="23">
        <v>0</v>
      </c>
      <c r="R1158" s="23">
        <v>0</v>
      </c>
      <c r="S1158" s="23">
        <v>0</v>
      </c>
      <c r="T1158" s="23">
        <v>0</v>
      </c>
      <c r="U1158" s="23">
        <v>0</v>
      </c>
      <c r="V1158" s="23">
        <v>0</v>
      </c>
      <c r="W1158" s="23">
        <v>0</v>
      </c>
      <c r="X1158" s="23">
        <v>0</v>
      </c>
      <c r="Y1158" s="24">
        <v>0</v>
      </c>
      <c r="Z1158" s="23">
        <v>0</v>
      </c>
      <c r="AA1158" s="23">
        <v>0</v>
      </c>
      <c r="AB1158" s="19" t="str">
        <f>VLOOKUP(E:E,笔记匹配!A:X,3,FALSE)</f>
        <v>西米是个小可爱</v>
      </c>
      <c r="AC1158" s="19" t="str">
        <f>VLOOKUP(E:E,笔记匹配!A:X,2,FALSE)</f>
        <v>月之精华</v>
      </c>
      <c r="AD1158" s="19" t="str">
        <f>VLOOKUP(E:E,笔记匹配!A:X,4,FALSE)</f>
        <v>广禾堂</v>
      </c>
    </row>
    <row r="1159" spans="1:30">
      <c r="A1159" s="22" t="s">
        <v>117</v>
      </c>
      <c r="B1159" s="22" t="s">
        <v>573</v>
      </c>
      <c r="C1159" s="23">
        <v>18063010</v>
      </c>
      <c r="D1159" s="22" t="s">
        <v>172</v>
      </c>
      <c r="E1159" s="22" t="s">
        <v>373</v>
      </c>
      <c r="F1159" s="22" t="s">
        <v>576</v>
      </c>
      <c r="G1159" s="23">
        <v>3590089</v>
      </c>
      <c r="H1159" s="22" t="s">
        <v>577</v>
      </c>
      <c r="I1159" s="23">
        <v>2975278</v>
      </c>
      <c r="J1159" s="22" t="s">
        <v>518</v>
      </c>
      <c r="K1159" s="23">
        <v>53.47</v>
      </c>
      <c r="L1159" s="23">
        <v>4248</v>
      </c>
      <c r="M1159" s="23">
        <v>124</v>
      </c>
      <c r="N1159" s="24">
        <v>0.0292</v>
      </c>
      <c r="O1159" s="23">
        <v>0.43</v>
      </c>
      <c r="P1159" s="23">
        <v>12.59</v>
      </c>
      <c r="Q1159" s="23">
        <v>0</v>
      </c>
      <c r="R1159" s="23">
        <v>0</v>
      </c>
      <c r="S1159" s="23">
        <v>0</v>
      </c>
      <c r="T1159" s="23">
        <v>0</v>
      </c>
      <c r="U1159" s="23">
        <v>0</v>
      </c>
      <c r="V1159" s="23">
        <v>0</v>
      </c>
      <c r="W1159" s="23">
        <v>0</v>
      </c>
      <c r="X1159" s="23">
        <v>0</v>
      </c>
      <c r="Y1159" s="24">
        <v>0</v>
      </c>
      <c r="Z1159" s="23">
        <v>0</v>
      </c>
      <c r="AA1159" s="23">
        <v>1</v>
      </c>
      <c r="AB1159" s="19" t="str">
        <f>VLOOKUP(E:E,笔记匹配!A:X,3,FALSE)</f>
        <v>西米是个小可爱</v>
      </c>
      <c r="AC1159" s="19" t="str">
        <f>VLOOKUP(E:E,笔记匹配!A:X,2,FALSE)</f>
        <v>月之精华</v>
      </c>
      <c r="AD1159" s="19" t="str">
        <f>VLOOKUP(E:E,笔记匹配!A:X,4,FALSE)</f>
        <v>广禾堂</v>
      </c>
    </row>
    <row r="1160" spans="1:30">
      <c r="A1160" s="22" t="s">
        <v>117</v>
      </c>
      <c r="B1160" s="22" t="s">
        <v>578</v>
      </c>
      <c r="C1160" s="23">
        <v>18063089</v>
      </c>
      <c r="D1160" s="22" t="s">
        <v>172</v>
      </c>
      <c r="E1160" s="22" t="s">
        <v>372</v>
      </c>
      <c r="F1160" s="22" t="s">
        <v>579</v>
      </c>
      <c r="G1160" s="23">
        <v>3590129</v>
      </c>
      <c r="H1160" s="22" t="s">
        <v>580</v>
      </c>
      <c r="I1160" s="23">
        <v>2975322</v>
      </c>
      <c r="J1160" s="22" t="s">
        <v>518</v>
      </c>
      <c r="K1160" s="23">
        <v>143.4</v>
      </c>
      <c r="L1160" s="23">
        <v>6275</v>
      </c>
      <c r="M1160" s="23">
        <v>177</v>
      </c>
      <c r="N1160" s="24">
        <v>0.0282</v>
      </c>
      <c r="O1160" s="23">
        <v>0.81</v>
      </c>
      <c r="P1160" s="23">
        <v>22.85</v>
      </c>
      <c r="Q1160" s="23">
        <v>3</v>
      </c>
      <c r="R1160" s="23">
        <v>0</v>
      </c>
      <c r="S1160" s="23">
        <v>2</v>
      </c>
      <c r="T1160" s="23">
        <v>0</v>
      </c>
      <c r="U1160" s="23">
        <v>0</v>
      </c>
      <c r="V1160" s="23">
        <v>5</v>
      </c>
      <c r="W1160" s="23">
        <v>28.68</v>
      </c>
      <c r="X1160" s="23">
        <v>0</v>
      </c>
      <c r="Y1160" s="24">
        <v>0</v>
      </c>
      <c r="Z1160" s="23">
        <v>0</v>
      </c>
      <c r="AA1160" s="23">
        <v>0</v>
      </c>
      <c r="AB1160" s="19" t="str">
        <f>VLOOKUP(E:E,笔记匹配!A:X,3,FALSE)</f>
        <v>圆湘琴</v>
      </c>
      <c r="AC1160" s="19" t="str">
        <f>VLOOKUP(E:E,笔记匹配!A:X,2,FALSE)</f>
        <v>月之精华</v>
      </c>
      <c r="AD1160" s="19" t="str">
        <f>VLOOKUP(E:E,笔记匹配!A:X,4,FALSE)</f>
        <v>广禾堂月之精华</v>
      </c>
    </row>
    <row r="1161" spans="1:30">
      <c r="A1161" s="22" t="s">
        <v>117</v>
      </c>
      <c r="B1161" s="22" t="s">
        <v>590</v>
      </c>
      <c r="C1161" s="23">
        <v>19153892</v>
      </c>
      <c r="D1161" s="22" t="s">
        <v>184</v>
      </c>
      <c r="E1161" s="22" t="s">
        <v>374</v>
      </c>
      <c r="F1161" s="22" t="s">
        <v>591</v>
      </c>
      <c r="G1161" s="23">
        <v>4107361</v>
      </c>
      <c r="H1161" s="22" t="s">
        <v>591</v>
      </c>
      <c r="I1161" s="23">
        <v>3489735</v>
      </c>
      <c r="J1161" s="22" t="s">
        <v>518</v>
      </c>
      <c r="K1161" s="23">
        <v>12.07</v>
      </c>
      <c r="L1161" s="23">
        <v>378</v>
      </c>
      <c r="M1161" s="23">
        <v>25</v>
      </c>
      <c r="N1161" s="24">
        <v>0.0661</v>
      </c>
      <c r="O1161" s="23">
        <v>0.48</v>
      </c>
      <c r="P1161" s="23">
        <v>31.93</v>
      </c>
      <c r="Q1161" s="23">
        <v>1</v>
      </c>
      <c r="R1161" s="23">
        <v>0</v>
      </c>
      <c r="S1161" s="23">
        <v>1</v>
      </c>
      <c r="T1161" s="23">
        <v>0</v>
      </c>
      <c r="U1161" s="23">
        <v>0</v>
      </c>
      <c r="V1161" s="23">
        <v>2</v>
      </c>
      <c r="W1161" s="23">
        <v>6.04</v>
      </c>
      <c r="X1161" s="23">
        <v>0</v>
      </c>
      <c r="Y1161" s="24">
        <v>0</v>
      </c>
      <c r="Z1161" s="23">
        <v>0</v>
      </c>
      <c r="AA1161" s="23">
        <v>0</v>
      </c>
      <c r="AB1161" s="19" t="str">
        <f>VLOOKUP(E:E,笔记匹配!A:X,3,FALSE)</f>
        <v>是你拐</v>
      </c>
      <c r="AC1161" s="19" t="str">
        <f>VLOOKUP(E:E,笔记匹配!A:X,2,FALSE)</f>
        <v>月之精华</v>
      </c>
      <c r="AD1161" s="19" t="str">
        <f>VLOOKUP(E:E,笔记匹配!A:X,4,FALSE)</f>
        <v>广禾堂月之精华</v>
      </c>
    </row>
    <row r="1162" spans="1:30">
      <c r="A1162" s="22" t="s">
        <v>117</v>
      </c>
      <c r="B1162" s="22" t="s">
        <v>598</v>
      </c>
      <c r="C1162" s="23">
        <v>19868929</v>
      </c>
      <c r="D1162" s="22" t="s">
        <v>172</v>
      </c>
      <c r="E1162" s="22" t="s">
        <v>372</v>
      </c>
      <c r="F1162" s="22" t="s">
        <v>599</v>
      </c>
      <c r="G1162" s="23">
        <v>4439660</v>
      </c>
      <c r="H1162" s="22" t="s">
        <v>599</v>
      </c>
      <c r="I1162" s="23">
        <v>3806955</v>
      </c>
      <c r="J1162" s="22" t="s">
        <v>518</v>
      </c>
      <c r="K1162" s="23">
        <v>189.31</v>
      </c>
      <c r="L1162" s="23">
        <v>8065</v>
      </c>
      <c r="M1162" s="23">
        <v>233</v>
      </c>
      <c r="N1162" s="24">
        <v>0.0289</v>
      </c>
      <c r="O1162" s="23">
        <v>0.81</v>
      </c>
      <c r="P1162" s="23">
        <v>23.47</v>
      </c>
      <c r="Q1162" s="23">
        <v>3</v>
      </c>
      <c r="R1162" s="23">
        <v>0</v>
      </c>
      <c r="S1162" s="23">
        <v>0</v>
      </c>
      <c r="T1162" s="23">
        <v>0</v>
      </c>
      <c r="U1162" s="23">
        <v>0</v>
      </c>
      <c r="V1162" s="23">
        <v>3</v>
      </c>
      <c r="W1162" s="23">
        <v>63.1</v>
      </c>
      <c r="X1162" s="23">
        <v>0</v>
      </c>
      <c r="Y1162" s="24">
        <v>0</v>
      </c>
      <c r="Z1162" s="23">
        <v>0</v>
      </c>
      <c r="AA1162" s="23">
        <v>0</v>
      </c>
      <c r="AB1162" s="19" t="str">
        <f>VLOOKUP(E:E,笔记匹配!A:X,3,FALSE)</f>
        <v>圆湘琴</v>
      </c>
      <c r="AC1162" s="19" t="str">
        <f>VLOOKUP(E:E,笔记匹配!A:X,2,FALSE)</f>
        <v>月之精华</v>
      </c>
      <c r="AD1162" s="19" t="str">
        <f>VLOOKUP(E:E,笔记匹配!A:X,4,FALSE)</f>
        <v>广禾堂月之精华</v>
      </c>
    </row>
    <row r="1163" spans="1:30">
      <c r="A1163" s="22" t="s">
        <v>117</v>
      </c>
      <c r="B1163" s="22" t="s">
        <v>610</v>
      </c>
      <c r="C1163" s="23">
        <v>20800058</v>
      </c>
      <c r="D1163" s="22" t="s">
        <v>184</v>
      </c>
      <c r="E1163" s="22" t="s">
        <v>372</v>
      </c>
      <c r="F1163" s="22" t="s">
        <v>611</v>
      </c>
      <c r="G1163" s="23">
        <v>4924835</v>
      </c>
      <c r="H1163" s="22" t="s">
        <v>611</v>
      </c>
      <c r="I1163" s="23">
        <v>4180685</v>
      </c>
      <c r="J1163" s="22" t="s">
        <v>518</v>
      </c>
      <c r="K1163" s="23">
        <v>181.31</v>
      </c>
      <c r="L1163" s="23">
        <v>8007</v>
      </c>
      <c r="M1163" s="23">
        <v>252</v>
      </c>
      <c r="N1163" s="24">
        <v>0.0315</v>
      </c>
      <c r="O1163" s="23">
        <v>0.72</v>
      </c>
      <c r="P1163" s="23">
        <v>22.64</v>
      </c>
      <c r="Q1163" s="23">
        <v>7</v>
      </c>
      <c r="R1163" s="23">
        <v>0</v>
      </c>
      <c r="S1163" s="23">
        <v>12</v>
      </c>
      <c r="T1163" s="23">
        <v>0</v>
      </c>
      <c r="U1163" s="23">
        <v>0</v>
      </c>
      <c r="V1163" s="23">
        <v>19</v>
      </c>
      <c r="W1163" s="23">
        <v>9.54</v>
      </c>
      <c r="X1163" s="23">
        <v>0</v>
      </c>
      <c r="Y1163" s="24">
        <v>0</v>
      </c>
      <c r="Z1163" s="23">
        <v>4</v>
      </c>
      <c r="AA1163" s="23">
        <v>1</v>
      </c>
      <c r="AB1163" s="19" t="str">
        <f>VLOOKUP(E:E,笔记匹配!A:X,3,FALSE)</f>
        <v>圆湘琴</v>
      </c>
      <c r="AC1163" s="19" t="str">
        <f>VLOOKUP(E:E,笔记匹配!A:X,2,FALSE)</f>
        <v>月之精华</v>
      </c>
      <c r="AD1163" s="19" t="str">
        <f>VLOOKUP(E:E,笔记匹配!A:X,4,FALSE)</f>
        <v>广禾堂月之精华</v>
      </c>
    </row>
    <row r="1164" spans="1:30">
      <c r="A1164" s="22" t="s">
        <v>117</v>
      </c>
      <c r="B1164" s="22" t="s">
        <v>614</v>
      </c>
      <c r="C1164" s="23">
        <v>20930624</v>
      </c>
      <c r="D1164" s="22" t="s">
        <v>184</v>
      </c>
      <c r="E1164" s="22" t="s">
        <v>390</v>
      </c>
      <c r="F1164" s="22" t="s">
        <v>615</v>
      </c>
      <c r="G1164" s="23">
        <v>4989047</v>
      </c>
      <c r="H1164" s="22" t="s">
        <v>616</v>
      </c>
      <c r="I1164" s="23">
        <v>4228648</v>
      </c>
      <c r="J1164" s="22" t="s">
        <v>518</v>
      </c>
      <c r="K1164" s="23">
        <v>515.56</v>
      </c>
      <c r="L1164" s="23">
        <v>19112</v>
      </c>
      <c r="M1164" s="23">
        <v>866</v>
      </c>
      <c r="N1164" s="24">
        <v>0.0453</v>
      </c>
      <c r="O1164" s="23">
        <v>0.6</v>
      </c>
      <c r="P1164" s="23">
        <v>26.98</v>
      </c>
      <c r="Q1164" s="23">
        <v>70</v>
      </c>
      <c r="R1164" s="23">
        <v>0</v>
      </c>
      <c r="S1164" s="23">
        <v>50</v>
      </c>
      <c r="T1164" s="23">
        <v>2</v>
      </c>
      <c r="U1164" s="23">
        <v>1</v>
      </c>
      <c r="V1164" s="23">
        <v>123</v>
      </c>
      <c r="W1164" s="23">
        <v>4.19</v>
      </c>
      <c r="X1164" s="23">
        <v>0</v>
      </c>
      <c r="Y1164" s="24">
        <v>0</v>
      </c>
      <c r="Z1164" s="23">
        <v>6</v>
      </c>
      <c r="AA1164" s="23">
        <v>0</v>
      </c>
      <c r="AB1164" s="19" t="str">
        <f>VLOOKUP(E:E,笔记匹配!A:X,3,FALSE)</f>
        <v>大雷芸</v>
      </c>
      <c r="AC1164" s="19" t="str">
        <f>VLOOKUP(E:E,笔记匹配!A:X,2,FALSE)</f>
        <v>月之精华</v>
      </c>
      <c r="AD1164" s="19" t="str">
        <f>VLOOKUP(E:E,笔记匹配!A:X,4,FALSE)</f>
        <v>广禾堂</v>
      </c>
    </row>
    <row r="1165" spans="1:30">
      <c r="A1165" s="22" t="s">
        <v>117</v>
      </c>
      <c r="B1165" s="22" t="s">
        <v>617</v>
      </c>
      <c r="C1165" s="23">
        <v>21038669</v>
      </c>
      <c r="D1165" s="22" t="s">
        <v>184</v>
      </c>
      <c r="E1165" s="22" t="s">
        <v>397</v>
      </c>
      <c r="F1165" s="22" t="s">
        <v>619</v>
      </c>
      <c r="G1165" s="23">
        <v>5038347</v>
      </c>
      <c r="H1165" s="22" t="s">
        <v>619</v>
      </c>
      <c r="I1165" s="23">
        <v>4265435</v>
      </c>
      <c r="J1165" s="22" t="s">
        <v>518</v>
      </c>
      <c r="K1165" s="23">
        <v>49.39</v>
      </c>
      <c r="L1165" s="23">
        <v>3660</v>
      </c>
      <c r="M1165" s="23">
        <v>59</v>
      </c>
      <c r="N1165" s="24">
        <v>0.0161</v>
      </c>
      <c r="O1165" s="23">
        <v>0.84</v>
      </c>
      <c r="P1165" s="23">
        <v>13.49</v>
      </c>
      <c r="Q1165" s="23">
        <v>3</v>
      </c>
      <c r="R1165" s="23">
        <v>0</v>
      </c>
      <c r="S1165" s="23">
        <v>3</v>
      </c>
      <c r="T1165" s="23">
        <v>0</v>
      </c>
      <c r="U1165" s="23">
        <v>0</v>
      </c>
      <c r="V1165" s="23">
        <v>6</v>
      </c>
      <c r="W1165" s="23">
        <v>8.23</v>
      </c>
      <c r="X1165" s="23">
        <v>0</v>
      </c>
      <c r="Y1165" s="24">
        <v>0</v>
      </c>
      <c r="Z1165" s="23">
        <v>1</v>
      </c>
      <c r="AA1165" s="23">
        <v>0</v>
      </c>
      <c r="AB1165" s="19" t="str">
        <f>VLOOKUP(E:E,笔记匹配!A:X,3,FALSE)</f>
        <v>木木酱</v>
      </c>
      <c r="AC1165" s="19" t="str">
        <f>VLOOKUP(E:E,笔记匹配!A:X,2,FALSE)</f>
        <v>月之精华</v>
      </c>
      <c r="AD1165" s="19" t="str">
        <f>VLOOKUP(E:E,笔记匹配!A:X,4,FALSE)</f>
        <v>广禾堂月子汤</v>
      </c>
    </row>
    <row r="1166" spans="1:30">
      <c r="A1166" s="22" t="s">
        <v>117</v>
      </c>
      <c r="B1166" s="22" t="s">
        <v>620</v>
      </c>
      <c r="C1166" s="23">
        <v>21399553</v>
      </c>
      <c r="D1166" s="22" t="s">
        <v>184</v>
      </c>
      <c r="E1166" s="22" t="s">
        <v>398</v>
      </c>
      <c r="F1166" s="22" t="s">
        <v>621</v>
      </c>
      <c r="G1166" s="23">
        <v>5211391</v>
      </c>
      <c r="H1166" s="22" t="s">
        <v>621</v>
      </c>
      <c r="I1166" s="23">
        <v>4393763</v>
      </c>
      <c r="J1166" s="22" t="s">
        <v>518</v>
      </c>
      <c r="K1166" s="23">
        <v>38.16</v>
      </c>
      <c r="L1166" s="23">
        <v>2682</v>
      </c>
      <c r="M1166" s="23">
        <v>43</v>
      </c>
      <c r="N1166" s="24">
        <v>0.016</v>
      </c>
      <c r="O1166" s="23">
        <v>0.89</v>
      </c>
      <c r="P1166" s="23">
        <v>14.23</v>
      </c>
      <c r="Q1166" s="23">
        <v>1</v>
      </c>
      <c r="R1166" s="23">
        <v>1</v>
      </c>
      <c r="S1166" s="23">
        <v>1</v>
      </c>
      <c r="T1166" s="23">
        <v>0</v>
      </c>
      <c r="U1166" s="23">
        <v>0</v>
      </c>
      <c r="V1166" s="23">
        <v>3</v>
      </c>
      <c r="W1166" s="23">
        <v>12.72</v>
      </c>
      <c r="X1166" s="23">
        <v>0</v>
      </c>
      <c r="Y1166" s="24">
        <v>0</v>
      </c>
      <c r="Z1166" s="23">
        <v>0</v>
      </c>
      <c r="AA1166" s="23">
        <v>1</v>
      </c>
      <c r="AB1166" s="19" t="str">
        <f>VLOOKUP(E:E,笔记匹配!A:X,3,FALSE)</f>
        <v>苏Su超级爱吃甜品呀</v>
      </c>
      <c r="AC1166" s="19" t="str">
        <f>VLOOKUP(E:E,笔记匹配!A:X,2,FALSE)</f>
        <v>月之精华</v>
      </c>
      <c r="AD1166" s="19" t="str">
        <f>VLOOKUP(E:E,笔记匹配!A:X,4,FALSE)</f>
        <v>无</v>
      </c>
    </row>
    <row r="1167" spans="1:30">
      <c r="A1167" s="22" t="s">
        <v>117</v>
      </c>
      <c r="B1167" s="22" t="s">
        <v>622</v>
      </c>
      <c r="C1167" s="23">
        <v>21495214</v>
      </c>
      <c r="D1167" s="22" t="s">
        <v>184</v>
      </c>
      <c r="E1167" s="22" t="s">
        <v>399</v>
      </c>
      <c r="F1167" s="22" t="s">
        <v>623</v>
      </c>
      <c r="G1167" s="23">
        <v>5254218</v>
      </c>
      <c r="H1167" s="22" t="s">
        <v>623</v>
      </c>
      <c r="I1167" s="23">
        <v>4426644</v>
      </c>
      <c r="J1167" s="22" t="s">
        <v>518</v>
      </c>
      <c r="K1167" s="23">
        <v>14.36</v>
      </c>
      <c r="L1167" s="23">
        <v>1153</v>
      </c>
      <c r="M1167" s="23">
        <v>30</v>
      </c>
      <c r="N1167" s="24">
        <v>0.026</v>
      </c>
      <c r="O1167" s="23">
        <v>0.48</v>
      </c>
      <c r="P1167" s="23">
        <v>12.45</v>
      </c>
      <c r="Q1167" s="23">
        <v>0</v>
      </c>
      <c r="R1167" s="23">
        <v>0</v>
      </c>
      <c r="S1167" s="23">
        <v>3</v>
      </c>
      <c r="T1167" s="23">
        <v>0</v>
      </c>
      <c r="U1167" s="23">
        <v>0</v>
      </c>
      <c r="V1167" s="23">
        <v>3</v>
      </c>
      <c r="W1167" s="23">
        <v>4.79</v>
      </c>
      <c r="X1167" s="23">
        <v>0</v>
      </c>
      <c r="Y1167" s="24">
        <v>0</v>
      </c>
      <c r="Z1167" s="23">
        <v>0</v>
      </c>
      <c r="AA1167" s="23">
        <v>0</v>
      </c>
      <c r="AB1167" s="19" t="str">
        <f>VLOOKUP(E:E,笔记匹配!A:X,3,FALSE)</f>
        <v>可可奈</v>
      </c>
      <c r="AC1167" s="19" t="str">
        <f>VLOOKUP(E:E,笔记匹配!A:X,2,FALSE)</f>
        <v>无</v>
      </c>
      <c r="AD1167" s="19" t="str">
        <f>VLOOKUP(E:E,笔记匹配!A:X,4,FALSE)</f>
        <v>无</v>
      </c>
    </row>
    <row r="1168" spans="1:30">
      <c r="A1168" s="22" t="s">
        <v>117</v>
      </c>
      <c r="B1168" s="22" t="s">
        <v>622</v>
      </c>
      <c r="C1168" s="23">
        <v>21495333</v>
      </c>
      <c r="D1168" s="22" t="s">
        <v>184</v>
      </c>
      <c r="E1168" s="22" t="s">
        <v>400</v>
      </c>
      <c r="F1168" s="22" t="s">
        <v>624</v>
      </c>
      <c r="G1168" s="23">
        <v>5254250</v>
      </c>
      <c r="H1168" s="22" t="s">
        <v>624</v>
      </c>
      <c r="I1168" s="23">
        <v>4426687</v>
      </c>
      <c r="J1168" s="22" t="s">
        <v>518</v>
      </c>
      <c r="K1168" s="23">
        <v>18.26</v>
      </c>
      <c r="L1168" s="23">
        <v>1397</v>
      </c>
      <c r="M1168" s="23">
        <v>45</v>
      </c>
      <c r="N1168" s="24">
        <v>0.0322</v>
      </c>
      <c r="O1168" s="23">
        <v>0.41</v>
      </c>
      <c r="P1168" s="23">
        <v>13.07</v>
      </c>
      <c r="Q1168" s="23">
        <v>0</v>
      </c>
      <c r="R1168" s="23">
        <v>0</v>
      </c>
      <c r="S1168" s="23">
        <v>0</v>
      </c>
      <c r="T1168" s="23">
        <v>0</v>
      </c>
      <c r="U1168" s="23">
        <v>0</v>
      </c>
      <c r="V1168" s="23">
        <v>0</v>
      </c>
      <c r="W1168" s="23">
        <v>0</v>
      </c>
      <c r="X1168" s="23">
        <v>0</v>
      </c>
      <c r="Y1168" s="24">
        <v>0</v>
      </c>
      <c r="Z1168" s="23">
        <v>0</v>
      </c>
      <c r="AA1168" s="23">
        <v>0</v>
      </c>
      <c r="AB1168" s="19" t="str">
        <f>VLOOKUP(E:E,笔记匹配!A:X,3,FALSE)</f>
        <v>你一定要知道的开奶救星</v>
      </c>
      <c r="AC1168" s="19" t="str">
        <f>VLOOKUP(E:E,笔记匹配!A:X,2,FALSE)</f>
        <v>无</v>
      </c>
      <c r="AD1168" s="19" t="str">
        <f>VLOOKUP(E:E,笔记匹配!A:X,4,FALSE)</f>
        <v>无</v>
      </c>
    </row>
    <row r="1169" spans="1:30">
      <c r="A1169" s="22" t="s">
        <v>118</v>
      </c>
      <c r="B1169" s="22" t="s">
        <v>521</v>
      </c>
      <c r="C1169" s="23">
        <v>16642222</v>
      </c>
      <c r="D1169" s="22" t="s">
        <v>172</v>
      </c>
      <c r="E1169" s="22" t="s">
        <v>372</v>
      </c>
      <c r="F1169" s="22" t="s">
        <v>522</v>
      </c>
      <c r="G1169" s="23">
        <v>3233847</v>
      </c>
      <c r="H1169" s="22" t="s">
        <v>522</v>
      </c>
      <c r="I1169" s="23">
        <v>2619163</v>
      </c>
      <c r="J1169" s="22" t="s">
        <v>518</v>
      </c>
      <c r="K1169" s="23">
        <v>191.05</v>
      </c>
      <c r="L1169" s="23">
        <v>7902</v>
      </c>
      <c r="M1169" s="23">
        <v>264</v>
      </c>
      <c r="N1169" s="24">
        <v>0.0334</v>
      </c>
      <c r="O1169" s="23">
        <v>0.72</v>
      </c>
      <c r="P1169" s="23">
        <v>24.18</v>
      </c>
      <c r="Q1169" s="23">
        <v>2</v>
      </c>
      <c r="R1169" s="23">
        <v>0</v>
      </c>
      <c r="S1169" s="23">
        <v>1</v>
      </c>
      <c r="T1169" s="23">
        <v>0</v>
      </c>
      <c r="U1169" s="23">
        <v>0</v>
      </c>
      <c r="V1169" s="23">
        <v>3</v>
      </c>
      <c r="W1169" s="23">
        <v>63.68</v>
      </c>
      <c r="X1169" s="23">
        <v>0</v>
      </c>
      <c r="Y1169" s="24">
        <v>0</v>
      </c>
      <c r="Z1169" s="23">
        <v>1</v>
      </c>
      <c r="AA1169" s="23">
        <v>0</v>
      </c>
      <c r="AB1169" s="19" t="str">
        <f>VLOOKUP(E:E,笔记匹配!A:X,3,FALSE)</f>
        <v>圆湘琴</v>
      </c>
      <c r="AC1169" s="19" t="str">
        <f>VLOOKUP(E:E,笔记匹配!A:X,2,FALSE)</f>
        <v>月之精华</v>
      </c>
      <c r="AD1169" s="19" t="str">
        <f>VLOOKUP(E:E,笔记匹配!A:X,4,FALSE)</f>
        <v>广禾堂月之精华</v>
      </c>
    </row>
    <row r="1170" spans="1:30">
      <c r="A1170" s="22" t="s">
        <v>118</v>
      </c>
      <c r="B1170" s="22" t="s">
        <v>521</v>
      </c>
      <c r="C1170" s="23">
        <v>16642794</v>
      </c>
      <c r="D1170" s="22" t="s">
        <v>172</v>
      </c>
      <c r="E1170" s="22" t="s">
        <v>372</v>
      </c>
      <c r="F1170" s="22" t="s">
        <v>523</v>
      </c>
      <c r="G1170" s="23">
        <v>3233955</v>
      </c>
      <c r="H1170" s="22" t="s">
        <v>523</v>
      </c>
      <c r="I1170" s="23">
        <v>2619293</v>
      </c>
      <c r="J1170" s="22" t="s">
        <v>518</v>
      </c>
      <c r="K1170" s="23">
        <v>241.31</v>
      </c>
      <c r="L1170" s="23">
        <v>9602</v>
      </c>
      <c r="M1170" s="23">
        <v>294</v>
      </c>
      <c r="N1170" s="24">
        <v>0.0306</v>
      </c>
      <c r="O1170" s="23">
        <v>0.82</v>
      </c>
      <c r="P1170" s="23">
        <v>25.13</v>
      </c>
      <c r="Q1170" s="23">
        <v>3</v>
      </c>
      <c r="R1170" s="23">
        <v>0</v>
      </c>
      <c r="S1170" s="23">
        <v>2</v>
      </c>
      <c r="T1170" s="23">
        <v>0</v>
      </c>
      <c r="U1170" s="23">
        <v>0</v>
      </c>
      <c r="V1170" s="23">
        <v>5</v>
      </c>
      <c r="W1170" s="23">
        <v>48.26</v>
      </c>
      <c r="X1170" s="23">
        <v>0</v>
      </c>
      <c r="Y1170" s="24">
        <v>0</v>
      </c>
      <c r="Z1170" s="23">
        <v>2</v>
      </c>
      <c r="AA1170" s="23">
        <v>1</v>
      </c>
      <c r="AB1170" s="19" t="str">
        <f>VLOOKUP(E:E,笔记匹配!A:X,3,FALSE)</f>
        <v>圆湘琴</v>
      </c>
      <c r="AC1170" s="19" t="str">
        <f>VLOOKUP(E:E,笔记匹配!A:X,2,FALSE)</f>
        <v>月之精华</v>
      </c>
      <c r="AD1170" s="19" t="str">
        <f>VLOOKUP(E:E,笔记匹配!A:X,4,FALSE)</f>
        <v>广禾堂月之精华</v>
      </c>
    </row>
    <row r="1171" spans="1:30">
      <c r="A1171" s="22" t="s">
        <v>118</v>
      </c>
      <c r="B1171" s="22" t="s">
        <v>521</v>
      </c>
      <c r="C1171" s="23">
        <v>16642894</v>
      </c>
      <c r="D1171" s="22" t="s">
        <v>172</v>
      </c>
      <c r="E1171" s="22" t="s">
        <v>372</v>
      </c>
      <c r="F1171" s="22" t="s">
        <v>524</v>
      </c>
      <c r="G1171" s="23">
        <v>3233979</v>
      </c>
      <c r="H1171" s="22" t="s">
        <v>524</v>
      </c>
      <c r="I1171" s="23">
        <v>2619310</v>
      </c>
      <c r="J1171" s="22" t="s">
        <v>518</v>
      </c>
      <c r="K1171" s="23">
        <v>0.6</v>
      </c>
      <c r="L1171" s="23">
        <v>82</v>
      </c>
      <c r="M1171" s="23">
        <v>2</v>
      </c>
      <c r="N1171" s="24">
        <v>0.0244</v>
      </c>
      <c r="O1171" s="23">
        <v>0.3</v>
      </c>
      <c r="P1171" s="23">
        <v>7.32</v>
      </c>
      <c r="Q1171" s="23">
        <v>0</v>
      </c>
      <c r="R1171" s="23">
        <v>0</v>
      </c>
      <c r="S1171" s="23">
        <v>0</v>
      </c>
      <c r="T1171" s="23">
        <v>0</v>
      </c>
      <c r="U1171" s="23">
        <v>0</v>
      </c>
      <c r="V1171" s="23">
        <v>0</v>
      </c>
      <c r="W1171" s="23">
        <v>0</v>
      </c>
      <c r="X1171" s="23">
        <v>0</v>
      </c>
      <c r="Y1171" s="24">
        <v>0</v>
      </c>
      <c r="Z1171" s="23">
        <v>0</v>
      </c>
      <c r="AA1171" s="23">
        <v>0</v>
      </c>
      <c r="AB1171" s="19" t="str">
        <f>VLOOKUP(E:E,笔记匹配!A:X,3,FALSE)</f>
        <v>圆湘琴</v>
      </c>
      <c r="AC1171" s="19" t="str">
        <f>VLOOKUP(E:E,笔记匹配!A:X,2,FALSE)</f>
        <v>月之精华</v>
      </c>
      <c r="AD1171" s="19" t="str">
        <f>VLOOKUP(E:E,笔记匹配!A:X,4,FALSE)</f>
        <v>广禾堂月之精华</v>
      </c>
    </row>
    <row r="1172" spans="1:30">
      <c r="A1172" s="22" t="s">
        <v>118</v>
      </c>
      <c r="B1172" s="22" t="s">
        <v>531</v>
      </c>
      <c r="C1172" s="23">
        <v>16851432</v>
      </c>
      <c r="D1172" s="22" t="s">
        <v>172</v>
      </c>
      <c r="E1172" s="22" t="s">
        <v>372</v>
      </c>
      <c r="F1172" s="22" t="s">
        <v>532</v>
      </c>
      <c r="G1172" s="23">
        <v>3264185</v>
      </c>
      <c r="H1172" s="22" t="s">
        <v>532</v>
      </c>
      <c r="I1172" s="23">
        <v>2651960</v>
      </c>
      <c r="J1172" s="22" t="s">
        <v>518</v>
      </c>
      <c r="K1172" s="23">
        <v>62.47</v>
      </c>
      <c r="L1172" s="23">
        <v>4833</v>
      </c>
      <c r="M1172" s="23">
        <v>135</v>
      </c>
      <c r="N1172" s="24">
        <v>0.0279</v>
      </c>
      <c r="O1172" s="23">
        <v>0.46</v>
      </c>
      <c r="P1172" s="23">
        <v>12.93</v>
      </c>
      <c r="Q1172" s="23">
        <v>0</v>
      </c>
      <c r="R1172" s="23">
        <v>0</v>
      </c>
      <c r="S1172" s="23">
        <v>1</v>
      </c>
      <c r="T1172" s="23">
        <v>0</v>
      </c>
      <c r="U1172" s="23">
        <v>0</v>
      </c>
      <c r="V1172" s="23">
        <v>1</v>
      </c>
      <c r="W1172" s="23">
        <v>62.47</v>
      </c>
      <c r="X1172" s="23">
        <v>0</v>
      </c>
      <c r="Y1172" s="24">
        <v>0</v>
      </c>
      <c r="Z1172" s="23">
        <v>0</v>
      </c>
      <c r="AA1172" s="23">
        <v>0</v>
      </c>
      <c r="AB1172" s="19" t="str">
        <f>VLOOKUP(E:E,笔记匹配!A:X,3,FALSE)</f>
        <v>圆湘琴</v>
      </c>
      <c r="AC1172" s="19" t="str">
        <f>VLOOKUP(E:E,笔记匹配!A:X,2,FALSE)</f>
        <v>月之精华</v>
      </c>
      <c r="AD1172" s="19" t="str">
        <f>VLOOKUP(E:E,笔记匹配!A:X,4,FALSE)</f>
        <v>广禾堂月之精华</v>
      </c>
    </row>
    <row r="1173" spans="1:30">
      <c r="A1173" s="22" t="s">
        <v>118</v>
      </c>
      <c r="B1173" s="22" t="s">
        <v>557</v>
      </c>
      <c r="C1173" s="23">
        <v>17419696</v>
      </c>
      <c r="D1173" s="22" t="s">
        <v>172</v>
      </c>
      <c r="E1173" s="22" t="s">
        <v>372</v>
      </c>
      <c r="F1173" s="22" t="s">
        <v>558</v>
      </c>
      <c r="G1173" s="23">
        <v>3345513</v>
      </c>
      <c r="H1173" s="22" t="s">
        <v>558</v>
      </c>
      <c r="I1173" s="23">
        <v>2733316</v>
      </c>
      <c r="J1173" s="22" t="s">
        <v>518</v>
      </c>
      <c r="K1173" s="23">
        <v>234.83</v>
      </c>
      <c r="L1173" s="23">
        <v>12022</v>
      </c>
      <c r="M1173" s="23">
        <v>318</v>
      </c>
      <c r="N1173" s="24">
        <v>0.0265</v>
      </c>
      <c r="O1173" s="23">
        <v>0.74</v>
      </c>
      <c r="P1173" s="23">
        <v>19.53</v>
      </c>
      <c r="Q1173" s="23">
        <v>4</v>
      </c>
      <c r="R1173" s="23">
        <v>1</v>
      </c>
      <c r="S1173" s="23">
        <v>3</v>
      </c>
      <c r="T1173" s="23">
        <v>0</v>
      </c>
      <c r="U1173" s="23">
        <v>0</v>
      </c>
      <c r="V1173" s="23">
        <v>8</v>
      </c>
      <c r="W1173" s="23">
        <v>29.35</v>
      </c>
      <c r="X1173" s="23">
        <v>0</v>
      </c>
      <c r="Y1173" s="24">
        <v>0</v>
      </c>
      <c r="Z1173" s="23">
        <v>3</v>
      </c>
      <c r="AA1173" s="23">
        <v>0</v>
      </c>
      <c r="AB1173" s="19" t="str">
        <f>VLOOKUP(E:E,笔记匹配!A:X,3,FALSE)</f>
        <v>圆湘琴</v>
      </c>
      <c r="AC1173" s="19" t="str">
        <f>VLOOKUP(E:E,笔记匹配!A:X,2,FALSE)</f>
        <v>月之精华</v>
      </c>
      <c r="AD1173" s="19" t="str">
        <f>VLOOKUP(E:E,笔记匹配!A:X,4,FALSE)</f>
        <v>广禾堂月之精华</v>
      </c>
    </row>
    <row r="1174" spans="1:30">
      <c r="A1174" s="22" t="s">
        <v>118</v>
      </c>
      <c r="B1174" s="22" t="s">
        <v>569</v>
      </c>
      <c r="C1174" s="23">
        <v>17994331</v>
      </c>
      <c r="D1174" s="22" t="s">
        <v>172</v>
      </c>
      <c r="E1174" s="22" t="s">
        <v>372</v>
      </c>
      <c r="F1174" s="22" t="s">
        <v>570</v>
      </c>
      <c r="G1174" s="23">
        <v>3555881</v>
      </c>
      <c r="H1174" s="22" t="s">
        <v>570</v>
      </c>
      <c r="I1174" s="23">
        <v>2940876</v>
      </c>
      <c r="J1174" s="22" t="s">
        <v>518</v>
      </c>
      <c r="K1174" s="23">
        <v>2.5</v>
      </c>
      <c r="L1174" s="23">
        <v>400</v>
      </c>
      <c r="M1174" s="23">
        <v>9</v>
      </c>
      <c r="N1174" s="24">
        <v>0.0225</v>
      </c>
      <c r="O1174" s="23">
        <v>0.28</v>
      </c>
      <c r="P1174" s="23">
        <v>6.25</v>
      </c>
      <c r="Q1174" s="23">
        <v>0</v>
      </c>
      <c r="R1174" s="23">
        <v>0</v>
      </c>
      <c r="S1174" s="23">
        <v>0</v>
      </c>
      <c r="T1174" s="23">
        <v>0</v>
      </c>
      <c r="U1174" s="23">
        <v>0</v>
      </c>
      <c r="V1174" s="23">
        <v>0</v>
      </c>
      <c r="W1174" s="23">
        <v>0</v>
      </c>
      <c r="X1174" s="23">
        <v>0</v>
      </c>
      <c r="Y1174" s="24">
        <v>0</v>
      </c>
      <c r="Z1174" s="23">
        <v>0</v>
      </c>
      <c r="AA1174" s="23">
        <v>0</v>
      </c>
      <c r="AB1174" s="19" t="str">
        <f>VLOOKUP(E:E,笔记匹配!A:X,3,FALSE)</f>
        <v>圆湘琴</v>
      </c>
      <c r="AC1174" s="19" t="str">
        <f>VLOOKUP(E:E,笔记匹配!A:X,2,FALSE)</f>
        <v>月之精华</v>
      </c>
      <c r="AD1174" s="19" t="str">
        <f>VLOOKUP(E:E,笔记匹配!A:X,4,FALSE)</f>
        <v>广禾堂月之精华</v>
      </c>
    </row>
    <row r="1175" spans="1:30">
      <c r="A1175" s="22" t="s">
        <v>118</v>
      </c>
      <c r="B1175" s="22" t="s">
        <v>573</v>
      </c>
      <c r="C1175" s="23">
        <v>18062841</v>
      </c>
      <c r="D1175" s="22" t="s">
        <v>172</v>
      </c>
      <c r="E1175" s="22" t="s">
        <v>373</v>
      </c>
      <c r="F1175" s="22" t="s">
        <v>574</v>
      </c>
      <c r="G1175" s="23">
        <v>3590010</v>
      </c>
      <c r="H1175" s="22" t="s">
        <v>575</v>
      </c>
      <c r="I1175" s="23">
        <v>2975201</v>
      </c>
      <c r="J1175" s="22" t="s">
        <v>518</v>
      </c>
      <c r="K1175" s="23">
        <v>3.85</v>
      </c>
      <c r="L1175" s="23">
        <v>182</v>
      </c>
      <c r="M1175" s="23">
        <v>13</v>
      </c>
      <c r="N1175" s="24">
        <v>0.0714</v>
      </c>
      <c r="O1175" s="23">
        <v>0.3</v>
      </c>
      <c r="P1175" s="23">
        <v>21.15</v>
      </c>
      <c r="Q1175" s="23">
        <v>0</v>
      </c>
      <c r="R1175" s="23">
        <v>0</v>
      </c>
      <c r="S1175" s="23">
        <v>0</v>
      </c>
      <c r="T1175" s="23">
        <v>0</v>
      </c>
      <c r="U1175" s="23">
        <v>0</v>
      </c>
      <c r="V1175" s="23">
        <v>0</v>
      </c>
      <c r="W1175" s="23">
        <v>0</v>
      </c>
      <c r="X1175" s="23">
        <v>0</v>
      </c>
      <c r="Y1175" s="24">
        <v>0</v>
      </c>
      <c r="Z1175" s="23">
        <v>0</v>
      </c>
      <c r="AA1175" s="23">
        <v>0</v>
      </c>
      <c r="AB1175" s="19" t="str">
        <f>VLOOKUP(E:E,笔记匹配!A:X,3,FALSE)</f>
        <v>西米是个小可爱</v>
      </c>
      <c r="AC1175" s="19" t="str">
        <f>VLOOKUP(E:E,笔记匹配!A:X,2,FALSE)</f>
        <v>月之精华</v>
      </c>
      <c r="AD1175" s="19" t="str">
        <f>VLOOKUP(E:E,笔记匹配!A:X,4,FALSE)</f>
        <v>广禾堂</v>
      </c>
    </row>
    <row r="1176" spans="1:30">
      <c r="A1176" s="22" t="s">
        <v>118</v>
      </c>
      <c r="B1176" s="22" t="s">
        <v>573</v>
      </c>
      <c r="C1176" s="23">
        <v>18063010</v>
      </c>
      <c r="D1176" s="22" t="s">
        <v>172</v>
      </c>
      <c r="E1176" s="22" t="s">
        <v>373</v>
      </c>
      <c r="F1176" s="22" t="s">
        <v>576</v>
      </c>
      <c r="G1176" s="23">
        <v>3590089</v>
      </c>
      <c r="H1176" s="22" t="s">
        <v>577</v>
      </c>
      <c r="I1176" s="23">
        <v>2975278</v>
      </c>
      <c r="J1176" s="22" t="s">
        <v>518</v>
      </c>
      <c r="K1176" s="23">
        <v>41.13</v>
      </c>
      <c r="L1176" s="23">
        <v>2656</v>
      </c>
      <c r="M1176" s="23">
        <v>94</v>
      </c>
      <c r="N1176" s="24">
        <v>0.0354</v>
      </c>
      <c r="O1176" s="23">
        <v>0.44</v>
      </c>
      <c r="P1176" s="23">
        <v>15.49</v>
      </c>
      <c r="Q1176" s="23">
        <v>2</v>
      </c>
      <c r="R1176" s="23">
        <v>0</v>
      </c>
      <c r="S1176" s="23">
        <v>0</v>
      </c>
      <c r="T1176" s="23">
        <v>0</v>
      </c>
      <c r="U1176" s="23">
        <v>0</v>
      </c>
      <c r="V1176" s="23">
        <v>2</v>
      </c>
      <c r="W1176" s="23">
        <v>20.56</v>
      </c>
      <c r="X1176" s="23">
        <v>0</v>
      </c>
      <c r="Y1176" s="24">
        <v>0</v>
      </c>
      <c r="Z1176" s="23">
        <v>0</v>
      </c>
      <c r="AA1176" s="23">
        <v>0</v>
      </c>
      <c r="AB1176" s="19" t="str">
        <f>VLOOKUP(E:E,笔记匹配!A:X,3,FALSE)</f>
        <v>西米是个小可爱</v>
      </c>
      <c r="AC1176" s="19" t="str">
        <f>VLOOKUP(E:E,笔记匹配!A:X,2,FALSE)</f>
        <v>月之精华</v>
      </c>
      <c r="AD1176" s="19" t="str">
        <f>VLOOKUP(E:E,笔记匹配!A:X,4,FALSE)</f>
        <v>广禾堂</v>
      </c>
    </row>
    <row r="1177" spans="1:30">
      <c r="A1177" s="22" t="s">
        <v>118</v>
      </c>
      <c r="B1177" s="22" t="s">
        <v>578</v>
      </c>
      <c r="C1177" s="23">
        <v>18063089</v>
      </c>
      <c r="D1177" s="22" t="s">
        <v>172</v>
      </c>
      <c r="E1177" s="22" t="s">
        <v>372</v>
      </c>
      <c r="F1177" s="22" t="s">
        <v>579</v>
      </c>
      <c r="G1177" s="23">
        <v>3590129</v>
      </c>
      <c r="H1177" s="22" t="s">
        <v>580</v>
      </c>
      <c r="I1177" s="23">
        <v>2975322</v>
      </c>
      <c r="J1177" s="22" t="s">
        <v>518</v>
      </c>
      <c r="K1177" s="23">
        <v>91.17</v>
      </c>
      <c r="L1177" s="23">
        <v>4465</v>
      </c>
      <c r="M1177" s="23">
        <v>107</v>
      </c>
      <c r="N1177" s="24">
        <v>0.024</v>
      </c>
      <c r="O1177" s="23">
        <v>0.85</v>
      </c>
      <c r="P1177" s="23">
        <v>20.42</v>
      </c>
      <c r="Q1177" s="23">
        <v>1</v>
      </c>
      <c r="R1177" s="23">
        <v>0</v>
      </c>
      <c r="S1177" s="23">
        <v>1</v>
      </c>
      <c r="T1177" s="23">
        <v>0</v>
      </c>
      <c r="U1177" s="23">
        <v>0</v>
      </c>
      <c r="V1177" s="23">
        <v>2</v>
      </c>
      <c r="W1177" s="23">
        <v>45.58</v>
      </c>
      <c r="X1177" s="23">
        <v>0</v>
      </c>
      <c r="Y1177" s="24">
        <v>0</v>
      </c>
      <c r="Z1177" s="23">
        <v>0</v>
      </c>
      <c r="AA1177" s="23">
        <v>0</v>
      </c>
      <c r="AB1177" s="19" t="str">
        <f>VLOOKUP(E:E,笔记匹配!A:X,3,FALSE)</f>
        <v>圆湘琴</v>
      </c>
      <c r="AC1177" s="19" t="str">
        <f>VLOOKUP(E:E,笔记匹配!A:X,2,FALSE)</f>
        <v>月之精华</v>
      </c>
      <c r="AD1177" s="19" t="str">
        <f>VLOOKUP(E:E,笔记匹配!A:X,4,FALSE)</f>
        <v>广禾堂月之精华</v>
      </c>
    </row>
    <row r="1178" spans="1:30">
      <c r="A1178" s="22" t="s">
        <v>118</v>
      </c>
      <c r="B1178" s="22" t="s">
        <v>590</v>
      </c>
      <c r="C1178" s="23">
        <v>19153892</v>
      </c>
      <c r="D1178" s="22" t="s">
        <v>184</v>
      </c>
      <c r="E1178" s="22" t="s">
        <v>374</v>
      </c>
      <c r="F1178" s="22" t="s">
        <v>591</v>
      </c>
      <c r="G1178" s="23">
        <v>4107361</v>
      </c>
      <c r="H1178" s="22" t="s">
        <v>591</v>
      </c>
      <c r="I1178" s="23">
        <v>3489735</v>
      </c>
      <c r="J1178" s="22" t="s">
        <v>518</v>
      </c>
      <c r="K1178" s="23">
        <v>5.12</v>
      </c>
      <c r="L1178" s="23">
        <v>206</v>
      </c>
      <c r="M1178" s="23">
        <v>10</v>
      </c>
      <c r="N1178" s="24">
        <v>0.0485</v>
      </c>
      <c r="O1178" s="23">
        <v>0.51</v>
      </c>
      <c r="P1178" s="23">
        <v>24.85</v>
      </c>
      <c r="Q1178" s="23">
        <v>0</v>
      </c>
      <c r="R1178" s="23">
        <v>0</v>
      </c>
      <c r="S1178" s="23">
        <v>0</v>
      </c>
      <c r="T1178" s="23">
        <v>0</v>
      </c>
      <c r="U1178" s="23">
        <v>0</v>
      </c>
      <c r="V1178" s="23">
        <v>0</v>
      </c>
      <c r="W1178" s="23">
        <v>0</v>
      </c>
      <c r="X1178" s="23">
        <v>0</v>
      </c>
      <c r="Y1178" s="24">
        <v>0</v>
      </c>
      <c r="Z1178" s="23">
        <v>0</v>
      </c>
      <c r="AA1178" s="23">
        <v>0</v>
      </c>
      <c r="AB1178" s="19" t="str">
        <f>VLOOKUP(E:E,笔记匹配!A:X,3,FALSE)</f>
        <v>是你拐</v>
      </c>
      <c r="AC1178" s="19" t="str">
        <f>VLOOKUP(E:E,笔记匹配!A:X,2,FALSE)</f>
        <v>月之精华</v>
      </c>
      <c r="AD1178" s="19" t="str">
        <f>VLOOKUP(E:E,笔记匹配!A:X,4,FALSE)</f>
        <v>广禾堂月之精华</v>
      </c>
    </row>
    <row r="1179" spans="1:30">
      <c r="A1179" s="22" t="s">
        <v>118</v>
      </c>
      <c r="B1179" s="22" t="s">
        <v>598</v>
      </c>
      <c r="C1179" s="23">
        <v>19868929</v>
      </c>
      <c r="D1179" s="22" t="s">
        <v>172</v>
      </c>
      <c r="E1179" s="22" t="s">
        <v>372</v>
      </c>
      <c r="F1179" s="22" t="s">
        <v>599</v>
      </c>
      <c r="G1179" s="23">
        <v>4439660</v>
      </c>
      <c r="H1179" s="22" t="s">
        <v>599</v>
      </c>
      <c r="I1179" s="23">
        <v>3806955</v>
      </c>
      <c r="J1179" s="22" t="s">
        <v>518</v>
      </c>
      <c r="K1179" s="23">
        <v>95.58</v>
      </c>
      <c r="L1179" s="23">
        <v>4550</v>
      </c>
      <c r="M1179" s="23">
        <v>119</v>
      </c>
      <c r="N1179" s="24">
        <v>0.0262</v>
      </c>
      <c r="O1179" s="23">
        <v>0.8</v>
      </c>
      <c r="P1179" s="23">
        <v>21.01</v>
      </c>
      <c r="Q1179" s="23">
        <v>0</v>
      </c>
      <c r="R1179" s="23">
        <v>0</v>
      </c>
      <c r="S1179" s="23">
        <v>1</v>
      </c>
      <c r="T1179" s="23">
        <v>0</v>
      </c>
      <c r="U1179" s="23">
        <v>0</v>
      </c>
      <c r="V1179" s="23">
        <v>1</v>
      </c>
      <c r="W1179" s="23">
        <v>95.58</v>
      </c>
      <c r="X1179" s="23">
        <v>0</v>
      </c>
      <c r="Y1179" s="24">
        <v>0</v>
      </c>
      <c r="Z1179" s="23">
        <v>1</v>
      </c>
      <c r="AA1179" s="23">
        <v>1</v>
      </c>
      <c r="AB1179" s="19" t="str">
        <f>VLOOKUP(E:E,笔记匹配!A:X,3,FALSE)</f>
        <v>圆湘琴</v>
      </c>
      <c r="AC1179" s="19" t="str">
        <f>VLOOKUP(E:E,笔记匹配!A:X,2,FALSE)</f>
        <v>月之精华</v>
      </c>
      <c r="AD1179" s="19" t="str">
        <f>VLOOKUP(E:E,笔记匹配!A:X,4,FALSE)</f>
        <v>广禾堂月之精华</v>
      </c>
    </row>
    <row r="1180" spans="1:30">
      <c r="A1180" s="22" t="s">
        <v>118</v>
      </c>
      <c r="B1180" s="22" t="s">
        <v>610</v>
      </c>
      <c r="C1180" s="23">
        <v>20800058</v>
      </c>
      <c r="D1180" s="22" t="s">
        <v>184</v>
      </c>
      <c r="E1180" s="22" t="s">
        <v>372</v>
      </c>
      <c r="F1180" s="22" t="s">
        <v>611</v>
      </c>
      <c r="G1180" s="23">
        <v>4924835</v>
      </c>
      <c r="H1180" s="22" t="s">
        <v>611</v>
      </c>
      <c r="I1180" s="23">
        <v>4180685</v>
      </c>
      <c r="J1180" s="22" t="s">
        <v>518</v>
      </c>
      <c r="K1180" s="23">
        <v>136.95</v>
      </c>
      <c r="L1180" s="23">
        <v>4642</v>
      </c>
      <c r="M1180" s="23">
        <v>170</v>
      </c>
      <c r="N1180" s="24">
        <v>0.0366</v>
      </c>
      <c r="O1180" s="23">
        <v>0.81</v>
      </c>
      <c r="P1180" s="23">
        <v>29.5</v>
      </c>
      <c r="Q1180" s="23">
        <v>4</v>
      </c>
      <c r="R1180" s="23">
        <v>0</v>
      </c>
      <c r="S1180" s="23">
        <v>10</v>
      </c>
      <c r="T1180" s="23">
        <v>3</v>
      </c>
      <c r="U1180" s="23">
        <v>0</v>
      </c>
      <c r="V1180" s="23">
        <v>17</v>
      </c>
      <c r="W1180" s="23">
        <v>8.06</v>
      </c>
      <c r="X1180" s="23">
        <v>0</v>
      </c>
      <c r="Y1180" s="24">
        <v>0</v>
      </c>
      <c r="Z1180" s="23">
        <v>2</v>
      </c>
      <c r="AA1180" s="23">
        <v>0</v>
      </c>
      <c r="AB1180" s="19" t="str">
        <f>VLOOKUP(E:E,笔记匹配!A:X,3,FALSE)</f>
        <v>圆湘琴</v>
      </c>
      <c r="AC1180" s="19" t="str">
        <f>VLOOKUP(E:E,笔记匹配!A:X,2,FALSE)</f>
        <v>月之精华</v>
      </c>
      <c r="AD1180" s="19" t="str">
        <f>VLOOKUP(E:E,笔记匹配!A:X,4,FALSE)</f>
        <v>广禾堂月之精华</v>
      </c>
    </row>
    <row r="1181" spans="1:30">
      <c r="A1181" s="22" t="s">
        <v>118</v>
      </c>
      <c r="B1181" s="22" t="s">
        <v>614</v>
      </c>
      <c r="C1181" s="23">
        <v>20930624</v>
      </c>
      <c r="D1181" s="22" t="s">
        <v>184</v>
      </c>
      <c r="E1181" s="22" t="s">
        <v>390</v>
      </c>
      <c r="F1181" s="22" t="s">
        <v>615</v>
      </c>
      <c r="G1181" s="23">
        <v>4989047</v>
      </c>
      <c r="H1181" s="22" t="s">
        <v>616</v>
      </c>
      <c r="I1181" s="23">
        <v>4228648</v>
      </c>
      <c r="J1181" s="22" t="s">
        <v>518</v>
      </c>
      <c r="K1181" s="23">
        <v>221.21</v>
      </c>
      <c r="L1181" s="23">
        <v>8739</v>
      </c>
      <c r="M1181" s="23">
        <v>373</v>
      </c>
      <c r="N1181" s="24">
        <v>0.0427</v>
      </c>
      <c r="O1181" s="23">
        <v>0.59</v>
      </c>
      <c r="P1181" s="23">
        <v>25.31</v>
      </c>
      <c r="Q1181" s="23">
        <v>31</v>
      </c>
      <c r="R1181" s="23">
        <v>0</v>
      </c>
      <c r="S1181" s="23">
        <v>19</v>
      </c>
      <c r="T1181" s="23">
        <v>0</v>
      </c>
      <c r="U1181" s="23">
        <v>0</v>
      </c>
      <c r="V1181" s="23">
        <v>50</v>
      </c>
      <c r="W1181" s="23">
        <v>4.42</v>
      </c>
      <c r="X1181" s="23">
        <v>0</v>
      </c>
      <c r="Y1181" s="24">
        <v>0</v>
      </c>
      <c r="Z1181" s="23">
        <v>1</v>
      </c>
      <c r="AA1181" s="23">
        <v>2</v>
      </c>
      <c r="AB1181" s="19" t="str">
        <f>VLOOKUP(E:E,笔记匹配!A:X,3,FALSE)</f>
        <v>大雷芸</v>
      </c>
      <c r="AC1181" s="19" t="str">
        <f>VLOOKUP(E:E,笔记匹配!A:X,2,FALSE)</f>
        <v>月之精华</v>
      </c>
      <c r="AD1181" s="19" t="str">
        <f>VLOOKUP(E:E,笔记匹配!A:X,4,FALSE)</f>
        <v>广禾堂</v>
      </c>
    </row>
    <row r="1182" spans="1:30">
      <c r="A1182" s="22" t="s">
        <v>118</v>
      </c>
      <c r="B1182" s="22" t="s">
        <v>617</v>
      </c>
      <c r="C1182" s="23">
        <v>21038669</v>
      </c>
      <c r="D1182" s="22" t="s">
        <v>184</v>
      </c>
      <c r="E1182" s="22" t="s">
        <v>397</v>
      </c>
      <c r="F1182" s="22" t="s">
        <v>619</v>
      </c>
      <c r="G1182" s="23">
        <v>5038347</v>
      </c>
      <c r="H1182" s="22" t="s">
        <v>619</v>
      </c>
      <c r="I1182" s="23">
        <v>4265435</v>
      </c>
      <c r="J1182" s="22" t="s">
        <v>518</v>
      </c>
      <c r="K1182" s="23">
        <v>36.08</v>
      </c>
      <c r="L1182" s="23">
        <v>2036</v>
      </c>
      <c r="M1182" s="23">
        <v>40</v>
      </c>
      <c r="N1182" s="24">
        <v>0.0196</v>
      </c>
      <c r="O1182" s="23">
        <v>0.9</v>
      </c>
      <c r="P1182" s="23">
        <v>17.72</v>
      </c>
      <c r="Q1182" s="23">
        <v>2</v>
      </c>
      <c r="R1182" s="23">
        <v>0</v>
      </c>
      <c r="S1182" s="23">
        <v>4</v>
      </c>
      <c r="T1182" s="23">
        <v>0</v>
      </c>
      <c r="U1182" s="23">
        <v>0</v>
      </c>
      <c r="V1182" s="23">
        <v>6</v>
      </c>
      <c r="W1182" s="23">
        <v>6.01</v>
      </c>
      <c r="X1182" s="23">
        <v>0</v>
      </c>
      <c r="Y1182" s="24">
        <v>0</v>
      </c>
      <c r="Z1182" s="23">
        <v>0</v>
      </c>
      <c r="AA1182" s="23">
        <v>0</v>
      </c>
      <c r="AB1182" s="19" t="str">
        <f>VLOOKUP(E:E,笔记匹配!A:X,3,FALSE)</f>
        <v>木木酱</v>
      </c>
      <c r="AC1182" s="19" t="str">
        <f>VLOOKUP(E:E,笔记匹配!A:X,2,FALSE)</f>
        <v>月之精华</v>
      </c>
      <c r="AD1182" s="19" t="str">
        <f>VLOOKUP(E:E,笔记匹配!A:X,4,FALSE)</f>
        <v>广禾堂月子汤</v>
      </c>
    </row>
    <row r="1183" spans="1:30">
      <c r="A1183" s="22" t="s">
        <v>118</v>
      </c>
      <c r="B1183" s="22" t="s">
        <v>620</v>
      </c>
      <c r="C1183" s="23">
        <v>21399553</v>
      </c>
      <c r="D1183" s="22" t="s">
        <v>184</v>
      </c>
      <c r="E1183" s="22" t="s">
        <v>398</v>
      </c>
      <c r="F1183" s="22" t="s">
        <v>621</v>
      </c>
      <c r="G1183" s="23">
        <v>5211391</v>
      </c>
      <c r="H1183" s="22" t="s">
        <v>621</v>
      </c>
      <c r="I1183" s="23">
        <v>4393763</v>
      </c>
      <c r="J1183" s="22" t="s">
        <v>518</v>
      </c>
      <c r="K1183" s="23">
        <v>23.53</v>
      </c>
      <c r="L1183" s="23">
        <v>1191</v>
      </c>
      <c r="M1183" s="23">
        <v>29</v>
      </c>
      <c r="N1183" s="24">
        <v>0.0243</v>
      </c>
      <c r="O1183" s="23">
        <v>0.81</v>
      </c>
      <c r="P1183" s="23">
        <v>19.76</v>
      </c>
      <c r="Q1183" s="23">
        <v>2</v>
      </c>
      <c r="R1183" s="23">
        <v>0</v>
      </c>
      <c r="S1183" s="23">
        <v>2</v>
      </c>
      <c r="T1183" s="23">
        <v>0</v>
      </c>
      <c r="U1183" s="23">
        <v>0</v>
      </c>
      <c r="V1183" s="23">
        <v>4</v>
      </c>
      <c r="W1183" s="23">
        <v>5.88</v>
      </c>
      <c r="X1183" s="23">
        <v>0</v>
      </c>
      <c r="Y1183" s="24">
        <v>0</v>
      </c>
      <c r="Z1183" s="23">
        <v>0</v>
      </c>
      <c r="AA1183" s="23">
        <v>0</v>
      </c>
      <c r="AB1183" s="19" t="str">
        <f>VLOOKUP(E:E,笔记匹配!A:X,3,FALSE)</f>
        <v>苏Su超级爱吃甜品呀</v>
      </c>
      <c r="AC1183" s="19" t="str">
        <f>VLOOKUP(E:E,笔记匹配!A:X,2,FALSE)</f>
        <v>月之精华</v>
      </c>
      <c r="AD1183" s="19" t="str">
        <f>VLOOKUP(E:E,笔记匹配!A:X,4,FALSE)</f>
        <v>无</v>
      </c>
    </row>
    <row r="1184" spans="1:30">
      <c r="A1184" s="22" t="s">
        <v>118</v>
      </c>
      <c r="B1184" s="22" t="s">
        <v>622</v>
      </c>
      <c r="C1184" s="23">
        <v>21495214</v>
      </c>
      <c r="D1184" s="22" t="s">
        <v>184</v>
      </c>
      <c r="E1184" s="22" t="s">
        <v>399</v>
      </c>
      <c r="F1184" s="22" t="s">
        <v>623</v>
      </c>
      <c r="G1184" s="23">
        <v>5254218</v>
      </c>
      <c r="H1184" s="22" t="s">
        <v>623</v>
      </c>
      <c r="I1184" s="23">
        <v>4426644</v>
      </c>
      <c r="J1184" s="22" t="s">
        <v>518</v>
      </c>
      <c r="K1184" s="23">
        <v>11.09</v>
      </c>
      <c r="L1184" s="23">
        <v>713</v>
      </c>
      <c r="M1184" s="23">
        <v>25</v>
      </c>
      <c r="N1184" s="24">
        <v>0.0351</v>
      </c>
      <c r="O1184" s="23">
        <v>0.44</v>
      </c>
      <c r="P1184" s="23">
        <v>15.55</v>
      </c>
      <c r="Q1184" s="23">
        <v>1</v>
      </c>
      <c r="R1184" s="23">
        <v>0</v>
      </c>
      <c r="S1184" s="23">
        <v>0</v>
      </c>
      <c r="T1184" s="23">
        <v>0</v>
      </c>
      <c r="U1184" s="23">
        <v>0</v>
      </c>
      <c r="V1184" s="23">
        <v>1</v>
      </c>
      <c r="W1184" s="23">
        <v>11.09</v>
      </c>
      <c r="X1184" s="23">
        <v>0</v>
      </c>
      <c r="Y1184" s="24">
        <v>0</v>
      </c>
      <c r="Z1184" s="23">
        <v>0</v>
      </c>
      <c r="AA1184" s="23">
        <v>3</v>
      </c>
      <c r="AB1184" s="19" t="str">
        <f>VLOOKUP(E:E,笔记匹配!A:X,3,FALSE)</f>
        <v>可可奈</v>
      </c>
      <c r="AC1184" s="19" t="str">
        <f>VLOOKUP(E:E,笔记匹配!A:X,2,FALSE)</f>
        <v>无</v>
      </c>
      <c r="AD1184" s="19" t="str">
        <f>VLOOKUP(E:E,笔记匹配!A:X,4,FALSE)</f>
        <v>无</v>
      </c>
    </row>
    <row r="1185" spans="1:30">
      <c r="A1185" s="22" t="s">
        <v>118</v>
      </c>
      <c r="B1185" s="22" t="s">
        <v>622</v>
      </c>
      <c r="C1185" s="23">
        <v>21495333</v>
      </c>
      <c r="D1185" s="22" t="s">
        <v>184</v>
      </c>
      <c r="E1185" s="22" t="s">
        <v>400</v>
      </c>
      <c r="F1185" s="22" t="s">
        <v>624</v>
      </c>
      <c r="G1185" s="23">
        <v>5254250</v>
      </c>
      <c r="H1185" s="22" t="s">
        <v>624</v>
      </c>
      <c r="I1185" s="23">
        <v>4426687</v>
      </c>
      <c r="J1185" s="22" t="s">
        <v>518</v>
      </c>
      <c r="K1185" s="23">
        <v>23.52</v>
      </c>
      <c r="L1185" s="23">
        <v>1814</v>
      </c>
      <c r="M1185" s="23">
        <v>52</v>
      </c>
      <c r="N1185" s="24">
        <v>0.0287</v>
      </c>
      <c r="O1185" s="23">
        <v>0.45</v>
      </c>
      <c r="P1185" s="23">
        <v>12.97</v>
      </c>
      <c r="Q1185" s="23">
        <v>2</v>
      </c>
      <c r="R1185" s="23">
        <v>0</v>
      </c>
      <c r="S1185" s="23">
        <v>1</v>
      </c>
      <c r="T1185" s="23">
        <v>0</v>
      </c>
      <c r="U1185" s="23">
        <v>0</v>
      </c>
      <c r="V1185" s="23">
        <v>3</v>
      </c>
      <c r="W1185" s="23">
        <v>7.84</v>
      </c>
      <c r="X1185" s="23">
        <v>0</v>
      </c>
      <c r="Y1185" s="24">
        <v>0</v>
      </c>
      <c r="Z1185" s="23">
        <v>0</v>
      </c>
      <c r="AA1185" s="23">
        <v>0</v>
      </c>
      <c r="AB1185" s="19" t="str">
        <f>VLOOKUP(E:E,笔记匹配!A:X,3,FALSE)</f>
        <v>你一定要知道的开奶救星</v>
      </c>
      <c r="AC1185" s="19" t="str">
        <f>VLOOKUP(E:E,笔记匹配!A:X,2,FALSE)</f>
        <v>无</v>
      </c>
      <c r="AD1185" s="19" t="str">
        <f>VLOOKUP(E:E,笔记匹配!A:X,4,FALSE)</f>
        <v>无</v>
      </c>
    </row>
    <row r="1186" spans="1:30">
      <c r="A1186" s="22" t="s">
        <v>118</v>
      </c>
      <c r="B1186" s="22" t="s">
        <v>625</v>
      </c>
      <c r="C1186" s="23">
        <v>21579972</v>
      </c>
      <c r="D1186" s="22" t="s">
        <v>184</v>
      </c>
      <c r="E1186" s="22" t="s">
        <v>401</v>
      </c>
      <c r="F1186" s="22" t="s">
        <v>626</v>
      </c>
      <c r="G1186" s="23">
        <v>5291454</v>
      </c>
      <c r="H1186" s="22" t="s">
        <v>627</v>
      </c>
      <c r="I1186" s="23">
        <v>4455685</v>
      </c>
      <c r="J1186" s="22" t="s">
        <v>518</v>
      </c>
      <c r="K1186" s="23">
        <v>14.65</v>
      </c>
      <c r="L1186" s="23">
        <v>825</v>
      </c>
      <c r="M1186" s="23">
        <v>20</v>
      </c>
      <c r="N1186" s="24">
        <v>0.0242</v>
      </c>
      <c r="O1186" s="23">
        <v>0.73</v>
      </c>
      <c r="P1186" s="23">
        <v>17.76</v>
      </c>
      <c r="Q1186" s="23">
        <v>0</v>
      </c>
      <c r="R1186" s="23">
        <v>0</v>
      </c>
      <c r="S1186" s="23">
        <v>1</v>
      </c>
      <c r="T1186" s="23">
        <v>0</v>
      </c>
      <c r="U1186" s="23">
        <v>0</v>
      </c>
      <c r="V1186" s="23">
        <v>1</v>
      </c>
      <c r="W1186" s="23">
        <v>14.65</v>
      </c>
      <c r="X1186" s="23">
        <v>0</v>
      </c>
      <c r="Y1186" s="24">
        <v>0</v>
      </c>
      <c r="Z1186" s="23">
        <v>0</v>
      </c>
      <c r="AA1186" s="23">
        <v>0</v>
      </c>
      <c r="AB1186" s="19" t="str">
        <f>VLOOKUP(E:E,笔记匹配!A:X,3,FALSE)</f>
        <v>是麦子吖~</v>
      </c>
      <c r="AC1186" s="19" t="str">
        <f>VLOOKUP(E:E,笔记匹配!A:X,2,FALSE)</f>
        <v>无</v>
      </c>
      <c r="AD1186" s="19" t="str">
        <f>VLOOKUP(E:E,笔记匹配!A:X,4,FALSE)</f>
        <v>无</v>
      </c>
    </row>
    <row r="1187" spans="1:30">
      <c r="A1187" s="22" t="s">
        <v>119</v>
      </c>
      <c r="B1187" s="22" t="s">
        <v>521</v>
      </c>
      <c r="C1187" s="23">
        <v>16642222</v>
      </c>
      <c r="D1187" s="22" t="s">
        <v>172</v>
      </c>
      <c r="E1187" s="22" t="s">
        <v>372</v>
      </c>
      <c r="F1187" s="22" t="s">
        <v>522</v>
      </c>
      <c r="G1187" s="23">
        <v>3233847</v>
      </c>
      <c r="H1187" s="22" t="s">
        <v>522</v>
      </c>
      <c r="I1187" s="23">
        <v>2619163</v>
      </c>
      <c r="J1187" s="22" t="s">
        <v>518</v>
      </c>
      <c r="K1187" s="23">
        <v>197.97</v>
      </c>
      <c r="L1187" s="23">
        <v>7982</v>
      </c>
      <c r="M1187" s="23">
        <v>277</v>
      </c>
      <c r="N1187" s="24">
        <v>0.0347</v>
      </c>
      <c r="O1187" s="23">
        <v>0.71</v>
      </c>
      <c r="P1187" s="23">
        <v>24.8</v>
      </c>
      <c r="Q1187" s="23">
        <v>2</v>
      </c>
      <c r="R1187" s="23">
        <v>0</v>
      </c>
      <c r="S1187" s="23">
        <v>1</v>
      </c>
      <c r="T1187" s="23">
        <v>0</v>
      </c>
      <c r="U1187" s="23">
        <v>1</v>
      </c>
      <c r="V1187" s="23">
        <v>4</v>
      </c>
      <c r="W1187" s="23">
        <v>49.49</v>
      </c>
      <c r="X1187" s="23">
        <v>0</v>
      </c>
      <c r="Y1187" s="24">
        <v>0</v>
      </c>
      <c r="Z1187" s="23">
        <v>1</v>
      </c>
      <c r="AA1187" s="23">
        <v>1</v>
      </c>
      <c r="AB1187" s="19" t="str">
        <f>VLOOKUP(E:E,笔记匹配!A:X,3,FALSE)</f>
        <v>圆湘琴</v>
      </c>
      <c r="AC1187" s="19" t="str">
        <f>VLOOKUP(E:E,笔记匹配!A:X,2,FALSE)</f>
        <v>月之精华</v>
      </c>
      <c r="AD1187" s="19" t="str">
        <f>VLOOKUP(E:E,笔记匹配!A:X,4,FALSE)</f>
        <v>广禾堂月之精华</v>
      </c>
    </row>
    <row r="1188" spans="1:30">
      <c r="A1188" s="22" t="s">
        <v>119</v>
      </c>
      <c r="B1188" s="22" t="s">
        <v>521</v>
      </c>
      <c r="C1188" s="23">
        <v>16642794</v>
      </c>
      <c r="D1188" s="22" t="s">
        <v>172</v>
      </c>
      <c r="E1188" s="22" t="s">
        <v>372</v>
      </c>
      <c r="F1188" s="22" t="s">
        <v>523</v>
      </c>
      <c r="G1188" s="23">
        <v>3233955</v>
      </c>
      <c r="H1188" s="22" t="s">
        <v>523</v>
      </c>
      <c r="I1188" s="23">
        <v>2619293</v>
      </c>
      <c r="J1188" s="22" t="s">
        <v>518</v>
      </c>
      <c r="K1188" s="23">
        <v>249.36</v>
      </c>
      <c r="L1188" s="23">
        <v>10463</v>
      </c>
      <c r="M1188" s="23">
        <v>300</v>
      </c>
      <c r="N1188" s="24">
        <v>0.0287</v>
      </c>
      <c r="O1188" s="23">
        <v>0.83</v>
      </c>
      <c r="P1188" s="23">
        <v>23.83</v>
      </c>
      <c r="Q1188" s="23">
        <v>2</v>
      </c>
      <c r="R1188" s="23">
        <v>1</v>
      </c>
      <c r="S1188" s="23">
        <v>1</v>
      </c>
      <c r="T1188" s="23">
        <v>1</v>
      </c>
      <c r="U1188" s="23">
        <v>0</v>
      </c>
      <c r="V1188" s="23">
        <v>5</v>
      </c>
      <c r="W1188" s="23">
        <v>49.87</v>
      </c>
      <c r="X1188" s="23">
        <v>0</v>
      </c>
      <c r="Y1188" s="24">
        <v>0</v>
      </c>
      <c r="Z1188" s="23">
        <v>1</v>
      </c>
      <c r="AA1188" s="23">
        <v>0</v>
      </c>
      <c r="AB1188" s="19" t="str">
        <f>VLOOKUP(E:E,笔记匹配!A:X,3,FALSE)</f>
        <v>圆湘琴</v>
      </c>
      <c r="AC1188" s="19" t="str">
        <f>VLOOKUP(E:E,笔记匹配!A:X,2,FALSE)</f>
        <v>月之精华</v>
      </c>
      <c r="AD1188" s="19" t="str">
        <f>VLOOKUP(E:E,笔记匹配!A:X,4,FALSE)</f>
        <v>广禾堂月之精华</v>
      </c>
    </row>
    <row r="1189" spans="1:30">
      <c r="A1189" s="22" t="s">
        <v>119</v>
      </c>
      <c r="B1189" s="22" t="s">
        <v>521</v>
      </c>
      <c r="C1189" s="23">
        <v>16642894</v>
      </c>
      <c r="D1189" s="22" t="s">
        <v>172</v>
      </c>
      <c r="E1189" s="22" t="s">
        <v>372</v>
      </c>
      <c r="F1189" s="22" t="s">
        <v>524</v>
      </c>
      <c r="G1189" s="23">
        <v>3233979</v>
      </c>
      <c r="H1189" s="22" t="s">
        <v>524</v>
      </c>
      <c r="I1189" s="23">
        <v>2619310</v>
      </c>
      <c r="J1189" s="22" t="s">
        <v>518</v>
      </c>
      <c r="K1189" s="23">
        <v>0.3</v>
      </c>
      <c r="L1189" s="23">
        <v>74</v>
      </c>
      <c r="M1189" s="23">
        <v>1</v>
      </c>
      <c r="N1189" s="24">
        <v>0.0135</v>
      </c>
      <c r="O1189" s="23">
        <v>0.3</v>
      </c>
      <c r="P1189" s="23">
        <v>4.05</v>
      </c>
      <c r="Q1189" s="23">
        <v>0</v>
      </c>
      <c r="R1189" s="23">
        <v>0</v>
      </c>
      <c r="S1189" s="23">
        <v>0</v>
      </c>
      <c r="T1189" s="23">
        <v>0</v>
      </c>
      <c r="U1189" s="23">
        <v>0</v>
      </c>
      <c r="V1189" s="23">
        <v>0</v>
      </c>
      <c r="W1189" s="23">
        <v>0</v>
      </c>
      <c r="X1189" s="23">
        <v>0</v>
      </c>
      <c r="Y1189" s="24">
        <v>0</v>
      </c>
      <c r="Z1189" s="23">
        <v>0</v>
      </c>
      <c r="AA1189" s="23">
        <v>0</v>
      </c>
      <c r="AB1189" s="19" t="str">
        <f>VLOOKUP(E:E,笔记匹配!A:X,3,FALSE)</f>
        <v>圆湘琴</v>
      </c>
      <c r="AC1189" s="19" t="str">
        <f>VLOOKUP(E:E,笔记匹配!A:X,2,FALSE)</f>
        <v>月之精华</v>
      </c>
      <c r="AD1189" s="19" t="str">
        <f>VLOOKUP(E:E,笔记匹配!A:X,4,FALSE)</f>
        <v>广禾堂月之精华</v>
      </c>
    </row>
    <row r="1190" spans="1:30">
      <c r="A1190" s="22" t="s">
        <v>119</v>
      </c>
      <c r="B1190" s="22" t="s">
        <v>531</v>
      </c>
      <c r="C1190" s="23">
        <v>16851432</v>
      </c>
      <c r="D1190" s="22" t="s">
        <v>172</v>
      </c>
      <c r="E1190" s="22" t="s">
        <v>372</v>
      </c>
      <c r="F1190" s="22" t="s">
        <v>532</v>
      </c>
      <c r="G1190" s="23">
        <v>3264185</v>
      </c>
      <c r="H1190" s="22" t="s">
        <v>532</v>
      </c>
      <c r="I1190" s="23">
        <v>2651960</v>
      </c>
      <c r="J1190" s="22" t="s">
        <v>518</v>
      </c>
      <c r="K1190" s="23">
        <v>60.51</v>
      </c>
      <c r="L1190" s="23">
        <v>4720</v>
      </c>
      <c r="M1190" s="23">
        <v>129</v>
      </c>
      <c r="N1190" s="24">
        <v>0.0273</v>
      </c>
      <c r="O1190" s="23">
        <v>0.47</v>
      </c>
      <c r="P1190" s="23">
        <v>12.82</v>
      </c>
      <c r="Q1190" s="23">
        <v>2</v>
      </c>
      <c r="R1190" s="23">
        <v>0</v>
      </c>
      <c r="S1190" s="23">
        <v>0</v>
      </c>
      <c r="T1190" s="23">
        <v>0</v>
      </c>
      <c r="U1190" s="23">
        <v>0</v>
      </c>
      <c r="V1190" s="23">
        <v>2</v>
      </c>
      <c r="W1190" s="23">
        <v>30.26</v>
      </c>
      <c r="X1190" s="23">
        <v>0</v>
      </c>
      <c r="Y1190" s="24">
        <v>0</v>
      </c>
      <c r="Z1190" s="23">
        <v>0</v>
      </c>
      <c r="AA1190" s="23">
        <v>0</v>
      </c>
      <c r="AB1190" s="19" t="str">
        <f>VLOOKUP(E:E,笔记匹配!A:X,3,FALSE)</f>
        <v>圆湘琴</v>
      </c>
      <c r="AC1190" s="19" t="str">
        <f>VLOOKUP(E:E,笔记匹配!A:X,2,FALSE)</f>
        <v>月之精华</v>
      </c>
      <c r="AD1190" s="19" t="str">
        <f>VLOOKUP(E:E,笔记匹配!A:X,4,FALSE)</f>
        <v>广禾堂月之精华</v>
      </c>
    </row>
    <row r="1191" spans="1:30">
      <c r="A1191" s="22" t="s">
        <v>119</v>
      </c>
      <c r="B1191" s="22" t="s">
        <v>557</v>
      </c>
      <c r="C1191" s="23">
        <v>17419696</v>
      </c>
      <c r="D1191" s="22" t="s">
        <v>172</v>
      </c>
      <c r="E1191" s="22" t="s">
        <v>372</v>
      </c>
      <c r="F1191" s="22" t="s">
        <v>558</v>
      </c>
      <c r="G1191" s="23">
        <v>3345513</v>
      </c>
      <c r="H1191" s="22" t="s">
        <v>558</v>
      </c>
      <c r="I1191" s="23">
        <v>2733316</v>
      </c>
      <c r="J1191" s="22" t="s">
        <v>518</v>
      </c>
      <c r="K1191" s="23">
        <v>226.21</v>
      </c>
      <c r="L1191" s="23">
        <v>11252</v>
      </c>
      <c r="M1191" s="23">
        <v>305</v>
      </c>
      <c r="N1191" s="24">
        <v>0.0271</v>
      </c>
      <c r="O1191" s="23">
        <v>0.74</v>
      </c>
      <c r="P1191" s="23">
        <v>20.1</v>
      </c>
      <c r="Q1191" s="23">
        <v>4</v>
      </c>
      <c r="R1191" s="23">
        <v>0</v>
      </c>
      <c r="S1191" s="23">
        <v>2</v>
      </c>
      <c r="T1191" s="23">
        <v>0</v>
      </c>
      <c r="U1191" s="23">
        <v>1</v>
      </c>
      <c r="V1191" s="23">
        <v>7</v>
      </c>
      <c r="W1191" s="23">
        <v>32.32</v>
      </c>
      <c r="X1191" s="23">
        <v>0</v>
      </c>
      <c r="Y1191" s="24">
        <v>0</v>
      </c>
      <c r="Z1191" s="23">
        <v>1</v>
      </c>
      <c r="AA1191" s="23">
        <v>0</v>
      </c>
      <c r="AB1191" s="19" t="str">
        <f>VLOOKUP(E:E,笔记匹配!A:X,3,FALSE)</f>
        <v>圆湘琴</v>
      </c>
      <c r="AC1191" s="19" t="str">
        <f>VLOOKUP(E:E,笔记匹配!A:X,2,FALSE)</f>
        <v>月之精华</v>
      </c>
      <c r="AD1191" s="19" t="str">
        <f>VLOOKUP(E:E,笔记匹配!A:X,4,FALSE)</f>
        <v>广禾堂月之精华</v>
      </c>
    </row>
    <row r="1192" spans="1:30">
      <c r="A1192" s="22" t="s">
        <v>119</v>
      </c>
      <c r="B1192" s="22" t="s">
        <v>569</v>
      </c>
      <c r="C1192" s="23">
        <v>17994331</v>
      </c>
      <c r="D1192" s="22" t="s">
        <v>172</v>
      </c>
      <c r="E1192" s="22" t="s">
        <v>372</v>
      </c>
      <c r="F1192" s="22" t="s">
        <v>570</v>
      </c>
      <c r="G1192" s="23">
        <v>3555881</v>
      </c>
      <c r="H1192" s="22" t="s">
        <v>570</v>
      </c>
      <c r="I1192" s="23">
        <v>2940876</v>
      </c>
      <c r="J1192" s="22" t="s">
        <v>518</v>
      </c>
      <c r="K1192" s="23">
        <v>3.82</v>
      </c>
      <c r="L1192" s="23">
        <v>322</v>
      </c>
      <c r="M1192" s="23">
        <v>13</v>
      </c>
      <c r="N1192" s="24">
        <v>0.0404</v>
      </c>
      <c r="O1192" s="23">
        <v>0.29</v>
      </c>
      <c r="P1192" s="23">
        <v>11.86</v>
      </c>
      <c r="Q1192" s="23">
        <v>1</v>
      </c>
      <c r="R1192" s="23">
        <v>0</v>
      </c>
      <c r="S1192" s="23">
        <v>0</v>
      </c>
      <c r="T1192" s="23">
        <v>0</v>
      </c>
      <c r="U1192" s="23">
        <v>0</v>
      </c>
      <c r="V1192" s="23">
        <v>1</v>
      </c>
      <c r="W1192" s="23">
        <v>3.82</v>
      </c>
      <c r="X1192" s="23">
        <v>0</v>
      </c>
      <c r="Y1192" s="24">
        <v>0</v>
      </c>
      <c r="Z1192" s="23">
        <v>0</v>
      </c>
      <c r="AA1192" s="23">
        <v>0</v>
      </c>
      <c r="AB1192" s="19" t="str">
        <f>VLOOKUP(E:E,笔记匹配!A:X,3,FALSE)</f>
        <v>圆湘琴</v>
      </c>
      <c r="AC1192" s="19" t="str">
        <f>VLOOKUP(E:E,笔记匹配!A:X,2,FALSE)</f>
        <v>月之精华</v>
      </c>
      <c r="AD1192" s="19" t="str">
        <f>VLOOKUP(E:E,笔记匹配!A:X,4,FALSE)</f>
        <v>广禾堂月之精华</v>
      </c>
    </row>
    <row r="1193" spans="1:30">
      <c r="A1193" s="22" t="s">
        <v>119</v>
      </c>
      <c r="B1193" s="22" t="s">
        <v>573</v>
      </c>
      <c r="C1193" s="23">
        <v>18062841</v>
      </c>
      <c r="D1193" s="22" t="s">
        <v>172</v>
      </c>
      <c r="E1193" s="22" t="s">
        <v>373</v>
      </c>
      <c r="F1193" s="22" t="s">
        <v>574</v>
      </c>
      <c r="G1193" s="23">
        <v>3590010</v>
      </c>
      <c r="H1193" s="22" t="s">
        <v>575</v>
      </c>
      <c r="I1193" s="23">
        <v>2975201</v>
      </c>
      <c r="J1193" s="22" t="s">
        <v>518</v>
      </c>
      <c r="K1193" s="23">
        <v>1.2</v>
      </c>
      <c r="L1193" s="23">
        <v>205</v>
      </c>
      <c r="M1193" s="23">
        <v>4</v>
      </c>
      <c r="N1193" s="24">
        <v>0.0195</v>
      </c>
      <c r="O1193" s="23">
        <v>0.3</v>
      </c>
      <c r="P1193" s="23">
        <v>5.85</v>
      </c>
      <c r="Q1193" s="23">
        <v>0</v>
      </c>
      <c r="R1193" s="23">
        <v>0</v>
      </c>
      <c r="S1193" s="23">
        <v>0</v>
      </c>
      <c r="T1193" s="23">
        <v>0</v>
      </c>
      <c r="U1193" s="23">
        <v>0</v>
      </c>
      <c r="V1193" s="23">
        <v>0</v>
      </c>
      <c r="W1193" s="23">
        <v>0</v>
      </c>
      <c r="X1193" s="23">
        <v>0</v>
      </c>
      <c r="Y1193" s="24">
        <v>0</v>
      </c>
      <c r="Z1193" s="23">
        <v>0</v>
      </c>
      <c r="AA1193" s="23">
        <v>0</v>
      </c>
      <c r="AB1193" s="19" t="str">
        <f>VLOOKUP(E:E,笔记匹配!A:X,3,FALSE)</f>
        <v>西米是个小可爱</v>
      </c>
      <c r="AC1193" s="19" t="str">
        <f>VLOOKUP(E:E,笔记匹配!A:X,2,FALSE)</f>
        <v>月之精华</v>
      </c>
      <c r="AD1193" s="19" t="str">
        <f>VLOOKUP(E:E,笔记匹配!A:X,4,FALSE)</f>
        <v>广禾堂</v>
      </c>
    </row>
    <row r="1194" spans="1:30">
      <c r="A1194" s="22" t="s">
        <v>119</v>
      </c>
      <c r="B1194" s="22" t="s">
        <v>573</v>
      </c>
      <c r="C1194" s="23">
        <v>18063010</v>
      </c>
      <c r="D1194" s="22" t="s">
        <v>172</v>
      </c>
      <c r="E1194" s="22" t="s">
        <v>373</v>
      </c>
      <c r="F1194" s="22" t="s">
        <v>576</v>
      </c>
      <c r="G1194" s="23">
        <v>3590089</v>
      </c>
      <c r="H1194" s="22" t="s">
        <v>577</v>
      </c>
      <c r="I1194" s="23">
        <v>2975278</v>
      </c>
      <c r="J1194" s="22" t="s">
        <v>518</v>
      </c>
      <c r="K1194" s="23">
        <v>33</v>
      </c>
      <c r="L1194" s="23">
        <v>2679</v>
      </c>
      <c r="M1194" s="23">
        <v>79</v>
      </c>
      <c r="N1194" s="24">
        <v>0.0295</v>
      </c>
      <c r="O1194" s="23">
        <v>0.42</v>
      </c>
      <c r="P1194" s="23">
        <v>12.32</v>
      </c>
      <c r="Q1194" s="23">
        <v>1</v>
      </c>
      <c r="R1194" s="23">
        <v>0</v>
      </c>
      <c r="S1194" s="23">
        <v>2</v>
      </c>
      <c r="T1194" s="23">
        <v>0</v>
      </c>
      <c r="U1194" s="23">
        <v>0</v>
      </c>
      <c r="V1194" s="23">
        <v>3</v>
      </c>
      <c r="W1194" s="23">
        <v>11</v>
      </c>
      <c r="X1194" s="23">
        <v>0</v>
      </c>
      <c r="Y1194" s="24">
        <v>0</v>
      </c>
      <c r="Z1194" s="23">
        <v>1</v>
      </c>
      <c r="AA1194" s="23">
        <v>3</v>
      </c>
      <c r="AB1194" s="19" t="str">
        <f>VLOOKUP(E:E,笔记匹配!A:X,3,FALSE)</f>
        <v>西米是个小可爱</v>
      </c>
      <c r="AC1194" s="19" t="str">
        <f>VLOOKUP(E:E,笔记匹配!A:X,2,FALSE)</f>
        <v>月之精华</v>
      </c>
      <c r="AD1194" s="19" t="str">
        <f>VLOOKUP(E:E,笔记匹配!A:X,4,FALSE)</f>
        <v>广禾堂</v>
      </c>
    </row>
    <row r="1195" spans="1:30">
      <c r="A1195" s="22" t="s">
        <v>119</v>
      </c>
      <c r="B1195" s="22" t="s">
        <v>578</v>
      </c>
      <c r="C1195" s="23">
        <v>18063089</v>
      </c>
      <c r="D1195" s="22" t="s">
        <v>172</v>
      </c>
      <c r="E1195" s="22" t="s">
        <v>372</v>
      </c>
      <c r="F1195" s="22" t="s">
        <v>579</v>
      </c>
      <c r="G1195" s="23">
        <v>3590129</v>
      </c>
      <c r="H1195" s="22" t="s">
        <v>580</v>
      </c>
      <c r="I1195" s="23">
        <v>2975322</v>
      </c>
      <c r="J1195" s="22" t="s">
        <v>518</v>
      </c>
      <c r="K1195" s="23">
        <v>92.19</v>
      </c>
      <c r="L1195" s="23">
        <v>4643</v>
      </c>
      <c r="M1195" s="23">
        <v>110</v>
      </c>
      <c r="N1195" s="24">
        <v>0.0237</v>
      </c>
      <c r="O1195" s="23">
        <v>0.84</v>
      </c>
      <c r="P1195" s="23">
        <v>19.86</v>
      </c>
      <c r="Q1195" s="23">
        <v>1</v>
      </c>
      <c r="R1195" s="23">
        <v>0</v>
      </c>
      <c r="S1195" s="23">
        <v>0</v>
      </c>
      <c r="T1195" s="23">
        <v>0</v>
      </c>
      <c r="U1195" s="23">
        <v>0</v>
      </c>
      <c r="V1195" s="23">
        <v>1</v>
      </c>
      <c r="W1195" s="23">
        <v>92.19</v>
      </c>
      <c r="X1195" s="23">
        <v>0</v>
      </c>
      <c r="Y1195" s="24">
        <v>0</v>
      </c>
      <c r="Z1195" s="23">
        <v>0</v>
      </c>
      <c r="AA1195" s="23">
        <v>0</v>
      </c>
      <c r="AB1195" s="19" t="str">
        <f>VLOOKUP(E:E,笔记匹配!A:X,3,FALSE)</f>
        <v>圆湘琴</v>
      </c>
      <c r="AC1195" s="19" t="str">
        <f>VLOOKUP(E:E,笔记匹配!A:X,2,FALSE)</f>
        <v>月之精华</v>
      </c>
      <c r="AD1195" s="19" t="str">
        <f>VLOOKUP(E:E,笔记匹配!A:X,4,FALSE)</f>
        <v>广禾堂月之精华</v>
      </c>
    </row>
    <row r="1196" spans="1:30">
      <c r="A1196" s="22" t="s">
        <v>119</v>
      </c>
      <c r="B1196" s="22" t="s">
        <v>590</v>
      </c>
      <c r="C1196" s="23">
        <v>19153892</v>
      </c>
      <c r="D1196" s="22" t="s">
        <v>184</v>
      </c>
      <c r="E1196" s="22" t="s">
        <v>374</v>
      </c>
      <c r="F1196" s="22" t="s">
        <v>591</v>
      </c>
      <c r="G1196" s="23">
        <v>4107361</v>
      </c>
      <c r="H1196" s="22" t="s">
        <v>591</v>
      </c>
      <c r="I1196" s="23">
        <v>3489735</v>
      </c>
      <c r="J1196" s="22" t="s">
        <v>518</v>
      </c>
      <c r="K1196" s="23">
        <v>7.57</v>
      </c>
      <c r="L1196" s="23">
        <v>202</v>
      </c>
      <c r="M1196" s="23">
        <v>14</v>
      </c>
      <c r="N1196" s="24">
        <v>0.0693</v>
      </c>
      <c r="O1196" s="23">
        <v>0.54</v>
      </c>
      <c r="P1196" s="23">
        <v>37.48</v>
      </c>
      <c r="Q1196" s="23">
        <v>0</v>
      </c>
      <c r="R1196" s="23">
        <v>0</v>
      </c>
      <c r="S1196" s="23">
        <v>0</v>
      </c>
      <c r="T1196" s="23">
        <v>0</v>
      </c>
      <c r="U1196" s="23">
        <v>0</v>
      </c>
      <c r="V1196" s="23">
        <v>0</v>
      </c>
      <c r="W1196" s="23">
        <v>0</v>
      </c>
      <c r="X1196" s="23">
        <v>0</v>
      </c>
      <c r="Y1196" s="24">
        <v>0</v>
      </c>
      <c r="Z1196" s="23">
        <v>0</v>
      </c>
      <c r="AA1196" s="23">
        <v>0</v>
      </c>
      <c r="AB1196" s="19" t="str">
        <f>VLOOKUP(E:E,笔记匹配!A:X,3,FALSE)</f>
        <v>是你拐</v>
      </c>
      <c r="AC1196" s="19" t="str">
        <f>VLOOKUP(E:E,笔记匹配!A:X,2,FALSE)</f>
        <v>月之精华</v>
      </c>
      <c r="AD1196" s="19" t="str">
        <f>VLOOKUP(E:E,笔记匹配!A:X,4,FALSE)</f>
        <v>广禾堂月之精华</v>
      </c>
    </row>
    <row r="1197" spans="1:30">
      <c r="A1197" s="22" t="s">
        <v>119</v>
      </c>
      <c r="B1197" s="22" t="s">
        <v>598</v>
      </c>
      <c r="C1197" s="23">
        <v>19868929</v>
      </c>
      <c r="D1197" s="22" t="s">
        <v>172</v>
      </c>
      <c r="E1197" s="22" t="s">
        <v>372</v>
      </c>
      <c r="F1197" s="22" t="s">
        <v>599</v>
      </c>
      <c r="G1197" s="23">
        <v>4439660</v>
      </c>
      <c r="H1197" s="22" t="s">
        <v>599</v>
      </c>
      <c r="I1197" s="23">
        <v>3806955</v>
      </c>
      <c r="J1197" s="22" t="s">
        <v>518</v>
      </c>
      <c r="K1197" s="23">
        <v>84.43</v>
      </c>
      <c r="L1197" s="23">
        <v>4253</v>
      </c>
      <c r="M1197" s="23">
        <v>108</v>
      </c>
      <c r="N1197" s="24">
        <v>0.0254</v>
      </c>
      <c r="O1197" s="23">
        <v>0.78</v>
      </c>
      <c r="P1197" s="23">
        <v>19.85</v>
      </c>
      <c r="Q1197" s="23">
        <v>2</v>
      </c>
      <c r="R1197" s="23">
        <v>0</v>
      </c>
      <c r="S1197" s="23">
        <v>0</v>
      </c>
      <c r="T1197" s="23">
        <v>0</v>
      </c>
      <c r="U1197" s="23">
        <v>0</v>
      </c>
      <c r="V1197" s="23">
        <v>2</v>
      </c>
      <c r="W1197" s="23">
        <v>42.22</v>
      </c>
      <c r="X1197" s="23">
        <v>0</v>
      </c>
      <c r="Y1197" s="24">
        <v>0</v>
      </c>
      <c r="Z1197" s="23">
        <v>0</v>
      </c>
      <c r="AA1197" s="23">
        <v>0</v>
      </c>
      <c r="AB1197" s="19" t="str">
        <f>VLOOKUP(E:E,笔记匹配!A:X,3,FALSE)</f>
        <v>圆湘琴</v>
      </c>
      <c r="AC1197" s="19" t="str">
        <f>VLOOKUP(E:E,笔记匹配!A:X,2,FALSE)</f>
        <v>月之精华</v>
      </c>
      <c r="AD1197" s="19" t="str">
        <f>VLOOKUP(E:E,笔记匹配!A:X,4,FALSE)</f>
        <v>广禾堂月之精华</v>
      </c>
    </row>
    <row r="1198" spans="1:30">
      <c r="A1198" s="22" t="s">
        <v>119</v>
      </c>
      <c r="B1198" s="22" t="s">
        <v>610</v>
      </c>
      <c r="C1198" s="23">
        <v>20800058</v>
      </c>
      <c r="D1198" s="22" t="s">
        <v>184</v>
      </c>
      <c r="E1198" s="22" t="s">
        <v>372</v>
      </c>
      <c r="F1198" s="22" t="s">
        <v>611</v>
      </c>
      <c r="G1198" s="23">
        <v>4924835</v>
      </c>
      <c r="H1198" s="22" t="s">
        <v>611</v>
      </c>
      <c r="I1198" s="23">
        <v>4180685</v>
      </c>
      <c r="J1198" s="22" t="s">
        <v>518</v>
      </c>
      <c r="K1198" s="23">
        <v>116.67</v>
      </c>
      <c r="L1198" s="23">
        <v>4299</v>
      </c>
      <c r="M1198" s="23">
        <v>137</v>
      </c>
      <c r="N1198" s="24">
        <v>0.0319</v>
      </c>
      <c r="O1198" s="23">
        <v>0.85</v>
      </c>
      <c r="P1198" s="23">
        <v>27.14</v>
      </c>
      <c r="Q1198" s="23">
        <v>6</v>
      </c>
      <c r="R1198" s="23">
        <v>0</v>
      </c>
      <c r="S1198" s="23">
        <v>7</v>
      </c>
      <c r="T1198" s="23">
        <v>0</v>
      </c>
      <c r="U1198" s="23">
        <v>1</v>
      </c>
      <c r="V1198" s="23">
        <v>14</v>
      </c>
      <c r="W1198" s="23">
        <v>8.33</v>
      </c>
      <c r="X1198" s="23">
        <v>0</v>
      </c>
      <c r="Y1198" s="24">
        <v>0</v>
      </c>
      <c r="Z1198" s="23">
        <v>2</v>
      </c>
      <c r="AA1198" s="23">
        <v>2</v>
      </c>
      <c r="AB1198" s="19" t="str">
        <f>VLOOKUP(E:E,笔记匹配!A:X,3,FALSE)</f>
        <v>圆湘琴</v>
      </c>
      <c r="AC1198" s="19" t="str">
        <f>VLOOKUP(E:E,笔记匹配!A:X,2,FALSE)</f>
        <v>月之精华</v>
      </c>
      <c r="AD1198" s="19" t="str">
        <f>VLOOKUP(E:E,笔记匹配!A:X,4,FALSE)</f>
        <v>广禾堂月之精华</v>
      </c>
    </row>
    <row r="1199" spans="1:30">
      <c r="A1199" s="22" t="s">
        <v>119</v>
      </c>
      <c r="B1199" s="22" t="s">
        <v>614</v>
      </c>
      <c r="C1199" s="23">
        <v>20930624</v>
      </c>
      <c r="D1199" s="22" t="s">
        <v>184</v>
      </c>
      <c r="E1199" s="22" t="s">
        <v>390</v>
      </c>
      <c r="F1199" s="22" t="s">
        <v>615</v>
      </c>
      <c r="G1199" s="23">
        <v>4989047</v>
      </c>
      <c r="H1199" s="22" t="s">
        <v>616</v>
      </c>
      <c r="I1199" s="23">
        <v>4228648</v>
      </c>
      <c r="J1199" s="22" t="s">
        <v>518</v>
      </c>
      <c r="K1199" s="23">
        <v>220.75</v>
      </c>
      <c r="L1199" s="23">
        <v>8590</v>
      </c>
      <c r="M1199" s="23">
        <v>367</v>
      </c>
      <c r="N1199" s="24">
        <v>0.0427</v>
      </c>
      <c r="O1199" s="23">
        <v>0.6</v>
      </c>
      <c r="P1199" s="23">
        <v>25.7</v>
      </c>
      <c r="Q1199" s="23">
        <v>17</v>
      </c>
      <c r="R1199" s="23">
        <v>0</v>
      </c>
      <c r="S1199" s="23">
        <v>16</v>
      </c>
      <c r="T1199" s="23">
        <v>0</v>
      </c>
      <c r="U1199" s="23">
        <v>1</v>
      </c>
      <c r="V1199" s="23">
        <v>34</v>
      </c>
      <c r="W1199" s="23">
        <v>6.49</v>
      </c>
      <c r="X1199" s="23">
        <v>0</v>
      </c>
      <c r="Y1199" s="24">
        <v>0</v>
      </c>
      <c r="Z1199" s="23">
        <v>3</v>
      </c>
      <c r="AA1199" s="23">
        <v>3</v>
      </c>
      <c r="AB1199" s="19" t="str">
        <f>VLOOKUP(E:E,笔记匹配!A:X,3,FALSE)</f>
        <v>大雷芸</v>
      </c>
      <c r="AC1199" s="19" t="str">
        <f>VLOOKUP(E:E,笔记匹配!A:X,2,FALSE)</f>
        <v>月之精华</v>
      </c>
      <c r="AD1199" s="19" t="str">
        <f>VLOOKUP(E:E,笔记匹配!A:X,4,FALSE)</f>
        <v>广禾堂</v>
      </c>
    </row>
    <row r="1200" spans="1:30">
      <c r="A1200" s="22" t="s">
        <v>119</v>
      </c>
      <c r="B1200" s="22" t="s">
        <v>617</v>
      </c>
      <c r="C1200" s="23">
        <v>21038669</v>
      </c>
      <c r="D1200" s="22" t="s">
        <v>184</v>
      </c>
      <c r="E1200" s="22" t="s">
        <v>397</v>
      </c>
      <c r="F1200" s="22" t="s">
        <v>619</v>
      </c>
      <c r="G1200" s="23">
        <v>5038347</v>
      </c>
      <c r="H1200" s="22" t="s">
        <v>619</v>
      </c>
      <c r="I1200" s="23">
        <v>4265435</v>
      </c>
      <c r="J1200" s="22" t="s">
        <v>518</v>
      </c>
      <c r="K1200" s="23">
        <v>60.52</v>
      </c>
      <c r="L1200" s="23">
        <v>3459</v>
      </c>
      <c r="M1200" s="23">
        <v>68</v>
      </c>
      <c r="N1200" s="24">
        <v>0.0197</v>
      </c>
      <c r="O1200" s="23">
        <v>0.89</v>
      </c>
      <c r="P1200" s="23">
        <v>17.5</v>
      </c>
      <c r="Q1200" s="23">
        <v>2</v>
      </c>
      <c r="R1200" s="23">
        <v>1</v>
      </c>
      <c r="S1200" s="23">
        <v>5</v>
      </c>
      <c r="T1200" s="23">
        <v>0</v>
      </c>
      <c r="U1200" s="23">
        <v>0</v>
      </c>
      <c r="V1200" s="23">
        <v>8</v>
      </c>
      <c r="W1200" s="23">
        <v>7.56</v>
      </c>
      <c r="X1200" s="23">
        <v>0</v>
      </c>
      <c r="Y1200" s="24">
        <v>0</v>
      </c>
      <c r="Z1200" s="23">
        <v>0</v>
      </c>
      <c r="AA1200" s="23">
        <v>0</v>
      </c>
      <c r="AB1200" s="19" t="str">
        <f>VLOOKUP(E:E,笔记匹配!A:X,3,FALSE)</f>
        <v>木木酱</v>
      </c>
      <c r="AC1200" s="19" t="str">
        <f>VLOOKUP(E:E,笔记匹配!A:X,2,FALSE)</f>
        <v>月之精华</v>
      </c>
      <c r="AD1200" s="19" t="str">
        <f>VLOOKUP(E:E,笔记匹配!A:X,4,FALSE)</f>
        <v>广禾堂月子汤</v>
      </c>
    </row>
    <row r="1201" spans="1:30">
      <c r="A1201" s="22" t="s">
        <v>119</v>
      </c>
      <c r="B1201" s="22" t="s">
        <v>620</v>
      </c>
      <c r="C1201" s="23">
        <v>21399553</v>
      </c>
      <c r="D1201" s="22" t="s">
        <v>184</v>
      </c>
      <c r="E1201" s="22" t="s">
        <v>398</v>
      </c>
      <c r="F1201" s="22" t="s">
        <v>621</v>
      </c>
      <c r="G1201" s="23">
        <v>5211391</v>
      </c>
      <c r="H1201" s="22" t="s">
        <v>621</v>
      </c>
      <c r="I1201" s="23">
        <v>4393763</v>
      </c>
      <c r="J1201" s="22" t="s">
        <v>518</v>
      </c>
      <c r="K1201" s="23">
        <v>18.06</v>
      </c>
      <c r="L1201" s="23">
        <v>865</v>
      </c>
      <c r="M1201" s="23">
        <v>23</v>
      </c>
      <c r="N1201" s="24">
        <v>0.0266</v>
      </c>
      <c r="O1201" s="23">
        <v>0.79</v>
      </c>
      <c r="P1201" s="23">
        <v>20.88</v>
      </c>
      <c r="Q1201" s="23">
        <v>0</v>
      </c>
      <c r="R1201" s="23">
        <v>0</v>
      </c>
      <c r="S1201" s="23">
        <v>1</v>
      </c>
      <c r="T1201" s="23">
        <v>0</v>
      </c>
      <c r="U1201" s="23">
        <v>0</v>
      </c>
      <c r="V1201" s="23">
        <v>1</v>
      </c>
      <c r="W1201" s="23">
        <v>18.06</v>
      </c>
      <c r="X1201" s="23">
        <v>0</v>
      </c>
      <c r="Y1201" s="24">
        <v>0</v>
      </c>
      <c r="Z1201" s="23">
        <v>0</v>
      </c>
      <c r="AA1201" s="23">
        <v>0</v>
      </c>
      <c r="AB1201" s="19" t="str">
        <f>VLOOKUP(E:E,笔记匹配!A:X,3,FALSE)</f>
        <v>苏Su超级爱吃甜品呀</v>
      </c>
      <c r="AC1201" s="19" t="str">
        <f>VLOOKUP(E:E,笔记匹配!A:X,2,FALSE)</f>
        <v>月之精华</v>
      </c>
      <c r="AD1201" s="19" t="str">
        <f>VLOOKUP(E:E,笔记匹配!A:X,4,FALSE)</f>
        <v>无</v>
      </c>
    </row>
    <row r="1202" spans="1:30">
      <c r="A1202" s="22" t="s">
        <v>119</v>
      </c>
      <c r="B1202" s="22" t="s">
        <v>622</v>
      </c>
      <c r="C1202" s="23">
        <v>21495214</v>
      </c>
      <c r="D1202" s="22" t="s">
        <v>184</v>
      </c>
      <c r="E1202" s="22" t="s">
        <v>399</v>
      </c>
      <c r="F1202" s="22" t="s">
        <v>623</v>
      </c>
      <c r="G1202" s="23">
        <v>5254218</v>
      </c>
      <c r="H1202" s="22" t="s">
        <v>623</v>
      </c>
      <c r="I1202" s="23">
        <v>4426644</v>
      </c>
      <c r="J1202" s="22" t="s">
        <v>518</v>
      </c>
      <c r="K1202" s="23">
        <v>78.95</v>
      </c>
      <c r="L1202" s="23">
        <v>4142</v>
      </c>
      <c r="M1202" s="23">
        <v>157</v>
      </c>
      <c r="N1202" s="24">
        <v>0.0379</v>
      </c>
      <c r="O1202" s="23">
        <v>0.5</v>
      </c>
      <c r="P1202" s="23">
        <v>19.06</v>
      </c>
      <c r="Q1202" s="23">
        <v>6</v>
      </c>
      <c r="R1202" s="23">
        <v>0</v>
      </c>
      <c r="S1202" s="23">
        <v>4</v>
      </c>
      <c r="T1202" s="23">
        <v>0</v>
      </c>
      <c r="U1202" s="23">
        <v>1</v>
      </c>
      <c r="V1202" s="23">
        <v>11</v>
      </c>
      <c r="W1202" s="23">
        <v>7.18</v>
      </c>
      <c r="X1202" s="23">
        <v>0</v>
      </c>
      <c r="Y1202" s="24">
        <v>0</v>
      </c>
      <c r="Z1202" s="23">
        <v>2</v>
      </c>
      <c r="AA1202" s="23">
        <v>8</v>
      </c>
      <c r="AB1202" s="19" t="str">
        <f>VLOOKUP(E:E,笔记匹配!A:X,3,FALSE)</f>
        <v>可可奈</v>
      </c>
      <c r="AC1202" s="19" t="str">
        <f>VLOOKUP(E:E,笔记匹配!A:X,2,FALSE)</f>
        <v>无</v>
      </c>
      <c r="AD1202" s="19" t="str">
        <f>VLOOKUP(E:E,笔记匹配!A:X,4,FALSE)</f>
        <v>无</v>
      </c>
    </row>
    <row r="1203" spans="1:30">
      <c r="A1203" s="22" t="s">
        <v>119</v>
      </c>
      <c r="B1203" s="22" t="s">
        <v>622</v>
      </c>
      <c r="C1203" s="23">
        <v>21495333</v>
      </c>
      <c r="D1203" s="22" t="s">
        <v>184</v>
      </c>
      <c r="E1203" s="22" t="s">
        <v>400</v>
      </c>
      <c r="F1203" s="22" t="s">
        <v>624</v>
      </c>
      <c r="G1203" s="23">
        <v>5254250</v>
      </c>
      <c r="H1203" s="22" t="s">
        <v>624</v>
      </c>
      <c r="I1203" s="23">
        <v>4426687</v>
      </c>
      <c r="J1203" s="22" t="s">
        <v>518</v>
      </c>
      <c r="K1203" s="23">
        <v>71.02</v>
      </c>
      <c r="L1203" s="23">
        <v>3203</v>
      </c>
      <c r="M1203" s="23">
        <v>127</v>
      </c>
      <c r="N1203" s="24">
        <v>0.0397</v>
      </c>
      <c r="O1203" s="23">
        <v>0.56</v>
      </c>
      <c r="P1203" s="23">
        <v>22.17</v>
      </c>
      <c r="Q1203" s="23">
        <v>0</v>
      </c>
      <c r="R1203" s="23">
        <v>2</v>
      </c>
      <c r="S1203" s="23">
        <v>0</v>
      </c>
      <c r="T1203" s="23">
        <v>0</v>
      </c>
      <c r="U1203" s="23">
        <v>1</v>
      </c>
      <c r="V1203" s="23">
        <v>3</v>
      </c>
      <c r="W1203" s="23">
        <v>23.67</v>
      </c>
      <c r="X1203" s="23">
        <v>0</v>
      </c>
      <c r="Y1203" s="24">
        <v>0</v>
      </c>
      <c r="Z1203" s="23">
        <v>0</v>
      </c>
      <c r="AA1203" s="23">
        <v>0</v>
      </c>
      <c r="AB1203" s="19" t="str">
        <f>VLOOKUP(E:E,笔记匹配!A:X,3,FALSE)</f>
        <v>你一定要知道的开奶救星</v>
      </c>
      <c r="AC1203" s="19" t="str">
        <f>VLOOKUP(E:E,笔记匹配!A:X,2,FALSE)</f>
        <v>无</v>
      </c>
      <c r="AD1203" s="19" t="str">
        <f>VLOOKUP(E:E,笔记匹配!A:X,4,FALSE)</f>
        <v>无</v>
      </c>
    </row>
    <row r="1204" spans="1:30">
      <c r="A1204" s="22" t="s">
        <v>119</v>
      </c>
      <c r="B1204" s="22" t="s">
        <v>625</v>
      </c>
      <c r="C1204" s="23">
        <v>21579972</v>
      </c>
      <c r="D1204" s="22" t="s">
        <v>184</v>
      </c>
      <c r="E1204" s="22" t="s">
        <v>401</v>
      </c>
      <c r="F1204" s="22" t="s">
        <v>626</v>
      </c>
      <c r="G1204" s="23">
        <v>5291454</v>
      </c>
      <c r="H1204" s="22" t="s">
        <v>627</v>
      </c>
      <c r="I1204" s="23">
        <v>4455685</v>
      </c>
      <c r="J1204" s="22" t="s">
        <v>518</v>
      </c>
      <c r="K1204" s="23">
        <v>47.23</v>
      </c>
      <c r="L1204" s="23">
        <v>2062</v>
      </c>
      <c r="M1204" s="23">
        <v>59</v>
      </c>
      <c r="N1204" s="24">
        <v>0.0286</v>
      </c>
      <c r="O1204" s="23">
        <v>0.8</v>
      </c>
      <c r="P1204" s="23">
        <v>22.9</v>
      </c>
      <c r="Q1204" s="23">
        <v>1</v>
      </c>
      <c r="R1204" s="23">
        <v>0</v>
      </c>
      <c r="S1204" s="23">
        <v>3</v>
      </c>
      <c r="T1204" s="23">
        <v>2</v>
      </c>
      <c r="U1204" s="23">
        <v>0</v>
      </c>
      <c r="V1204" s="23">
        <v>6</v>
      </c>
      <c r="W1204" s="23">
        <v>7.87</v>
      </c>
      <c r="X1204" s="23">
        <v>0</v>
      </c>
      <c r="Y1204" s="24">
        <v>0</v>
      </c>
      <c r="Z1204" s="23">
        <v>0</v>
      </c>
      <c r="AA1204" s="23">
        <v>1</v>
      </c>
      <c r="AB1204" s="19" t="str">
        <f>VLOOKUP(E:E,笔记匹配!A:X,3,FALSE)</f>
        <v>是麦子吖~</v>
      </c>
      <c r="AC1204" s="19" t="str">
        <f>VLOOKUP(E:E,笔记匹配!A:X,2,FALSE)</f>
        <v>无</v>
      </c>
      <c r="AD1204" s="19" t="str">
        <f>VLOOKUP(E:E,笔记匹配!A:X,4,FALSE)</f>
        <v>无</v>
      </c>
    </row>
    <row r="1205" spans="1:30">
      <c r="A1205" s="22" t="s">
        <v>120</v>
      </c>
      <c r="B1205" s="22" t="s">
        <v>521</v>
      </c>
      <c r="C1205" s="23">
        <v>16642222</v>
      </c>
      <c r="D1205" s="22" t="s">
        <v>172</v>
      </c>
      <c r="E1205" s="22" t="s">
        <v>372</v>
      </c>
      <c r="F1205" s="22" t="s">
        <v>522</v>
      </c>
      <c r="G1205" s="23">
        <v>3233847</v>
      </c>
      <c r="H1205" s="22" t="s">
        <v>522</v>
      </c>
      <c r="I1205" s="23">
        <v>2619163</v>
      </c>
      <c r="J1205" s="22" t="s">
        <v>518</v>
      </c>
      <c r="K1205" s="23">
        <v>233.64</v>
      </c>
      <c r="L1205" s="23">
        <v>9781</v>
      </c>
      <c r="M1205" s="23">
        <v>325</v>
      </c>
      <c r="N1205" s="24">
        <v>0.0332</v>
      </c>
      <c r="O1205" s="23">
        <v>0.72</v>
      </c>
      <c r="P1205" s="23">
        <v>23.89</v>
      </c>
      <c r="Q1205" s="23">
        <v>1</v>
      </c>
      <c r="R1205" s="23">
        <v>0</v>
      </c>
      <c r="S1205" s="23">
        <v>0</v>
      </c>
      <c r="T1205" s="23">
        <v>0</v>
      </c>
      <c r="U1205" s="23">
        <v>0</v>
      </c>
      <c r="V1205" s="23">
        <v>1</v>
      </c>
      <c r="W1205" s="23">
        <v>233.64</v>
      </c>
      <c r="X1205" s="23">
        <v>0</v>
      </c>
      <c r="Y1205" s="24">
        <v>0</v>
      </c>
      <c r="Z1205" s="23">
        <v>1</v>
      </c>
      <c r="AA1205" s="23">
        <v>0</v>
      </c>
      <c r="AB1205" s="19" t="str">
        <f>VLOOKUP(E:E,笔记匹配!A:X,3,FALSE)</f>
        <v>圆湘琴</v>
      </c>
      <c r="AC1205" s="19" t="str">
        <f>VLOOKUP(E:E,笔记匹配!A:X,2,FALSE)</f>
        <v>月之精华</v>
      </c>
      <c r="AD1205" s="19" t="str">
        <f>VLOOKUP(E:E,笔记匹配!A:X,4,FALSE)</f>
        <v>广禾堂月之精华</v>
      </c>
    </row>
    <row r="1206" spans="1:30">
      <c r="A1206" s="22" t="s">
        <v>120</v>
      </c>
      <c r="B1206" s="22" t="s">
        <v>521</v>
      </c>
      <c r="C1206" s="23">
        <v>16642794</v>
      </c>
      <c r="D1206" s="22" t="s">
        <v>172</v>
      </c>
      <c r="E1206" s="22" t="s">
        <v>372</v>
      </c>
      <c r="F1206" s="22" t="s">
        <v>523</v>
      </c>
      <c r="G1206" s="23">
        <v>3233955</v>
      </c>
      <c r="H1206" s="22" t="s">
        <v>523</v>
      </c>
      <c r="I1206" s="23">
        <v>2619293</v>
      </c>
      <c r="J1206" s="22" t="s">
        <v>518</v>
      </c>
      <c r="K1206" s="23">
        <v>238.88</v>
      </c>
      <c r="L1206" s="23">
        <v>10638</v>
      </c>
      <c r="M1206" s="23">
        <v>289</v>
      </c>
      <c r="N1206" s="24">
        <v>0.0272</v>
      </c>
      <c r="O1206" s="23">
        <v>0.83</v>
      </c>
      <c r="P1206" s="23">
        <v>22.46</v>
      </c>
      <c r="Q1206" s="23">
        <v>5</v>
      </c>
      <c r="R1206" s="23">
        <v>0</v>
      </c>
      <c r="S1206" s="23">
        <v>0</v>
      </c>
      <c r="T1206" s="23">
        <v>1</v>
      </c>
      <c r="U1206" s="23">
        <v>0</v>
      </c>
      <c r="V1206" s="23">
        <v>6</v>
      </c>
      <c r="W1206" s="23">
        <v>39.81</v>
      </c>
      <c r="X1206" s="23">
        <v>0</v>
      </c>
      <c r="Y1206" s="24">
        <v>0</v>
      </c>
      <c r="Z1206" s="23">
        <v>0</v>
      </c>
      <c r="AA1206" s="23">
        <v>1</v>
      </c>
      <c r="AB1206" s="19" t="str">
        <f>VLOOKUP(E:E,笔记匹配!A:X,3,FALSE)</f>
        <v>圆湘琴</v>
      </c>
      <c r="AC1206" s="19" t="str">
        <f>VLOOKUP(E:E,笔记匹配!A:X,2,FALSE)</f>
        <v>月之精华</v>
      </c>
      <c r="AD1206" s="19" t="str">
        <f>VLOOKUP(E:E,笔记匹配!A:X,4,FALSE)</f>
        <v>广禾堂月之精华</v>
      </c>
    </row>
    <row r="1207" spans="1:30">
      <c r="A1207" s="22" t="s">
        <v>120</v>
      </c>
      <c r="B1207" s="22" t="s">
        <v>521</v>
      </c>
      <c r="C1207" s="23">
        <v>16642894</v>
      </c>
      <c r="D1207" s="22" t="s">
        <v>172</v>
      </c>
      <c r="E1207" s="22" t="s">
        <v>372</v>
      </c>
      <c r="F1207" s="22" t="s">
        <v>524</v>
      </c>
      <c r="G1207" s="23">
        <v>3233979</v>
      </c>
      <c r="H1207" s="22" t="s">
        <v>524</v>
      </c>
      <c r="I1207" s="23">
        <v>2619310</v>
      </c>
      <c r="J1207" s="22" t="s">
        <v>518</v>
      </c>
      <c r="K1207" s="23">
        <v>0.9</v>
      </c>
      <c r="L1207" s="23">
        <v>110</v>
      </c>
      <c r="M1207" s="23">
        <v>3</v>
      </c>
      <c r="N1207" s="24">
        <v>0.0273</v>
      </c>
      <c r="O1207" s="23">
        <v>0.3</v>
      </c>
      <c r="P1207" s="23">
        <v>8.18</v>
      </c>
      <c r="Q1207" s="23">
        <v>0</v>
      </c>
      <c r="R1207" s="23">
        <v>0</v>
      </c>
      <c r="S1207" s="23">
        <v>0</v>
      </c>
      <c r="T1207" s="23">
        <v>0</v>
      </c>
      <c r="U1207" s="23">
        <v>0</v>
      </c>
      <c r="V1207" s="23">
        <v>0</v>
      </c>
      <c r="W1207" s="23">
        <v>0</v>
      </c>
      <c r="X1207" s="23">
        <v>0</v>
      </c>
      <c r="Y1207" s="24">
        <v>0</v>
      </c>
      <c r="Z1207" s="23">
        <v>0</v>
      </c>
      <c r="AA1207" s="23">
        <v>0</v>
      </c>
      <c r="AB1207" s="19" t="str">
        <f>VLOOKUP(E:E,笔记匹配!A:X,3,FALSE)</f>
        <v>圆湘琴</v>
      </c>
      <c r="AC1207" s="19" t="str">
        <f>VLOOKUP(E:E,笔记匹配!A:X,2,FALSE)</f>
        <v>月之精华</v>
      </c>
      <c r="AD1207" s="19" t="str">
        <f>VLOOKUP(E:E,笔记匹配!A:X,4,FALSE)</f>
        <v>广禾堂月之精华</v>
      </c>
    </row>
    <row r="1208" spans="1:30">
      <c r="A1208" s="22" t="s">
        <v>120</v>
      </c>
      <c r="B1208" s="22" t="s">
        <v>531</v>
      </c>
      <c r="C1208" s="23">
        <v>16851432</v>
      </c>
      <c r="D1208" s="22" t="s">
        <v>172</v>
      </c>
      <c r="E1208" s="22" t="s">
        <v>372</v>
      </c>
      <c r="F1208" s="22" t="s">
        <v>532</v>
      </c>
      <c r="G1208" s="23">
        <v>3264185</v>
      </c>
      <c r="H1208" s="22" t="s">
        <v>532</v>
      </c>
      <c r="I1208" s="23">
        <v>2651960</v>
      </c>
      <c r="J1208" s="22" t="s">
        <v>518</v>
      </c>
      <c r="K1208" s="23">
        <v>82.05</v>
      </c>
      <c r="L1208" s="23">
        <v>6308</v>
      </c>
      <c r="M1208" s="23">
        <v>176</v>
      </c>
      <c r="N1208" s="24">
        <v>0.0279</v>
      </c>
      <c r="O1208" s="23">
        <v>0.47</v>
      </c>
      <c r="P1208" s="23">
        <v>13.01</v>
      </c>
      <c r="Q1208" s="23">
        <v>1</v>
      </c>
      <c r="R1208" s="23">
        <v>0</v>
      </c>
      <c r="S1208" s="23">
        <v>1</v>
      </c>
      <c r="T1208" s="23">
        <v>0</v>
      </c>
      <c r="U1208" s="23">
        <v>0</v>
      </c>
      <c r="V1208" s="23">
        <v>2</v>
      </c>
      <c r="W1208" s="23">
        <v>41.02</v>
      </c>
      <c r="X1208" s="23">
        <v>0</v>
      </c>
      <c r="Y1208" s="24">
        <v>0</v>
      </c>
      <c r="Z1208" s="23">
        <v>2</v>
      </c>
      <c r="AA1208" s="23">
        <v>0</v>
      </c>
      <c r="AB1208" s="19" t="str">
        <f>VLOOKUP(E:E,笔记匹配!A:X,3,FALSE)</f>
        <v>圆湘琴</v>
      </c>
      <c r="AC1208" s="19" t="str">
        <f>VLOOKUP(E:E,笔记匹配!A:X,2,FALSE)</f>
        <v>月之精华</v>
      </c>
      <c r="AD1208" s="19" t="str">
        <f>VLOOKUP(E:E,笔记匹配!A:X,4,FALSE)</f>
        <v>广禾堂月之精华</v>
      </c>
    </row>
    <row r="1209" spans="1:30">
      <c r="A1209" s="22" t="s">
        <v>120</v>
      </c>
      <c r="B1209" s="22" t="s">
        <v>557</v>
      </c>
      <c r="C1209" s="23">
        <v>17419696</v>
      </c>
      <c r="D1209" s="22" t="s">
        <v>172</v>
      </c>
      <c r="E1209" s="22" t="s">
        <v>372</v>
      </c>
      <c r="F1209" s="22" t="s">
        <v>558</v>
      </c>
      <c r="G1209" s="23">
        <v>3345513</v>
      </c>
      <c r="H1209" s="22" t="s">
        <v>558</v>
      </c>
      <c r="I1209" s="23">
        <v>2733316</v>
      </c>
      <c r="J1209" s="22" t="s">
        <v>518</v>
      </c>
      <c r="K1209" s="23">
        <v>291.32</v>
      </c>
      <c r="L1209" s="23">
        <v>13394</v>
      </c>
      <c r="M1209" s="23">
        <v>402</v>
      </c>
      <c r="N1209" s="24">
        <v>0.03</v>
      </c>
      <c r="O1209" s="23">
        <v>0.72</v>
      </c>
      <c r="P1209" s="23">
        <v>21.75</v>
      </c>
      <c r="Q1209" s="23">
        <v>4</v>
      </c>
      <c r="R1209" s="23">
        <v>0</v>
      </c>
      <c r="S1209" s="23">
        <v>0</v>
      </c>
      <c r="T1209" s="23">
        <v>1</v>
      </c>
      <c r="U1209" s="23">
        <v>0</v>
      </c>
      <c r="V1209" s="23">
        <v>5</v>
      </c>
      <c r="W1209" s="23">
        <v>58.26</v>
      </c>
      <c r="X1209" s="23">
        <v>0</v>
      </c>
      <c r="Y1209" s="24">
        <v>0</v>
      </c>
      <c r="Z1209" s="23">
        <v>1</v>
      </c>
      <c r="AA1209" s="23">
        <v>0</v>
      </c>
      <c r="AB1209" s="19" t="str">
        <f>VLOOKUP(E:E,笔记匹配!A:X,3,FALSE)</f>
        <v>圆湘琴</v>
      </c>
      <c r="AC1209" s="19" t="str">
        <f>VLOOKUP(E:E,笔记匹配!A:X,2,FALSE)</f>
        <v>月之精华</v>
      </c>
      <c r="AD1209" s="19" t="str">
        <f>VLOOKUP(E:E,笔记匹配!A:X,4,FALSE)</f>
        <v>广禾堂月之精华</v>
      </c>
    </row>
    <row r="1210" spans="1:30">
      <c r="A1210" s="22" t="s">
        <v>120</v>
      </c>
      <c r="B1210" s="22" t="s">
        <v>569</v>
      </c>
      <c r="C1210" s="23">
        <v>17994331</v>
      </c>
      <c r="D1210" s="22" t="s">
        <v>172</v>
      </c>
      <c r="E1210" s="22" t="s">
        <v>372</v>
      </c>
      <c r="F1210" s="22" t="s">
        <v>570</v>
      </c>
      <c r="G1210" s="23">
        <v>3555881</v>
      </c>
      <c r="H1210" s="22" t="s">
        <v>570</v>
      </c>
      <c r="I1210" s="23">
        <v>2940876</v>
      </c>
      <c r="J1210" s="22" t="s">
        <v>518</v>
      </c>
      <c r="K1210" s="23">
        <v>4.3</v>
      </c>
      <c r="L1210" s="23">
        <v>510</v>
      </c>
      <c r="M1210" s="23">
        <v>15</v>
      </c>
      <c r="N1210" s="24">
        <v>0.0294</v>
      </c>
      <c r="O1210" s="23">
        <v>0.29</v>
      </c>
      <c r="P1210" s="23">
        <v>8.43</v>
      </c>
      <c r="Q1210" s="23">
        <v>1</v>
      </c>
      <c r="R1210" s="23">
        <v>0</v>
      </c>
      <c r="S1210" s="23">
        <v>0</v>
      </c>
      <c r="T1210" s="23">
        <v>0</v>
      </c>
      <c r="U1210" s="23">
        <v>0</v>
      </c>
      <c r="V1210" s="23">
        <v>1</v>
      </c>
      <c r="W1210" s="23">
        <v>4.3</v>
      </c>
      <c r="X1210" s="23">
        <v>0</v>
      </c>
      <c r="Y1210" s="24">
        <v>0</v>
      </c>
      <c r="Z1210" s="23">
        <v>0</v>
      </c>
      <c r="AA1210" s="23">
        <v>0</v>
      </c>
      <c r="AB1210" s="19" t="str">
        <f>VLOOKUP(E:E,笔记匹配!A:X,3,FALSE)</f>
        <v>圆湘琴</v>
      </c>
      <c r="AC1210" s="19" t="str">
        <f>VLOOKUP(E:E,笔记匹配!A:X,2,FALSE)</f>
        <v>月之精华</v>
      </c>
      <c r="AD1210" s="19" t="str">
        <f>VLOOKUP(E:E,笔记匹配!A:X,4,FALSE)</f>
        <v>广禾堂月之精华</v>
      </c>
    </row>
    <row r="1211" spans="1:30">
      <c r="A1211" s="22" t="s">
        <v>120</v>
      </c>
      <c r="B1211" s="22" t="s">
        <v>573</v>
      </c>
      <c r="C1211" s="23">
        <v>18062841</v>
      </c>
      <c r="D1211" s="22" t="s">
        <v>172</v>
      </c>
      <c r="E1211" s="22" t="s">
        <v>373</v>
      </c>
      <c r="F1211" s="22" t="s">
        <v>574</v>
      </c>
      <c r="G1211" s="23">
        <v>3590010</v>
      </c>
      <c r="H1211" s="22" t="s">
        <v>575</v>
      </c>
      <c r="I1211" s="23">
        <v>2975201</v>
      </c>
      <c r="J1211" s="22" t="s">
        <v>518</v>
      </c>
      <c r="K1211" s="23">
        <v>1.5</v>
      </c>
      <c r="L1211" s="23">
        <v>214</v>
      </c>
      <c r="M1211" s="23">
        <v>5</v>
      </c>
      <c r="N1211" s="24">
        <v>0.0234</v>
      </c>
      <c r="O1211" s="23">
        <v>0.3</v>
      </c>
      <c r="P1211" s="23">
        <v>7.01</v>
      </c>
      <c r="Q1211" s="23">
        <v>0</v>
      </c>
      <c r="R1211" s="23">
        <v>0</v>
      </c>
      <c r="S1211" s="23">
        <v>0</v>
      </c>
      <c r="T1211" s="23">
        <v>0</v>
      </c>
      <c r="U1211" s="23">
        <v>0</v>
      </c>
      <c r="V1211" s="23">
        <v>0</v>
      </c>
      <c r="W1211" s="23">
        <v>0</v>
      </c>
      <c r="X1211" s="23">
        <v>0</v>
      </c>
      <c r="Y1211" s="24">
        <v>0</v>
      </c>
      <c r="Z1211" s="23">
        <v>0</v>
      </c>
      <c r="AA1211" s="23">
        <v>0</v>
      </c>
      <c r="AB1211" s="19" t="str">
        <f>VLOOKUP(E:E,笔记匹配!A:X,3,FALSE)</f>
        <v>西米是个小可爱</v>
      </c>
      <c r="AC1211" s="19" t="str">
        <f>VLOOKUP(E:E,笔记匹配!A:X,2,FALSE)</f>
        <v>月之精华</v>
      </c>
      <c r="AD1211" s="19" t="str">
        <f>VLOOKUP(E:E,笔记匹配!A:X,4,FALSE)</f>
        <v>广禾堂</v>
      </c>
    </row>
    <row r="1212" spans="1:30">
      <c r="A1212" s="22" t="s">
        <v>120</v>
      </c>
      <c r="B1212" s="22" t="s">
        <v>573</v>
      </c>
      <c r="C1212" s="23">
        <v>18063010</v>
      </c>
      <c r="D1212" s="22" t="s">
        <v>172</v>
      </c>
      <c r="E1212" s="22" t="s">
        <v>373</v>
      </c>
      <c r="F1212" s="22" t="s">
        <v>576</v>
      </c>
      <c r="G1212" s="23">
        <v>3590089</v>
      </c>
      <c r="H1212" s="22" t="s">
        <v>577</v>
      </c>
      <c r="I1212" s="23">
        <v>2975278</v>
      </c>
      <c r="J1212" s="22" t="s">
        <v>518</v>
      </c>
      <c r="K1212" s="23">
        <v>47.84</v>
      </c>
      <c r="L1212" s="23">
        <v>3044</v>
      </c>
      <c r="M1212" s="23">
        <v>113</v>
      </c>
      <c r="N1212" s="24">
        <v>0.0371</v>
      </c>
      <c r="O1212" s="23">
        <v>0.42</v>
      </c>
      <c r="P1212" s="23">
        <v>15.72</v>
      </c>
      <c r="Q1212" s="23">
        <v>2</v>
      </c>
      <c r="R1212" s="23">
        <v>0</v>
      </c>
      <c r="S1212" s="23">
        <v>0</v>
      </c>
      <c r="T1212" s="23">
        <v>0</v>
      </c>
      <c r="U1212" s="23">
        <v>0</v>
      </c>
      <c r="V1212" s="23">
        <v>2</v>
      </c>
      <c r="W1212" s="23">
        <v>23.92</v>
      </c>
      <c r="X1212" s="23">
        <v>0</v>
      </c>
      <c r="Y1212" s="24">
        <v>0</v>
      </c>
      <c r="Z1212" s="23">
        <v>0</v>
      </c>
      <c r="AA1212" s="23">
        <v>0</v>
      </c>
      <c r="AB1212" s="19" t="str">
        <f>VLOOKUP(E:E,笔记匹配!A:X,3,FALSE)</f>
        <v>西米是个小可爱</v>
      </c>
      <c r="AC1212" s="19" t="str">
        <f>VLOOKUP(E:E,笔记匹配!A:X,2,FALSE)</f>
        <v>月之精华</v>
      </c>
      <c r="AD1212" s="19" t="str">
        <f>VLOOKUP(E:E,笔记匹配!A:X,4,FALSE)</f>
        <v>广禾堂</v>
      </c>
    </row>
    <row r="1213" spans="1:30">
      <c r="A1213" s="22" t="s">
        <v>120</v>
      </c>
      <c r="B1213" s="22" t="s">
        <v>578</v>
      </c>
      <c r="C1213" s="23">
        <v>18063089</v>
      </c>
      <c r="D1213" s="22" t="s">
        <v>172</v>
      </c>
      <c r="E1213" s="22" t="s">
        <v>372</v>
      </c>
      <c r="F1213" s="22" t="s">
        <v>579</v>
      </c>
      <c r="G1213" s="23">
        <v>3590129</v>
      </c>
      <c r="H1213" s="22" t="s">
        <v>580</v>
      </c>
      <c r="I1213" s="23">
        <v>2975322</v>
      </c>
      <c r="J1213" s="22" t="s">
        <v>518</v>
      </c>
      <c r="K1213" s="23">
        <v>91.15</v>
      </c>
      <c r="L1213" s="23">
        <v>5247</v>
      </c>
      <c r="M1213" s="23">
        <v>109</v>
      </c>
      <c r="N1213" s="24">
        <v>0.0208</v>
      </c>
      <c r="O1213" s="23">
        <v>0.84</v>
      </c>
      <c r="P1213" s="23">
        <v>17.37</v>
      </c>
      <c r="Q1213" s="23">
        <v>2</v>
      </c>
      <c r="R1213" s="23">
        <v>0</v>
      </c>
      <c r="S1213" s="23">
        <v>1</v>
      </c>
      <c r="T1213" s="23">
        <v>0</v>
      </c>
      <c r="U1213" s="23">
        <v>0</v>
      </c>
      <c r="V1213" s="23">
        <v>3</v>
      </c>
      <c r="W1213" s="23">
        <v>30.38</v>
      </c>
      <c r="X1213" s="23">
        <v>0</v>
      </c>
      <c r="Y1213" s="24">
        <v>0</v>
      </c>
      <c r="Z1213" s="23">
        <v>1</v>
      </c>
      <c r="AA1213" s="23">
        <v>1</v>
      </c>
      <c r="AB1213" s="19" t="str">
        <f>VLOOKUP(E:E,笔记匹配!A:X,3,FALSE)</f>
        <v>圆湘琴</v>
      </c>
      <c r="AC1213" s="19" t="str">
        <f>VLOOKUP(E:E,笔记匹配!A:X,2,FALSE)</f>
        <v>月之精华</v>
      </c>
      <c r="AD1213" s="19" t="str">
        <f>VLOOKUP(E:E,笔记匹配!A:X,4,FALSE)</f>
        <v>广禾堂月之精华</v>
      </c>
    </row>
    <row r="1214" spans="1:30">
      <c r="A1214" s="22" t="s">
        <v>120</v>
      </c>
      <c r="B1214" s="22" t="s">
        <v>590</v>
      </c>
      <c r="C1214" s="23">
        <v>19153892</v>
      </c>
      <c r="D1214" s="22" t="s">
        <v>184</v>
      </c>
      <c r="E1214" s="22" t="s">
        <v>374</v>
      </c>
      <c r="F1214" s="22" t="s">
        <v>591</v>
      </c>
      <c r="G1214" s="23">
        <v>4107361</v>
      </c>
      <c r="H1214" s="22" t="s">
        <v>591</v>
      </c>
      <c r="I1214" s="23">
        <v>3489735</v>
      </c>
      <c r="J1214" s="22" t="s">
        <v>518</v>
      </c>
      <c r="K1214" s="23">
        <v>14.73</v>
      </c>
      <c r="L1214" s="23">
        <v>436</v>
      </c>
      <c r="M1214" s="23">
        <v>28</v>
      </c>
      <c r="N1214" s="24">
        <v>0.0642</v>
      </c>
      <c r="O1214" s="23">
        <v>0.53</v>
      </c>
      <c r="P1214" s="23">
        <v>33.78</v>
      </c>
      <c r="Q1214" s="23">
        <v>1</v>
      </c>
      <c r="R1214" s="23">
        <v>0</v>
      </c>
      <c r="S1214" s="23">
        <v>0</v>
      </c>
      <c r="T1214" s="23">
        <v>0</v>
      </c>
      <c r="U1214" s="23">
        <v>0</v>
      </c>
      <c r="V1214" s="23">
        <v>1</v>
      </c>
      <c r="W1214" s="23">
        <v>14.73</v>
      </c>
      <c r="X1214" s="23">
        <v>0</v>
      </c>
      <c r="Y1214" s="24">
        <v>0</v>
      </c>
      <c r="Z1214" s="23">
        <v>0</v>
      </c>
      <c r="AA1214" s="23">
        <v>0</v>
      </c>
      <c r="AB1214" s="19" t="str">
        <f>VLOOKUP(E:E,笔记匹配!A:X,3,FALSE)</f>
        <v>是你拐</v>
      </c>
      <c r="AC1214" s="19" t="str">
        <f>VLOOKUP(E:E,笔记匹配!A:X,2,FALSE)</f>
        <v>月之精华</v>
      </c>
      <c r="AD1214" s="19" t="str">
        <f>VLOOKUP(E:E,笔记匹配!A:X,4,FALSE)</f>
        <v>广禾堂月之精华</v>
      </c>
    </row>
    <row r="1215" spans="1:30">
      <c r="A1215" s="22" t="s">
        <v>120</v>
      </c>
      <c r="B1215" s="22" t="s">
        <v>598</v>
      </c>
      <c r="C1215" s="23">
        <v>19868929</v>
      </c>
      <c r="D1215" s="22" t="s">
        <v>172</v>
      </c>
      <c r="E1215" s="22" t="s">
        <v>372</v>
      </c>
      <c r="F1215" s="22" t="s">
        <v>599</v>
      </c>
      <c r="G1215" s="23">
        <v>4439660</v>
      </c>
      <c r="H1215" s="22" t="s">
        <v>599</v>
      </c>
      <c r="I1215" s="23">
        <v>3806955</v>
      </c>
      <c r="J1215" s="22" t="s">
        <v>518</v>
      </c>
      <c r="K1215" s="23">
        <v>135.9</v>
      </c>
      <c r="L1215" s="23">
        <v>6170</v>
      </c>
      <c r="M1215" s="23">
        <v>168</v>
      </c>
      <c r="N1215" s="24">
        <v>0.0272</v>
      </c>
      <c r="O1215" s="23">
        <v>0.81</v>
      </c>
      <c r="P1215" s="23">
        <v>22.03</v>
      </c>
      <c r="Q1215" s="23">
        <v>1</v>
      </c>
      <c r="R1215" s="23">
        <v>0</v>
      </c>
      <c r="S1215" s="23">
        <v>0</v>
      </c>
      <c r="T1215" s="23">
        <v>0</v>
      </c>
      <c r="U1215" s="23">
        <v>0</v>
      </c>
      <c r="V1215" s="23">
        <v>1</v>
      </c>
      <c r="W1215" s="23">
        <v>135.9</v>
      </c>
      <c r="X1215" s="23">
        <v>0</v>
      </c>
      <c r="Y1215" s="24">
        <v>0</v>
      </c>
      <c r="Z1215" s="23">
        <v>1</v>
      </c>
      <c r="AA1215" s="23">
        <v>0</v>
      </c>
      <c r="AB1215" s="19" t="str">
        <f>VLOOKUP(E:E,笔记匹配!A:X,3,FALSE)</f>
        <v>圆湘琴</v>
      </c>
      <c r="AC1215" s="19" t="str">
        <f>VLOOKUP(E:E,笔记匹配!A:X,2,FALSE)</f>
        <v>月之精华</v>
      </c>
      <c r="AD1215" s="19" t="str">
        <f>VLOOKUP(E:E,笔记匹配!A:X,4,FALSE)</f>
        <v>广禾堂月之精华</v>
      </c>
    </row>
    <row r="1216" spans="1:30">
      <c r="A1216" s="22" t="s">
        <v>120</v>
      </c>
      <c r="B1216" s="22" t="s">
        <v>610</v>
      </c>
      <c r="C1216" s="23">
        <v>20800058</v>
      </c>
      <c r="D1216" s="22" t="s">
        <v>184</v>
      </c>
      <c r="E1216" s="22" t="s">
        <v>372</v>
      </c>
      <c r="F1216" s="22" t="s">
        <v>611</v>
      </c>
      <c r="G1216" s="23">
        <v>4924835</v>
      </c>
      <c r="H1216" s="22" t="s">
        <v>611</v>
      </c>
      <c r="I1216" s="23">
        <v>4180685</v>
      </c>
      <c r="J1216" s="22" t="s">
        <v>518</v>
      </c>
      <c r="K1216" s="23">
        <v>141.31</v>
      </c>
      <c r="L1216" s="23">
        <v>5944</v>
      </c>
      <c r="M1216" s="23">
        <v>179</v>
      </c>
      <c r="N1216" s="24">
        <v>0.0301</v>
      </c>
      <c r="O1216" s="23">
        <v>0.79</v>
      </c>
      <c r="P1216" s="23">
        <v>23.77</v>
      </c>
      <c r="Q1216" s="23">
        <v>9</v>
      </c>
      <c r="R1216" s="23">
        <v>0</v>
      </c>
      <c r="S1216" s="23">
        <v>6</v>
      </c>
      <c r="T1216" s="23">
        <v>0</v>
      </c>
      <c r="U1216" s="23">
        <v>0</v>
      </c>
      <c r="V1216" s="23">
        <v>15</v>
      </c>
      <c r="W1216" s="23">
        <v>9.42</v>
      </c>
      <c r="X1216" s="23">
        <v>0</v>
      </c>
      <c r="Y1216" s="24">
        <v>0</v>
      </c>
      <c r="Z1216" s="23">
        <v>0</v>
      </c>
      <c r="AA1216" s="23">
        <v>3</v>
      </c>
      <c r="AB1216" s="19" t="str">
        <f>VLOOKUP(E:E,笔记匹配!A:X,3,FALSE)</f>
        <v>圆湘琴</v>
      </c>
      <c r="AC1216" s="19" t="str">
        <f>VLOOKUP(E:E,笔记匹配!A:X,2,FALSE)</f>
        <v>月之精华</v>
      </c>
      <c r="AD1216" s="19" t="str">
        <f>VLOOKUP(E:E,笔记匹配!A:X,4,FALSE)</f>
        <v>广禾堂月之精华</v>
      </c>
    </row>
    <row r="1217" spans="1:30">
      <c r="A1217" s="22" t="s">
        <v>120</v>
      </c>
      <c r="B1217" s="22" t="s">
        <v>614</v>
      </c>
      <c r="C1217" s="23">
        <v>20930624</v>
      </c>
      <c r="D1217" s="22" t="s">
        <v>184</v>
      </c>
      <c r="E1217" s="22" t="s">
        <v>390</v>
      </c>
      <c r="F1217" s="22" t="s">
        <v>615</v>
      </c>
      <c r="G1217" s="23">
        <v>4989047</v>
      </c>
      <c r="H1217" s="22" t="s">
        <v>616</v>
      </c>
      <c r="I1217" s="23">
        <v>4228648</v>
      </c>
      <c r="J1217" s="22" t="s">
        <v>518</v>
      </c>
      <c r="K1217" s="23">
        <v>469.67</v>
      </c>
      <c r="L1217" s="23">
        <v>16804</v>
      </c>
      <c r="M1217" s="23">
        <v>786</v>
      </c>
      <c r="N1217" s="24">
        <v>0.0468</v>
      </c>
      <c r="O1217" s="23">
        <v>0.6</v>
      </c>
      <c r="P1217" s="23">
        <v>27.95</v>
      </c>
      <c r="Q1217" s="23">
        <v>50</v>
      </c>
      <c r="R1217" s="23">
        <v>0</v>
      </c>
      <c r="S1217" s="23">
        <v>29</v>
      </c>
      <c r="T1217" s="23">
        <v>1</v>
      </c>
      <c r="U1217" s="23">
        <v>0</v>
      </c>
      <c r="V1217" s="23">
        <v>80</v>
      </c>
      <c r="W1217" s="23">
        <v>5.87</v>
      </c>
      <c r="X1217" s="23">
        <v>0</v>
      </c>
      <c r="Y1217" s="24">
        <v>0</v>
      </c>
      <c r="Z1217" s="23">
        <v>4</v>
      </c>
      <c r="AA1217" s="23">
        <v>6</v>
      </c>
      <c r="AB1217" s="19" t="str">
        <f>VLOOKUP(E:E,笔记匹配!A:X,3,FALSE)</f>
        <v>大雷芸</v>
      </c>
      <c r="AC1217" s="19" t="str">
        <f>VLOOKUP(E:E,笔记匹配!A:X,2,FALSE)</f>
        <v>月之精华</v>
      </c>
      <c r="AD1217" s="19" t="str">
        <f>VLOOKUP(E:E,笔记匹配!A:X,4,FALSE)</f>
        <v>广禾堂</v>
      </c>
    </row>
    <row r="1218" spans="1:30">
      <c r="A1218" s="22" t="s">
        <v>120</v>
      </c>
      <c r="B1218" s="22" t="s">
        <v>617</v>
      </c>
      <c r="C1218" s="23">
        <v>21038669</v>
      </c>
      <c r="D1218" s="22" t="s">
        <v>184</v>
      </c>
      <c r="E1218" s="22" t="s">
        <v>397</v>
      </c>
      <c r="F1218" s="22" t="s">
        <v>619</v>
      </c>
      <c r="G1218" s="23">
        <v>5038347</v>
      </c>
      <c r="H1218" s="22" t="s">
        <v>619</v>
      </c>
      <c r="I1218" s="23">
        <v>4265435</v>
      </c>
      <c r="J1218" s="22" t="s">
        <v>518</v>
      </c>
      <c r="K1218" s="23">
        <v>96.28</v>
      </c>
      <c r="L1218" s="23">
        <v>4900</v>
      </c>
      <c r="M1218" s="23">
        <v>131</v>
      </c>
      <c r="N1218" s="24">
        <v>0.0267</v>
      </c>
      <c r="O1218" s="23">
        <v>0.73</v>
      </c>
      <c r="P1218" s="23">
        <v>19.65</v>
      </c>
      <c r="Q1218" s="23">
        <v>5</v>
      </c>
      <c r="R1218" s="23">
        <v>1</v>
      </c>
      <c r="S1218" s="23">
        <v>5</v>
      </c>
      <c r="T1218" s="23">
        <v>1</v>
      </c>
      <c r="U1218" s="23">
        <v>1</v>
      </c>
      <c r="V1218" s="23">
        <v>13</v>
      </c>
      <c r="W1218" s="23">
        <v>7.41</v>
      </c>
      <c r="X1218" s="23">
        <v>0</v>
      </c>
      <c r="Y1218" s="24">
        <v>0</v>
      </c>
      <c r="Z1218" s="23">
        <v>1</v>
      </c>
      <c r="AA1218" s="23">
        <v>0</v>
      </c>
      <c r="AB1218" s="19" t="str">
        <f>VLOOKUP(E:E,笔记匹配!A:X,3,FALSE)</f>
        <v>木木酱</v>
      </c>
      <c r="AC1218" s="19" t="str">
        <f>VLOOKUP(E:E,笔记匹配!A:X,2,FALSE)</f>
        <v>月之精华</v>
      </c>
      <c r="AD1218" s="19" t="str">
        <f>VLOOKUP(E:E,笔记匹配!A:X,4,FALSE)</f>
        <v>广禾堂月子汤</v>
      </c>
    </row>
    <row r="1219" spans="1:30">
      <c r="A1219" s="22" t="s">
        <v>120</v>
      </c>
      <c r="B1219" s="22" t="s">
        <v>620</v>
      </c>
      <c r="C1219" s="23">
        <v>21399553</v>
      </c>
      <c r="D1219" s="22" t="s">
        <v>184</v>
      </c>
      <c r="E1219" s="22" t="s">
        <v>398</v>
      </c>
      <c r="F1219" s="22" t="s">
        <v>621</v>
      </c>
      <c r="G1219" s="23">
        <v>5211391</v>
      </c>
      <c r="H1219" s="22" t="s">
        <v>621</v>
      </c>
      <c r="I1219" s="23">
        <v>4393763</v>
      </c>
      <c r="J1219" s="22" t="s">
        <v>518</v>
      </c>
      <c r="K1219" s="23">
        <v>50.71</v>
      </c>
      <c r="L1219" s="23">
        <v>2641</v>
      </c>
      <c r="M1219" s="23">
        <v>59</v>
      </c>
      <c r="N1219" s="24">
        <v>0.0223</v>
      </c>
      <c r="O1219" s="23">
        <v>0.86</v>
      </c>
      <c r="P1219" s="23">
        <v>19.2</v>
      </c>
      <c r="Q1219" s="23">
        <v>5</v>
      </c>
      <c r="R1219" s="23">
        <v>0</v>
      </c>
      <c r="S1219" s="23">
        <v>2</v>
      </c>
      <c r="T1219" s="23">
        <v>0</v>
      </c>
      <c r="U1219" s="23">
        <v>0</v>
      </c>
      <c r="V1219" s="23">
        <v>7</v>
      </c>
      <c r="W1219" s="23">
        <v>7.24</v>
      </c>
      <c r="X1219" s="23">
        <v>0</v>
      </c>
      <c r="Y1219" s="24">
        <v>0</v>
      </c>
      <c r="Z1219" s="23">
        <v>0</v>
      </c>
      <c r="AA1219" s="23">
        <v>2</v>
      </c>
      <c r="AB1219" s="19" t="str">
        <f>VLOOKUP(E:E,笔记匹配!A:X,3,FALSE)</f>
        <v>苏Su超级爱吃甜品呀</v>
      </c>
      <c r="AC1219" s="19" t="str">
        <f>VLOOKUP(E:E,笔记匹配!A:X,2,FALSE)</f>
        <v>月之精华</v>
      </c>
      <c r="AD1219" s="19" t="str">
        <f>VLOOKUP(E:E,笔记匹配!A:X,4,FALSE)</f>
        <v>无</v>
      </c>
    </row>
    <row r="1220" spans="1:30">
      <c r="A1220" s="22" t="s">
        <v>120</v>
      </c>
      <c r="B1220" s="22" t="s">
        <v>622</v>
      </c>
      <c r="C1220" s="23">
        <v>21495214</v>
      </c>
      <c r="D1220" s="22" t="s">
        <v>184</v>
      </c>
      <c r="E1220" s="22" t="s">
        <v>399</v>
      </c>
      <c r="F1220" s="22" t="s">
        <v>623</v>
      </c>
      <c r="G1220" s="23">
        <v>5254218</v>
      </c>
      <c r="H1220" s="22" t="s">
        <v>623</v>
      </c>
      <c r="I1220" s="23">
        <v>4426644</v>
      </c>
      <c r="J1220" s="22" t="s">
        <v>518</v>
      </c>
      <c r="K1220" s="23">
        <v>202.52</v>
      </c>
      <c r="L1220" s="23">
        <v>6191</v>
      </c>
      <c r="M1220" s="23">
        <v>306</v>
      </c>
      <c r="N1220" s="24">
        <v>0.0494</v>
      </c>
      <c r="O1220" s="23">
        <v>0.66</v>
      </c>
      <c r="P1220" s="23">
        <v>32.71</v>
      </c>
      <c r="Q1220" s="23">
        <v>14</v>
      </c>
      <c r="R1220" s="23">
        <v>0</v>
      </c>
      <c r="S1220" s="23">
        <v>6</v>
      </c>
      <c r="T1220" s="23">
        <v>0</v>
      </c>
      <c r="U1220" s="23">
        <v>4</v>
      </c>
      <c r="V1220" s="23">
        <v>24</v>
      </c>
      <c r="W1220" s="23">
        <v>8.44</v>
      </c>
      <c r="X1220" s="23">
        <v>0</v>
      </c>
      <c r="Y1220" s="24">
        <v>0</v>
      </c>
      <c r="Z1220" s="23">
        <v>3</v>
      </c>
      <c r="AA1220" s="23">
        <v>10</v>
      </c>
      <c r="AB1220" s="19" t="str">
        <f>VLOOKUP(E:E,笔记匹配!A:X,3,FALSE)</f>
        <v>可可奈</v>
      </c>
      <c r="AC1220" s="19" t="str">
        <f>VLOOKUP(E:E,笔记匹配!A:X,2,FALSE)</f>
        <v>无</v>
      </c>
      <c r="AD1220" s="19" t="str">
        <f>VLOOKUP(E:E,笔记匹配!A:X,4,FALSE)</f>
        <v>无</v>
      </c>
    </row>
    <row r="1221" spans="1:30">
      <c r="A1221" s="22" t="s">
        <v>120</v>
      </c>
      <c r="B1221" s="22" t="s">
        <v>622</v>
      </c>
      <c r="C1221" s="23">
        <v>21495333</v>
      </c>
      <c r="D1221" s="22" t="s">
        <v>184</v>
      </c>
      <c r="E1221" s="22" t="s">
        <v>400</v>
      </c>
      <c r="F1221" s="22" t="s">
        <v>624</v>
      </c>
      <c r="G1221" s="23">
        <v>5254250</v>
      </c>
      <c r="H1221" s="22" t="s">
        <v>624</v>
      </c>
      <c r="I1221" s="23">
        <v>4426687</v>
      </c>
      <c r="J1221" s="22" t="s">
        <v>518</v>
      </c>
      <c r="K1221" s="23">
        <v>201.99</v>
      </c>
      <c r="L1221" s="23">
        <v>12383</v>
      </c>
      <c r="M1221" s="23">
        <v>406</v>
      </c>
      <c r="N1221" s="24">
        <v>0.0328</v>
      </c>
      <c r="O1221" s="23">
        <v>0.5</v>
      </c>
      <c r="P1221" s="23">
        <v>16.31</v>
      </c>
      <c r="Q1221" s="23">
        <v>4</v>
      </c>
      <c r="R1221" s="23">
        <v>1</v>
      </c>
      <c r="S1221" s="23">
        <v>5</v>
      </c>
      <c r="T1221" s="23">
        <v>1</v>
      </c>
      <c r="U1221" s="23">
        <v>0</v>
      </c>
      <c r="V1221" s="23">
        <v>11</v>
      </c>
      <c r="W1221" s="23">
        <v>18.36</v>
      </c>
      <c r="X1221" s="23">
        <v>0</v>
      </c>
      <c r="Y1221" s="24">
        <v>0</v>
      </c>
      <c r="Z1221" s="23">
        <v>0</v>
      </c>
      <c r="AA1221" s="23">
        <v>1</v>
      </c>
      <c r="AB1221" s="19" t="str">
        <f>VLOOKUP(E:E,笔记匹配!A:X,3,FALSE)</f>
        <v>你一定要知道的开奶救星</v>
      </c>
      <c r="AC1221" s="19" t="str">
        <f>VLOOKUP(E:E,笔记匹配!A:X,2,FALSE)</f>
        <v>无</v>
      </c>
      <c r="AD1221" s="19" t="str">
        <f>VLOOKUP(E:E,笔记匹配!A:X,4,FALSE)</f>
        <v>无</v>
      </c>
    </row>
    <row r="1222" spans="1:30">
      <c r="A1222" s="22" t="s">
        <v>120</v>
      </c>
      <c r="B1222" s="22" t="s">
        <v>625</v>
      </c>
      <c r="C1222" s="23">
        <v>21579972</v>
      </c>
      <c r="D1222" s="22" t="s">
        <v>184</v>
      </c>
      <c r="E1222" s="22" t="s">
        <v>401</v>
      </c>
      <c r="F1222" s="22" t="s">
        <v>626</v>
      </c>
      <c r="G1222" s="23">
        <v>5291454</v>
      </c>
      <c r="H1222" s="22" t="s">
        <v>627</v>
      </c>
      <c r="I1222" s="23">
        <v>4455685</v>
      </c>
      <c r="J1222" s="22" t="s">
        <v>518</v>
      </c>
      <c r="K1222" s="23">
        <v>202.2</v>
      </c>
      <c r="L1222" s="23">
        <v>6819</v>
      </c>
      <c r="M1222" s="23">
        <v>380</v>
      </c>
      <c r="N1222" s="24">
        <v>0.0557</v>
      </c>
      <c r="O1222" s="23">
        <v>0.53</v>
      </c>
      <c r="P1222" s="23">
        <v>29.65</v>
      </c>
      <c r="Q1222" s="23">
        <v>11</v>
      </c>
      <c r="R1222" s="23">
        <v>0</v>
      </c>
      <c r="S1222" s="23">
        <v>9</v>
      </c>
      <c r="T1222" s="23">
        <v>0</v>
      </c>
      <c r="U1222" s="23">
        <v>0</v>
      </c>
      <c r="V1222" s="23">
        <v>20</v>
      </c>
      <c r="W1222" s="23">
        <v>10.11</v>
      </c>
      <c r="X1222" s="23">
        <v>0</v>
      </c>
      <c r="Y1222" s="24">
        <v>0</v>
      </c>
      <c r="Z1222" s="23">
        <v>2</v>
      </c>
      <c r="AA1222" s="23">
        <v>0</v>
      </c>
      <c r="AB1222" s="19" t="str">
        <f>VLOOKUP(E:E,笔记匹配!A:X,3,FALSE)</f>
        <v>是麦子吖~</v>
      </c>
      <c r="AC1222" s="19" t="str">
        <f>VLOOKUP(E:E,笔记匹配!A:X,2,FALSE)</f>
        <v>无</v>
      </c>
      <c r="AD1222" s="19" t="str">
        <f>VLOOKUP(E:E,笔记匹配!A:X,4,FALSE)</f>
        <v>无</v>
      </c>
    </row>
    <row r="1223" spans="1:30">
      <c r="A1223" s="22" t="s">
        <v>121</v>
      </c>
      <c r="B1223" s="22" t="s">
        <v>521</v>
      </c>
      <c r="C1223" s="23">
        <v>16642222</v>
      </c>
      <c r="D1223" s="22" t="s">
        <v>172</v>
      </c>
      <c r="E1223" s="22" t="s">
        <v>372</v>
      </c>
      <c r="F1223" s="22" t="s">
        <v>522</v>
      </c>
      <c r="G1223" s="23">
        <v>3233847</v>
      </c>
      <c r="H1223" s="22" t="s">
        <v>522</v>
      </c>
      <c r="I1223" s="23">
        <v>2619163</v>
      </c>
      <c r="J1223" s="22" t="s">
        <v>518</v>
      </c>
      <c r="K1223" s="23">
        <v>254.9</v>
      </c>
      <c r="L1223" s="23">
        <v>10280</v>
      </c>
      <c r="M1223" s="23">
        <v>357</v>
      </c>
      <c r="N1223" s="24">
        <v>0.0347</v>
      </c>
      <c r="O1223" s="23">
        <v>0.71</v>
      </c>
      <c r="P1223" s="23">
        <v>24.8</v>
      </c>
      <c r="Q1223" s="23">
        <v>1</v>
      </c>
      <c r="R1223" s="23">
        <v>0</v>
      </c>
      <c r="S1223" s="23">
        <v>-1</v>
      </c>
      <c r="T1223" s="23">
        <v>0</v>
      </c>
      <c r="U1223" s="23">
        <v>2</v>
      </c>
      <c r="V1223" s="23">
        <v>2</v>
      </c>
      <c r="W1223" s="23">
        <v>127.45</v>
      </c>
      <c r="X1223" s="23">
        <v>0</v>
      </c>
      <c r="Y1223" s="24">
        <v>0</v>
      </c>
      <c r="Z1223" s="23">
        <v>2</v>
      </c>
      <c r="AA1223" s="23">
        <v>1</v>
      </c>
      <c r="AB1223" s="19" t="str">
        <f>VLOOKUP(E:E,笔记匹配!A:X,3,FALSE)</f>
        <v>圆湘琴</v>
      </c>
      <c r="AC1223" s="19" t="str">
        <f>VLOOKUP(E:E,笔记匹配!A:X,2,FALSE)</f>
        <v>月之精华</v>
      </c>
      <c r="AD1223" s="19" t="str">
        <f>VLOOKUP(E:E,笔记匹配!A:X,4,FALSE)</f>
        <v>广禾堂月之精华</v>
      </c>
    </row>
    <row r="1224" spans="1:30">
      <c r="A1224" s="22" t="s">
        <v>121</v>
      </c>
      <c r="B1224" s="22" t="s">
        <v>521</v>
      </c>
      <c r="C1224" s="23">
        <v>16642794</v>
      </c>
      <c r="D1224" s="22" t="s">
        <v>172</v>
      </c>
      <c r="E1224" s="22" t="s">
        <v>372</v>
      </c>
      <c r="F1224" s="22" t="s">
        <v>523</v>
      </c>
      <c r="G1224" s="23">
        <v>3233955</v>
      </c>
      <c r="H1224" s="22" t="s">
        <v>523</v>
      </c>
      <c r="I1224" s="23">
        <v>2619293</v>
      </c>
      <c r="J1224" s="22" t="s">
        <v>518</v>
      </c>
      <c r="K1224" s="23">
        <v>250.1</v>
      </c>
      <c r="L1224" s="23">
        <v>9677</v>
      </c>
      <c r="M1224" s="23">
        <v>302</v>
      </c>
      <c r="N1224" s="24">
        <v>0.0312</v>
      </c>
      <c r="O1224" s="23">
        <v>0.83</v>
      </c>
      <c r="P1224" s="23">
        <v>25.84</v>
      </c>
      <c r="Q1224" s="23">
        <v>2</v>
      </c>
      <c r="R1224" s="23">
        <v>0</v>
      </c>
      <c r="S1224" s="23">
        <v>0</v>
      </c>
      <c r="T1224" s="23">
        <v>0</v>
      </c>
      <c r="U1224" s="23">
        <v>1</v>
      </c>
      <c r="V1224" s="23">
        <v>3</v>
      </c>
      <c r="W1224" s="23">
        <v>83.37</v>
      </c>
      <c r="X1224" s="23">
        <v>0</v>
      </c>
      <c r="Y1224" s="24">
        <v>0</v>
      </c>
      <c r="Z1224" s="23">
        <v>1</v>
      </c>
      <c r="AA1224" s="23">
        <v>1</v>
      </c>
      <c r="AB1224" s="19" t="str">
        <f>VLOOKUP(E:E,笔记匹配!A:X,3,FALSE)</f>
        <v>圆湘琴</v>
      </c>
      <c r="AC1224" s="19" t="str">
        <f>VLOOKUP(E:E,笔记匹配!A:X,2,FALSE)</f>
        <v>月之精华</v>
      </c>
      <c r="AD1224" s="19" t="str">
        <f>VLOOKUP(E:E,笔记匹配!A:X,4,FALSE)</f>
        <v>广禾堂月之精华</v>
      </c>
    </row>
    <row r="1225" spans="1:30">
      <c r="A1225" s="22" t="s">
        <v>121</v>
      </c>
      <c r="B1225" s="22" t="s">
        <v>521</v>
      </c>
      <c r="C1225" s="23">
        <v>16642894</v>
      </c>
      <c r="D1225" s="22" t="s">
        <v>172</v>
      </c>
      <c r="E1225" s="22" t="s">
        <v>372</v>
      </c>
      <c r="F1225" s="22" t="s">
        <v>524</v>
      </c>
      <c r="G1225" s="23">
        <v>3233979</v>
      </c>
      <c r="H1225" s="22" t="s">
        <v>524</v>
      </c>
      <c r="I1225" s="23">
        <v>2619310</v>
      </c>
      <c r="J1225" s="22" t="s">
        <v>518</v>
      </c>
      <c r="K1225" s="23">
        <v>3.6</v>
      </c>
      <c r="L1225" s="23">
        <v>186</v>
      </c>
      <c r="M1225" s="23">
        <v>12</v>
      </c>
      <c r="N1225" s="24">
        <v>0.0645</v>
      </c>
      <c r="O1225" s="23">
        <v>0.3</v>
      </c>
      <c r="P1225" s="23">
        <v>19.35</v>
      </c>
      <c r="Q1225" s="23">
        <v>0</v>
      </c>
      <c r="R1225" s="23">
        <v>0</v>
      </c>
      <c r="S1225" s="23">
        <v>0</v>
      </c>
      <c r="T1225" s="23">
        <v>0</v>
      </c>
      <c r="U1225" s="23">
        <v>0</v>
      </c>
      <c r="V1225" s="23">
        <v>0</v>
      </c>
      <c r="W1225" s="23">
        <v>0</v>
      </c>
      <c r="X1225" s="23">
        <v>0</v>
      </c>
      <c r="Y1225" s="24">
        <v>0</v>
      </c>
      <c r="Z1225" s="23">
        <v>0</v>
      </c>
      <c r="AA1225" s="23">
        <v>0</v>
      </c>
      <c r="AB1225" s="19" t="str">
        <f>VLOOKUP(E:E,笔记匹配!A:X,3,FALSE)</f>
        <v>圆湘琴</v>
      </c>
      <c r="AC1225" s="19" t="str">
        <f>VLOOKUP(E:E,笔记匹配!A:X,2,FALSE)</f>
        <v>月之精华</v>
      </c>
      <c r="AD1225" s="19" t="str">
        <f>VLOOKUP(E:E,笔记匹配!A:X,4,FALSE)</f>
        <v>广禾堂月之精华</v>
      </c>
    </row>
    <row r="1226" spans="1:30">
      <c r="A1226" s="22" t="s">
        <v>121</v>
      </c>
      <c r="B1226" s="22" t="s">
        <v>531</v>
      </c>
      <c r="C1226" s="23">
        <v>16851432</v>
      </c>
      <c r="D1226" s="22" t="s">
        <v>172</v>
      </c>
      <c r="E1226" s="22" t="s">
        <v>372</v>
      </c>
      <c r="F1226" s="22" t="s">
        <v>532</v>
      </c>
      <c r="G1226" s="23">
        <v>3264185</v>
      </c>
      <c r="H1226" s="22" t="s">
        <v>532</v>
      </c>
      <c r="I1226" s="23">
        <v>2651960</v>
      </c>
      <c r="J1226" s="22" t="s">
        <v>518</v>
      </c>
      <c r="K1226" s="23">
        <v>89.21</v>
      </c>
      <c r="L1226" s="23">
        <v>6651</v>
      </c>
      <c r="M1226" s="23">
        <v>193</v>
      </c>
      <c r="N1226" s="24">
        <v>0.029</v>
      </c>
      <c r="O1226" s="23">
        <v>0.46</v>
      </c>
      <c r="P1226" s="23">
        <v>13.41</v>
      </c>
      <c r="Q1226" s="23">
        <v>0</v>
      </c>
      <c r="R1226" s="23">
        <v>0</v>
      </c>
      <c r="S1226" s="23">
        <v>1</v>
      </c>
      <c r="T1226" s="23">
        <v>0</v>
      </c>
      <c r="U1226" s="23">
        <v>0</v>
      </c>
      <c r="V1226" s="23">
        <v>1</v>
      </c>
      <c r="W1226" s="23">
        <v>89.21</v>
      </c>
      <c r="X1226" s="23">
        <v>0</v>
      </c>
      <c r="Y1226" s="24">
        <v>0</v>
      </c>
      <c r="Z1226" s="23">
        <v>2</v>
      </c>
      <c r="AA1226" s="23">
        <v>0</v>
      </c>
      <c r="AB1226" s="19" t="str">
        <f>VLOOKUP(E:E,笔记匹配!A:X,3,FALSE)</f>
        <v>圆湘琴</v>
      </c>
      <c r="AC1226" s="19" t="str">
        <f>VLOOKUP(E:E,笔记匹配!A:X,2,FALSE)</f>
        <v>月之精华</v>
      </c>
      <c r="AD1226" s="19" t="str">
        <f>VLOOKUP(E:E,笔记匹配!A:X,4,FALSE)</f>
        <v>广禾堂月之精华</v>
      </c>
    </row>
    <row r="1227" spans="1:30">
      <c r="A1227" s="22" t="s">
        <v>121</v>
      </c>
      <c r="B1227" s="22" t="s">
        <v>557</v>
      </c>
      <c r="C1227" s="23">
        <v>17419696</v>
      </c>
      <c r="D1227" s="22" t="s">
        <v>172</v>
      </c>
      <c r="E1227" s="22" t="s">
        <v>372</v>
      </c>
      <c r="F1227" s="22" t="s">
        <v>558</v>
      </c>
      <c r="G1227" s="23">
        <v>3345513</v>
      </c>
      <c r="H1227" s="22" t="s">
        <v>558</v>
      </c>
      <c r="I1227" s="23">
        <v>2733316</v>
      </c>
      <c r="J1227" s="22" t="s">
        <v>518</v>
      </c>
      <c r="K1227" s="23">
        <v>257.28</v>
      </c>
      <c r="L1227" s="23">
        <v>12964</v>
      </c>
      <c r="M1227" s="23">
        <v>357</v>
      </c>
      <c r="N1227" s="24">
        <v>0.0275</v>
      </c>
      <c r="O1227" s="23">
        <v>0.72</v>
      </c>
      <c r="P1227" s="23">
        <v>19.85</v>
      </c>
      <c r="Q1227" s="23">
        <v>3</v>
      </c>
      <c r="R1227" s="23">
        <v>0</v>
      </c>
      <c r="S1227" s="23">
        <v>3</v>
      </c>
      <c r="T1227" s="23">
        <v>0</v>
      </c>
      <c r="U1227" s="23">
        <v>1</v>
      </c>
      <c r="V1227" s="23">
        <v>7</v>
      </c>
      <c r="W1227" s="23">
        <v>36.75</v>
      </c>
      <c r="X1227" s="23">
        <v>0</v>
      </c>
      <c r="Y1227" s="24">
        <v>0</v>
      </c>
      <c r="Z1227" s="23">
        <v>2</v>
      </c>
      <c r="AA1227" s="23">
        <v>0</v>
      </c>
      <c r="AB1227" s="19" t="str">
        <f>VLOOKUP(E:E,笔记匹配!A:X,3,FALSE)</f>
        <v>圆湘琴</v>
      </c>
      <c r="AC1227" s="19" t="str">
        <f>VLOOKUP(E:E,笔记匹配!A:X,2,FALSE)</f>
        <v>月之精华</v>
      </c>
      <c r="AD1227" s="19" t="str">
        <f>VLOOKUP(E:E,笔记匹配!A:X,4,FALSE)</f>
        <v>广禾堂月之精华</v>
      </c>
    </row>
    <row r="1228" spans="1:30">
      <c r="A1228" s="22" t="s">
        <v>121</v>
      </c>
      <c r="B1228" s="22" t="s">
        <v>569</v>
      </c>
      <c r="C1228" s="23">
        <v>17994331</v>
      </c>
      <c r="D1228" s="22" t="s">
        <v>172</v>
      </c>
      <c r="E1228" s="22" t="s">
        <v>372</v>
      </c>
      <c r="F1228" s="22" t="s">
        <v>570</v>
      </c>
      <c r="G1228" s="23">
        <v>3555881</v>
      </c>
      <c r="H1228" s="22" t="s">
        <v>570</v>
      </c>
      <c r="I1228" s="23">
        <v>2940876</v>
      </c>
      <c r="J1228" s="22" t="s">
        <v>518</v>
      </c>
      <c r="K1228" s="23">
        <v>5.54</v>
      </c>
      <c r="L1228" s="23">
        <v>429</v>
      </c>
      <c r="M1228" s="23">
        <v>19</v>
      </c>
      <c r="N1228" s="24">
        <v>0.0443</v>
      </c>
      <c r="O1228" s="23">
        <v>0.29</v>
      </c>
      <c r="P1228" s="23">
        <v>12.91</v>
      </c>
      <c r="Q1228" s="23">
        <v>0</v>
      </c>
      <c r="R1228" s="23">
        <v>0</v>
      </c>
      <c r="S1228" s="23">
        <v>0</v>
      </c>
      <c r="T1228" s="23">
        <v>0</v>
      </c>
      <c r="U1228" s="23">
        <v>0</v>
      </c>
      <c r="V1228" s="23">
        <v>0</v>
      </c>
      <c r="W1228" s="23">
        <v>0</v>
      </c>
      <c r="X1228" s="23">
        <v>0</v>
      </c>
      <c r="Y1228" s="24">
        <v>0</v>
      </c>
      <c r="Z1228" s="23">
        <v>0</v>
      </c>
      <c r="AA1228" s="23">
        <v>0</v>
      </c>
      <c r="AB1228" s="19" t="str">
        <f>VLOOKUP(E:E,笔记匹配!A:X,3,FALSE)</f>
        <v>圆湘琴</v>
      </c>
      <c r="AC1228" s="19" t="str">
        <f>VLOOKUP(E:E,笔记匹配!A:X,2,FALSE)</f>
        <v>月之精华</v>
      </c>
      <c r="AD1228" s="19" t="str">
        <f>VLOOKUP(E:E,笔记匹配!A:X,4,FALSE)</f>
        <v>广禾堂月之精华</v>
      </c>
    </row>
    <row r="1229" spans="1:30">
      <c r="A1229" s="22" t="s">
        <v>121</v>
      </c>
      <c r="B1229" s="22" t="s">
        <v>573</v>
      </c>
      <c r="C1229" s="23">
        <v>18062841</v>
      </c>
      <c r="D1229" s="22" t="s">
        <v>172</v>
      </c>
      <c r="E1229" s="22" t="s">
        <v>373</v>
      </c>
      <c r="F1229" s="22" t="s">
        <v>574</v>
      </c>
      <c r="G1229" s="23">
        <v>3590010</v>
      </c>
      <c r="H1229" s="22" t="s">
        <v>575</v>
      </c>
      <c r="I1229" s="23">
        <v>2975201</v>
      </c>
      <c r="J1229" s="22" t="s">
        <v>518</v>
      </c>
      <c r="K1229" s="23">
        <v>2.69</v>
      </c>
      <c r="L1229" s="23">
        <v>167</v>
      </c>
      <c r="M1229" s="23">
        <v>9</v>
      </c>
      <c r="N1229" s="24">
        <v>0.0539</v>
      </c>
      <c r="O1229" s="23">
        <v>0.3</v>
      </c>
      <c r="P1229" s="23">
        <v>16.11</v>
      </c>
      <c r="Q1229" s="23">
        <v>0</v>
      </c>
      <c r="R1229" s="23">
        <v>0</v>
      </c>
      <c r="S1229" s="23">
        <v>0</v>
      </c>
      <c r="T1229" s="23">
        <v>0</v>
      </c>
      <c r="U1229" s="23">
        <v>0</v>
      </c>
      <c r="V1229" s="23">
        <v>0</v>
      </c>
      <c r="W1229" s="23">
        <v>0</v>
      </c>
      <c r="X1229" s="23">
        <v>0</v>
      </c>
      <c r="Y1229" s="24">
        <v>0</v>
      </c>
      <c r="Z1229" s="23">
        <v>0</v>
      </c>
      <c r="AA1229" s="23">
        <v>0</v>
      </c>
      <c r="AB1229" s="19" t="str">
        <f>VLOOKUP(E:E,笔记匹配!A:X,3,FALSE)</f>
        <v>西米是个小可爱</v>
      </c>
      <c r="AC1229" s="19" t="str">
        <f>VLOOKUP(E:E,笔记匹配!A:X,2,FALSE)</f>
        <v>月之精华</v>
      </c>
      <c r="AD1229" s="19" t="str">
        <f>VLOOKUP(E:E,笔记匹配!A:X,4,FALSE)</f>
        <v>广禾堂</v>
      </c>
    </row>
    <row r="1230" spans="1:30">
      <c r="A1230" s="22" t="s">
        <v>121</v>
      </c>
      <c r="B1230" s="22" t="s">
        <v>573</v>
      </c>
      <c r="C1230" s="23">
        <v>18063010</v>
      </c>
      <c r="D1230" s="22" t="s">
        <v>172</v>
      </c>
      <c r="E1230" s="22" t="s">
        <v>373</v>
      </c>
      <c r="F1230" s="22" t="s">
        <v>576</v>
      </c>
      <c r="G1230" s="23">
        <v>3590089</v>
      </c>
      <c r="H1230" s="22" t="s">
        <v>577</v>
      </c>
      <c r="I1230" s="23">
        <v>2975278</v>
      </c>
      <c r="J1230" s="22" t="s">
        <v>518</v>
      </c>
      <c r="K1230" s="23">
        <v>57.32</v>
      </c>
      <c r="L1230" s="23">
        <v>3623</v>
      </c>
      <c r="M1230" s="23">
        <v>132</v>
      </c>
      <c r="N1230" s="24">
        <v>0.0364</v>
      </c>
      <c r="O1230" s="23">
        <v>0.43</v>
      </c>
      <c r="P1230" s="23">
        <v>15.82</v>
      </c>
      <c r="Q1230" s="23">
        <v>1</v>
      </c>
      <c r="R1230" s="23">
        <v>0</v>
      </c>
      <c r="S1230" s="23">
        <v>0</v>
      </c>
      <c r="T1230" s="23">
        <v>0</v>
      </c>
      <c r="U1230" s="23">
        <v>0</v>
      </c>
      <c r="V1230" s="23">
        <v>1</v>
      </c>
      <c r="W1230" s="23">
        <v>57.32</v>
      </c>
      <c r="X1230" s="23">
        <v>0</v>
      </c>
      <c r="Y1230" s="24">
        <v>0</v>
      </c>
      <c r="Z1230" s="23">
        <v>0</v>
      </c>
      <c r="AA1230" s="23">
        <v>0</v>
      </c>
      <c r="AB1230" s="19" t="str">
        <f>VLOOKUP(E:E,笔记匹配!A:X,3,FALSE)</f>
        <v>西米是个小可爱</v>
      </c>
      <c r="AC1230" s="19" t="str">
        <f>VLOOKUP(E:E,笔记匹配!A:X,2,FALSE)</f>
        <v>月之精华</v>
      </c>
      <c r="AD1230" s="19" t="str">
        <f>VLOOKUP(E:E,笔记匹配!A:X,4,FALSE)</f>
        <v>广禾堂</v>
      </c>
    </row>
    <row r="1231" spans="1:30">
      <c r="A1231" s="22" t="s">
        <v>121</v>
      </c>
      <c r="B1231" s="22" t="s">
        <v>578</v>
      </c>
      <c r="C1231" s="23">
        <v>18063089</v>
      </c>
      <c r="D1231" s="22" t="s">
        <v>172</v>
      </c>
      <c r="E1231" s="22" t="s">
        <v>372</v>
      </c>
      <c r="F1231" s="22" t="s">
        <v>579</v>
      </c>
      <c r="G1231" s="23">
        <v>3590129</v>
      </c>
      <c r="H1231" s="22" t="s">
        <v>580</v>
      </c>
      <c r="I1231" s="23">
        <v>2975322</v>
      </c>
      <c r="J1231" s="22" t="s">
        <v>518</v>
      </c>
      <c r="K1231" s="23">
        <v>120.49</v>
      </c>
      <c r="L1231" s="23">
        <v>5526</v>
      </c>
      <c r="M1231" s="23">
        <v>143</v>
      </c>
      <c r="N1231" s="24">
        <v>0.0259</v>
      </c>
      <c r="O1231" s="23">
        <v>0.84</v>
      </c>
      <c r="P1231" s="23">
        <v>21.8</v>
      </c>
      <c r="Q1231" s="23">
        <v>1</v>
      </c>
      <c r="R1231" s="23">
        <v>0</v>
      </c>
      <c r="S1231" s="23">
        <v>0</v>
      </c>
      <c r="T1231" s="23">
        <v>0</v>
      </c>
      <c r="U1231" s="23">
        <v>0</v>
      </c>
      <c r="V1231" s="23">
        <v>1</v>
      </c>
      <c r="W1231" s="23">
        <v>120.49</v>
      </c>
      <c r="X1231" s="23">
        <v>0</v>
      </c>
      <c r="Y1231" s="24">
        <v>0</v>
      </c>
      <c r="Z1231" s="23">
        <v>0</v>
      </c>
      <c r="AA1231" s="23">
        <v>0</v>
      </c>
      <c r="AB1231" s="19" t="str">
        <f>VLOOKUP(E:E,笔记匹配!A:X,3,FALSE)</f>
        <v>圆湘琴</v>
      </c>
      <c r="AC1231" s="19" t="str">
        <f>VLOOKUP(E:E,笔记匹配!A:X,2,FALSE)</f>
        <v>月之精华</v>
      </c>
      <c r="AD1231" s="19" t="str">
        <f>VLOOKUP(E:E,笔记匹配!A:X,4,FALSE)</f>
        <v>广禾堂月之精华</v>
      </c>
    </row>
    <row r="1232" spans="1:30">
      <c r="A1232" s="22" t="s">
        <v>121</v>
      </c>
      <c r="B1232" s="22" t="s">
        <v>590</v>
      </c>
      <c r="C1232" s="23">
        <v>19153892</v>
      </c>
      <c r="D1232" s="22" t="s">
        <v>184</v>
      </c>
      <c r="E1232" s="22" t="s">
        <v>374</v>
      </c>
      <c r="F1232" s="22" t="s">
        <v>591</v>
      </c>
      <c r="G1232" s="23">
        <v>4107361</v>
      </c>
      <c r="H1232" s="22" t="s">
        <v>591</v>
      </c>
      <c r="I1232" s="23">
        <v>3489735</v>
      </c>
      <c r="J1232" s="22" t="s">
        <v>518</v>
      </c>
      <c r="K1232" s="23">
        <v>21.08</v>
      </c>
      <c r="L1232" s="23">
        <v>395</v>
      </c>
      <c r="M1232" s="23">
        <v>39</v>
      </c>
      <c r="N1232" s="24">
        <v>0.0987</v>
      </c>
      <c r="O1232" s="23">
        <v>0.54</v>
      </c>
      <c r="P1232" s="23">
        <v>53.37</v>
      </c>
      <c r="Q1232" s="23">
        <v>1</v>
      </c>
      <c r="R1232" s="23">
        <v>0</v>
      </c>
      <c r="S1232" s="23">
        <v>1</v>
      </c>
      <c r="T1232" s="23">
        <v>0</v>
      </c>
      <c r="U1232" s="23">
        <v>0</v>
      </c>
      <c r="V1232" s="23">
        <v>2</v>
      </c>
      <c r="W1232" s="23">
        <v>10.54</v>
      </c>
      <c r="X1232" s="23">
        <v>0</v>
      </c>
      <c r="Y1232" s="24">
        <v>0</v>
      </c>
      <c r="Z1232" s="23">
        <v>0</v>
      </c>
      <c r="AA1232" s="23">
        <v>0</v>
      </c>
      <c r="AB1232" s="19" t="str">
        <f>VLOOKUP(E:E,笔记匹配!A:X,3,FALSE)</f>
        <v>是你拐</v>
      </c>
      <c r="AC1232" s="19" t="str">
        <f>VLOOKUP(E:E,笔记匹配!A:X,2,FALSE)</f>
        <v>月之精华</v>
      </c>
      <c r="AD1232" s="19" t="str">
        <f>VLOOKUP(E:E,笔记匹配!A:X,4,FALSE)</f>
        <v>广禾堂月之精华</v>
      </c>
    </row>
    <row r="1233" spans="1:30">
      <c r="A1233" s="22" t="s">
        <v>121</v>
      </c>
      <c r="B1233" s="22" t="s">
        <v>598</v>
      </c>
      <c r="C1233" s="23">
        <v>19868929</v>
      </c>
      <c r="D1233" s="22" t="s">
        <v>172</v>
      </c>
      <c r="E1233" s="22" t="s">
        <v>372</v>
      </c>
      <c r="F1233" s="22" t="s">
        <v>599</v>
      </c>
      <c r="G1233" s="23">
        <v>4439660</v>
      </c>
      <c r="H1233" s="22" t="s">
        <v>599</v>
      </c>
      <c r="I1233" s="23">
        <v>3806955</v>
      </c>
      <c r="J1233" s="22" t="s">
        <v>518</v>
      </c>
      <c r="K1233" s="23">
        <v>153.6</v>
      </c>
      <c r="L1233" s="23">
        <v>7339</v>
      </c>
      <c r="M1233" s="23">
        <v>191</v>
      </c>
      <c r="N1233" s="24">
        <v>0.026</v>
      </c>
      <c r="O1233" s="23">
        <v>0.8</v>
      </c>
      <c r="P1233" s="23">
        <v>20.93</v>
      </c>
      <c r="Q1233" s="23">
        <v>0</v>
      </c>
      <c r="R1233" s="23">
        <v>0</v>
      </c>
      <c r="S1233" s="23">
        <v>0</v>
      </c>
      <c r="T1233" s="23">
        <v>0</v>
      </c>
      <c r="U1233" s="23">
        <v>0</v>
      </c>
      <c r="V1233" s="23">
        <v>0</v>
      </c>
      <c r="W1233" s="23">
        <v>0</v>
      </c>
      <c r="X1233" s="23">
        <v>0</v>
      </c>
      <c r="Y1233" s="24">
        <v>0</v>
      </c>
      <c r="Z1233" s="23">
        <v>2</v>
      </c>
      <c r="AA1233" s="23">
        <v>0</v>
      </c>
      <c r="AB1233" s="19" t="str">
        <f>VLOOKUP(E:E,笔记匹配!A:X,3,FALSE)</f>
        <v>圆湘琴</v>
      </c>
      <c r="AC1233" s="19" t="str">
        <f>VLOOKUP(E:E,笔记匹配!A:X,2,FALSE)</f>
        <v>月之精华</v>
      </c>
      <c r="AD1233" s="19" t="str">
        <f>VLOOKUP(E:E,笔记匹配!A:X,4,FALSE)</f>
        <v>广禾堂月之精华</v>
      </c>
    </row>
    <row r="1234" spans="1:30">
      <c r="A1234" s="22" t="s">
        <v>121</v>
      </c>
      <c r="B1234" s="22" t="s">
        <v>610</v>
      </c>
      <c r="C1234" s="23">
        <v>20800058</v>
      </c>
      <c r="D1234" s="22" t="s">
        <v>184</v>
      </c>
      <c r="E1234" s="22" t="s">
        <v>372</v>
      </c>
      <c r="F1234" s="22" t="s">
        <v>611</v>
      </c>
      <c r="G1234" s="23">
        <v>4924835</v>
      </c>
      <c r="H1234" s="22" t="s">
        <v>611</v>
      </c>
      <c r="I1234" s="23">
        <v>4180685</v>
      </c>
      <c r="J1234" s="22" t="s">
        <v>518</v>
      </c>
      <c r="K1234" s="23">
        <v>172.89</v>
      </c>
      <c r="L1234" s="23">
        <v>5558</v>
      </c>
      <c r="M1234" s="23">
        <v>216</v>
      </c>
      <c r="N1234" s="24">
        <v>0.0389</v>
      </c>
      <c r="O1234" s="23">
        <v>0.8</v>
      </c>
      <c r="P1234" s="23">
        <v>31.11</v>
      </c>
      <c r="Q1234" s="23">
        <v>7</v>
      </c>
      <c r="R1234" s="23">
        <v>0</v>
      </c>
      <c r="S1234" s="23">
        <v>3</v>
      </c>
      <c r="T1234" s="23">
        <v>0</v>
      </c>
      <c r="U1234" s="23">
        <v>1</v>
      </c>
      <c r="V1234" s="23">
        <v>11</v>
      </c>
      <c r="W1234" s="23">
        <v>15.72</v>
      </c>
      <c r="X1234" s="23">
        <v>0</v>
      </c>
      <c r="Y1234" s="24">
        <v>0</v>
      </c>
      <c r="Z1234" s="23">
        <v>1</v>
      </c>
      <c r="AA1234" s="23">
        <v>2</v>
      </c>
      <c r="AB1234" s="19" t="str">
        <f>VLOOKUP(E:E,笔记匹配!A:X,3,FALSE)</f>
        <v>圆湘琴</v>
      </c>
      <c r="AC1234" s="19" t="str">
        <f>VLOOKUP(E:E,笔记匹配!A:X,2,FALSE)</f>
        <v>月之精华</v>
      </c>
      <c r="AD1234" s="19" t="str">
        <f>VLOOKUP(E:E,笔记匹配!A:X,4,FALSE)</f>
        <v>广禾堂月之精华</v>
      </c>
    </row>
    <row r="1235" spans="1:30">
      <c r="A1235" s="22" t="s">
        <v>121</v>
      </c>
      <c r="B1235" s="22" t="s">
        <v>614</v>
      </c>
      <c r="C1235" s="23">
        <v>20930624</v>
      </c>
      <c r="D1235" s="22" t="s">
        <v>184</v>
      </c>
      <c r="E1235" s="22" t="s">
        <v>390</v>
      </c>
      <c r="F1235" s="22" t="s">
        <v>615</v>
      </c>
      <c r="G1235" s="23">
        <v>4989047</v>
      </c>
      <c r="H1235" s="22" t="s">
        <v>616</v>
      </c>
      <c r="I1235" s="23">
        <v>4228648</v>
      </c>
      <c r="J1235" s="22" t="s">
        <v>518</v>
      </c>
      <c r="K1235" s="23">
        <v>466.07</v>
      </c>
      <c r="L1235" s="23">
        <v>18310</v>
      </c>
      <c r="M1235" s="23">
        <v>803</v>
      </c>
      <c r="N1235" s="24">
        <v>0.0439</v>
      </c>
      <c r="O1235" s="23">
        <v>0.58</v>
      </c>
      <c r="P1235" s="23">
        <v>25.45</v>
      </c>
      <c r="Q1235" s="23">
        <v>43</v>
      </c>
      <c r="R1235" s="23">
        <v>1</v>
      </c>
      <c r="S1235" s="23">
        <v>41</v>
      </c>
      <c r="T1235" s="23">
        <v>1</v>
      </c>
      <c r="U1235" s="23">
        <v>0</v>
      </c>
      <c r="V1235" s="23">
        <v>86</v>
      </c>
      <c r="W1235" s="23">
        <v>5.42</v>
      </c>
      <c r="X1235" s="23">
        <v>0</v>
      </c>
      <c r="Y1235" s="24">
        <v>0</v>
      </c>
      <c r="Z1235" s="23">
        <v>3</v>
      </c>
      <c r="AA1235" s="23">
        <v>2</v>
      </c>
      <c r="AB1235" s="19" t="str">
        <f>VLOOKUP(E:E,笔记匹配!A:X,3,FALSE)</f>
        <v>大雷芸</v>
      </c>
      <c r="AC1235" s="19" t="str">
        <f>VLOOKUP(E:E,笔记匹配!A:X,2,FALSE)</f>
        <v>月之精华</v>
      </c>
      <c r="AD1235" s="19" t="str">
        <f>VLOOKUP(E:E,笔记匹配!A:X,4,FALSE)</f>
        <v>广禾堂</v>
      </c>
    </row>
    <row r="1236" spans="1:30">
      <c r="A1236" s="22" t="s">
        <v>121</v>
      </c>
      <c r="B1236" s="22" t="s">
        <v>617</v>
      </c>
      <c r="C1236" s="23">
        <v>21038669</v>
      </c>
      <c r="D1236" s="22" t="s">
        <v>184</v>
      </c>
      <c r="E1236" s="22" t="s">
        <v>397</v>
      </c>
      <c r="F1236" s="22" t="s">
        <v>619</v>
      </c>
      <c r="G1236" s="23">
        <v>5038347</v>
      </c>
      <c r="H1236" s="22" t="s">
        <v>619</v>
      </c>
      <c r="I1236" s="23">
        <v>4265435</v>
      </c>
      <c r="J1236" s="22" t="s">
        <v>518</v>
      </c>
      <c r="K1236" s="23">
        <v>107.93</v>
      </c>
      <c r="L1236" s="23">
        <v>7279</v>
      </c>
      <c r="M1236" s="23">
        <v>146</v>
      </c>
      <c r="N1236" s="24">
        <v>0.0201</v>
      </c>
      <c r="O1236" s="23">
        <v>0.74</v>
      </c>
      <c r="P1236" s="23">
        <v>14.83</v>
      </c>
      <c r="Q1236" s="23">
        <v>8</v>
      </c>
      <c r="R1236" s="23">
        <v>0</v>
      </c>
      <c r="S1236" s="23">
        <v>11</v>
      </c>
      <c r="T1236" s="23">
        <v>1</v>
      </c>
      <c r="U1236" s="23">
        <v>0</v>
      </c>
      <c r="V1236" s="23">
        <v>20</v>
      </c>
      <c r="W1236" s="23">
        <v>5.4</v>
      </c>
      <c r="X1236" s="23">
        <v>0</v>
      </c>
      <c r="Y1236" s="24">
        <v>0</v>
      </c>
      <c r="Z1236" s="23">
        <v>1</v>
      </c>
      <c r="AA1236" s="23">
        <v>2</v>
      </c>
      <c r="AB1236" s="19" t="str">
        <f>VLOOKUP(E:E,笔记匹配!A:X,3,FALSE)</f>
        <v>木木酱</v>
      </c>
      <c r="AC1236" s="19" t="str">
        <f>VLOOKUP(E:E,笔记匹配!A:X,2,FALSE)</f>
        <v>月之精华</v>
      </c>
      <c r="AD1236" s="19" t="str">
        <f>VLOOKUP(E:E,笔记匹配!A:X,4,FALSE)</f>
        <v>广禾堂月子汤</v>
      </c>
    </row>
    <row r="1237" spans="1:30">
      <c r="A1237" s="22" t="s">
        <v>121</v>
      </c>
      <c r="B1237" s="22" t="s">
        <v>620</v>
      </c>
      <c r="C1237" s="23">
        <v>21399553</v>
      </c>
      <c r="D1237" s="22" t="s">
        <v>184</v>
      </c>
      <c r="E1237" s="22" t="s">
        <v>398</v>
      </c>
      <c r="F1237" s="22" t="s">
        <v>621</v>
      </c>
      <c r="G1237" s="23">
        <v>5211391</v>
      </c>
      <c r="H1237" s="22" t="s">
        <v>621</v>
      </c>
      <c r="I1237" s="23">
        <v>4393763</v>
      </c>
      <c r="J1237" s="22" t="s">
        <v>518</v>
      </c>
      <c r="K1237" s="23">
        <v>41.84</v>
      </c>
      <c r="L1237" s="23">
        <v>1742</v>
      </c>
      <c r="M1237" s="23">
        <v>51</v>
      </c>
      <c r="N1237" s="24">
        <v>0.0293</v>
      </c>
      <c r="O1237" s="23">
        <v>0.82</v>
      </c>
      <c r="P1237" s="23">
        <v>24.02</v>
      </c>
      <c r="Q1237" s="23">
        <v>2</v>
      </c>
      <c r="R1237" s="23">
        <v>0</v>
      </c>
      <c r="S1237" s="23">
        <v>2</v>
      </c>
      <c r="T1237" s="23">
        <v>0</v>
      </c>
      <c r="U1237" s="23">
        <v>0</v>
      </c>
      <c r="V1237" s="23">
        <v>4</v>
      </c>
      <c r="W1237" s="23">
        <v>10.46</v>
      </c>
      <c r="X1237" s="23">
        <v>0</v>
      </c>
      <c r="Y1237" s="24">
        <v>0</v>
      </c>
      <c r="Z1237" s="23">
        <v>3</v>
      </c>
      <c r="AA1237" s="23">
        <v>1</v>
      </c>
      <c r="AB1237" s="19" t="str">
        <f>VLOOKUP(E:E,笔记匹配!A:X,3,FALSE)</f>
        <v>苏Su超级爱吃甜品呀</v>
      </c>
      <c r="AC1237" s="19" t="str">
        <f>VLOOKUP(E:E,笔记匹配!A:X,2,FALSE)</f>
        <v>月之精华</v>
      </c>
      <c r="AD1237" s="19" t="str">
        <f>VLOOKUP(E:E,笔记匹配!A:X,4,FALSE)</f>
        <v>无</v>
      </c>
    </row>
    <row r="1238" spans="1:30">
      <c r="A1238" s="22" t="s">
        <v>121</v>
      </c>
      <c r="B1238" s="22" t="s">
        <v>622</v>
      </c>
      <c r="C1238" s="23">
        <v>21495214</v>
      </c>
      <c r="D1238" s="22" t="s">
        <v>184</v>
      </c>
      <c r="E1238" s="22" t="s">
        <v>399</v>
      </c>
      <c r="F1238" s="22" t="s">
        <v>623</v>
      </c>
      <c r="G1238" s="23">
        <v>5254218</v>
      </c>
      <c r="H1238" s="22" t="s">
        <v>623</v>
      </c>
      <c r="I1238" s="23">
        <v>4426644</v>
      </c>
      <c r="J1238" s="22" t="s">
        <v>518</v>
      </c>
      <c r="K1238" s="23">
        <v>201.69</v>
      </c>
      <c r="L1238" s="23">
        <v>12201</v>
      </c>
      <c r="M1238" s="23">
        <v>465</v>
      </c>
      <c r="N1238" s="24">
        <v>0.0381</v>
      </c>
      <c r="O1238" s="23">
        <v>0.43</v>
      </c>
      <c r="P1238" s="23">
        <v>16.53</v>
      </c>
      <c r="Q1238" s="23">
        <v>10</v>
      </c>
      <c r="R1238" s="23">
        <v>0</v>
      </c>
      <c r="S1238" s="23">
        <v>14</v>
      </c>
      <c r="T1238" s="23">
        <v>1</v>
      </c>
      <c r="U1238" s="23">
        <v>4</v>
      </c>
      <c r="V1238" s="23">
        <v>29</v>
      </c>
      <c r="W1238" s="23">
        <v>6.95</v>
      </c>
      <c r="X1238" s="23">
        <v>0</v>
      </c>
      <c r="Y1238" s="24">
        <v>0</v>
      </c>
      <c r="Z1238" s="23">
        <v>10</v>
      </c>
      <c r="AA1238" s="23">
        <v>6</v>
      </c>
      <c r="AB1238" s="19" t="str">
        <f>VLOOKUP(E:E,笔记匹配!A:X,3,FALSE)</f>
        <v>可可奈</v>
      </c>
      <c r="AC1238" s="19" t="str">
        <f>VLOOKUP(E:E,笔记匹配!A:X,2,FALSE)</f>
        <v>无</v>
      </c>
      <c r="AD1238" s="19" t="str">
        <f>VLOOKUP(E:E,笔记匹配!A:X,4,FALSE)</f>
        <v>无</v>
      </c>
    </row>
    <row r="1239" spans="1:30">
      <c r="A1239" s="22" t="s">
        <v>121</v>
      </c>
      <c r="B1239" s="22" t="s">
        <v>622</v>
      </c>
      <c r="C1239" s="23">
        <v>21495333</v>
      </c>
      <c r="D1239" s="22" t="s">
        <v>184</v>
      </c>
      <c r="E1239" s="22" t="s">
        <v>400</v>
      </c>
      <c r="F1239" s="22" t="s">
        <v>624</v>
      </c>
      <c r="G1239" s="23">
        <v>5254250</v>
      </c>
      <c r="H1239" s="22" t="s">
        <v>624</v>
      </c>
      <c r="I1239" s="23">
        <v>4426687</v>
      </c>
      <c r="J1239" s="22" t="s">
        <v>518</v>
      </c>
      <c r="K1239" s="23">
        <v>202.64</v>
      </c>
      <c r="L1239" s="23">
        <v>14527</v>
      </c>
      <c r="M1239" s="23">
        <v>448</v>
      </c>
      <c r="N1239" s="24">
        <v>0.0308</v>
      </c>
      <c r="O1239" s="23">
        <v>0.45</v>
      </c>
      <c r="P1239" s="23">
        <v>13.95</v>
      </c>
      <c r="Q1239" s="23">
        <v>3</v>
      </c>
      <c r="R1239" s="23">
        <v>0</v>
      </c>
      <c r="S1239" s="23">
        <v>2</v>
      </c>
      <c r="T1239" s="23">
        <v>1</v>
      </c>
      <c r="U1239" s="23">
        <v>0</v>
      </c>
      <c r="V1239" s="23">
        <v>6</v>
      </c>
      <c r="W1239" s="23">
        <v>33.77</v>
      </c>
      <c r="X1239" s="23">
        <v>0</v>
      </c>
      <c r="Y1239" s="24">
        <v>0</v>
      </c>
      <c r="Z1239" s="23">
        <v>0</v>
      </c>
      <c r="AA1239" s="23">
        <v>0</v>
      </c>
      <c r="AB1239" s="19" t="str">
        <f>VLOOKUP(E:E,笔记匹配!A:X,3,FALSE)</f>
        <v>你一定要知道的开奶救星</v>
      </c>
      <c r="AC1239" s="19" t="str">
        <f>VLOOKUP(E:E,笔记匹配!A:X,2,FALSE)</f>
        <v>无</v>
      </c>
      <c r="AD1239" s="19" t="str">
        <f>VLOOKUP(E:E,笔记匹配!A:X,4,FALSE)</f>
        <v>无</v>
      </c>
    </row>
    <row r="1240" spans="1:30">
      <c r="A1240" s="22" t="s">
        <v>121</v>
      </c>
      <c r="B1240" s="22" t="s">
        <v>625</v>
      </c>
      <c r="C1240" s="23">
        <v>21579972</v>
      </c>
      <c r="D1240" s="22" t="s">
        <v>184</v>
      </c>
      <c r="E1240" s="22" t="s">
        <v>401</v>
      </c>
      <c r="F1240" s="22" t="s">
        <v>626</v>
      </c>
      <c r="G1240" s="23">
        <v>5291454</v>
      </c>
      <c r="H1240" s="22" t="s">
        <v>627</v>
      </c>
      <c r="I1240" s="23">
        <v>4455685</v>
      </c>
      <c r="J1240" s="22" t="s">
        <v>518</v>
      </c>
      <c r="K1240" s="23">
        <v>199.43</v>
      </c>
      <c r="L1240" s="23">
        <v>9292</v>
      </c>
      <c r="M1240" s="23">
        <v>524</v>
      </c>
      <c r="N1240" s="24">
        <v>0.0564</v>
      </c>
      <c r="O1240" s="23">
        <v>0.38</v>
      </c>
      <c r="P1240" s="23">
        <v>21.46</v>
      </c>
      <c r="Q1240" s="23">
        <v>9</v>
      </c>
      <c r="R1240" s="23">
        <v>0</v>
      </c>
      <c r="S1240" s="23">
        <v>7</v>
      </c>
      <c r="T1240" s="23">
        <v>0</v>
      </c>
      <c r="U1240" s="23">
        <v>0</v>
      </c>
      <c r="V1240" s="23">
        <v>16</v>
      </c>
      <c r="W1240" s="23">
        <v>12.46</v>
      </c>
      <c r="X1240" s="23">
        <v>0</v>
      </c>
      <c r="Y1240" s="24">
        <v>0</v>
      </c>
      <c r="Z1240" s="23">
        <v>0</v>
      </c>
      <c r="AA1240" s="23">
        <v>2</v>
      </c>
      <c r="AB1240" s="19" t="str">
        <f>VLOOKUP(E:E,笔记匹配!A:X,3,FALSE)</f>
        <v>是麦子吖~</v>
      </c>
      <c r="AC1240" s="19" t="str">
        <f>VLOOKUP(E:E,笔记匹配!A:X,2,FALSE)</f>
        <v>无</v>
      </c>
      <c r="AD1240" s="19" t="str">
        <f>VLOOKUP(E:E,笔记匹配!A:X,4,FALSE)</f>
        <v>无</v>
      </c>
    </row>
    <row r="1241" spans="1:30">
      <c r="A1241" s="22" t="s">
        <v>122</v>
      </c>
      <c r="B1241" s="22" t="s">
        <v>521</v>
      </c>
      <c r="C1241" s="23">
        <v>16642222</v>
      </c>
      <c r="D1241" s="22" t="s">
        <v>172</v>
      </c>
      <c r="E1241" s="22" t="s">
        <v>372</v>
      </c>
      <c r="F1241" s="22" t="s">
        <v>522</v>
      </c>
      <c r="G1241" s="23">
        <v>3233847</v>
      </c>
      <c r="H1241" s="22" t="s">
        <v>522</v>
      </c>
      <c r="I1241" s="23">
        <v>2619163</v>
      </c>
      <c r="J1241" s="22" t="s">
        <v>518</v>
      </c>
      <c r="K1241" s="23">
        <v>182.86</v>
      </c>
      <c r="L1241" s="23">
        <v>7287</v>
      </c>
      <c r="M1241" s="23">
        <v>258</v>
      </c>
      <c r="N1241" s="24">
        <v>0.0354</v>
      </c>
      <c r="O1241" s="23">
        <v>0.71</v>
      </c>
      <c r="P1241" s="23">
        <v>25.09</v>
      </c>
      <c r="Q1241" s="23">
        <v>1</v>
      </c>
      <c r="R1241" s="23">
        <v>1</v>
      </c>
      <c r="S1241" s="23">
        <v>4</v>
      </c>
      <c r="T1241" s="23">
        <v>0</v>
      </c>
      <c r="U1241" s="23">
        <v>0</v>
      </c>
      <c r="V1241" s="23">
        <v>6</v>
      </c>
      <c r="W1241" s="23">
        <v>30.48</v>
      </c>
      <c r="X1241" s="23">
        <v>0</v>
      </c>
      <c r="Y1241" s="24">
        <v>0</v>
      </c>
      <c r="Z1241" s="23">
        <v>0</v>
      </c>
      <c r="AA1241" s="23">
        <v>0</v>
      </c>
      <c r="AB1241" s="19" t="str">
        <f>VLOOKUP(E:E,笔记匹配!A:X,3,FALSE)</f>
        <v>圆湘琴</v>
      </c>
      <c r="AC1241" s="19" t="str">
        <f>VLOOKUP(E:E,笔记匹配!A:X,2,FALSE)</f>
        <v>月之精华</v>
      </c>
      <c r="AD1241" s="19" t="str">
        <f>VLOOKUP(E:E,笔记匹配!A:X,4,FALSE)</f>
        <v>广禾堂月之精华</v>
      </c>
    </row>
    <row r="1242" spans="1:30">
      <c r="A1242" s="22" t="s">
        <v>122</v>
      </c>
      <c r="B1242" s="22" t="s">
        <v>521</v>
      </c>
      <c r="C1242" s="23">
        <v>16642794</v>
      </c>
      <c r="D1242" s="22" t="s">
        <v>172</v>
      </c>
      <c r="E1242" s="22" t="s">
        <v>372</v>
      </c>
      <c r="F1242" s="22" t="s">
        <v>523</v>
      </c>
      <c r="G1242" s="23">
        <v>3233955</v>
      </c>
      <c r="H1242" s="22" t="s">
        <v>523</v>
      </c>
      <c r="I1242" s="23">
        <v>2619293</v>
      </c>
      <c r="J1242" s="22" t="s">
        <v>518</v>
      </c>
      <c r="K1242" s="23">
        <v>250.45</v>
      </c>
      <c r="L1242" s="23">
        <v>9379</v>
      </c>
      <c r="M1242" s="23">
        <v>299</v>
      </c>
      <c r="N1242" s="24">
        <v>0.0319</v>
      </c>
      <c r="O1242" s="23">
        <v>0.84</v>
      </c>
      <c r="P1242" s="23">
        <v>26.7</v>
      </c>
      <c r="Q1242" s="23">
        <v>4</v>
      </c>
      <c r="R1242" s="23">
        <v>0</v>
      </c>
      <c r="S1242" s="23">
        <v>0</v>
      </c>
      <c r="T1242" s="23">
        <v>0</v>
      </c>
      <c r="U1242" s="23">
        <v>0</v>
      </c>
      <c r="V1242" s="23">
        <v>4</v>
      </c>
      <c r="W1242" s="23">
        <v>62.61</v>
      </c>
      <c r="X1242" s="23">
        <v>0</v>
      </c>
      <c r="Y1242" s="24">
        <v>0</v>
      </c>
      <c r="Z1242" s="23">
        <v>1</v>
      </c>
      <c r="AA1242" s="23">
        <v>0</v>
      </c>
      <c r="AB1242" s="19" t="str">
        <f>VLOOKUP(E:E,笔记匹配!A:X,3,FALSE)</f>
        <v>圆湘琴</v>
      </c>
      <c r="AC1242" s="19" t="str">
        <f>VLOOKUP(E:E,笔记匹配!A:X,2,FALSE)</f>
        <v>月之精华</v>
      </c>
      <c r="AD1242" s="19" t="str">
        <f>VLOOKUP(E:E,笔记匹配!A:X,4,FALSE)</f>
        <v>广禾堂月之精华</v>
      </c>
    </row>
    <row r="1243" spans="1:30">
      <c r="A1243" s="22" t="s">
        <v>122</v>
      </c>
      <c r="B1243" s="22" t="s">
        <v>521</v>
      </c>
      <c r="C1243" s="23">
        <v>16642894</v>
      </c>
      <c r="D1243" s="22" t="s">
        <v>172</v>
      </c>
      <c r="E1243" s="22" t="s">
        <v>372</v>
      </c>
      <c r="F1243" s="22" t="s">
        <v>524</v>
      </c>
      <c r="G1243" s="23">
        <v>3233979</v>
      </c>
      <c r="H1243" s="22" t="s">
        <v>524</v>
      </c>
      <c r="I1243" s="23">
        <v>2619310</v>
      </c>
      <c r="J1243" s="22" t="s">
        <v>518</v>
      </c>
      <c r="K1243" s="23">
        <v>1.04</v>
      </c>
      <c r="L1243" s="23">
        <v>105</v>
      </c>
      <c r="M1243" s="23">
        <v>4</v>
      </c>
      <c r="N1243" s="24">
        <v>0.0381</v>
      </c>
      <c r="O1243" s="23">
        <v>0.26</v>
      </c>
      <c r="P1243" s="23">
        <v>9.9</v>
      </c>
      <c r="Q1243" s="23">
        <v>0</v>
      </c>
      <c r="R1243" s="23">
        <v>0</v>
      </c>
      <c r="S1243" s="23">
        <v>0</v>
      </c>
      <c r="T1243" s="23">
        <v>0</v>
      </c>
      <c r="U1243" s="23">
        <v>0</v>
      </c>
      <c r="V1243" s="23">
        <v>0</v>
      </c>
      <c r="W1243" s="23">
        <v>0</v>
      </c>
      <c r="X1243" s="23">
        <v>0</v>
      </c>
      <c r="Y1243" s="24">
        <v>0</v>
      </c>
      <c r="Z1243" s="23">
        <v>0</v>
      </c>
      <c r="AA1243" s="23">
        <v>0</v>
      </c>
      <c r="AB1243" s="19" t="str">
        <f>VLOOKUP(E:E,笔记匹配!A:X,3,FALSE)</f>
        <v>圆湘琴</v>
      </c>
      <c r="AC1243" s="19" t="str">
        <f>VLOOKUP(E:E,笔记匹配!A:X,2,FALSE)</f>
        <v>月之精华</v>
      </c>
      <c r="AD1243" s="19" t="str">
        <f>VLOOKUP(E:E,笔记匹配!A:X,4,FALSE)</f>
        <v>广禾堂月之精华</v>
      </c>
    </row>
    <row r="1244" spans="1:30">
      <c r="A1244" s="22" t="s">
        <v>122</v>
      </c>
      <c r="B1244" s="22" t="s">
        <v>531</v>
      </c>
      <c r="C1244" s="23">
        <v>16851432</v>
      </c>
      <c r="D1244" s="22" t="s">
        <v>172</v>
      </c>
      <c r="E1244" s="22" t="s">
        <v>372</v>
      </c>
      <c r="F1244" s="22" t="s">
        <v>532</v>
      </c>
      <c r="G1244" s="23">
        <v>3264185</v>
      </c>
      <c r="H1244" s="22" t="s">
        <v>532</v>
      </c>
      <c r="I1244" s="23">
        <v>2651960</v>
      </c>
      <c r="J1244" s="22" t="s">
        <v>518</v>
      </c>
      <c r="K1244" s="23">
        <v>50.34</v>
      </c>
      <c r="L1244" s="23">
        <v>4454</v>
      </c>
      <c r="M1244" s="23">
        <v>109</v>
      </c>
      <c r="N1244" s="24">
        <v>0.0245</v>
      </c>
      <c r="O1244" s="23">
        <v>0.46</v>
      </c>
      <c r="P1244" s="23">
        <v>11.3</v>
      </c>
      <c r="Q1244" s="23">
        <v>0</v>
      </c>
      <c r="R1244" s="23">
        <v>0</v>
      </c>
      <c r="S1244" s="23">
        <v>1</v>
      </c>
      <c r="T1244" s="23">
        <v>1</v>
      </c>
      <c r="U1244" s="23">
        <v>0</v>
      </c>
      <c r="V1244" s="23">
        <v>2</v>
      </c>
      <c r="W1244" s="23">
        <v>25.17</v>
      </c>
      <c r="X1244" s="23">
        <v>0</v>
      </c>
      <c r="Y1244" s="24">
        <v>0</v>
      </c>
      <c r="Z1244" s="23">
        <v>0</v>
      </c>
      <c r="AA1244" s="23">
        <v>3</v>
      </c>
      <c r="AB1244" s="19" t="str">
        <f>VLOOKUP(E:E,笔记匹配!A:X,3,FALSE)</f>
        <v>圆湘琴</v>
      </c>
      <c r="AC1244" s="19" t="str">
        <f>VLOOKUP(E:E,笔记匹配!A:X,2,FALSE)</f>
        <v>月之精华</v>
      </c>
      <c r="AD1244" s="19" t="str">
        <f>VLOOKUP(E:E,笔记匹配!A:X,4,FALSE)</f>
        <v>广禾堂月之精华</v>
      </c>
    </row>
    <row r="1245" spans="1:30">
      <c r="A1245" s="22" t="s">
        <v>122</v>
      </c>
      <c r="B1245" s="22" t="s">
        <v>557</v>
      </c>
      <c r="C1245" s="23">
        <v>17419696</v>
      </c>
      <c r="D1245" s="22" t="s">
        <v>172</v>
      </c>
      <c r="E1245" s="22" t="s">
        <v>372</v>
      </c>
      <c r="F1245" s="22" t="s">
        <v>558</v>
      </c>
      <c r="G1245" s="23">
        <v>3345513</v>
      </c>
      <c r="H1245" s="22" t="s">
        <v>558</v>
      </c>
      <c r="I1245" s="23">
        <v>2733316</v>
      </c>
      <c r="J1245" s="22" t="s">
        <v>518</v>
      </c>
      <c r="K1245" s="23">
        <v>272.69</v>
      </c>
      <c r="L1245" s="23">
        <v>12272</v>
      </c>
      <c r="M1245" s="23">
        <v>354</v>
      </c>
      <c r="N1245" s="24">
        <v>0.0288</v>
      </c>
      <c r="O1245" s="23">
        <v>0.77</v>
      </c>
      <c r="P1245" s="23">
        <v>22.22</v>
      </c>
      <c r="Q1245" s="23">
        <v>1</v>
      </c>
      <c r="R1245" s="23">
        <v>0</v>
      </c>
      <c r="S1245" s="23">
        <v>1</v>
      </c>
      <c r="T1245" s="23">
        <v>1</v>
      </c>
      <c r="U1245" s="23">
        <v>0</v>
      </c>
      <c r="V1245" s="23">
        <v>3</v>
      </c>
      <c r="W1245" s="23">
        <v>90.9</v>
      </c>
      <c r="X1245" s="23">
        <v>0</v>
      </c>
      <c r="Y1245" s="24">
        <v>0</v>
      </c>
      <c r="Z1245" s="23">
        <v>9</v>
      </c>
      <c r="AA1245" s="23">
        <v>1</v>
      </c>
      <c r="AB1245" s="19" t="str">
        <f>VLOOKUP(E:E,笔记匹配!A:X,3,FALSE)</f>
        <v>圆湘琴</v>
      </c>
      <c r="AC1245" s="19" t="str">
        <f>VLOOKUP(E:E,笔记匹配!A:X,2,FALSE)</f>
        <v>月之精华</v>
      </c>
      <c r="AD1245" s="19" t="str">
        <f>VLOOKUP(E:E,笔记匹配!A:X,4,FALSE)</f>
        <v>广禾堂月之精华</v>
      </c>
    </row>
    <row r="1246" spans="1:30">
      <c r="A1246" s="22" t="s">
        <v>122</v>
      </c>
      <c r="B1246" s="22" t="s">
        <v>569</v>
      </c>
      <c r="C1246" s="23">
        <v>17994331</v>
      </c>
      <c r="D1246" s="22" t="s">
        <v>172</v>
      </c>
      <c r="E1246" s="22" t="s">
        <v>372</v>
      </c>
      <c r="F1246" s="22" t="s">
        <v>570</v>
      </c>
      <c r="G1246" s="23">
        <v>3555881</v>
      </c>
      <c r="H1246" s="22" t="s">
        <v>570</v>
      </c>
      <c r="I1246" s="23">
        <v>2940876</v>
      </c>
      <c r="J1246" s="22" t="s">
        <v>518</v>
      </c>
      <c r="K1246" s="23">
        <v>1.78</v>
      </c>
      <c r="L1246" s="23">
        <v>243</v>
      </c>
      <c r="M1246" s="23">
        <v>6</v>
      </c>
      <c r="N1246" s="24">
        <v>0.0247</v>
      </c>
      <c r="O1246" s="23">
        <v>0.3</v>
      </c>
      <c r="P1246" s="23">
        <v>7.33</v>
      </c>
      <c r="Q1246" s="23">
        <v>0</v>
      </c>
      <c r="R1246" s="23">
        <v>0</v>
      </c>
      <c r="S1246" s="23">
        <v>0</v>
      </c>
      <c r="T1246" s="23">
        <v>0</v>
      </c>
      <c r="U1246" s="23">
        <v>0</v>
      </c>
      <c r="V1246" s="23">
        <v>0</v>
      </c>
      <c r="W1246" s="23">
        <v>0</v>
      </c>
      <c r="X1246" s="23">
        <v>0</v>
      </c>
      <c r="Y1246" s="24">
        <v>0</v>
      </c>
      <c r="Z1246" s="23">
        <v>1</v>
      </c>
      <c r="AA1246" s="23">
        <v>0</v>
      </c>
      <c r="AB1246" s="19" t="str">
        <f>VLOOKUP(E:E,笔记匹配!A:X,3,FALSE)</f>
        <v>圆湘琴</v>
      </c>
      <c r="AC1246" s="19" t="str">
        <f>VLOOKUP(E:E,笔记匹配!A:X,2,FALSE)</f>
        <v>月之精华</v>
      </c>
      <c r="AD1246" s="19" t="str">
        <f>VLOOKUP(E:E,笔记匹配!A:X,4,FALSE)</f>
        <v>广禾堂月之精华</v>
      </c>
    </row>
    <row r="1247" spans="1:30">
      <c r="A1247" s="22" t="s">
        <v>122</v>
      </c>
      <c r="B1247" s="22" t="s">
        <v>573</v>
      </c>
      <c r="C1247" s="23">
        <v>18062841</v>
      </c>
      <c r="D1247" s="22" t="s">
        <v>172</v>
      </c>
      <c r="E1247" s="22" t="s">
        <v>373</v>
      </c>
      <c r="F1247" s="22" t="s">
        <v>574</v>
      </c>
      <c r="G1247" s="23">
        <v>3590010</v>
      </c>
      <c r="H1247" s="22" t="s">
        <v>575</v>
      </c>
      <c r="I1247" s="23">
        <v>2975201</v>
      </c>
      <c r="J1247" s="22" t="s">
        <v>518</v>
      </c>
      <c r="K1247" s="23">
        <v>9.6</v>
      </c>
      <c r="L1247" s="23">
        <v>243</v>
      </c>
      <c r="M1247" s="23">
        <v>32</v>
      </c>
      <c r="N1247" s="24">
        <v>0.1317</v>
      </c>
      <c r="O1247" s="23">
        <v>0.3</v>
      </c>
      <c r="P1247" s="23">
        <v>39.51</v>
      </c>
      <c r="Q1247" s="23">
        <v>0</v>
      </c>
      <c r="R1247" s="23">
        <v>0</v>
      </c>
      <c r="S1247" s="23">
        <v>1</v>
      </c>
      <c r="T1247" s="23">
        <v>0</v>
      </c>
      <c r="U1247" s="23">
        <v>0</v>
      </c>
      <c r="V1247" s="23">
        <v>1</v>
      </c>
      <c r="W1247" s="23">
        <v>9.6</v>
      </c>
      <c r="X1247" s="23">
        <v>0</v>
      </c>
      <c r="Y1247" s="24">
        <v>0</v>
      </c>
      <c r="Z1247" s="23">
        <v>0</v>
      </c>
      <c r="AA1247" s="23">
        <v>0</v>
      </c>
      <c r="AB1247" s="19" t="str">
        <f>VLOOKUP(E:E,笔记匹配!A:X,3,FALSE)</f>
        <v>西米是个小可爱</v>
      </c>
      <c r="AC1247" s="19" t="str">
        <f>VLOOKUP(E:E,笔记匹配!A:X,2,FALSE)</f>
        <v>月之精华</v>
      </c>
      <c r="AD1247" s="19" t="str">
        <f>VLOOKUP(E:E,笔记匹配!A:X,4,FALSE)</f>
        <v>广禾堂</v>
      </c>
    </row>
    <row r="1248" spans="1:30">
      <c r="A1248" s="22" t="s">
        <v>122</v>
      </c>
      <c r="B1248" s="22" t="s">
        <v>573</v>
      </c>
      <c r="C1248" s="23">
        <v>18063010</v>
      </c>
      <c r="D1248" s="22" t="s">
        <v>172</v>
      </c>
      <c r="E1248" s="22" t="s">
        <v>373</v>
      </c>
      <c r="F1248" s="22" t="s">
        <v>576</v>
      </c>
      <c r="G1248" s="23">
        <v>3590089</v>
      </c>
      <c r="H1248" s="22" t="s">
        <v>577</v>
      </c>
      <c r="I1248" s="23">
        <v>2975278</v>
      </c>
      <c r="J1248" s="22" t="s">
        <v>518</v>
      </c>
      <c r="K1248" s="23">
        <v>33.54</v>
      </c>
      <c r="L1248" s="23">
        <v>2464</v>
      </c>
      <c r="M1248" s="23">
        <v>80</v>
      </c>
      <c r="N1248" s="24">
        <v>0.0325</v>
      </c>
      <c r="O1248" s="23">
        <v>0.42</v>
      </c>
      <c r="P1248" s="23">
        <v>13.61</v>
      </c>
      <c r="Q1248" s="23">
        <v>0</v>
      </c>
      <c r="R1248" s="23">
        <v>0</v>
      </c>
      <c r="S1248" s="23">
        <v>0</v>
      </c>
      <c r="T1248" s="23">
        <v>0</v>
      </c>
      <c r="U1248" s="23">
        <v>0</v>
      </c>
      <c r="V1248" s="23">
        <v>0</v>
      </c>
      <c r="W1248" s="23">
        <v>0</v>
      </c>
      <c r="X1248" s="23">
        <v>0</v>
      </c>
      <c r="Y1248" s="24">
        <v>0</v>
      </c>
      <c r="Z1248" s="23">
        <v>0</v>
      </c>
      <c r="AA1248" s="23">
        <v>0</v>
      </c>
      <c r="AB1248" s="19" t="str">
        <f>VLOOKUP(E:E,笔记匹配!A:X,3,FALSE)</f>
        <v>西米是个小可爱</v>
      </c>
      <c r="AC1248" s="19" t="str">
        <f>VLOOKUP(E:E,笔记匹配!A:X,2,FALSE)</f>
        <v>月之精华</v>
      </c>
      <c r="AD1248" s="19" t="str">
        <f>VLOOKUP(E:E,笔记匹配!A:X,4,FALSE)</f>
        <v>广禾堂</v>
      </c>
    </row>
    <row r="1249" spans="1:30">
      <c r="A1249" s="22" t="s">
        <v>122</v>
      </c>
      <c r="B1249" s="22" t="s">
        <v>578</v>
      </c>
      <c r="C1249" s="23">
        <v>18063089</v>
      </c>
      <c r="D1249" s="22" t="s">
        <v>172</v>
      </c>
      <c r="E1249" s="22" t="s">
        <v>372</v>
      </c>
      <c r="F1249" s="22" t="s">
        <v>579</v>
      </c>
      <c r="G1249" s="23">
        <v>3590129</v>
      </c>
      <c r="H1249" s="22" t="s">
        <v>580</v>
      </c>
      <c r="I1249" s="23">
        <v>2975322</v>
      </c>
      <c r="J1249" s="22" t="s">
        <v>518</v>
      </c>
      <c r="K1249" s="23">
        <v>99.59</v>
      </c>
      <c r="L1249" s="23">
        <v>4563</v>
      </c>
      <c r="M1249" s="23">
        <v>118</v>
      </c>
      <c r="N1249" s="24">
        <v>0.0259</v>
      </c>
      <c r="O1249" s="23">
        <v>0.84</v>
      </c>
      <c r="P1249" s="23">
        <v>21.83</v>
      </c>
      <c r="Q1249" s="23">
        <v>3</v>
      </c>
      <c r="R1249" s="23">
        <v>0</v>
      </c>
      <c r="S1249" s="23">
        <v>0</v>
      </c>
      <c r="T1249" s="23">
        <v>0</v>
      </c>
      <c r="U1249" s="23">
        <v>0</v>
      </c>
      <c r="V1249" s="23">
        <v>3</v>
      </c>
      <c r="W1249" s="23">
        <v>33.2</v>
      </c>
      <c r="X1249" s="23">
        <v>0</v>
      </c>
      <c r="Y1249" s="24">
        <v>0</v>
      </c>
      <c r="Z1249" s="23">
        <v>0</v>
      </c>
      <c r="AA1249" s="23">
        <v>0</v>
      </c>
      <c r="AB1249" s="19" t="str">
        <f>VLOOKUP(E:E,笔记匹配!A:X,3,FALSE)</f>
        <v>圆湘琴</v>
      </c>
      <c r="AC1249" s="19" t="str">
        <f>VLOOKUP(E:E,笔记匹配!A:X,2,FALSE)</f>
        <v>月之精华</v>
      </c>
      <c r="AD1249" s="19" t="str">
        <f>VLOOKUP(E:E,笔记匹配!A:X,4,FALSE)</f>
        <v>广禾堂月之精华</v>
      </c>
    </row>
    <row r="1250" spans="1:30">
      <c r="A1250" s="22" t="s">
        <v>122</v>
      </c>
      <c r="B1250" s="22" t="s">
        <v>590</v>
      </c>
      <c r="C1250" s="23">
        <v>19153892</v>
      </c>
      <c r="D1250" s="22" t="s">
        <v>184</v>
      </c>
      <c r="E1250" s="22" t="s">
        <v>374</v>
      </c>
      <c r="F1250" s="22" t="s">
        <v>591</v>
      </c>
      <c r="G1250" s="23">
        <v>4107361</v>
      </c>
      <c r="H1250" s="22" t="s">
        <v>591</v>
      </c>
      <c r="I1250" s="23">
        <v>3489735</v>
      </c>
      <c r="J1250" s="22" t="s">
        <v>518</v>
      </c>
      <c r="K1250" s="23">
        <v>9.29</v>
      </c>
      <c r="L1250" s="23">
        <v>250</v>
      </c>
      <c r="M1250" s="23">
        <v>19</v>
      </c>
      <c r="N1250" s="24">
        <v>0.076</v>
      </c>
      <c r="O1250" s="23">
        <v>0.49</v>
      </c>
      <c r="P1250" s="23">
        <v>37.16</v>
      </c>
      <c r="Q1250" s="23">
        <v>1</v>
      </c>
      <c r="R1250" s="23">
        <v>0</v>
      </c>
      <c r="S1250" s="23">
        <v>1</v>
      </c>
      <c r="T1250" s="23">
        <v>0</v>
      </c>
      <c r="U1250" s="23">
        <v>0</v>
      </c>
      <c r="V1250" s="23">
        <v>2</v>
      </c>
      <c r="W1250" s="23">
        <v>4.64</v>
      </c>
      <c r="X1250" s="23">
        <v>0</v>
      </c>
      <c r="Y1250" s="24">
        <v>0</v>
      </c>
      <c r="Z1250" s="23">
        <v>0</v>
      </c>
      <c r="AA1250" s="23">
        <v>0</v>
      </c>
      <c r="AB1250" s="19" t="str">
        <f>VLOOKUP(E:E,笔记匹配!A:X,3,FALSE)</f>
        <v>是你拐</v>
      </c>
      <c r="AC1250" s="19" t="str">
        <f>VLOOKUP(E:E,笔记匹配!A:X,2,FALSE)</f>
        <v>月之精华</v>
      </c>
      <c r="AD1250" s="19" t="str">
        <f>VLOOKUP(E:E,笔记匹配!A:X,4,FALSE)</f>
        <v>广禾堂月之精华</v>
      </c>
    </row>
    <row r="1251" spans="1:30">
      <c r="A1251" s="22" t="s">
        <v>122</v>
      </c>
      <c r="B1251" s="22" t="s">
        <v>598</v>
      </c>
      <c r="C1251" s="23">
        <v>19868929</v>
      </c>
      <c r="D1251" s="22" t="s">
        <v>172</v>
      </c>
      <c r="E1251" s="22" t="s">
        <v>372</v>
      </c>
      <c r="F1251" s="22" t="s">
        <v>599</v>
      </c>
      <c r="G1251" s="23">
        <v>4439660</v>
      </c>
      <c r="H1251" s="22" t="s">
        <v>599</v>
      </c>
      <c r="I1251" s="23">
        <v>3806955</v>
      </c>
      <c r="J1251" s="22" t="s">
        <v>518</v>
      </c>
      <c r="K1251" s="23">
        <v>90.87</v>
      </c>
      <c r="L1251" s="23">
        <v>4438</v>
      </c>
      <c r="M1251" s="23">
        <v>109</v>
      </c>
      <c r="N1251" s="24">
        <v>0.0246</v>
      </c>
      <c r="O1251" s="23">
        <v>0.83</v>
      </c>
      <c r="P1251" s="23">
        <v>20.48</v>
      </c>
      <c r="Q1251" s="23">
        <v>0</v>
      </c>
      <c r="R1251" s="23">
        <v>0</v>
      </c>
      <c r="S1251" s="23">
        <v>1</v>
      </c>
      <c r="T1251" s="23">
        <v>1</v>
      </c>
      <c r="U1251" s="23">
        <v>0</v>
      </c>
      <c r="V1251" s="23">
        <v>2</v>
      </c>
      <c r="W1251" s="23">
        <v>45.44</v>
      </c>
      <c r="X1251" s="23">
        <v>0</v>
      </c>
      <c r="Y1251" s="24">
        <v>0</v>
      </c>
      <c r="Z1251" s="23">
        <v>1</v>
      </c>
      <c r="AA1251" s="23">
        <v>1</v>
      </c>
      <c r="AB1251" s="19" t="str">
        <f>VLOOKUP(E:E,笔记匹配!A:X,3,FALSE)</f>
        <v>圆湘琴</v>
      </c>
      <c r="AC1251" s="19" t="str">
        <f>VLOOKUP(E:E,笔记匹配!A:X,2,FALSE)</f>
        <v>月之精华</v>
      </c>
      <c r="AD1251" s="19" t="str">
        <f>VLOOKUP(E:E,笔记匹配!A:X,4,FALSE)</f>
        <v>广禾堂月之精华</v>
      </c>
    </row>
    <row r="1252" spans="1:30">
      <c r="A1252" s="22" t="s">
        <v>122</v>
      </c>
      <c r="B1252" s="22" t="s">
        <v>610</v>
      </c>
      <c r="C1252" s="23">
        <v>20800058</v>
      </c>
      <c r="D1252" s="22" t="s">
        <v>184</v>
      </c>
      <c r="E1252" s="22" t="s">
        <v>372</v>
      </c>
      <c r="F1252" s="22" t="s">
        <v>611</v>
      </c>
      <c r="G1252" s="23">
        <v>4924835</v>
      </c>
      <c r="H1252" s="22" t="s">
        <v>611</v>
      </c>
      <c r="I1252" s="23">
        <v>4180685</v>
      </c>
      <c r="J1252" s="22" t="s">
        <v>518</v>
      </c>
      <c r="K1252" s="23">
        <v>120.8</v>
      </c>
      <c r="L1252" s="23">
        <v>4340</v>
      </c>
      <c r="M1252" s="23">
        <v>142</v>
      </c>
      <c r="N1252" s="24">
        <v>0.0327</v>
      </c>
      <c r="O1252" s="23">
        <v>0.85</v>
      </c>
      <c r="P1252" s="23">
        <v>27.83</v>
      </c>
      <c r="Q1252" s="23">
        <v>4</v>
      </c>
      <c r="R1252" s="23">
        <v>0</v>
      </c>
      <c r="S1252" s="23">
        <v>7</v>
      </c>
      <c r="T1252" s="23">
        <v>1</v>
      </c>
      <c r="U1252" s="23">
        <v>0</v>
      </c>
      <c r="V1252" s="23">
        <v>12</v>
      </c>
      <c r="W1252" s="23">
        <v>10.07</v>
      </c>
      <c r="X1252" s="23">
        <v>0</v>
      </c>
      <c r="Y1252" s="24">
        <v>0</v>
      </c>
      <c r="Z1252" s="23">
        <v>1</v>
      </c>
      <c r="AA1252" s="23">
        <v>0</v>
      </c>
      <c r="AB1252" s="19" t="str">
        <f>VLOOKUP(E:E,笔记匹配!A:X,3,FALSE)</f>
        <v>圆湘琴</v>
      </c>
      <c r="AC1252" s="19" t="str">
        <f>VLOOKUP(E:E,笔记匹配!A:X,2,FALSE)</f>
        <v>月之精华</v>
      </c>
      <c r="AD1252" s="19" t="str">
        <f>VLOOKUP(E:E,笔记匹配!A:X,4,FALSE)</f>
        <v>广禾堂月之精华</v>
      </c>
    </row>
    <row r="1253" spans="1:30">
      <c r="A1253" s="22" t="s">
        <v>122</v>
      </c>
      <c r="B1253" s="22" t="s">
        <v>614</v>
      </c>
      <c r="C1253" s="23">
        <v>20930624</v>
      </c>
      <c r="D1253" s="22" t="s">
        <v>184</v>
      </c>
      <c r="E1253" s="22" t="s">
        <v>390</v>
      </c>
      <c r="F1253" s="22" t="s">
        <v>615</v>
      </c>
      <c r="G1253" s="23">
        <v>4989047</v>
      </c>
      <c r="H1253" s="22" t="s">
        <v>616</v>
      </c>
      <c r="I1253" s="23">
        <v>4228648</v>
      </c>
      <c r="J1253" s="22" t="s">
        <v>518</v>
      </c>
      <c r="K1253" s="23">
        <v>236.02</v>
      </c>
      <c r="L1253" s="23">
        <v>8788</v>
      </c>
      <c r="M1253" s="23">
        <v>392</v>
      </c>
      <c r="N1253" s="24">
        <v>0.0446</v>
      </c>
      <c r="O1253" s="23">
        <v>0.6</v>
      </c>
      <c r="P1253" s="23">
        <v>26.86</v>
      </c>
      <c r="Q1253" s="23">
        <v>25</v>
      </c>
      <c r="R1253" s="23">
        <v>1</v>
      </c>
      <c r="S1253" s="23">
        <v>12</v>
      </c>
      <c r="T1253" s="23">
        <v>0</v>
      </c>
      <c r="U1253" s="23">
        <v>0</v>
      </c>
      <c r="V1253" s="23">
        <v>38</v>
      </c>
      <c r="W1253" s="23">
        <v>6.21</v>
      </c>
      <c r="X1253" s="23">
        <v>0</v>
      </c>
      <c r="Y1253" s="24">
        <v>0</v>
      </c>
      <c r="Z1253" s="23">
        <v>0</v>
      </c>
      <c r="AA1253" s="23">
        <v>2</v>
      </c>
      <c r="AB1253" s="19" t="str">
        <f>VLOOKUP(E:E,笔记匹配!A:X,3,FALSE)</f>
        <v>大雷芸</v>
      </c>
      <c r="AC1253" s="19" t="str">
        <f>VLOOKUP(E:E,笔记匹配!A:X,2,FALSE)</f>
        <v>月之精华</v>
      </c>
      <c r="AD1253" s="19" t="str">
        <f>VLOOKUP(E:E,笔记匹配!A:X,4,FALSE)</f>
        <v>广禾堂</v>
      </c>
    </row>
    <row r="1254" spans="1:30">
      <c r="A1254" s="22" t="s">
        <v>122</v>
      </c>
      <c r="B1254" s="22" t="s">
        <v>617</v>
      </c>
      <c r="C1254" s="23">
        <v>21038669</v>
      </c>
      <c r="D1254" s="22" t="s">
        <v>184</v>
      </c>
      <c r="E1254" s="22" t="s">
        <v>397</v>
      </c>
      <c r="F1254" s="22" t="s">
        <v>619</v>
      </c>
      <c r="G1254" s="23">
        <v>5038347</v>
      </c>
      <c r="H1254" s="22" t="s">
        <v>619</v>
      </c>
      <c r="I1254" s="23">
        <v>4265435</v>
      </c>
      <c r="J1254" s="22" t="s">
        <v>518</v>
      </c>
      <c r="K1254" s="23">
        <v>55.65</v>
      </c>
      <c r="L1254" s="23">
        <v>3123</v>
      </c>
      <c r="M1254" s="23">
        <v>69</v>
      </c>
      <c r="N1254" s="24">
        <v>0.0221</v>
      </c>
      <c r="O1254" s="23">
        <v>0.81</v>
      </c>
      <c r="P1254" s="23">
        <v>17.82</v>
      </c>
      <c r="Q1254" s="23">
        <v>1</v>
      </c>
      <c r="R1254" s="23">
        <v>1</v>
      </c>
      <c r="S1254" s="23">
        <v>4</v>
      </c>
      <c r="T1254" s="23">
        <v>0</v>
      </c>
      <c r="U1254" s="23">
        <v>1</v>
      </c>
      <c r="V1254" s="23">
        <v>7</v>
      </c>
      <c r="W1254" s="23">
        <v>7.95</v>
      </c>
      <c r="X1254" s="23">
        <v>0</v>
      </c>
      <c r="Y1254" s="24">
        <v>0</v>
      </c>
      <c r="Z1254" s="23">
        <v>1</v>
      </c>
      <c r="AA1254" s="23">
        <v>0</v>
      </c>
      <c r="AB1254" s="19" t="str">
        <f>VLOOKUP(E:E,笔记匹配!A:X,3,FALSE)</f>
        <v>木木酱</v>
      </c>
      <c r="AC1254" s="19" t="str">
        <f>VLOOKUP(E:E,笔记匹配!A:X,2,FALSE)</f>
        <v>月之精华</v>
      </c>
      <c r="AD1254" s="19" t="str">
        <f>VLOOKUP(E:E,笔记匹配!A:X,4,FALSE)</f>
        <v>广禾堂月子汤</v>
      </c>
    </row>
    <row r="1255" spans="1:30">
      <c r="A1255" s="22" t="s">
        <v>122</v>
      </c>
      <c r="B1255" s="22" t="s">
        <v>620</v>
      </c>
      <c r="C1255" s="23">
        <v>21399553</v>
      </c>
      <c r="D1255" s="22" t="s">
        <v>184</v>
      </c>
      <c r="E1255" s="22" t="s">
        <v>398</v>
      </c>
      <c r="F1255" s="22" t="s">
        <v>621</v>
      </c>
      <c r="G1255" s="23">
        <v>5211391</v>
      </c>
      <c r="H1255" s="22" t="s">
        <v>621</v>
      </c>
      <c r="I1255" s="23">
        <v>4393763</v>
      </c>
      <c r="J1255" s="22" t="s">
        <v>518</v>
      </c>
      <c r="K1255" s="23">
        <v>65.8</v>
      </c>
      <c r="L1255" s="23">
        <v>2521</v>
      </c>
      <c r="M1255" s="23">
        <v>88</v>
      </c>
      <c r="N1255" s="24">
        <v>0.0349</v>
      </c>
      <c r="O1255" s="23">
        <v>0.75</v>
      </c>
      <c r="P1255" s="23">
        <v>26.1</v>
      </c>
      <c r="Q1255" s="23">
        <v>7</v>
      </c>
      <c r="R1255" s="23">
        <v>0</v>
      </c>
      <c r="S1255" s="23">
        <v>2</v>
      </c>
      <c r="T1255" s="23">
        <v>1</v>
      </c>
      <c r="U1255" s="23">
        <v>0</v>
      </c>
      <c r="V1255" s="23">
        <v>10</v>
      </c>
      <c r="W1255" s="23">
        <v>6.58</v>
      </c>
      <c r="X1255" s="23">
        <v>0</v>
      </c>
      <c r="Y1255" s="24">
        <v>0</v>
      </c>
      <c r="Z1255" s="23">
        <v>0</v>
      </c>
      <c r="AA1255" s="23">
        <v>1</v>
      </c>
      <c r="AB1255" s="19" t="str">
        <f>VLOOKUP(E:E,笔记匹配!A:X,3,FALSE)</f>
        <v>苏Su超级爱吃甜品呀</v>
      </c>
      <c r="AC1255" s="19" t="str">
        <f>VLOOKUP(E:E,笔记匹配!A:X,2,FALSE)</f>
        <v>月之精华</v>
      </c>
      <c r="AD1255" s="19" t="str">
        <f>VLOOKUP(E:E,笔记匹配!A:X,4,FALSE)</f>
        <v>无</v>
      </c>
    </row>
    <row r="1256" spans="1:30">
      <c r="A1256" s="22" t="s">
        <v>122</v>
      </c>
      <c r="B1256" s="22" t="s">
        <v>622</v>
      </c>
      <c r="C1256" s="23">
        <v>21495214</v>
      </c>
      <c r="D1256" s="22" t="s">
        <v>184</v>
      </c>
      <c r="E1256" s="22" t="s">
        <v>399</v>
      </c>
      <c r="F1256" s="22" t="s">
        <v>623</v>
      </c>
      <c r="G1256" s="23">
        <v>5254218</v>
      </c>
      <c r="H1256" s="22" t="s">
        <v>623</v>
      </c>
      <c r="I1256" s="23">
        <v>4426644</v>
      </c>
      <c r="J1256" s="22" t="s">
        <v>518</v>
      </c>
      <c r="K1256" s="23">
        <v>200.57</v>
      </c>
      <c r="L1256" s="23">
        <v>8707</v>
      </c>
      <c r="M1256" s="23">
        <v>488</v>
      </c>
      <c r="N1256" s="24">
        <v>0.056</v>
      </c>
      <c r="O1256" s="23">
        <v>0.41</v>
      </c>
      <c r="P1256" s="23">
        <v>23.04</v>
      </c>
      <c r="Q1256" s="23">
        <v>20</v>
      </c>
      <c r="R1256" s="23">
        <v>0</v>
      </c>
      <c r="S1256" s="23">
        <v>13</v>
      </c>
      <c r="T1256" s="23">
        <v>1</v>
      </c>
      <c r="U1256" s="23">
        <v>4</v>
      </c>
      <c r="V1256" s="23">
        <v>38</v>
      </c>
      <c r="W1256" s="23">
        <v>5.28</v>
      </c>
      <c r="X1256" s="23">
        <v>0</v>
      </c>
      <c r="Y1256" s="24">
        <v>0</v>
      </c>
      <c r="Z1256" s="23">
        <v>2</v>
      </c>
      <c r="AA1256" s="23">
        <v>8</v>
      </c>
      <c r="AB1256" s="19" t="str">
        <f>VLOOKUP(E:E,笔记匹配!A:X,3,FALSE)</f>
        <v>可可奈</v>
      </c>
      <c r="AC1256" s="19" t="str">
        <f>VLOOKUP(E:E,笔记匹配!A:X,2,FALSE)</f>
        <v>无</v>
      </c>
      <c r="AD1256" s="19" t="str">
        <f>VLOOKUP(E:E,笔记匹配!A:X,4,FALSE)</f>
        <v>无</v>
      </c>
    </row>
    <row r="1257" spans="1:30">
      <c r="A1257" s="22" t="s">
        <v>122</v>
      </c>
      <c r="B1257" s="22" t="s">
        <v>622</v>
      </c>
      <c r="C1257" s="23">
        <v>21495333</v>
      </c>
      <c r="D1257" s="22" t="s">
        <v>184</v>
      </c>
      <c r="E1257" s="22" t="s">
        <v>400</v>
      </c>
      <c r="F1257" s="22" t="s">
        <v>624</v>
      </c>
      <c r="G1257" s="23">
        <v>5254250</v>
      </c>
      <c r="H1257" s="22" t="s">
        <v>624</v>
      </c>
      <c r="I1257" s="23">
        <v>4426687</v>
      </c>
      <c r="J1257" s="22" t="s">
        <v>518</v>
      </c>
      <c r="K1257" s="23">
        <v>198.11</v>
      </c>
      <c r="L1257" s="23">
        <v>9911</v>
      </c>
      <c r="M1257" s="23">
        <v>336</v>
      </c>
      <c r="N1257" s="24">
        <v>0.0339</v>
      </c>
      <c r="O1257" s="23">
        <v>0.59</v>
      </c>
      <c r="P1257" s="23">
        <v>19.99</v>
      </c>
      <c r="Q1257" s="23">
        <v>6</v>
      </c>
      <c r="R1257" s="23">
        <v>2</v>
      </c>
      <c r="S1257" s="23">
        <v>2</v>
      </c>
      <c r="T1257" s="23">
        <v>2</v>
      </c>
      <c r="U1257" s="23">
        <v>0</v>
      </c>
      <c r="V1257" s="23">
        <v>12</v>
      </c>
      <c r="W1257" s="23">
        <v>16.51</v>
      </c>
      <c r="X1257" s="23">
        <v>0</v>
      </c>
      <c r="Y1257" s="24">
        <v>0</v>
      </c>
      <c r="Z1257" s="23">
        <v>1</v>
      </c>
      <c r="AA1257" s="23">
        <v>1</v>
      </c>
      <c r="AB1257" s="19" t="str">
        <f>VLOOKUP(E:E,笔记匹配!A:X,3,FALSE)</f>
        <v>你一定要知道的开奶救星</v>
      </c>
      <c r="AC1257" s="19" t="str">
        <f>VLOOKUP(E:E,笔记匹配!A:X,2,FALSE)</f>
        <v>无</v>
      </c>
      <c r="AD1257" s="19" t="str">
        <f>VLOOKUP(E:E,笔记匹配!A:X,4,FALSE)</f>
        <v>无</v>
      </c>
    </row>
    <row r="1258" spans="1:30">
      <c r="A1258" s="22" t="s">
        <v>122</v>
      </c>
      <c r="B1258" s="22" t="s">
        <v>625</v>
      </c>
      <c r="C1258" s="23">
        <v>21579972</v>
      </c>
      <c r="D1258" s="22" t="s">
        <v>184</v>
      </c>
      <c r="E1258" s="22" t="s">
        <v>401</v>
      </c>
      <c r="F1258" s="22" t="s">
        <v>626</v>
      </c>
      <c r="G1258" s="23">
        <v>5291454</v>
      </c>
      <c r="H1258" s="22" t="s">
        <v>627</v>
      </c>
      <c r="I1258" s="23">
        <v>4455685</v>
      </c>
      <c r="J1258" s="22" t="s">
        <v>518</v>
      </c>
      <c r="K1258" s="23">
        <v>200.43</v>
      </c>
      <c r="L1258" s="23">
        <v>12441</v>
      </c>
      <c r="M1258" s="23">
        <v>784</v>
      </c>
      <c r="N1258" s="24">
        <v>0.063</v>
      </c>
      <c r="O1258" s="23">
        <v>0.26</v>
      </c>
      <c r="P1258" s="23">
        <v>16.11</v>
      </c>
      <c r="Q1258" s="23">
        <v>8</v>
      </c>
      <c r="R1258" s="23">
        <v>0</v>
      </c>
      <c r="S1258" s="23">
        <v>3</v>
      </c>
      <c r="T1258" s="23">
        <v>0</v>
      </c>
      <c r="U1258" s="23">
        <v>0</v>
      </c>
      <c r="V1258" s="23">
        <v>11</v>
      </c>
      <c r="W1258" s="23">
        <v>18.22</v>
      </c>
      <c r="X1258" s="23">
        <v>0</v>
      </c>
      <c r="Y1258" s="24">
        <v>0</v>
      </c>
      <c r="Z1258" s="23">
        <v>2</v>
      </c>
      <c r="AA1258" s="23">
        <v>0</v>
      </c>
      <c r="AB1258" s="19" t="str">
        <f>VLOOKUP(E:E,笔记匹配!A:X,3,FALSE)</f>
        <v>是麦子吖~</v>
      </c>
      <c r="AC1258" s="19" t="str">
        <f>VLOOKUP(E:E,笔记匹配!A:X,2,FALSE)</f>
        <v>无</v>
      </c>
      <c r="AD1258" s="19" t="str">
        <f>VLOOKUP(E:E,笔记匹配!A:X,4,FALSE)</f>
        <v>无</v>
      </c>
    </row>
    <row r="1259" spans="1:30">
      <c r="A1259" s="22" t="s">
        <v>122</v>
      </c>
      <c r="B1259" s="22" t="s">
        <v>628</v>
      </c>
      <c r="C1259" s="23">
        <v>21705266</v>
      </c>
      <c r="D1259" s="22" t="s">
        <v>184</v>
      </c>
      <c r="E1259" s="22" t="s">
        <v>402</v>
      </c>
      <c r="F1259" s="22" t="s">
        <v>629</v>
      </c>
      <c r="G1259" s="23">
        <v>5346081</v>
      </c>
      <c r="H1259" s="22" t="s">
        <v>629</v>
      </c>
      <c r="I1259" s="23">
        <v>4497501</v>
      </c>
      <c r="J1259" s="22" t="s">
        <v>518</v>
      </c>
      <c r="K1259" s="23">
        <v>202.32</v>
      </c>
      <c r="L1259" s="23">
        <v>13045</v>
      </c>
      <c r="M1259" s="23">
        <v>570</v>
      </c>
      <c r="N1259" s="24">
        <v>0.0437</v>
      </c>
      <c r="O1259" s="23">
        <v>0.35</v>
      </c>
      <c r="P1259" s="23">
        <v>15.51</v>
      </c>
      <c r="Q1259" s="23">
        <v>15</v>
      </c>
      <c r="R1259" s="23">
        <v>0</v>
      </c>
      <c r="S1259" s="23">
        <v>16</v>
      </c>
      <c r="T1259" s="23">
        <v>1</v>
      </c>
      <c r="U1259" s="23">
        <v>0</v>
      </c>
      <c r="V1259" s="23">
        <v>32</v>
      </c>
      <c r="W1259" s="23">
        <v>6.32</v>
      </c>
      <c r="X1259" s="23">
        <v>0</v>
      </c>
      <c r="Y1259" s="24">
        <v>0</v>
      </c>
      <c r="Z1259" s="23">
        <v>6</v>
      </c>
      <c r="AA1259" s="23">
        <v>9</v>
      </c>
      <c r="AB1259" s="19" t="str">
        <f>VLOOKUP(E:E,笔记匹配!A:X,3,FALSE)</f>
        <v>小茹来杯冰美式</v>
      </c>
      <c r="AC1259" s="19" t="str">
        <f>VLOOKUP(E:E,笔记匹配!A:X,2,FALSE)</f>
        <v>月之精华</v>
      </c>
      <c r="AD1259" s="19" t="str">
        <f>VLOOKUP(E:E,笔记匹配!A:X,4,FALSE)</f>
        <v>无</v>
      </c>
    </row>
    <row r="1260" spans="1:30">
      <c r="A1260" s="22" t="s">
        <v>123</v>
      </c>
      <c r="B1260" s="22" t="s">
        <v>521</v>
      </c>
      <c r="C1260" s="23">
        <v>16642222</v>
      </c>
      <c r="D1260" s="22" t="s">
        <v>172</v>
      </c>
      <c r="E1260" s="22" t="s">
        <v>372</v>
      </c>
      <c r="F1260" s="22" t="s">
        <v>522</v>
      </c>
      <c r="G1260" s="23">
        <v>3233847</v>
      </c>
      <c r="H1260" s="22" t="s">
        <v>522</v>
      </c>
      <c r="I1260" s="23">
        <v>2619163</v>
      </c>
      <c r="J1260" s="22" t="s">
        <v>518</v>
      </c>
      <c r="K1260" s="23">
        <v>185.52</v>
      </c>
      <c r="L1260" s="23">
        <v>7608</v>
      </c>
      <c r="M1260" s="23">
        <v>260</v>
      </c>
      <c r="N1260" s="24">
        <v>0.0342</v>
      </c>
      <c r="O1260" s="23">
        <v>0.71</v>
      </c>
      <c r="P1260" s="23">
        <v>24.38</v>
      </c>
      <c r="Q1260" s="23">
        <v>-1</v>
      </c>
      <c r="R1260" s="23">
        <v>0</v>
      </c>
      <c r="S1260" s="23">
        <v>1</v>
      </c>
      <c r="T1260" s="23">
        <v>0</v>
      </c>
      <c r="U1260" s="23">
        <v>1</v>
      </c>
      <c r="V1260" s="23">
        <v>1</v>
      </c>
      <c r="W1260" s="23">
        <v>185.52</v>
      </c>
      <c r="X1260" s="23">
        <v>0</v>
      </c>
      <c r="Y1260" s="24">
        <v>0</v>
      </c>
      <c r="Z1260" s="23">
        <v>0</v>
      </c>
      <c r="AA1260" s="23">
        <v>0</v>
      </c>
      <c r="AB1260" s="19" t="str">
        <f>VLOOKUP(E:E,笔记匹配!A:X,3,FALSE)</f>
        <v>圆湘琴</v>
      </c>
      <c r="AC1260" s="19" t="str">
        <f>VLOOKUP(E:E,笔记匹配!A:X,2,FALSE)</f>
        <v>月之精华</v>
      </c>
      <c r="AD1260" s="19" t="str">
        <f>VLOOKUP(E:E,笔记匹配!A:X,4,FALSE)</f>
        <v>广禾堂月之精华</v>
      </c>
    </row>
    <row r="1261" spans="1:30">
      <c r="A1261" s="22" t="s">
        <v>123</v>
      </c>
      <c r="B1261" s="22" t="s">
        <v>521</v>
      </c>
      <c r="C1261" s="23">
        <v>16642794</v>
      </c>
      <c r="D1261" s="22" t="s">
        <v>172</v>
      </c>
      <c r="E1261" s="22" t="s">
        <v>372</v>
      </c>
      <c r="F1261" s="22" t="s">
        <v>523</v>
      </c>
      <c r="G1261" s="23">
        <v>3233955</v>
      </c>
      <c r="H1261" s="22" t="s">
        <v>523</v>
      </c>
      <c r="I1261" s="23">
        <v>2619293</v>
      </c>
      <c r="J1261" s="22" t="s">
        <v>518</v>
      </c>
      <c r="K1261" s="23">
        <v>257.06</v>
      </c>
      <c r="L1261" s="23">
        <v>9975</v>
      </c>
      <c r="M1261" s="23">
        <v>306</v>
      </c>
      <c r="N1261" s="24">
        <v>0.0307</v>
      </c>
      <c r="O1261" s="23">
        <v>0.84</v>
      </c>
      <c r="P1261" s="23">
        <v>25.77</v>
      </c>
      <c r="Q1261" s="23">
        <v>2</v>
      </c>
      <c r="R1261" s="23">
        <v>0</v>
      </c>
      <c r="S1261" s="23">
        <v>1</v>
      </c>
      <c r="T1261" s="23">
        <v>0</v>
      </c>
      <c r="U1261" s="23">
        <v>0</v>
      </c>
      <c r="V1261" s="23">
        <v>3</v>
      </c>
      <c r="W1261" s="23">
        <v>85.69</v>
      </c>
      <c r="X1261" s="23">
        <v>0</v>
      </c>
      <c r="Y1261" s="24">
        <v>0</v>
      </c>
      <c r="Z1261" s="23">
        <v>4</v>
      </c>
      <c r="AA1261" s="23">
        <v>0</v>
      </c>
      <c r="AB1261" s="19" t="str">
        <f>VLOOKUP(E:E,笔记匹配!A:X,3,FALSE)</f>
        <v>圆湘琴</v>
      </c>
      <c r="AC1261" s="19" t="str">
        <f>VLOOKUP(E:E,笔记匹配!A:X,2,FALSE)</f>
        <v>月之精华</v>
      </c>
      <c r="AD1261" s="19" t="str">
        <f>VLOOKUP(E:E,笔记匹配!A:X,4,FALSE)</f>
        <v>广禾堂月之精华</v>
      </c>
    </row>
    <row r="1262" spans="1:30">
      <c r="A1262" s="22" t="s">
        <v>123</v>
      </c>
      <c r="B1262" s="22" t="s">
        <v>521</v>
      </c>
      <c r="C1262" s="23">
        <v>16642894</v>
      </c>
      <c r="D1262" s="22" t="s">
        <v>172</v>
      </c>
      <c r="E1262" s="22" t="s">
        <v>372</v>
      </c>
      <c r="F1262" s="22" t="s">
        <v>524</v>
      </c>
      <c r="G1262" s="23">
        <v>3233979</v>
      </c>
      <c r="H1262" s="22" t="s">
        <v>524</v>
      </c>
      <c r="I1262" s="23">
        <v>2619310</v>
      </c>
      <c r="J1262" s="22" t="s">
        <v>518</v>
      </c>
      <c r="K1262" s="23">
        <v>1.2</v>
      </c>
      <c r="L1262" s="23">
        <v>107</v>
      </c>
      <c r="M1262" s="23">
        <v>4</v>
      </c>
      <c r="N1262" s="24">
        <v>0.0374</v>
      </c>
      <c r="O1262" s="23">
        <v>0.3</v>
      </c>
      <c r="P1262" s="23">
        <v>11.21</v>
      </c>
      <c r="Q1262" s="23">
        <v>0</v>
      </c>
      <c r="R1262" s="23">
        <v>0</v>
      </c>
      <c r="S1262" s="23">
        <v>0</v>
      </c>
      <c r="T1262" s="23">
        <v>0</v>
      </c>
      <c r="U1262" s="23">
        <v>0</v>
      </c>
      <c r="V1262" s="23">
        <v>0</v>
      </c>
      <c r="W1262" s="23">
        <v>0</v>
      </c>
      <c r="X1262" s="23">
        <v>0</v>
      </c>
      <c r="Y1262" s="24">
        <v>0</v>
      </c>
      <c r="Z1262" s="23">
        <v>0</v>
      </c>
      <c r="AA1262" s="23">
        <v>0</v>
      </c>
      <c r="AB1262" s="19" t="str">
        <f>VLOOKUP(E:E,笔记匹配!A:X,3,FALSE)</f>
        <v>圆湘琴</v>
      </c>
      <c r="AC1262" s="19" t="str">
        <f>VLOOKUP(E:E,笔记匹配!A:X,2,FALSE)</f>
        <v>月之精华</v>
      </c>
      <c r="AD1262" s="19" t="str">
        <f>VLOOKUP(E:E,笔记匹配!A:X,4,FALSE)</f>
        <v>广禾堂月之精华</v>
      </c>
    </row>
    <row r="1263" spans="1:30">
      <c r="A1263" s="22" t="s">
        <v>123</v>
      </c>
      <c r="B1263" s="22" t="s">
        <v>531</v>
      </c>
      <c r="C1263" s="23">
        <v>16851432</v>
      </c>
      <c r="D1263" s="22" t="s">
        <v>172</v>
      </c>
      <c r="E1263" s="22" t="s">
        <v>372</v>
      </c>
      <c r="F1263" s="22" t="s">
        <v>532</v>
      </c>
      <c r="G1263" s="23">
        <v>3264185</v>
      </c>
      <c r="H1263" s="22" t="s">
        <v>532</v>
      </c>
      <c r="I1263" s="23">
        <v>2651960</v>
      </c>
      <c r="J1263" s="22" t="s">
        <v>518</v>
      </c>
      <c r="K1263" s="23">
        <v>42.16</v>
      </c>
      <c r="L1263" s="23">
        <v>3866</v>
      </c>
      <c r="M1263" s="23">
        <v>92</v>
      </c>
      <c r="N1263" s="24">
        <v>0.0238</v>
      </c>
      <c r="O1263" s="23">
        <v>0.46</v>
      </c>
      <c r="P1263" s="23">
        <v>10.91</v>
      </c>
      <c r="Q1263" s="23">
        <v>0</v>
      </c>
      <c r="R1263" s="23">
        <v>0</v>
      </c>
      <c r="S1263" s="23">
        <v>0</v>
      </c>
      <c r="T1263" s="23">
        <v>0</v>
      </c>
      <c r="U1263" s="23">
        <v>0</v>
      </c>
      <c r="V1263" s="23">
        <v>0</v>
      </c>
      <c r="W1263" s="23">
        <v>0</v>
      </c>
      <c r="X1263" s="23">
        <v>0</v>
      </c>
      <c r="Y1263" s="24">
        <v>0</v>
      </c>
      <c r="Z1263" s="23">
        <v>0</v>
      </c>
      <c r="AA1263" s="23">
        <v>0</v>
      </c>
      <c r="AB1263" s="19" t="str">
        <f>VLOOKUP(E:E,笔记匹配!A:X,3,FALSE)</f>
        <v>圆湘琴</v>
      </c>
      <c r="AC1263" s="19" t="str">
        <f>VLOOKUP(E:E,笔记匹配!A:X,2,FALSE)</f>
        <v>月之精华</v>
      </c>
      <c r="AD1263" s="19" t="str">
        <f>VLOOKUP(E:E,笔记匹配!A:X,4,FALSE)</f>
        <v>广禾堂月之精华</v>
      </c>
    </row>
    <row r="1264" spans="1:30">
      <c r="A1264" s="22" t="s">
        <v>123</v>
      </c>
      <c r="B1264" s="22" t="s">
        <v>557</v>
      </c>
      <c r="C1264" s="23">
        <v>17419696</v>
      </c>
      <c r="D1264" s="22" t="s">
        <v>172</v>
      </c>
      <c r="E1264" s="22" t="s">
        <v>372</v>
      </c>
      <c r="F1264" s="22" t="s">
        <v>558</v>
      </c>
      <c r="G1264" s="23">
        <v>3345513</v>
      </c>
      <c r="H1264" s="22" t="s">
        <v>558</v>
      </c>
      <c r="I1264" s="23">
        <v>2733316</v>
      </c>
      <c r="J1264" s="22" t="s">
        <v>518</v>
      </c>
      <c r="K1264" s="23">
        <v>265.73</v>
      </c>
      <c r="L1264" s="23">
        <v>11222</v>
      </c>
      <c r="M1264" s="23">
        <v>357</v>
      </c>
      <c r="N1264" s="24">
        <v>0.0318</v>
      </c>
      <c r="O1264" s="23">
        <v>0.74</v>
      </c>
      <c r="P1264" s="23">
        <v>23.68</v>
      </c>
      <c r="Q1264" s="23">
        <v>4</v>
      </c>
      <c r="R1264" s="23">
        <v>0</v>
      </c>
      <c r="S1264" s="23">
        <v>1</v>
      </c>
      <c r="T1264" s="23">
        <v>1</v>
      </c>
      <c r="U1264" s="23">
        <v>0</v>
      </c>
      <c r="V1264" s="23">
        <v>6</v>
      </c>
      <c r="W1264" s="23">
        <v>44.29</v>
      </c>
      <c r="X1264" s="23">
        <v>0</v>
      </c>
      <c r="Y1264" s="24">
        <v>0</v>
      </c>
      <c r="Z1264" s="23">
        <v>2</v>
      </c>
      <c r="AA1264" s="23">
        <v>1</v>
      </c>
      <c r="AB1264" s="19" t="str">
        <f>VLOOKUP(E:E,笔记匹配!A:X,3,FALSE)</f>
        <v>圆湘琴</v>
      </c>
      <c r="AC1264" s="19" t="str">
        <f>VLOOKUP(E:E,笔记匹配!A:X,2,FALSE)</f>
        <v>月之精华</v>
      </c>
      <c r="AD1264" s="19" t="str">
        <f>VLOOKUP(E:E,笔记匹配!A:X,4,FALSE)</f>
        <v>广禾堂月之精华</v>
      </c>
    </row>
    <row r="1265" spans="1:30">
      <c r="A1265" s="22" t="s">
        <v>123</v>
      </c>
      <c r="B1265" s="22" t="s">
        <v>569</v>
      </c>
      <c r="C1265" s="23">
        <v>17994331</v>
      </c>
      <c r="D1265" s="22" t="s">
        <v>172</v>
      </c>
      <c r="E1265" s="22" t="s">
        <v>372</v>
      </c>
      <c r="F1265" s="22" t="s">
        <v>570</v>
      </c>
      <c r="G1265" s="23">
        <v>3555881</v>
      </c>
      <c r="H1265" s="22" t="s">
        <v>570</v>
      </c>
      <c r="I1265" s="23">
        <v>2940876</v>
      </c>
      <c r="J1265" s="22" t="s">
        <v>518</v>
      </c>
      <c r="K1265" s="23">
        <v>2.36</v>
      </c>
      <c r="L1265" s="23">
        <v>190</v>
      </c>
      <c r="M1265" s="23">
        <v>8</v>
      </c>
      <c r="N1265" s="24">
        <v>0.0421</v>
      </c>
      <c r="O1265" s="23">
        <v>0.3</v>
      </c>
      <c r="P1265" s="23">
        <v>12.42</v>
      </c>
      <c r="Q1265" s="23">
        <v>0</v>
      </c>
      <c r="R1265" s="23">
        <v>0</v>
      </c>
      <c r="S1265" s="23">
        <v>0</v>
      </c>
      <c r="T1265" s="23">
        <v>0</v>
      </c>
      <c r="U1265" s="23">
        <v>0</v>
      </c>
      <c r="V1265" s="23">
        <v>0</v>
      </c>
      <c r="W1265" s="23">
        <v>0</v>
      </c>
      <c r="X1265" s="23">
        <v>0</v>
      </c>
      <c r="Y1265" s="24">
        <v>0</v>
      </c>
      <c r="Z1265" s="23">
        <v>0</v>
      </c>
      <c r="AA1265" s="23">
        <v>0</v>
      </c>
      <c r="AB1265" s="19" t="str">
        <f>VLOOKUP(E:E,笔记匹配!A:X,3,FALSE)</f>
        <v>圆湘琴</v>
      </c>
      <c r="AC1265" s="19" t="str">
        <f>VLOOKUP(E:E,笔记匹配!A:X,2,FALSE)</f>
        <v>月之精华</v>
      </c>
      <c r="AD1265" s="19" t="str">
        <f>VLOOKUP(E:E,笔记匹配!A:X,4,FALSE)</f>
        <v>广禾堂月之精华</v>
      </c>
    </row>
    <row r="1266" spans="1:30">
      <c r="A1266" s="22" t="s">
        <v>123</v>
      </c>
      <c r="B1266" s="22" t="s">
        <v>573</v>
      </c>
      <c r="C1266" s="23">
        <v>18062841</v>
      </c>
      <c r="D1266" s="22" t="s">
        <v>172</v>
      </c>
      <c r="E1266" s="22" t="s">
        <v>373</v>
      </c>
      <c r="F1266" s="22" t="s">
        <v>574</v>
      </c>
      <c r="G1266" s="23">
        <v>3590010</v>
      </c>
      <c r="H1266" s="22" t="s">
        <v>575</v>
      </c>
      <c r="I1266" s="23">
        <v>2975201</v>
      </c>
      <c r="J1266" s="22" t="s">
        <v>518</v>
      </c>
      <c r="K1266" s="23">
        <v>12.9</v>
      </c>
      <c r="L1266" s="23">
        <v>343</v>
      </c>
      <c r="M1266" s="23">
        <v>43</v>
      </c>
      <c r="N1266" s="24">
        <v>0.1254</v>
      </c>
      <c r="O1266" s="23">
        <v>0.3</v>
      </c>
      <c r="P1266" s="23">
        <v>37.61</v>
      </c>
      <c r="Q1266" s="23">
        <v>0</v>
      </c>
      <c r="R1266" s="23">
        <v>0</v>
      </c>
      <c r="S1266" s="23">
        <v>0</v>
      </c>
      <c r="T1266" s="23">
        <v>0</v>
      </c>
      <c r="U1266" s="23">
        <v>0</v>
      </c>
      <c r="V1266" s="23">
        <v>0</v>
      </c>
      <c r="W1266" s="23">
        <v>0</v>
      </c>
      <c r="X1266" s="23">
        <v>0</v>
      </c>
      <c r="Y1266" s="24">
        <v>0</v>
      </c>
      <c r="Z1266" s="23">
        <v>2</v>
      </c>
      <c r="AA1266" s="23">
        <v>0</v>
      </c>
      <c r="AB1266" s="19" t="str">
        <f>VLOOKUP(E:E,笔记匹配!A:X,3,FALSE)</f>
        <v>西米是个小可爱</v>
      </c>
      <c r="AC1266" s="19" t="str">
        <f>VLOOKUP(E:E,笔记匹配!A:X,2,FALSE)</f>
        <v>月之精华</v>
      </c>
      <c r="AD1266" s="19" t="str">
        <f>VLOOKUP(E:E,笔记匹配!A:X,4,FALSE)</f>
        <v>广禾堂</v>
      </c>
    </row>
    <row r="1267" spans="1:30">
      <c r="A1267" s="22" t="s">
        <v>123</v>
      </c>
      <c r="B1267" s="22" t="s">
        <v>573</v>
      </c>
      <c r="C1267" s="23">
        <v>18063010</v>
      </c>
      <c r="D1267" s="22" t="s">
        <v>172</v>
      </c>
      <c r="E1267" s="22" t="s">
        <v>373</v>
      </c>
      <c r="F1267" s="22" t="s">
        <v>576</v>
      </c>
      <c r="G1267" s="23">
        <v>3590089</v>
      </c>
      <c r="H1267" s="22" t="s">
        <v>577</v>
      </c>
      <c r="I1267" s="23">
        <v>2975278</v>
      </c>
      <c r="J1267" s="22" t="s">
        <v>518</v>
      </c>
      <c r="K1267" s="23">
        <v>45.5</v>
      </c>
      <c r="L1267" s="23">
        <v>2457</v>
      </c>
      <c r="M1267" s="23">
        <v>110</v>
      </c>
      <c r="N1267" s="24">
        <v>0.0448</v>
      </c>
      <c r="O1267" s="23">
        <v>0.41</v>
      </c>
      <c r="P1267" s="23">
        <v>18.52</v>
      </c>
      <c r="Q1267" s="23">
        <v>1</v>
      </c>
      <c r="R1267" s="23">
        <v>0</v>
      </c>
      <c r="S1267" s="23">
        <v>1</v>
      </c>
      <c r="T1267" s="23">
        <v>0</v>
      </c>
      <c r="U1267" s="23">
        <v>0</v>
      </c>
      <c r="V1267" s="23">
        <v>2</v>
      </c>
      <c r="W1267" s="23">
        <v>22.75</v>
      </c>
      <c r="X1267" s="23">
        <v>0</v>
      </c>
      <c r="Y1267" s="24">
        <v>0</v>
      </c>
      <c r="Z1267" s="23">
        <v>0</v>
      </c>
      <c r="AA1267" s="23">
        <v>2</v>
      </c>
      <c r="AB1267" s="19" t="str">
        <f>VLOOKUP(E:E,笔记匹配!A:X,3,FALSE)</f>
        <v>西米是个小可爱</v>
      </c>
      <c r="AC1267" s="19" t="str">
        <f>VLOOKUP(E:E,笔记匹配!A:X,2,FALSE)</f>
        <v>月之精华</v>
      </c>
      <c r="AD1267" s="19" t="str">
        <f>VLOOKUP(E:E,笔记匹配!A:X,4,FALSE)</f>
        <v>广禾堂</v>
      </c>
    </row>
    <row r="1268" spans="1:30">
      <c r="A1268" s="22" t="s">
        <v>123</v>
      </c>
      <c r="B1268" s="22" t="s">
        <v>578</v>
      </c>
      <c r="C1268" s="23">
        <v>18063089</v>
      </c>
      <c r="D1268" s="22" t="s">
        <v>172</v>
      </c>
      <c r="E1268" s="22" t="s">
        <v>372</v>
      </c>
      <c r="F1268" s="22" t="s">
        <v>579</v>
      </c>
      <c r="G1268" s="23">
        <v>3590129</v>
      </c>
      <c r="H1268" s="22" t="s">
        <v>580</v>
      </c>
      <c r="I1268" s="23">
        <v>2975322</v>
      </c>
      <c r="J1268" s="22" t="s">
        <v>518</v>
      </c>
      <c r="K1268" s="23">
        <v>109.33</v>
      </c>
      <c r="L1268" s="23">
        <v>4847</v>
      </c>
      <c r="M1268" s="23">
        <v>131</v>
      </c>
      <c r="N1268" s="24">
        <v>0.027</v>
      </c>
      <c r="O1268" s="23">
        <v>0.83</v>
      </c>
      <c r="P1268" s="23">
        <v>22.56</v>
      </c>
      <c r="Q1268" s="23">
        <v>2</v>
      </c>
      <c r="R1268" s="23">
        <v>0</v>
      </c>
      <c r="S1268" s="23">
        <v>1</v>
      </c>
      <c r="T1268" s="23">
        <v>0</v>
      </c>
      <c r="U1268" s="23">
        <v>0</v>
      </c>
      <c r="V1268" s="23">
        <v>3</v>
      </c>
      <c r="W1268" s="23">
        <v>36.44</v>
      </c>
      <c r="X1268" s="23">
        <v>0</v>
      </c>
      <c r="Y1268" s="24">
        <v>0</v>
      </c>
      <c r="Z1268" s="23">
        <v>1</v>
      </c>
      <c r="AA1268" s="23">
        <v>0</v>
      </c>
      <c r="AB1268" s="19" t="str">
        <f>VLOOKUP(E:E,笔记匹配!A:X,3,FALSE)</f>
        <v>圆湘琴</v>
      </c>
      <c r="AC1268" s="19" t="str">
        <f>VLOOKUP(E:E,笔记匹配!A:X,2,FALSE)</f>
        <v>月之精华</v>
      </c>
      <c r="AD1268" s="19" t="str">
        <f>VLOOKUP(E:E,笔记匹配!A:X,4,FALSE)</f>
        <v>广禾堂月之精华</v>
      </c>
    </row>
    <row r="1269" spans="1:30">
      <c r="A1269" s="22" t="s">
        <v>123</v>
      </c>
      <c r="B1269" s="22" t="s">
        <v>590</v>
      </c>
      <c r="C1269" s="23">
        <v>19153892</v>
      </c>
      <c r="D1269" s="22" t="s">
        <v>184</v>
      </c>
      <c r="E1269" s="22" t="s">
        <v>374</v>
      </c>
      <c r="F1269" s="22" t="s">
        <v>591</v>
      </c>
      <c r="G1269" s="23">
        <v>4107361</v>
      </c>
      <c r="H1269" s="22" t="s">
        <v>591</v>
      </c>
      <c r="I1269" s="23">
        <v>3489735</v>
      </c>
      <c r="J1269" s="22" t="s">
        <v>518</v>
      </c>
      <c r="K1269" s="23">
        <v>0.09</v>
      </c>
      <c r="L1269" s="23">
        <v>75</v>
      </c>
      <c r="M1269" s="23">
        <v>1</v>
      </c>
      <c r="N1269" s="24">
        <v>0.0133</v>
      </c>
      <c r="O1269" s="23">
        <v>0.09</v>
      </c>
      <c r="P1269" s="23">
        <v>1.2</v>
      </c>
      <c r="Q1269" s="23">
        <v>0</v>
      </c>
      <c r="R1269" s="23">
        <v>0</v>
      </c>
      <c r="S1269" s="23">
        <v>0</v>
      </c>
      <c r="T1269" s="23">
        <v>0</v>
      </c>
      <c r="U1269" s="23">
        <v>0</v>
      </c>
      <c r="V1269" s="23">
        <v>0</v>
      </c>
      <c r="W1269" s="23">
        <v>0</v>
      </c>
      <c r="X1269" s="23">
        <v>0</v>
      </c>
      <c r="Y1269" s="24">
        <v>0</v>
      </c>
      <c r="Z1269" s="23">
        <v>0</v>
      </c>
      <c r="AA1269" s="23">
        <v>0</v>
      </c>
      <c r="AB1269" s="19" t="str">
        <f>VLOOKUP(E:E,笔记匹配!A:X,3,FALSE)</f>
        <v>是你拐</v>
      </c>
      <c r="AC1269" s="19" t="str">
        <f>VLOOKUP(E:E,笔记匹配!A:X,2,FALSE)</f>
        <v>月之精华</v>
      </c>
      <c r="AD1269" s="19" t="str">
        <f>VLOOKUP(E:E,笔记匹配!A:X,4,FALSE)</f>
        <v>广禾堂月之精华</v>
      </c>
    </row>
    <row r="1270" spans="1:30">
      <c r="A1270" s="22" t="s">
        <v>123</v>
      </c>
      <c r="B1270" s="22" t="s">
        <v>598</v>
      </c>
      <c r="C1270" s="23">
        <v>19868929</v>
      </c>
      <c r="D1270" s="22" t="s">
        <v>172</v>
      </c>
      <c r="E1270" s="22" t="s">
        <v>372</v>
      </c>
      <c r="F1270" s="22" t="s">
        <v>599</v>
      </c>
      <c r="G1270" s="23">
        <v>4439660</v>
      </c>
      <c r="H1270" s="22" t="s">
        <v>599</v>
      </c>
      <c r="I1270" s="23">
        <v>3806955</v>
      </c>
      <c r="J1270" s="22" t="s">
        <v>518</v>
      </c>
      <c r="K1270" s="23">
        <v>133.12</v>
      </c>
      <c r="L1270" s="23">
        <v>5122</v>
      </c>
      <c r="M1270" s="23">
        <v>157</v>
      </c>
      <c r="N1270" s="24">
        <v>0.0307</v>
      </c>
      <c r="O1270" s="23">
        <v>0.85</v>
      </c>
      <c r="P1270" s="23">
        <v>25.99</v>
      </c>
      <c r="Q1270" s="23">
        <v>0</v>
      </c>
      <c r="R1270" s="23">
        <v>0</v>
      </c>
      <c r="S1270" s="23">
        <v>0</v>
      </c>
      <c r="T1270" s="23">
        <v>0</v>
      </c>
      <c r="U1270" s="23">
        <v>0</v>
      </c>
      <c r="V1270" s="23">
        <v>0</v>
      </c>
      <c r="W1270" s="23">
        <v>0</v>
      </c>
      <c r="X1270" s="23">
        <v>0</v>
      </c>
      <c r="Y1270" s="24">
        <v>0</v>
      </c>
      <c r="Z1270" s="23">
        <v>0</v>
      </c>
      <c r="AA1270" s="23">
        <v>0</v>
      </c>
      <c r="AB1270" s="19" t="str">
        <f>VLOOKUP(E:E,笔记匹配!A:X,3,FALSE)</f>
        <v>圆湘琴</v>
      </c>
      <c r="AC1270" s="19" t="str">
        <f>VLOOKUP(E:E,笔记匹配!A:X,2,FALSE)</f>
        <v>月之精华</v>
      </c>
      <c r="AD1270" s="19" t="str">
        <f>VLOOKUP(E:E,笔记匹配!A:X,4,FALSE)</f>
        <v>广禾堂月之精华</v>
      </c>
    </row>
    <row r="1271" spans="1:30">
      <c r="A1271" s="22" t="s">
        <v>123</v>
      </c>
      <c r="B1271" s="22" t="s">
        <v>610</v>
      </c>
      <c r="C1271" s="23">
        <v>20800058</v>
      </c>
      <c r="D1271" s="22" t="s">
        <v>184</v>
      </c>
      <c r="E1271" s="22" t="s">
        <v>372</v>
      </c>
      <c r="F1271" s="22" t="s">
        <v>611</v>
      </c>
      <c r="G1271" s="23">
        <v>4924835</v>
      </c>
      <c r="H1271" s="22" t="s">
        <v>611</v>
      </c>
      <c r="I1271" s="23">
        <v>4180685</v>
      </c>
      <c r="J1271" s="22" t="s">
        <v>518</v>
      </c>
      <c r="K1271" s="23">
        <v>123.48</v>
      </c>
      <c r="L1271" s="23">
        <v>3893</v>
      </c>
      <c r="M1271" s="23">
        <v>131</v>
      </c>
      <c r="N1271" s="24">
        <v>0.0337</v>
      </c>
      <c r="O1271" s="23">
        <v>0.94</v>
      </c>
      <c r="P1271" s="23">
        <v>31.72</v>
      </c>
      <c r="Q1271" s="23">
        <v>9</v>
      </c>
      <c r="R1271" s="23">
        <v>0</v>
      </c>
      <c r="S1271" s="23">
        <v>9</v>
      </c>
      <c r="T1271" s="23">
        <v>1</v>
      </c>
      <c r="U1271" s="23">
        <v>0</v>
      </c>
      <c r="V1271" s="23">
        <v>19</v>
      </c>
      <c r="W1271" s="23">
        <v>6.5</v>
      </c>
      <c r="X1271" s="23">
        <v>0</v>
      </c>
      <c r="Y1271" s="24">
        <v>0</v>
      </c>
      <c r="Z1271" s="23">
        <v>1</v>
      </c>
      <c r="AA1271" s="23">
        <v>0</v>
      </c>
      <c r="AB1271" s="19" t="str">
        <f>VLOOKUP(E:E,笔记匹配!A:X,3,FALSE)</f>
        <v>圆湘琴</v>
      </c>
      <c r="AC1271" s="19" t="str">
        <f>VLOOKUP(E:E,笔记匹配!A:X,2,FALSE)</f>
        <v>月之精华</v>
      </c>
      <c r="AD1271" s="19" t="str">
        <f>VLOOKUP(E:E,笔记匹配!A:X,4,FALSE)</f>
        <v>广禾堂月之精华</v>
      </c>
    </row>
    <row r="1272" spans="1:30">
      <c r="A1272" s="22" t="s">
        <v>123</v>
      </c>
      <c r="B1272" s="22" t="s">
        <v>614</v>
      </c>
      <c r="C1272" s="23">
        <v>20930624</v>
      </c>
      <c r="D1272" s="22" t="s">
        <v>184</v>
      </c>
      <c r="E1272" s="22" t="s">
        <v>390</v>
      </c>
      <c r="F1272" s="22" t="s">
        <v>615</v>
      </c>
      <c r="G1272" s="23">
        <v>4989047</v>
      </c>
      <c r="H1272" s="22" t="s">
        <v>616</v>
      </c>
      <c r="I1272" s="23">
        <v>4228648</v>
      </c>
      <c r="J1272" s="22" t="s">
        <v>518</v>
      </c>
      <c r="K1272" s="23">
        <v>318.66</v>
      </c>
      <c r="L1272" s="23">
        <v>11267</v>
      </c>
      <c r="M1272" s="23">
        <v>527</v>
      </c>
      <c r="N1272" s="24">
        <v>0.0468</v>
      </c>
      <c r="O1272" s="23">
        <v>0.6</v>
      </c>
      <c r="P1272" s="23">
        <v>28.28</v>
      </c>
      <c r="Q1272" s="23">
        <v>43</v>
      </c>
      <c r="R1272" s="23">
        <v>0</v>
      </c>
      <c r="S1272" s="23">
        <v>26</v>
      </c>
      <c r="T1272" s="23">
        <v>2</v>
      </c>
      <c r="U1272" s="23">
        <v>2</v>
      </c>
      <c r="V1272" s="23">
        <v>73</v>
      </c>
      <c r="W1272" s="23">
        <v>4.37</v>
      </c>
      <c r="X1272" s="23">
        <v>0</v>
      </c>
      <c r="Y1272" s="24">
        <v>0</v>
      </c>
      <c r="Z1272" s="23">
        <v>3</v>
      </c>
      <c r="AA1272" s="23">
        <v>3</v>
      </c>
      <c r="AB1272" s="19" t="str">
        <f>VLOOKUP(E:E,笔记匹配!A:X,3,FALSE)</f>
        <v>大雷芸</v>
      </c>
      <c r="AC1272" s="19" t="str">
        <f>VLOOKUP(E:E,笔记匹配!A:X,2,FALSE)</f>
        <v>月之精华</v>
      </c>
      <c r="AD1272" s="19" t="str">
        <f>VLOOKUP(E:E,笔记匹配!A:X,4,FALSE)</f>
        <v>广禾堂</v>
      </c>
    </row>
    <row r="1273" spans="1:30">
      <c r="A1273" s="22" t="s">
        <v>123</v>
      </c>
      <c r="B1273" s="22" t="s">
        <v>617</v>
      </c>
      <c r="C1273" s="23">
        <v>21038669</v>
      </c>
      <c r="D1273" s="22" t="s">
        <v>184</v>
      </c>
      <c r="E1273" s="22" t="s">
        <v>397</v>
      </c>
      <c r="F1273" s="22" t="s">
        <v>619</v>
      </c>
      <c r="G1273" s="23">
        <v>5038347</v>
      </c>
      <c r="H1273" s="22" t="s">
        <v>619</v>
      </c>
      <c r="I1273" s="23">
        <v>4265435</v>
      </c>
      <c r="J1273" s="22" t="s">
        <v>518</v>
      </c>
      <c r="K1273" s="23">
        <v>47.16</v>
      </c>
      <c r="L1273" s="23">
        <v>3117</v>
      </c>
      <c r="M1273" s="23">
        <v>56</v>
      </c>
      <c r="N1273" s="24">
        <v>0.018</v>
      </c>
      <c r="O1273" s="23">
        <v>0.84</v>
      </c>
      <c r="P1273" s="23">
        <v>15.13</v>
      </c>
      <c r="Q1273" s="23">
        <v>3</v>
      </c>
      <c r="R1273" s="23">
        <v>0</v>
      </c>
      <c r="S1273" s="23">
        <v>0</v>
      </c>
      <c r="T1273" s="23">
        <v>0</v>
      </c>
      <c r="U1273" s="23">
        <v>0</v>
      </c>
      <c r="V1273" s="23">
        <v>3</v>
      </c>
      <c r="W1273" s="23">
        <v>15.72</v>
      </c>
      <c r="X1273" s="23">
        <v>0</v>
      </c>
      <c r="Y1273" s="24">
        <v>0</v>
      </c>
      <c r="Z1273" s="23">
        <v>0</v>
      </c>
      <c r="AA1273" s="23">
        <v>1</v>
      </c>
      <c r="AB1273" s="19" t="str">
        <f>VLOOKUP(E:E,笔记匹配!A:X,3,FALSE)</f>
        <v>木木酱</v>
      </c>
      <c r="AC1273" s="19" t="str">
        <f>VLOOKUP(E:E,笔记匹配!A:X,2,FALSE)</f>
        <v>月之精华</v>
      </c>
      <c r="AD1273" s="19" t="str">
        <f>VLOOKUP(E:E,笔记匹配!A:X,4,FALSE)</f>
        <v>广禾堂月子汤</v>
      </c>
    </row>
    <row r="1274" spans="1:30">
      <c r="A1274" s="22" t="s">
        <v>123</v>
      </c>
      <c r="B1274" s="22" t="s">
        <v>620</v>
      </c>
      <c r="C1274" s="23">
        <v>21399553</v>
      </c>
      <c r="D1274" s="22" t="s">
        <v>184</v>
      </c>
      <c r="E1274" s="22" t="s">
        <v>398</v>
      </c>
      <c r="F1274" s="22" t="s">
        <v>621</v>
      </c>
      <c r="G1274" s="23">
        <v>5211391</v>
      </c>
      <c r="H1274" s="22" t="s">
        <v>621</v>
      </c>
      <c r="I1274" s="23">
        <v>4393763</v>
      </c>
      <c r="J1274" s="22" t="s">
        <v>518</v>
      </c>
      <c r="K1274" s="23">
        <v>103.96</v>
      </c>
      <c r="L1274" s="23">
        <v>4887</v>
      </c>
      <c r="M1274" s="23">
        <v>135</v>
      </c>
      <c r="N1274" s="24">
        <v>0.0276</v>
      </c>
      <c r="O1274" s="23">
        <v>0.77</v>
      </c>
      <c r="P1274" s="23">
        <v>21.27</v>
      </c>
      <c r="Q1274" s="23">
        <v>8</v>
      </c>
      <c r="R1274" s="23">
        <v>0</v>
      </c>
      <c r="S1274" s="23">
        <v>6</v>
      </c>
      <c r="T1274" s="23">
        <v>0</v>
      </c>
      <c r="U1274" s="23">
        <v>1</v>
      </c>
      <c r="V1274" s="23">
        <v>15</v>
      </c>
      <c r="W1274" s="23">
        <v>6.93</v>
      </c>
      <c r="X1274" s="23">
        <v>0</v>
      </c>
      <c r="Y1274" s="24">
        <v>0</v>
      </c>
      <c r="Z1274" s="23">
        <v>1</v>
      </c>
      <c r="AA1274" s="23">
        <v>0</v>
      </c>
      <c r="AB1274" s="19" t="str">
        <f>VLOOKUP(E:E,笔记匹配!A:X,3,FALSE)</f>
        <v>苏Su超级爱吃甜品呀</v>
      </c>
      <c r="AC1274" s="19" t="str">
        <f>VLOOKUP(E:E,笔记匹配!A:X,2,FALSE)</f>
        <v>月之精华</v>
      </c>
      <c r="AD1274" s="19" t="str">
        <f>VLOOKUP(E:E,笔记匹配!A:X,4,FALSE)</f>
        <v>无</v>
      </c>
    </row>
    <row r="1275" spans="1:30">
      <c r="A1275" s="22" t="s">
        <v>123</v>
      </c>
      <c r="B1275" s="22" t="s">
        <v>622</v>
      </c>
      <c r="C1275" s="23">
        <v>21495214</v>
      </c>
      <c r="D1275" s="22" t="s">
        <v>184</v>
      </c>
      <c r="E1275" s="22" t="s">
        <v>399</v>
      </c>
      <c r="F1275" s="22" t="s">
        <v>623</v>
      </c>
      <c r="G1275" s="23">
        <v>5254218</v>
      </c>
      <c r="H1275" s="22" t="s">
        <v>623</v>
      </c>
      <c r="I1275" s="23">
        <v>4426644</v>
      </c>
      <c r="J1275" s="22" t="s">
        <v>518</v>
      </c>
      <c r="K1275" s="23">
        <v>199.8</v>
      </c>
      <c r="L1275" s="23">
        <v>7014</v>
      </c>
      <c r="M1275" s="23">
        <v>503</v>
      </c>
      <c r="N1275" s="24">
        <v>0.0717</v>
      </c>
      <c r="O1275" s="23">
        <v>0.4</v>
      </c>
      <c r="P1275" s="23">
        <v>28.49</v>
      </c>
      <c r="Q1275" s="23">
        <v>17</v>
      </c>
      <c r="R1275" s="23">
        <v>0</v>
      </c>
      <c r="S1275" s="23">
        <v>12</v>
      </c>
      <c r="T1275" s="23">
        <v>1</v>
      </c>
      <c r="U1275" s="23">
        <v>1</v>
      </c>
      <c r="V1275" s="23">
        <v>31</v>
      </c>
      <c r="W1275" s="23">
        <v>6.45</v>
      </c>
      <c r="X1275" s="23">
        <v>0</v>
      </c>
      <c r="Y1275" s="24">
        <v>0</v>
      </c>
      <c r="Z1275" s="23">
        <v>3</v>
      </c>
      <c r="AA1275" s="23">
        <v>8</v>
      </c>
      <c r="AB1275" s="19" t="str">
        <f>VLOOKUP(E:E,笔记匹配!A:X,3,FALSE)</f>
        <v>可可奈</v>
      </c>
      <c r="AC1275" s="19" t="str">
        <f>VLOOKUP(E:E,笔记匹配!A:X,2,FALSE)</f>
        <v>无</v>
      </c>
      <c r="AD1275" s="19" t="str">
        <f>VLOOKUP(E:E,笔记匹配!A:X,4,FALSE)</f>
        <v>无</v>
      </c>
    </row>
    <row r="1276" spans="1:30">
      <c r="A1276" s="22" t="s">
        <v>123</v>
      </c>
      <c r="B1276" s="22" t="s">
        <v>622</v>
      </c>
      <c r="C1276" s="23">
        <v>21495333</v>
      </c>
      <c r="D1276" s="22" t="s">
        <v>184</v>
      </c>
      <c r="E1276" s="22" t="s">
        <v>400</v>
      </c>
      <c r="F1276" s="22" t="s">
        <v>624</v>
      </c>
      <c r="G1276" s="23">
        <v>5254250</v>
      </c>
      <c r="H1276" s="22" t="s">
        <v>624</v>
      </c>
      <c r="I1276" s="23">
        <v>4426687</v>
      </c>
      <c r="J1276" s="22" t="s">
        <v>518</v>
      </c>
      <c r="K1276" s="23">
        <v>44.97</v>
      </c>
      <c r="L1276" s="23">
        <v>2803</v>
      </c>
      <c r="M1276" s="23">
        <v>74</v>
      </c>
      <c r="N1276" s="24">
        <v>0.0264</v>
      </c>
      <c r="O1276" s="23">
        <v>0.61</v>
      </c>
      <c r="P1276" s="23">
        <v>16.04</v>
      </c>
      <c r="Q1276" s="23">
        <v>1</v>
      </c>
      <c r="R1276" s="23">
        <v>0</v>
      </c>
      <c r="S1276" s="23">
        <v>1</v>
      </c>
      <c r="T1276" s="23">
        <v>0</v>
      </c>
      <c r="U1276" s="23">
        <v>0</v>
      </c>
      <c r="V1276" s="23">
        <v>2</v>
      </c>
      <c r="W1276" s="23">
        <v>22.48</v>
      </c>
      <c r="X1276" s="23">
        <v>0</v>
      </c>
      <c r="Y1276" s="24">
        <v>0</v>
      </c>
      <c r="Z1276" s="23">
        <v>0</v>
      </c>
      <c r="AA1276" s="23">
        <v>0</v>
      </c>
      <c r="AB1276" s="19" t="str">
        <f>VLOOKUP(E:E,笔记匹配!A:X,3,FALSE)</f>
        <v>你一定要知道的开奶救星</v>
      </c>
      <c r="AC1276" s="19" t="str">
        <f>VLOOKUP(E:E,笔记匹配!A:X,2,FALSE)</f>
        <v>无</v>
      </c>
      <c r="AD1276" s="19" t="str">
        <f>VLOOKUP(E:E,笔记匹配!A:X,4,FALSE)</f>
        <v>无</v>
      </c>
    </row>
    <row r="1277" spans="1:30">
      <c r="A1277" s="22" t="s">
        <v>123</v>
      </c>
      <c r="B1277" s="22" t="s">
        <v>625</v>
      </c>
      <c r="C1277" s="23">
        <v>21579972</v>
      </c>
      <c r="D1277" s="22" t="s">
        <v>184</v>
      </c>
      <c r="E1277" s="22" t="s">
        <v>401</v>
      </c>
      <c r="F1277" s="22" t="s">
        <v>626</v>
      </c>
      <c r="G1277" s="23">
        <v>5291454</v>
      </c>
      <c r="H1277" s="22" t="s">
        <v>627</v>
      </c>
      <c r="I1277" s="23">
        <v>4455685</v>
      </c>
      <c r="J1277" s="22" t="s">
        <v>518</v>
      </c>
      <c r="K1277" s="23">
        <v>201.25</v>
      </c>
      <c r="L1277" s="23">
        <v>10872</v>
      </c>
      <c r="M1277" s="23">
        <v>770</v>
      </c>
      <c r="N1277" s="24">
        <v>0.0708</v>
      </c>
      <c r="O1277" s="23">
        <v>0.26</v>
      </c>
      <c r="P1277" s="23">
        <v>18.51</v>
      </c>
      <c r="Q1277" s="23">
        <v>8</v>
      </c>
      <c r="R1277" s="23">
        <v>0</v>
      </c>
      <c r="S1277" s="23">
        <v>5</v>
      </c>
      <c r="T1277" s="23">
        <v>0</v>
      </c>
      <c r="U1277" s="23">
        <v>0</v>
      </c>
      <c r="V1277" s="23">
        <v>13</v>
      </c>
      <c r="W1277" s="23">
        <v>15.48</v>
      </c>
      <c r="X1277" s="23">
        <v>0</v>
      </c>
      <c r="Y1277" s="24">
        <v>0</v>
      </c>
      <c r="Z1277" s="23">
        <v>1</v>
      </c>
      <c r="AA1277" s="23">
        <v>12</v>
      </c>
      <c r="AB1277" s="19" t="str">
        <f>VLOOKUP(E:E,笔记匹配!A:X,3,FALSE)</f>
        <v>是麦子吖~</v>
      </c>
      <c r="AC1277" s="19" t="str">
        <f>VLOOKUP(E:E,笔记匹配!A:X,2,FALSE)</f>
        <v>无</v>
      </c>
      <c r="AD1277" s="19" t="str">
        <f>VLOOKUP(E:E,笔记匹配!A:X,4,FALSE)</f>
        <v>无</v>
      </c>
    </row>
    <row r="1278" spans="1:30">
      <c r="A1278" s="22" t="s">
        <v>123</v>
      </c>
      <c r="B1278" s="22" t="s">
        <v>628</v>
      </c>
      <c r="C1278" s="23">
        <v>21705266</v>
      </c>
      <c r="D1278" s="22" t="s">
        <v>184</v>
      </c>
      <c r="E1278" s="22" t="s">
        <v>402</v>
      </c>
      <c r="F1278" s="22" t="s">
        <v>629</v>
      </c>
      <c r="G1278" s="23">
        <v>5346081</v>
      </c>
      <c r="H1278" s="22" t="s">
        <v>629</v>
      </c>
      <c r="I1278" s="23">
        <v>4497501</v>
      </c>
      <c r="J1278" s="22" t="s">
        <v>518</v>
      </c>
      <c r="K1278" s="23">
        <v>201.25</v>
      </c>
      <c r="L1278" s="23">
        <v>13361</v>
      </c>
      <c r="M1278" s="23">
        <v>740</v>
      </c>
      <c r="N1278" s="24">
        <v>0.0554</v>
      </c>
      <c r="O1278" s="23">
        <v>0.27</v>
      </c>
      <c r="P1278" s="23">
        <v>15.06</v>
      </c>
      <c r="Q1278" s="23">
        <v>9</v>
      </c>
      <c r="R1278" s="23">
        <v>0</v>
      </c>
      <c r="S1278" s="23">
        <v>12</v>
      </c>
      <c r="T1278" s="23">
        <v>1</v>
      </c>
      <c r="U1278" s="23">
        <v>0</v>
      </c>
      <c r="V1278" s="23">
        <v>22</v>
      </c>
      <c r="W1278" s="23">
        <v>9.15</v>
      </c>
      <c r="X1278" s="23">
        <v>0</v>
      </c>
      <c r="Y1278" s="24">
        <v>0</v>
      </c>
      <c r="Z1278" s="23">
        <v>5</v>
      </c>
      <c r="AA1278" s="23">
        <v>1</v>
      </c>
      <c r="AB1278" s="19" t="str">
        <f>VLOOKUP(E:E,笔记匹配!A:X,3,FALSE)</f>
        <v>小茹来杯冰美式</v>
      </c>
      <c r="AC1278" s="19" t="str">
        <f>VLOOKUP(E:E,笔记匹配!A:X,2,FALSE)</f>
        <v>月之精华</v>
      </c>
      <c r="AD1278" s="19" t="str">
        <f>VLOOKUP(E:E,笔记匹配!A:X,4,FALSE)</f>
        <v>无</v>
      </c>
    </row>
    <row r="1279" spans="1:30">
      <c r="A1279" s="22" t="s">
        <v>123</v>
      </c>
      <c r="B1279" s="22" t="s">
        <v>630</v>
      </c>
      <c r="C1279" s="23">
        <v>21902004</v>
      </c>
      <c r="D1279" s="22" t="s">
        <v>184</v>
      </c>
      <c r="E1279" s="22" t="s">
        <v>403</v>
      </c>
      <c r="F1279" s="22" t="s">
        <v>631</v>
      </c>
      <c r="G1279" s="23">
        <v>5439828</v>
      </c>
      <c r="H1279" s="22" t="s">
        <v>631</v>
      </c>
      <c r="I1279" s="23">
        <v>4568189</v>
      </c>
      <c r="J1279" s="22" t="s">
        <v>518</v>
      </c>
      <c r="K1279" s="23">
        <v>36.24</v>
      </c>
      <c r="L1279" s="23">
        <v>4407</v>
      </c>
      <c r="M1279" s="23">
        <v>78</v>
      </c>
      <c r="N1279" s="24">
        <v>0.0177</v>
      </c>
      <c r="O1279" s="23">
        <v>0.46</v>
      </c>
      <c r="P1279" s="23">
        <v>8.22</v>
      </c>
      <c r="Q1279" s="23">
        <v>0</v>
      </c>
      <c r="R1279" s="23">
        <v>0</v>
      </c>
      <c r="S1279" s="23">
        <v>1</v>
      </c>
      <c r="T1279" s="23">
        <v>0</v>
      </c>
      <c r="U1279" s="23">
        <v>0</v>
      </c>
      <c r="V1279" s="23">
        <v>1</v>
      </c>
      <c r="W1279" s="23">
        <v>36.24</v>
      </c>
      <c r="X1279" s="23">
        <v>0</v>
      </c>
      <c r="Y1279" s="24">
        <v>0</v>
      </c>
      <c r="Z1279" s="23">
        <v>0</v>
      </c>
      <c r="AA1279" s="23">
        <v>0</v>
      </c>
      <c r="AB1279" s="19" t="str">
        <f>VLOOKUP(E:E,笔记匹配!A:X,3,FALSE)</f>
        <v>官方首发! 保姆级双十一攻略，这样买最省钱</v>
      </c>
      <c r="AC1279" s="19" t="str">
        <f>VLOOKUP(E:E,笔记匹配!A:X,2,FALSE)</f>
        <v>无</v>
      </c>
      <c r="AD1279" s="19" t="str">
        <f>VLOOKUP(E:E,笔记匹配!A:X,4,FALSE)</f>
        <v>无</v>
      </c>
    </row>
    <row r="1280" spans="1:30">
      <c r="A1280" s="22" t="s">
        <v>124</v>
      </c>
      <c r="B1280" s="22" t="s">
        <v>521</v>
      </c>
      <c r="C1280" s="23">
        <v>16642222</v>
      </c>
      <c r="D1280" s="22" t="s">
        <v>172</v>
      </c>
      <c r="E1280" s="22" t="s">
        <v>372</v>
      </c>
      <c r="F1280" s="22" t="s">
        <v>522</v>
      </c>
      <c r="G1280" s="23">
        <v>3233847</v>
      </c>
      <c r="H1280" s="22" t="s">
        <v>522</v>
      </c>
      <c r="I1280" s="23">
        <v>2619163</v>
      </c>
      <c r="J1280" s="22" t="s">
        <v>518</v>
      </c>
      <c r="K1280" s="23">
        <v>237.46</v>
      </c>
      <c r="L1280" s="23">
        <v>8670</v>
      </c>
      <c r="M1280" s="23">
        <v>318</v>
      </c>
      <c r="N1280" s="24">
        <v>0.0367</v>
      </c>
      <c r="O1280" s="23">
        <v>0.75</v>
      </c>
      <c r="P1280" s="23">
        <v>27.39</v>
      </c>
      <c r="Q1280" s="23">
        <v>1</v>
      </c>
      <c r="R1280" s="23">
        <v>0</v>
      </c>
      <c r="S1280" s="23">
        <v>2</v>
      </c>
      <c r="T1280" s="23">
        <v>0</v>
      </c>
      <c r="U1280" s="23">
        <v>0</v>
      </c>
      <c r="V1280" s="23">
        <v>3</v>
      </c>
      <c r="W1280" s="23">
        <v>79.15</v>
      </c>
      <c r="X1280" s="23">
        <v>0</v>
      </c>
      <c r="Y1280" s="24">
        <v>0</v>
      </c>
      <c r="Z1280" s="23">
        <v>1</v>
      </c>
      <c r="AA1280" s="23">
        <v>0</v>
      </c>
      <c r="AB1280" s="19" t="str">
        <f>VLOOKUP(E:E,笔记匹配!A:X,3,FALSE)</f>
        <v>圆湘琴</v>
      </c>
      <c r="AC1280" s="19" t="str">
        <f>VLOOKUP(E:E,笔记匹配!A:X,2,FALSE)</f>
        <v>月之精华</v>
      </c>
      <c r="AD1280" s="19" t="str">
        <f>VLOOKUP(E:E,笔记匹配!A:X,4,FALSE)</f>
        <v>广禾堂月之精华</v>
      </c>
    </row>
    <row r="1281" spans="1:30">
      <c r="A1281" s="22" t="s">
        <v>124</v>
      </c>
      <c r="B1281" s="22" t="s">
        <v>521</v>
      </c>
      <c r="C1281" s="23">
        <v>16642794</v>
      </c>
      <c r="D1281" s="22" t="s">
        <v>172</v>
      </c>
      <c r="E1281" s="22" t="s">
        <v>372</v>
      </c>
      <c r="F1281" s="22" t="s">
        <v>523</v>
      </c>
      <c r="G1281" s="23">
        <v>3233955</v>
      </c>
      <c r="H1281" s="22" t="s">
        <v>523</v>
      </c>
      <c r="I1281" s="23">
        <v>2619293</v>
      </c>
      <c r="J1281" s="22" t="s">
        <v>518</v>
      </c>
      <c r="K1281" s="23">
        <v>259.38</v>
      </c>
      <c r="L1281" s="23">
        <v>9851</v>
      </c>
      <c r="M1281" s="23">
        <v>309</v>
      </c>
      <c r="N1281" s="24">
        <v>0.0314</v>
      </c>
      <c r="O1281" s="23">
        <v>0.84</v>
      </c>
      <c r="P1281" s="23">
        <v>26.33</v>
      </c>
      <c r="Q1281" s="23">
        <v>2</v>
      </c>
      <c r="R1281" s="23">
        <v>0</v>
      </c>
      <c r="S1281" s="23">
        <v>1</v>
      </c>
      <c r="T1281" s="23">
        <v>0</v>
      </c>
      <c r="U1281" s="23">
        <v>0</v>
      </c>
      <c r="V1281" s="23">
        <v>3</v>
      </c>
      <c r="W1281" s="23">
        <v>86.46</v>
      </c>
      <c r="X1281" s="23">
        <v>0</v>
      </c>
      <c r="Y1281" s="24">
        <v>0</v>
      </c>
      <c r="Z1281" s="23">
        <v>0</v>
      </c>
      <c r="AA1281" s="23">
        <v>0</v>
      </c>
      <c r="AB1281" s="19" t="str">
        <f>VLOOKUP(E:E,笔记匹配!A:X,3,FALSE)</f>
        <v>圆湘琴</v>
      </c>
      <c r="AC1281" s="19" t="str">
        <f>VLOOKUP(E:E,笔记匹配!A:X,2,FALSE)</f>
        <v>月之精华</v>
      </c>
      <c r="AD1281" s="19" t="str">
        <f>VLOOKUP(E:E,笔记匹配!A:X,4,FALSE)</f>
        <v>广禾堂月之精华</v>
      </c>
    </row>
    <row r="1282" spans="1:30">
      <c r="A1282" s="22" t="s">
        <v>124</v>
      </c>
      <c r="B1282" s="22" t="s">
        <v>521</v>
      </c>
      <c r="C1282" s="23">
        <v>16642894</v>
      </c>
      <c r="D1282" s="22" t="s">
        <v>172</v>
      </c>
      <c r="E1282" s="22" t="s">
        <v>372</v>
      </c>
      <c r="F1282" s="22" t="s">
        <v>524</v>
      </c>
      <c r="G1282" s="23">
        <v>3233979</v>
      </c>
      <c r="H1282" s="22" t="s">
        <v>524</v>
      </c>
      <c r="I1282" s="23">
        <v>2619310</v>
      </c>
      <c r="J1282" s="22" t="s">
        <v>518</v>
      </c>
      <c r="K1282" s="23">
        <v>1.18</v>
      </c>
      <c r="L1282" s="23">
        <v>106</v>
      </c>
      <c r="M1282" s="23">
        <v>4</v>
      </c>
      <c r="N1282" s="24">
        <v>0.0377</v>
      </c>
      <c r="O1282" s="23">
        <v>0.3</v>
      </c>
      <c r="P1282" s="23">
        <v>11.13</v>
      </c>
      <c r="Q1282" s="23">
        <v>0</v>
      </c>
      <c r="R1282" s="23">
        <v>0</v>
      </c>
      <c r="S1282" s="23">
        <v>0</v>
      </c>
      <c r="T1282" s="23">
        <v>0</v>
      </c>
      <c r="U1282" s="23">
        <v>0</v>
      </c>
      <c r="V1282" s="23">
        <v>0</v>
      </c>
      <c r="W1282" s="23">
        <v>0</v>
      </c>
      <c r="X1282" s="23">
        <v>0</v>
      </c>
      <c r="Y1282" s="24">
        <v>0</v>
      </c>
      <c r="Z1282" s="23">
        <v>0</v>
      </c>
      <c r="AA1282" s="23">
        <v>0</v>
      </c>
      <c r="AB1282" s="19" t="str">
        <f>VLOOKUP(E:E,笔记匹配!A:X,3,FALSE)</f>
        <v>圆湘琴</v>
      </c>
      <c r="AC1282" s="19" t="str">
        <f>VLOOKUP(E:E,笔记匹配!A:X,2,FALSE)</f>
        <v>月之精华</v>
      </c>
      <c r="AD1282" s="19" t="str">
        <f>VLOOKUP(E:E,笔记匹配!A:X,4,FALSE)</f>
        <v>广禾堂月之精华</v>
      </c>
    </row>
    <row r="1283" spans="1:30">
      <c r="A1283" s="22" t="s">
        <v>124</v>
      </c>
      <c r="B1283" s="22" t="s">
        <v>531</v>
      </c>
      <c r="C1283" s="23">
        <v>16851432</v>
      </c>
      <c r="D1283" s="22" t="s">
        <v>172</v>
      </c>
      <c r="E1283" s="22" t="s">
        <v>372</v>
      </c>
      <c r="F1283" s="22" t="s">
        <v>532</v>
      </c>
      <c r="G1283" s="23">
        <v>3264185</v>
      </c>
      <c r="H1283" s="22" t="s">
        <v>532</v>
      </c>
      <c r="I1283" s="23">
        <v>2651960</v>
      </c>
      <c r="J1283" s="22" t="s">
        <v>518</v>
      </c>
      <c r="K1283" s="23">
        <v>54.89</v>
      </c>
      <c r="L1283" s="23">
        <v>4430</v>
      </c>
      <c r="M1283" s="23">
        <v>116</v>
      </c>
      <c r="N1283" s="24">
        <v>0.0262</v>
      </c>
      <c r="O1283" s="23">
        <v>0.47</v>
      </c>
      <c r="P1283" s="23">
        <v>12.39</v>
      </c>
      <c r="Q1283" s="23">
        <v>2</v>
      </c>
      <c r="R1283" s="23">
        <v>0</v>
      </c>
      <c r="S1283" s="23">
        <v>0</v>
      </c>
      <c r="T1283" s="23">
        <v>0</v>
      </c>
      <c r="U1283" s="23">
        <v>0</v>
      </c>
      <c r="V1283" s="23">
        <v>2</v>
      </c>
      <c r="W1283" s="23">
        <v>27.44</v>
      </c>
      <c r="X1283" s="23">
        <v>0</v>
      </c>
      <c r="Y1283" s="24">
        <v>0</v>
      </c>
      <c r="Z1283" s="23">
        <v>0</v>
      </c>
      <c r="AA1283" s="23">
        <v>0</v>
      </c>
      <c r="AB1283" s="19" t="str">
        <f>VLOOKUP(E:E,笔记匹配!A:X,3,FALSE)</f>
        <v>圆湘琴</v>
      </c>
      <c r="AC1283" s="19" t="str">
        <f>VLOOKUP(E:E,笔记匹配!A:X,2,FALSE)</f>
        <v>月之精华</v>
      </c>
      <c r="AD1283" s="19" t="str">
        <f>VLOOKUP(E:E,笔记匹配!A:X,4,FALSE)</f>
        <v>广禾堂月之精华</v>
      </c>
    </row>
    <row r="1284" spans="1:30">
      <c r="A1284" s="22" t="s">
        <v>124</v>
      </c>
      <c r="B1284" s="22" t="s">
        <v>557</v>
      </c>
      <c r="C1284" s="23">
        <v>17419696</v>
      </c>
      <c r="D1284" s="22" t="s">
        <v>172</v>
      </c>
      <c r="E1284" s="22" t="s">
        <v>372</v>
      </c>
      <c r="F1284" s="22" t="s">
        <v>558</v>
      </c>
      <c r="G1284" s="23">
        <v>3345513</v>
      </c>
      <c r="H1284" s="22" t="s">
        <v>558</v>
      </c>
      <c r="I1284" s="23">
        <v>2733316</v>
      </c>
      <c r="J1284" s="22" t="s">
        <v>518</v>
      </c>
      <c r="K1284" s="23">
        <v>266.62</v>
      </c>
      <c r="L1284" s="23">
        <v>11806</v>
      </c>
      <c r="M1284" s="23">
        <v>358</v>
      </c>
      <c r="N1284" s="24">
        <v>0.0303</v>
      </c>
      <c r="O1284" s="23">
        <v>0.74</v>
      </c>
      <c r="P1284" s="23">
        <v>22.58</v>
      </c>
      <c r="Q1284" s="23">
        <v>4</v>
      </c>
      <c r="R1284" s="23">
        <v>0</v>
      </c>
      <c r="S1284" s="23">
        <v>0</v>
      </c>
      <c r="T1284" s="23">
        <v>0</v>
      </c>
      <c r="U1284" s="23">
        <v>0</v>
      </c>
      <c r="V1284" s="23">
        <v>4</v>
      </c>
      <c r="W1284" s="23">
        <v>66.66</v>
      </c>
      <c r="X1284" s="23">
        <v>0</v>
      </c>
      <c r="Y1284" s="24">
        <v>0</v>
      </c>
      <c r="Z1284" s="23">
        <v>3</v>
      </c>
      <c r="AA1284" s="23">
        <v>0</v>
      </c>
      <c r="AB1284" s="19" t="str">
        <f>VLOOKUP(E:E,笔记匹配!A:X,3,FALSE)</f>
        <v>圆湘琴</v>
      </c>
      <c r="AC1284" s="19" t="str">
        <f>VLOOKUP(E:E,笔记匹配!A:X,2,FALSE)</f>
        <v>月之精华</v>
      </c>
      <c r="AD1284" s="19" t="str">
        <f>VLOOKUP(E:E,笔记匹配!A:X,4,FALSE)</f>
        <v>广禾堂月之精华</v>
      </c>
    </row>
    <row r="1285" spans="1:30">
      <c r="A1285" s="22" t="s">
        <v>124</v>
      </c>
      <c r="B1285" s="22" t="s">
        <v>569</v>
      </c>
      <c r="C1285" s="23">
        <v>17994331</v>
      </c>
      <c r="D1285" s="22" t="s">
        <v>172</v>
      </c>
      <c r="E1285" s="22" t="s">
        <v>372</v>
      </c>
      <c r="F1285" s="22" t="s">
        <v>570</v>
      </c>
      <c r="G1285" s="23">
        <v>3555881</v>
      </c>
      <c r="H1285" s="22" t="s">
        <v>570</v>
      </c>
      <c r="I1285" s="23">
        <v>2940876</v>
      </c>
      <c r="J1285" s="22" t="s">
        <v>518</v>
      </c>
      <c r="K1285" s="23">
        <v>1.46</v>
      </c>
      <c r="L1285" s="23">
        <v>190</v>
      </c>
      <c r="M1285" s="23">
        <v>5</v>
      </c>
      <c r="N1285" s="24">
        <v>0.0263</v>
      </c>
      <c r="O1285" s="23">
        <v>0.29</v>
      </c>
      <c r="P1285" s="23">
        <v>7.68</v>
      </c>
      <c r="Q1285" s="23">
        <v>0</v>
      </c>
      <c r="R1285" s="23">
        <v>0</v>
      </c>
      <c r="S1285" s="23">
        <v>0</v>
      </c>
      <c r="T1285" s="23">
        <v>0</v>
      </c>
      <c r="U1285" s="23">
        <v>0</v>
      </c>
      <c r="V1285" s="23">
        <v>0</v>
      </c>
      <c r="W1285" s="23">
        <v>0</v>
      </c>
      <c r="X1285" s="23">
        <v>0</v>
      </c>
      <c r="Y1285" s="24">
        <v>0</v>
      </c>
      <c r="Z1285" s="23">
        <v>0</v>
      </c>
      <c r="AA1285" s="23">
        <v>0</v>
      </c>
      <c r="AB1285" s="19" t="str">
        <f>VLOOKUP(E:E,笔记匹配!A:X,3,FALSE)</f>
        <v>圆湘琴</v>
      </c>
      <c r="AC1285" s="19" t="str">
        <f>VLOOKUP(E:E,笔记匹配!A:X,2,FALSE)</f>
        <v>月之精华</v>
      </c>
      <c r="AD1285" s="19" t="str">
        <f>VLOOKUP(E:E,笔记匹配!A:X,4,FALSE)</f>
        <v>广禾堂月之精华</v>
      </c>
    </row>
    <row r="1286" spans="1:30">
      <c r="A1286" s="22" t="s">
        <v>124</v>
      </c>
      <c r="B1286" s="22" t="s">
        <v>573</v>
      </c>
      <c r="C1286" s="23">
        <v>18062841</v>
      </c>
      <c r="D1286" s="22" t="s">
        <v>172</v>
      </c>
      <c r="E1286" s="22" t="s">
        <v>373</v>
      </c>
      <c r="F1286" s="22" t="s">
        <v>574</v>
      </c>
      <c r="G1286" s="23">
        <v>3590010</v>
      </c>
      <c r="H1286" s="22" t="s">
        <v>575</v>
      </c>
      <c r="I1286" s="23">
        <v>2975201</v>
      </c>
      <c r="J1286" s="22" t="s">
        <v>518</v>
      </c>
      <c r="K1286" s="23">
        <v>8.1</v>
      </c>
      <c r="L1286" s="23">
        <v>310</v>
      </c>
      <c r="M1286" s="23">
        <v>27</v>
      </c>
      <c r="N1286" s="24">
        <v>0.0871</v>
      </c>
      <c r="O1286" s="23">
        <v>0.3</v>
      </c>
      <c r="P1286" s="23">
        <v>26.13</v>
      </c>
      <c r="Q1286" s="23">
        <v>0</v>
      </c>
      <c r="R1286" s="23">
        <v>0</v>
      </c>
      <c r="S1286" s="23">
        <v>0</v>
      </c>
      <c r="T1286" s="23">
        <v>0</v>
      </c>
      <c r="U1286" s="23">
        <v>0</v>
      </c>
      <c r="V1286" s="23">
        <v>0</v>
      </c>
      <c r="W1286" s="23">
        <v>0</v>
      </c>
      <c r="X1286" s="23">
        <v>0</v>
      </c>
      <c r="Y1286" s="24">
        <v>0</v>
      </c>
      <c r="Z1286" s="23">
        <v>1</v>
      </c>
      <c r="AA1286" s="23">
        <v>0</v>
      </c>
      <c r="AB1286" s="19" t="str">
        <f>VLOOKUP(E:E,笔记匹配!A:X,3,FALSE)</f>
        <v>西米是个小可爱</v>
      </c>
      <c r="AC1286" s="19" t="str">
        <f>VLOOKUP(E:E,笔记匹配!A:X,2,FALSE)</f>
        <v>月之精华</v>
      </c>
      <c r="AD1286" s="19" t="str">
        <f>VLOOKUP(E:E,笔记匹配!A:X,4,FALSE)</f>
        <v>广禾堂</v>
      </c>
    </row>
    <row r="1287" spans="1:30">
      <c r="A1287" s="22" t="s">
        <v>124</v>
      </c>
      <c r="B1287" s="22" t="s">
        <v>573</v>
      </c>
      <c r="C1287" s="23">
        <v>18063010</v>
      </c>
      <c r="D1287" s="22" t="s">
        <v>172</v>
      </c>
      <c r="E1287" s="22" t="s">
        <v>373</v>
      </c>
      <c r="F1287" s="22" t="s">
        <v>576</v>
      </c>
      <c r="G1287" s="23">
        <v>3590089</v>
      </c>
      <c r="H1287" s="22" t="s">
        <v>577</v>
      </c>
      <c r="I1287" s="23">
        <v>2975278</v>
      </c>
      <c r="J1287" s="22" t="s">
        <v>518</v>
      </c>
      <c r="K1287" s="23">
        <v>43.23</v>
      </c>
      <c r="L1287" s="23">
        <v>2717</v>
      </c>
      <c r="M1287" s="23">
        <v>100</v>
      </c>
      <c r="N1287" s="24">
        <v>0.0368</v>
      </c>
      <c r="O1287" s="23">
        <v>0.43</v>
      </c>
      <c r="P1287" s="23">
        <v>15.91</v>
      </c>
      <c r="Q1287" s="23">
        <v>0</v>
      </c>
      <c r="R1287" s="23">
        <v>0</v>
      </c>
      <c r="S1287" s="23">
        <v>2</v>
      </c>
      <c r="T1287" s="23">
        <v>0</v>
      </c>
      <c r="U1287" s="23">
        <v>0</v>
      </c>
      <c r="V1287" s="23">
        <v>2</v>
      </c>
      <c r="W1287" s="23">
        <v>21.62</v>
      </c>
      <c r="X1287" s="23">
        <v>0</v>
      </c>
      <c r="Y1287" s="24">
        <v>0</v>
      </c>
      <c r="Z1287" s="23">
        <v>0</v>
      </c>
      <c r="AA1287" s="23">
        <v>0</v>
      </c>
      <c r="AB1287" s="19" t="str">
        <f>VLOOKUP(E:E,笔记匹配!A:X,3,FALSE)</f>
        <v>西米是个小可爱</v>
      </c>
      <c r="AC1287" s="19" t="str">
        <f>VLOOKUP(E:E,笔记匹配!A:X,2,FALSE)</f>
        <v>月之精华</v>
      </c>
      <c r="AD1287" s="19" t="str">
        <f>VLOOKUP(E:E,笔记匹配!A:X,4,FALSE)</f>
        <v>广禾堂</v>
      </c>
    </row>
    <row r="1288" spans="1:30">
      <c r="A1288" s="22" t="s">
        <v>124</v>
      </c>
      <c r="B1288" s="22" t="s">
        <v>578</v>
      </c>
      <c r="C1288" s="23">
        <v>18063089</v>
      </c>
      <c r="D1288" s="22" t="s">
        <v>172</v>
      </c>
      <c r="E1288" s="22" t="s">
        <v>372</v>
      </c>
      <c r="F1288" s="22" t="s">
        <v>579</v>
      </c>
      <c r="G1288" s="23">
        <v>3590129</v>
      </c>
      <c r="H1288" s="22" t="s">
        <v>580</v>
      </c>
      <c r="I1288" s="23">
        <v>2975322</v>
      </c>
      <c r="J1288" s="22" t="s">
        <v>518</v>
      </c>
      <c r="K1288" s="23">
        <v>119.26</v>
      </c>
      <c r="L1288" s="23">
        <v>5295</v>
      </c>
      <c r="M1288" s="23">
        <v>135</v>
      </c>
      <c r="N1288" s="24">
        <v>0.0255</v>
      </c>
      <c r="O1288" s="23">
        <v>0.88</v>
      </c>
      <c r="P1288" s="23">
        <v>22.52</v>
      </c>
      <c r="Q1288" s="23">
        <v>1</v>
      </c>
      <c r="R1288" s="23">
        <v>0</v>
      </c>
      <c r="S1288" s="23">
        <v>1</v>
      </c>
      <c r="T1288" s="23">
        <v>0</v>
      </c>
      <c r="U1288" s="23">
        <v>0</v>
      </c>
      <c r="V1288" s="23">
        <v>2</v>
      </c>
      <c r="W1288" s="23">
        <v>59.63</v>
      </c>
      <c r="X1288" s="23">
        <v>0</v>
      </c>
      <c r="Y1288" s="24">
        <v>0</v>
      </c>
      <c r="Z1288" s="23">
        <v>4</v>
      </c>
      <c r="AA1288" s="23">
        <v>0</v>
      </c>
      <c r="AB1288" s="19" t="str">
        <f>VLOOKUP(E:E,笔记匹配!A:X,3,FALSE)</f>
        <v>圆湘琴</v>
      </c>
      <c r="AC1288" s="19" t="str">
        <f>VLOOKUP(E:E,笔记匹配!A:X,2,FALSE)</f>
        <v>月之精华</v>
      </c>
      <c r="AD1288" s="19" t="str">
        <f>VLOOKUP(E:E,笔记匹配!A:X,4,FALSE)</f>
        <v>广禾堂月之精华</v>
      </c>
    </row>
    <row r="1289" spans="1:30">
      <c r="A1289" s="22" t="s">
        <v>124</v>
      </c>
      <c r="B1289" s="22" t="s">
        <v>590</v>
      </c>
      <c r="C1289" s="23">
        <v>19153892</v>
      </c>
      <c r="D1289" s="22" t="s">
        <v>184</v>
      </c>
      <c r="E1289" s="22" t="s">
        <v>374</v>
      </c>
      <c r="F1289" s="22" t="s">
        <v>591</v>
      </c>
      <c r="G1289" s="23">
        <v>4107361</v>
      </c>
      <c r="H1289" s="22" t="s">
        <v>591</v>
      </c>
      <c r="I1289" s="23">
        <v>3489735</v>
      </c>
      <c r="J1289" s="22" t="s">
        <v>518</v>
      </c>
      <c r="K1289" s="23">
        <v>2.61</v>
      </c>
      <c r="L1289" s="23">
        <v>137</v>
      </c>
      <c r="M1289" s="23">
        <v>6</v>
      </c>
      <c r="N1289" s="24">
        <v>0.0438</v>
      </c>
      <c r="O1289" s="23">
        <v>0.44</v>
      </c>
      <c r="P1289" s="23">
        <v>19.05</v>
      </c>
      <c r="Q1289" s="23">
        <v>0</v>
      </c>
      <c r="R1289" s="23">
        <v>0</v>
      </c>
      <c r="S1289" s="23">
        <v>0</v>
      </c>
      <c r="T1289" s="23">
        <v>0</v>
      </c>
      <c r="U1289" s="23">
        <v>0</v>
      </c>
      <c r="V1289" s="23">
        <v>0</v>
      </c>
      <c r="W1289" s="23">
        <v>0</v>
      </c>
      <c r="X1289" s="23">
        <v>0</v>
      </c>
      <c r="Y1289" s="24">
        <v>0</v>
      </c>
      <c r="Z1289" s="23">
        <v>0</v>
      </c>
      <c r="AA1289" s="23">
        <v>0</v>
      </c>
      <c r="AB1289" s="19" t="str">
        <f>VLOOKUP(E:E,笔记匹配!A:X,3,FALSE)</f>
        <v>是你拐</v>
      </c>
      <c r="AC1289" s="19" t="str">
        <f>VLOOKUP(E:E,笔记匹配!A:X,2,FALSE)</f>
        <v>月之精华</v>
      </c>
      <c r="AD1289" s="19" t="str">
        <f>VLOOKUP(E:E,笔记匹配!A:X,4,FALSE)</f>
        <v>广禾堂月之精华</v>
      </c>
    </row>
    <row r="1290" spans="1:30">
      <c r="A1290" s="22" t="s">
        <v>124</v>
      </c>
      <c r="B1290" s="22" t="s">
        <v>598</v>
      </c>
      <c r="C1290" s="23">
        <v>19868929</v>
      </c>
      <c r="D1290" s="22" t="s">
        <v>172</v>
      </c>
      <c r="E1290" s="22" t="s">
        <v>372</v>
      </c>
      <c r="F1290" s="22" t="s">
        <v>599</v>
      </c>
      <c r="G1290" s="23">
        <v>4439660</v>
      </c>
      <c r="H1290" s="22" t="s">
        <v>599</v>
      </c>
      <c r="I1290" s="23">
        <v>3806955</v>
      </c>
      <c r="J1290" s="22" t="s">
        <v>518</v>
      </c>
      <c r="K1290" s="23">
        <v>143.77</v>
      </c>
      <c r="L1290" s="23">
        <v>6335</v>
      </c>
      <c r="M1290" s="23">
        <v>177</v>
      </c>
      <c r="N1290" s="24">
        <v>0.0279</v>
      </c>
      <c r="O1290" s="23">
        <v>0.81</v>
      </c>
      <c r="P1290" s="23">
        <v>22.69</v>
      </c>
      <c r="Q1290" s="23">
        <v>0</v>
      </c>
      <c r="R1290" s="23">
        <v>0</v>
      </c>
      <c r="S1290" s="23">
        <v>0</v>
      </c>
      <c r="T1290" s="23">
        <v>0</v>
      </c>
      <c r="U1290" s="23">
        <v>0</v>
      </c>
      <c r="V1290" s="23">
        <v>0</v>
      </c>
      <c r="W1290" s="23">
        <v>0</v>
      </c>
      <c r="X1290" s="23">
        <v>0</v>
      </c>
      <c r="Y1290" s="24">
        <v>0</v>
      </c>
      <c r="Z1290" s="23">
        <v>0</v>
      </c>
      <c r="AA1290" s="23">
        <v>0</v>
      </c>
      <c r="AB1290" s="19" t="str">
        <f>VLOOKUP(E:E,笔记匹配!A:X,3,FALSE)</f>
        <v>圆湘琴</v>
      </c>
      <c r="AC1290" s="19" t="str">
        <f>VLOOKUP(E:E,笔记匹配!A:X,2,FALSE)</f>
        <v>月之精华</v>
      </c>
      <c r="AD1290" s="19" t="str">
        <f>VLOOKUP(E:E,笔记匹配!A:X,4,FALSE)</f>
        <v>广禾堂月之精华</v>
      </c>
    </row>
    <row r="1291" spans="1:30">
      <c r="A1291" s="22" t="s">
        <v>124</v>
      </c>
      <c r="B1291" s="22" t="s">
        <v>610</v>
      </c>
      <c r="C1291" s="23">
        <v>20800058</v>
      </c>
      <c r="D1291" s="22" t="s">
        <v>184</v>
      </c>
      <c r="E1291" s="22" t="s">
        <v>372</v>
      </c>
      <c r="F1291" s="22" t="s">
        <v>611</v>
      </c>
      <c r="G1291" s="23">
        <v>4924835</v>
      </c>
      <c r="H1291" s="22" t="s">
        <v>611</v>
      </c>
      <c r="I1291" s="23">
        <v>4180685</v>
      </c>
      <c r="J1291" s="22" t="s">
        <v>518</v>
      </c>
      <c r="K1291" s="23">
        <v>142.19</v>
      </c>
      <c r="L1291" s="23">
        <v>4086</v>
      </c>
      <c r="M1291" s="23">
        <v>161</v>
      </c>
      <c r="N1291" s="24">
        <v>0.0394</v>
      </c>
      <c r="O1291" s="23">
        <v>0.88</v>
      </c>
      <c r="P1291" s="23">
        <v>34.8</v>
      </c>
      <c r="Q1291" s="23">
        <v>5</v>
      </c>
      <c r="R1291" s="23">
        <v>1</v>
      </c>
      <c r="S1291" s="23">
        <v>4</v>
      </c>
      <c r="T1291" s="23">
        <v>0</v>
      </c>
      <c r="U1291" s="23">
        <v>0</v>
      </c>
      <c r="V1291" s="23">
        <v>10</v>
      </c>
      <c r="W1291" s="23">
        <v>14.22</v>
      </c>
      <c r="X1291" s="23">
        <v>0</v>
      </c>
      <c r="Y1291" s="24">
        <v>0</v>
      </c>
      <c r="Z1291" s="23">
        <v>0</v>
      </c>
      <c r="AA1291" s="23">
        <v>0</v>
      </c>
      <c r="AB1291" s="19" t="str">
        <f>VLOOKUP(E:E,笔记匹配!A:X,3,FALSE)</f>
        <v>圆湘琴</v>
      </c>
      <c r="AC1291" s="19" t="str">
        <f>VLOOKUP(E:E,笔记匹配!A:X,2,FALSE)</f>
        <v>月之精华</v>
      </c>
      <c r="AD1291" s="19" t="str">
        <f>VLOOKUP(E:E,笔记匹配!A:X,4,FALSE)</f>
        <v>广禾堂月之精华</v>
      </c>
    </row>
    <row r="1292" spans="1:30">
      <c r="A1292" s="22" t="s">
        <v>124</v>
      </c>
      <c r="B1292" s="22" t="s">
        <v>614</v>
      </c>
      <c r="C1292" s="23">
        <v>20930624</v>
      </c>
      <c r="D1292" s="22" t="s">
        <v>184</v>
      </c>
      <c r="E1292" s="22" t="s">
        <v>390</v>
      </c>
      <c r="F1292" s="22" t="s">
        <v>615</v>
      </c>
      <c r="G1292" s="23">
        <v>4989047</v>
      </c>
      <c r="H1292" s="22" t="s">
        <v>616</v>
      </c>
      <c r="I1292" s="23">
        <v>4228648</v>
      </c>
      <c r="J1292" s="22" t="s">
        <v>518</v>
      </c>
      <c r="K1292" s="23">
        <v>376.44</v>
      </c>
      <c r="L1292" s="23">
        <v>15200</v>
      </c>
      <c r="M1292" s="23">
        <v>629</v>
      </c>
      <c r="N1292" s="24">
        <v>0.0414</v>
      </c>
      <c r="O1292" s="23">
        <v>0.6</v>
      </c>
      <c r="P1292" s="23">
        <v>24.77</v>
      </c>
      <c r="Q1292" s="23">
        <v>36</v>
      </c>
      <c r="R1292" s="23">
        <v>0</v>
      </c>
      <c r="S1292" s="23">
        <v>32</v>
      </c>
      <c r="T1292" s="23">
        <v>3</v>
      </c>
      <c r="U1292" s="23">
        <v>2</v>
      </c>
      <c r="V1292" s="23">
        <v>73</v>
      </c>
      <c r="W1292" s="23">
        <v>5.16</v>
      </c>
      <c r="X1292" s="23">
        <v>0</v>
      </c>
      <c r="Y1292" s="24">
        <v>0</v>
      </c>
      <c r="Z1292" s="23">
        <v>2</v>
      </c>
      <c r="AA1292" s="23">
        <v>3</v>
      </c>
      <c r="AB1292" s="19" t="str">
        <f>VLOOKUP(E:E,笔记匹配!A:X,3,FALSE)</f>
        <v>大雷芸</v>
      </c>
      <c r="AC1292" s="19" t="str">
        <f>VLOOKUP(E:E,笔记匹配!A:X,2,FALSE)</f>
        <v>月之精华</v>
      </c>
      <c r="AD1292" s="19" t="str">
        <f>VLOOKUP(E:E,笔记匹配!A:X,4,FALSE)</f>
        <v>广禾堂</v>
      </c>
    </row>
    <row r="1293" spans="1:30">
      <c r="A1293" s="22" t="s">
        <v>124</v>
      </c>
      <c r="B1293" s="22" t="s">
        <v>617</v>
      </c>
      <c r="C1293" s="23">
        <v>21038669</v>
      </c>
      <c r="D1293" s="22" t="s">
        <v>184</v>
      </c>
      <c r="E1293" s="22" t="s">
        <v>397</v>
      </c>
      <c r="F1293" s="22" t="s">
        <v>619</v>
      </c>
      <c r="G1293" s="23">
        <v>5038347</v>
      </c>
      <c r="H1293" s="22" t="s">
        <v>619</v>
      </c>
      <c r="I1293" s="23">
        <v>4265435</v>
      </c>
      <c r="J1293" s="22" t="s">
        <v>518</v>
      </c>
      <c r="K1293" s="23">
        <v>62.87</v>
      </c>
      <c r="L1293" s="23">
        <v>3696</v>
      </c>
      <c r="M1293" s="23">
        <v>76</v>
      </c>
      <c r="N1293" s="24">
        <v>0.0206</v>
      </c>
      <c r="O1293" s="23">
        <v>0.83</v>
      </c>
      <c r="P1293" s="23">
        <v>17.01</v>
      </c>
      <c r="Q1293" s="23">
        <v>6</v>
      </c>
      <c r="R1293" s="23">
        <v>0</v>
      </c>
      <c r="S1293" s="23">
        <v>3</v>
      </c>
      <c r="T1293" s="23">
        <v>0</v>
      </c>
      <c r="U1293" s="23">
        <v>0</v>
      </c>
      <c r="V1293" s="23">
        <v>9</v>
      </c>
      <c r="W1293" s="23">
        <v>6.99</v>
      </c>
      <c r="X1293" s="23">
        <v>0</v>
      </c>
      <c r="Y1293" s="24">
        <v>0</v>
      </c>
      <c r="Z1293" s="23">
        <v>1</v>
      </c>
      <c r="AA1293" s="23">
        <v>0</v>
      </c>
      <c r="AB1293" s="19" t="str">
        <f>VLOOKUP(E:E,笔记匹配!A:X,3,FALSE)</f>
        <v>木木酱</v>
      </c>
      <c r="AC1293" s="19" t="str">
        <f>VLOOKUP(E:E,笔记匹配!A:X,2,FALSE)</f>
        <v>月之精华</v>
      </c>
      <c r="AD1293" s="19" t="str">
        <f>VLOOKUP(E:E,笔记匹配!A:X,4,FALSE)</f>
        <v>广禾堂月子汤</v>
      </c>
    </row>
    <row r="1294" spans="1:30">
      <c r="A1294" s="22" t="s">
        <v>124</v>
      </c>
      <c r="B1294" s="22" t="s">
        <v>620</v>
      </c>
      <c r="C1294" s="23">
        <v>21399553</v>
      </c>
      <c r="D1294" s="22" t="s">
        <v>184</v>
      </c>
      <c r="E1294" s="22" t="s">
        <v>398</v>
      </c>
      <c r="F1294" s="22" t="s">
        <v>621</v>
      </c>
      <c r="G1294" s="23">
        <v>5211391</v>
      </c>
      <c r="H1294" s="22" t="s">
        <v>621</v>
      </c>
      <c r="I1294" s="23">
        <v>4393763</v>
      </c>
      <c r="J1294" s="22" t="s">
        <v>518</v>
      </c>
      <c r="K1294" s="23">
        <v>113.08</v>
      </c>
      <c r="L1294" s="23">
        <v>4864</v>
      </c>
      <c r="M1294" s="23">
        <v>149</v>
      </c>
      <c r="N1294" s="24">
        <v>0.0306</v>
      </c>
      <c r="O1294" s="23">
        <v>0.76</v>
      </c>
      <c r="P1294" s="23">
        <v>23.25</v>
      </c>
      <c r="Q1294" s="23">
        <v>5</v>
      </c>
      <c r="R1294" s="23">
        <v>1</v>
      </c>
      <c r="S1294" s="23">
        <v>3</v>
      </c>
      <c r="T1294" s="23">
        <v>0</v>
      </c>
      <c r="U1294" s="23">
        <v>0</v>
      </c>
      <c r="V1294" s="23">
        <v>9</v>
      </c>
      <c r="W1294" s="23">
        <v>12.56</v>
      </c>
      <c r="X1294" s="23">
        <v>0</v>
      </c>
      <c r="Y1294" s="24">
        <v>0</v>
      </c>
      <c r="Z1294" s="23">
        <v>5</v>
      </c>
      <c r="AA1294" s="23">
        <v>4</v>
      </c>
      <c r="AB1294" s="19" t="str">
        <f>VLOOKUP(E:E,笔记匹配!A:X,3,FALSE)</f>
        <v>苏Su超级爱吃甜品呀</v>
      </c>
      <c r="AC1294" s="19" t="str">
        <f>VLOOKUP(E:E,笔记匹配!A:X,2,FALSE)</f>
        <v>月之精华</v>
      </c>
      <c r="AD1294" s="19" t="str">
        <f>VLOOKUP(E:E,笔记匹配!A:X,4,FALSE)</f>
        <v>无</v>
      </c>
    </row>
    <row r="1295" spans="1:30">
      <c r="A1295" s="22" t="s">
        <v>124</v>
      </c>
      <c r="B1295" s="22" t="s">
        <v>622</v>
      </c>
      <c r="C1295" s="23">
        <v>21495214</v>
      </c>
      <c r="D1295" s="22" t="s">
        <v>184</v>
      </c>
      <c r="E1295" s="22" t="s">
        <v>399</v>
      </c>
      <c r="F1295" s="22" t="s">
        <v>623</v>
      </c>
      <c r="G1295" s="23">
        <v>5254218</v>
      </c>
      <c r="H1295" s="22" t="s">
        <v>623</v>
      </c>
      <c r="I1295" s="23">
        <v>4426644</v>
      </c>
      <c r="J1295" s="22" t="s">
        <v>518</v>
      </c>
      <c r="K1295" s="23">
        <v>199.41</v>
      </c>
      <c r="L1295" s="23">
        <v>8275</v>
      </c>
      <c r="M1295" s="23">
        <v>561</v>
      </c>
      <c r="N1295" s="24">
        <v>0.0678</v>
      </c>
      <c r="O1295" s="23">
        <v>0.36</v>
      </c>
      <c r="P1295" s="23">
        <v>24.1</v>
      </c>
      <c r="Q1295" s="23">
        <v>15</v>
      </c>
      <c r="R1295" s="23">
        <v>0</v>
      </c>
      <c r="S1295" s="23">
        <v>6</v>
      </c>
      <c r="T1295" s="23">
        <v>1</v>
      </c>
      <c r="U1295" s="23">
        <v>1</v>
      </c>
      <c r="V1295" s="23">
        <v>23</v>
      </c>
      <c r="W1295" s="23">
        <v>8.67</v>
      </c>
      <c r="X1295" s="23">
        <v>0</v>
      </c>
      <c r="Y1295" s="24">
        <v>0</v>
      </c>
      <c r="Z1295" s="23">
        <v>18</v>
      </c>
      <c r="AA1295" s="23">
        <v>18</v>
      </c>
      <c r="AB1295" s="19" t="str">
        <f>VLOOKUP(E:E,笔记匹配!A:X,3,FALSE)</f>
        <v>可可奈</v>
      </c>
      <c r="AC1295" s="19" t="str">
        <f>VLOOKUP(E:E,笔记匹配!A:X,2,FALSE)</f>
        <v>无</v>
      </c>
      <c r="AD1295" s="19" t="str">
        <f>VLOOKUP(E:E,笔记匹配!A:X,4,FALSE)</f>
        <v>无</v>
      </c>
    </row>
    <row r="1296" spans="1:30">
      <c r="A1296" s="22" t="s">
        <v>124</v>
      </c>
      <c r="B1296" s="22" t="s">
        <v>625</v>
      </c>
      <c r="C1296" s="23">
        <v>21579972</v>
      </c>
      <c r="D1296" s="22" t="s">
        <v>184</v>
      </c>
      <c r="E1296" s="22" t="s">
        <v>401</v>
      </c>
      <c r="F1296" s="22" t="s">
        <v>626</v>
      </c>
      <c r="G1296" s="23">
        <v>5291454</v>
      </c>
      <c r="H1296" s="22" t="s">
        <v>627</v>
      </c>
      <c r="I1296" s="23">
        <v>4455685</v>
      </c>
      <c r="J1296" s="22" t="s">
        <v>518</v>
      </c>
      <c r="K1296" s="23">
        <v>199.67</v>
      </c>
      <c r="L1296" s="23">
        <v>11327</v>
      </c>
      <c r="M1296" s="23">
        <v>753</v>
      </c>
      <c r="N1296" s="24">
        <v>0.0665</v>
      </c>
      <c r="O1296" s="23">
        <v>0.27</v>
      </c>
      <c r="P1296" s="23">
        <v>17.63</v>
      </c>
      <c r="Q1296" s="23">
        <v>7</v>
      </c>
      <c r="R1296" s="23">
        <v>0</v>
      </c>
      <c r="S1296" s="23">
        <v>3</v>
      </c>
      <c r="T1296" s="23">
        <v>0</v>
      </c>
      <c r="U1296" s="23">
        <v>0</v>
      </c>
      <c r="V1296" s="23">
        <v>10</v>
      </c>
      <c r="W1296" s="23">
        <v>19.97</v>
      </c>
      <c r="X1296" s="23">
        <v>0</v>
      </c>
      <c r="Y1296" s="24">
        <v>0</v>
      </c>
      <c r="Z1296" s="23">
        <v>0</v>
      </c>
      <c r="AA1296" s="23">
        <v>3</v>
      </c>
      <c r="AB1296" s="19" t="str">
        <f>VLOOKUP(E:E,笔记匹配!A:X,3,FALSE)</f>
        <v>是麦子吖~</v>
      </c>
      <c r="AC1296" s="19" t="str">
        <f>VLOOKUP(E:E,笔记匹配!A:X,2,FALSE)</f>
        <v>无</v>
      </c>
      <c r="AD1296" s="19" t="str">
        <f>VLOOKUP(E:E,笔记匹配!A:X,4,FALSE)</f>
        <v>无</v>
      </c>
    </row>
    <row r="1297" spans="1:30">
      <c r="A1297" s="22" t="s">
        <v>124</v>
      </c>
      <c r="B1297" s="22" t="s">
        <v>628</v>
      </c>
      <c r="C1297" s="23">
        <v>21705266</v>
      </c>
      <c r="D1297" s="22" t="s">
        <v>184</v>
      </c>
      <c r="E1297" s="22" t="s">
        <v>402</v>
      </c>
      <c r="F1297" s="22" t="s">
        <v>629</v>
      </c>
      <c r="G1297" s="23">
        <v>5346081</v>
      </c>
      <c r="H1297" s="22" t="s">
        <v>629</v>
      </c>
      <c r="I1297" s="23">
        <v>4497501</v>
      </c>
      <c r="J1297" s="22" t="s">
        <v>518</v>
      </c>
      <c r="K1297" s="23">
        <v>201.15</v>
      </c>
      <c r="L1297" s="23">
        <v>13355</v>
      </c>
      <c r="M1297" s="23">
        <v>784</v>
      </c>
      <c r="N1297" s="24">
        <v>0.0587</v>
      </c>
      <c r="O1297" s="23">
        <v>0.26</v>
      </c>
      <c r="P1297" s="23">
        <v>15.06</v>
      </c>
      <c r="Q1297" s="23">
        <v>10</v>
      </c>
      <c r="R1297" s="23">
        <v>0</v>
      </c>
      <c r="S1297" s="23">
        <v>14</v>
      </c>
      <c r="T1297" s="23">
        <v>0</v>
      </c>
      <c r="U1297" s="23">
        <v>0</v>
      </c>
      <c r="V1297" s="23">
        <v>24</v>
      </c>
      <c r="W1297" s="23">
        <v>8.38</v>
      </c>
      <c r="X1297" s="23">
        <v>0</v>
      </c>
      <c r="Y1297" s="24">
        <v>0</v>
      </c>
      <c r="Z1297" s="23">
        <v>0</v>
      </c>
      <c r="AA1297" s="23">
        <v>0</v>
      </c>
      <c r="AB1297" s="19" t="str">
        <f>VLOOKUP(E:E,笔记匹配!A:X,3,FALSE)</f>
        <v>小茹来杯冰美式</v>
      </c>
      <c r="AC1297" s="19" t="str">
        <f>VLOOKUP(E:E,笔记匹配!A:X,2,FALSE)</f>
        <v>月之精华</v>
      </c>
      <c r="AD1297" s="19" t="str">
        <f>VLOOKUP(E:E,笔记匹配!A:X,4,FALSE)</f>
        <v>无</v>
      </c>
    </row>
    <row r="1298" spans="1:30">
      <c r="A1298" s="22" t="s">
        <v>124</v>
      </c>
      <c r="B1298" s="22" t="s">
        <v>630</v>
      </c>
      <c r="C1298" s="23">
        <v>21902004</v>
      </c>
      <c r="D1298" s="22" t="s">
        <v>184</v>
      </c>
      <c r="E1298" s="22" t="s">
        <v>403</v>
      </c>
      <c r="F1298" s="22" t="s">
        <v>631</v>
      </c>
      <c r="G1298" s="23">
        <v>5439828</v>
      </c>
      <c r="H1298" s="22" t="s">
        <v>631</v>
      </c>
      <c r="I1298" s="23">
        <v>4568189</v>
      </c>
      <c r="J1298" s="22" t="s">
        <v>518</v>
      </c>
      <c r="K1298" s="23">
        <v>109.09</v>
      </c>
      <c r="L1298" s="23">
        <v>9657</v>
      </c>
      <c r="M1298" s="23">
        <v>178</v>
      </c>
      <c r="N1298" s="24">
        <v>0.0184</v>
      </c>
      <c r="O1298" s="23">
        <v>0.61</v>
      </c>
      <c r="P1298" s="23">
        <v>11.3</v>
      </c>
      <c r="Q1298" s="23">
        <v>1</v>
      </c>
      <c r="R1298" s="23">
        <v>1</v>
      </c>
      <c r="S1298" s="23">
        <v>0</v>
      </c>
      <c r="T1298" s="23">
        <v>0</v>
      </c>
      <c r="U1298" s="23">
        <v>0</v>
      </c>
      <c r="V1298" s="23">
        <v>2</v>
      </c>
      <c r="W1298" s="23">
        <v>54.54</v>
      </c>
      <c r="X1298" s="23">
        <v>0</v>
      </c>
      <c r="Y1298" s="24">
        <v>0</v>
      </c>
      <c r="Z1298" s="23">
        <v>0</v>
      </c>
      <c r="AA1298" s="23">
        <v>0</v>
      </c>
      <c r="AB1298" s="19" t="str">
        <f>VLOOKUP(E:E,笔记匹配!A:X,3,FALSE)</f>
        <v>官方首发! 保姆级双十一攻略，这样买最省钱</v>
      </c>
      <c r="AC1298" s="19" t="str">
        <f>VLOOKUP(E:E,笔记匹配!A:X,2,FALSE)</f>
        <v>无</v>
      </c>
      <c r="AD1298" s="19" t="str">
        <f>VLOOKUP(E:E,笔记匹配!A:X,4,FALSE)</f>
        <v>无</v>
      </c>
    </row>
    <row r="1299" spans="1:30">
      <c r="A1299" s="22" t="s">
        <v>125</v>
      </c>
      <c r="B1299" s="22" t="s">
        <v>521</v>
      </c>
      <c r="C1299" s="23">
        <v>16642222</v>
      </c>
      <c r="D1299" s="22" t="s">
        <v>172</v>
      </c>
      <c r="E1299" s="22" t="s">
        <v>372</v>
      </c>
      <c r="F1299" s="22" t="s">
        <v>522</v>
      </c>
      <c r="G1299" s="23">
        <v>3233847</v>
      </c>
      <c r="H1299" s="22" t="s">
        <v>522</v>
      </c>
      <c r="I1299" s="23">
        <v>2619163</v>
      </c>
      <c r="J1299" s="22" t="s">
        <v>518</v>
      </c>
      <c r="K1299" s="23">
        <v>152.84</v>
      </c>
      <c r="L1299" s="23">
        <v>6460</v>
      </c>
      <c r="M1299" s="23">
        <v>201</v>
      </c>
      <c r="N1299" s="24">
        <v>0.0311</v>
      </c>
      <c r="O1299" s="23">
        <v>0.76</v>
      </c>
      <c r="P1299" s="23">
        <v>23.66</v>
      </c>
      <c r="Q1299" s="23">
        <v>2</v>
      </c>
      <c r="R1299" s="23">
        <v>0</v>
      </c>
      <c r="S1299" s="23">
        <v>0</v>
      </c>
      <c r="T1299" s="23">
        <v>0</v>
      </c>
      <c r="U1299" s="23">
        <v>0</v>
      </c>
      <c r="V1299" s="23">
        <v>2</v>
      </c>
      <c r="W1299" s="23">
        <v>76.42</v>
      </c>
      <c r="X1299" s="23">
        <v>0</v>
      </c>
      <c r="Y1299" s="24">
        <v>0</v>
      </c>
      <c r="Z1299" s="23">
        <v>1</v>
      </c>
      <c r="AA1299" s="23">
        <v>0</v>
      </c>
      <c r="AB1299" s="19" t="str">
        <f>VLOOKUP(E:E,笔记匹配!A:X,3,FALSE)</f>
        <v>圆湘琴</v>
      </c>
      <c r="AC1299" s="19" t="str">
        <f>VLOOKUP(E:E,笔记匹配!A:X,2,FALSE)</f>
        <v>月之精华</v>
      </c>
      <c r="AD1299" s="19" t="str">
        <f>VLOOKUP(E:E,笔记匹配!A:X,4,FALSE)</f>
        <v>广禾堂月之精华</v>
      </c>
    </row>
    <row r="1300" spans="1:30">
      <c r="A1300" s="22" t="s">
        <v>125</v>
      </c>
      <c r="B1300" s="22" t="s">
        <v>521</v>
      </c>
      <c r="C1300" s="23">
        <v>16642794</v>
      </c>
      <c r="D1300" s="22" t="s">
        <v>172</v>
      </c>
      <c r="E1300" s="22" t="s">
        <v>372</v>
      </c>
      <c r="F1300" s="22" t="s">
        <v>523</v>
      </c>
      <c r="G1300" s="23">
        <v>3233955</v>
      </c>
      <c r="H1300" s="22" t="s">
        <v>523</v>
      </c>
      <c r="I1300" s="23">
        <v>2619293</v>
      </c>
      <c r="J1300" s="22" t="s">
        <v>518</v>
      </c>
      <c r="K1300" s="23">
        <v>217.99</v>
      </c>
      <c r="L1300" s="23">
        <v>8376</v>
      </c>
      <c r="M1300" s="23">
        <v>256</v>
      </c>
      <c r="N1300" s="24">
        <v>0.0306</v>
      </c>
      <c r="O1300" s="23">
        <v>0.85</v>
      </c>
      <c r="P1300" s="23">
        <v>26.03</v>
      </c>
      <c r="Q1300" s="23">
        <v>3</v>
      </c>
      <c r="R1300" s="23">
        <v>0</v>
      </c>
      <c r="S1300" s="23">
        <v>0</v>
      </c>
      <c r="T1300" s="23">
        <v>0</v>
      </c>
      <c r="U1300" s="23">
        <v>0</v>
      </c>
      <c r="V1300" s="23">
        <v>3</v>
      </c>
      <c r="W1300" s="23">
        <v>72.66</v>
      </c>
      <c r="X1300" s="23">
        <v>0</v>
      </c>
      <c r="Y1300" s="24">
        <v>0</v>
      </c>
      <c r="Z1300" s="23">
        <v>4</v>
      </c>
      <c r="AA1300" s="23">
        <v>0</v>
      </c>
      <c r="AB1300" s="19" t="str">
        <f>VLOOKUP(E:E,笔记匹配!A:X,3,FALSE)</f>
        <v>圆湘琴</v>
      </c>
      <c r="AC1300" s="19" t="str">
        <f>VLOOKUP(E:E,笔记匹配!A:X,2,FALSE)</f>
        <v>月之精华</v>
      </c>
      <c r="AD1300" s="19" t="str">
        <f>VLOOKUP(E:E,笔记匹配!A:X,4,FALSE)</f>
        <v>广禾堂月之精华</v>
      </c>
    </row>
    <row r="1301" spans="1:30">
      <c r="A1301" s="22" t="s">
        <v>125</v>
      </c>
      <c r="B1301" s="22" t="s">
        <v>531</v>
      </c>
      <c r="C1301" s="23">
        <v>16851432</v>
      </c>
      <c r="D1301" s="22" t="s">
        <v>172</v>
      </c>
      <c r="E1301" s="22" t="s">
        <v>372</v>
      </c>
      <c r="F1301" s="22" t="s">
        <v>532</v>
      </c>
      <c r="G1301" s="23">
        <v>3264185</v>
      </c>
      <c r="H1301" s="22" t="s">
        <v>532</v>
      </c>
      <c r="I1301" s="23">
        <v>2651960</v>
      </c>
      <c r="J1301" s="22" t="s">
        <v>518</v>
      </c>
      <c r="K1301" s="23">
        <v>44.2</v>
      </c>
      <c r="L1301" s="23">
        <v>3417</v>
      </c>
      <c r="M1301" s="23">
        <v>94</v>
      </c>
      <c r="N1301" s="24">
        <v>0.0275</v>
      </c>
      <c r="O1301" s="23">
        <v>0.47</v>
      </c>
      <c r="P1301" s="23">
        <v>12.94</v>
      </c>
      <c r="Q1301" s="23">
        <v>0</v>
      </c>
      <c r="R1301" s="23">
        <v>0</v>
      </c>
      <c r="S1301" s="23">
        <v>0</v>
      </c>
      <c r="T1301" s="23">
        <v>0</v>
      </c>
      <c r="U1301" s="23">
        <v>0</v>
      </c>
      <c r="V1301" s="23">
        <v>0</v>
      </c>
      <c r="W1301" s="23">
        <v>0</v>
      </c>
      <c r="X1301" s="23">
        <v>0</v>
      </c>
      <c r="Y1301" s="24">
        <v>0</v>
      </c>
      <c r="Z1301" s="23">
        <v>1</v>
      </c>
      <c r="AA1301" s="23">
        <v>0</v>
      </c>
      <c r="AB1301" s="19" t="str">
        <f>VLOOKUP(E:E,笔记匹配!A:X,3,FALSE)</f>
        <v>圆湘琴</v>
      </c>
      <c r="AC1301" s="19" t="str">
        <f>VLOOKUP(E:E,笔记匹配!A:X,2,FALSE)</f>
        <v>月之精华</v>
      </c>
      <c r="AD1301" s="19" t="str">
        <f>VLOOKUP(E:E,笔记匹配!A:X,4,FALSE)</f>
        <v>广禾堂月之精华</v>
      </c>
    </row>
    <row r="1302" spans="1:30">
      <c r="A1302" s="22" t="s">
        <v>125</v>
      </c>
      <c r="B1302" s="22" t="s">
        <v>557</v>
      </c>
      <c r="C1302" s="23">
        <v>17419696</v>
      </c>
      <c r="D1302" s="22" t="s">
        <v>172</v>
      </c>
      <c r="E1302" s="22" t="s">
        <v>372</v>
      </c>
      <c r="F1302" s="22" t="s">
        <v>558</v>
      </c>
      <c r="G1302" s="23">
        <v>3345513</v>
      </c>
      <c r="H1302" s="22" t="s">
        <v>558</v>
      </c>
      <c r="I1302" s="23">
        <v>2733316</v>
      </c>
      <c r="J1302" s="22" t="s">
        <v>518</v>
      </c>
      <c r="K1302" s="23">
        <v>243.01</v>
      </c>
      <c r="L1302" s="23">
        <v>10750</v>
      </c>
      <c r="M1302" s="23">
        <v>324</v>
      </c>
      <c r="N1302" s="24">
        <v>0.0301</v>
      </c>
      <c r="O1302" s="23">
        <v>0.75</v>
      </c>
      <c r="P1302" s="23">
        <v>22.61</v>
      </c>
      <c r="Q1302" s="23">
        <v>1</v>
      </c>
      <c r="R1302" s="23">
        <v>0</v>
      </c>
      <c r="S1302" s="23">
        <v>1</v>
      </c>
      <c r="T1302" s="23">
        <v>0</v>
      </c>
      <c r="U1302" s="23">
        <v>0</v>
      </c>
      <c r="V1302" s="23">
        <v>2</v>
      </c>
      <c r="W1302" s="23">
        <v>121.5</v>
      </c>
      <c r="X1302" s="23">
        <v>0</v>
      </c>
      <c r="Y1302" s="24">
        <v>0</v>
      </c>
      <c r="Z1302" s="23">
        <v>1</v>
      </c>
      <c r="AA1302" s="23">
        <v>2</v>
      </c>
      <c r="AB1302" s="19" t="str">
        <f>VLOOKUP(E:E,笔记匹配!A:X,3,FALSE)</f>
        <v>圆湘琴</v>
      </c>
      <c r="AC1302" s="19" t="str">
        <f>VLOOKUP(E:E,笔记匹配!A:X,2,FALSE)</f>
        <v>月之精华</v>
      </c>
      <c r="AD1302" s="19" t="str">
        <f>VLOOKUP(E:E,笔记匹配!A:X,4,FALSE)</f>
        <v>广禾堂月之精华</v>
      </c>
    </row>
    <row r="1303" spans="1:30">
      <c r="A1303" s="22" t="s">
        <v>125</v>
      </c>
      <c r="B1303" s="22" t="s">
        <v>569</v>
      </c>
      <c r="C1303" s="23">
        <v>17994331</v>
      </c>
      <c r="D1303" s="22" t="s">
        <v>172</v>
      </c>
      <c r="E1303" s="22" t="s">
        <v>372</v>
      </c>
      <c r="F1303" s="22" t="s">
        <v>570</v>
      </c>
      <c r="G1303" s="23">
        <v>3555881</v>
      </c>
      <c r="H1303" s="22" t="s">
        <v>570</v>
      </c>
      <c r="I1303" s="23">
        <v>2940876</v>
      </c>
      <c r="J1303" s="22" t="s">
        <v>518</v>
      </c>
      <c r="K1303" s="23">
        <v>1.2</v>
      </c>
      <c r="L1303" s="23">
        <v>140</v>
      </c>
      <c r="M1303" s="23">
        <v>4</v>
      </c>
      <c r="N1303" s="24">
        <v>0.0286</v>
      </c>
      <c r="O1303" s="23">
        <v>0.3</v>
      </c>
      <c r="P1303" s="23">
        <v>8.57</v>
      </c>
      <c r="Q1303" s="23">
        <v>0</v>
      </c>
      <c r="R1303" s="23">
        <v>0</v>
      </c>
      <c r="S1303" s="23">
        <v>0</v>
      </c>
      <c r="T1303" s="23">
        <v>0</v>
      </c>
      <c r="U1303" s="23">
        <v>0</v>
      </c>
      <c r="V1303" s="23">
        <v>0</v>
      </c>
      <c r="W1303" s="23">
        <v>0</v>
      </c>
      <c r="X1303" s="23">
        <v>0</v>
      </c>
      <c r="Y1303" s="24">
        <v>0</v>
      </c>
      <c r="Z1303" s="23">
        <v>0</v>
      </c>
      <c r="AA1303" s="23">
        <v>0</v>
      </c>
      <c r="AB1303" s="19" t="str">
        <f>VLOOKUP(E:E,笔记匹配!A:X,3,FALSE)</f>
        <v>圆湘琴</v>
      </c>
      <c r="AC1303" s="19" t="str">
        <f>VLOOKUP(E:E,笔记匹配!A:X,2,FALSE)</f>
        <v>月之精华</v>
      </c>
      <c r="AD1303" s="19" t="str">
        <f>VLOOKUP(E:E,笔记匹配!A:X,4,FALSE)</f>
        <v>广禾堂月之精华</v>
      </c>
    </row>
    <row r="1304" spans="1:30">
      <c r="A1304" s="22" t="s">
        <v>125</v>
      </c>
      <c r="B1304" s="22" t="s">
        <v>573</v>
      </c>
      <c r="C1304" s="23">
        <v>18062841</v>
      </c>
      <c r="D1304" s="22" t="s">
        <v>172</v>
      </c>
      <c r="E1304" s="22" t="s">
        <v>373</v>
      </c>
      <c r="F1304" s="22" t="s">
        <v>574</v>
      </c>
      <c r="G1304" s="23">
        <v>3590010</v>
      </c>
      <c r="H1304" s="22" t="s">
        <v>575</v>
      </c>
      <c r="I1304" s="23">
        <v>2975201</v>
      </c>
      <c r="J1304" s="22" t="s">
        <v>518</v>
      </c>
      <c r="K1304" s="23">
        <v>4.5</v>
      </c>
      <c r="L1304" s="23">
        <v>248</v>
      </c>
      <c r="M1304" s="23">
        <v>15</v>
      </c>
      <c r="N1304" s="24">
        <v>0.0605</v>
      </c>
      <c r="O1304" s="23">
        <v>0.3</v>
      </c>
      <c r="P1304" s="23">
        <v>18.15</v>
      </c>
      <c r="Q1304" s="23">
        <v>0</v>
      </c>
      <c r="R1304" s="23">
        <v>0</v>
      </c>
      <c r="S1304" s="23">
        <v>0</v>
      </c>
      <c r="T1304" s="23">
        <v>0</v>
      </c>
      <c r="U1304" s="23">
        <v>0</v>
      </c>
      <c r="V1304" s="23">
        <v>0</v>
      </c>
      <c r="W1304" s="23">
        <v>0</v>
      </c>
      <c r="X1304" s="23">
        <v>0</v>
      </c>
      <c r="Y1304" s="24">
        <v>0</v>
      </c>
      <c r="Z1304" s="23">
        <v>0</v>
      </c>
      <c r="AA1304" s="23">
        <v>0</v>
      </c>
      <c r="AB1304" s="19" t="str">
        <f>VLOOKUP(E:E,笔记匹配!A:X,3,FALSE)</f>
        <v>西米是个小可爱</v>
      </c>
      <c r="AC1304" s="19" t="str">
        <f>VLOOKUP(E:E,笔记匹配!A:X,2,FALSE)</f>
        <v>月之精华</v>
      </c>
      <c r="AD1304" s="19" t="str">
        <f>VLOOKUP(E:E,笔记匹配!A:X,4,FALSE)</f>
        <v>广禾堂</v>
      </c>
    </row>
    <row r="1305" spans="1:30">
      <c r="A1305" s="22" t="s">
        <v>125</v>
      </c>
      <c r="B1305" s="22" t="s">
        <v>573</v>
      </c>
      <c r="C1305" s="23">
        <v>18063010</v>
      </c>
      <c r="D1305" s="22" t="s">
        <v>172</v>
      </c>
      <c r="E1305" s="22" t="s">
        <v>373</v>
      </c>
      <c r="F1305" s="22" t="s">
        <v>576</v>
      </c>
      <c r="G1305" s="23">
        <v>3590089</v>
      </c>
      <c r="H1305" s="22" t="s">
        <v>577</v>
      </c>
      <c r="I1305" s="23">
        <v>2975278</v>
      </c>
      <c r="J1305" s="22" t="s">
        <v>518</v>
      </c>
      <c r="K1305" s="23">
        <v>35.12</v>
      </c>
      <c r="L1305" s="23">
        <v>2304</v>
      </c>
      <c r="M1305" s="23">
        <v>81</v>
      </c>
      <c r="N1305" s="24">
        <v>0.0352</v>
      </c>
      <c r="O1305" s="23">
        <v>0.43</v>
      </c>
      <c r="P1305" s="23">
        <v>15.24</v>
      </c>
      <c r="Q1305" s="23">
        <v>1</v>
      </c>
      <c r="R1305" s="23">
        <v>0</v>
      </c>
      <c r="S1305" s="23">
        <v>0</v>
      </c>
      <c r="T1305" s="23">
        <v>1</v>
      </c>
      <c r="U1305" s="23">
        <v>0</v>
      </c>
      <c r="V1305" s="23">
        <v>2</v>
      </c>
      <c r="W1305" s="23">
        <v>17.56</v>
      </c>
      <c r="X1305" s="23">
        <v>0</v>
      </c>
      <c r="Y1305" s="24">
        <v>0</v>
      </c>
      <c r="Z1305" s="23">
        <v>0</v>
      </c>
      <c r="AA1305" s="23">
        <v>0</v>
      </c>
      <c r="AB1305" s="19" t="str">
        <f>VLOOKUP(E:E,笔记匹配!A:X,3,FALSE)</f>
        <v>西米是个小可爱</v>
      </c>
      <c r="AC1305" s="19" t="str">
        <f>VLOOKUP(E:E,笔记匹配!A:X,2,FALSE)</f>
        <v>月之精华</v>
      </c>
      <c r="AD1305" s="19" t="str">
        <f>VLOOKUP(E:E,笔记匹配!A:X,4,FALSE)</f>
        <v>广禾堂</v>
      </c>
    </row>
    <row r="1306" spans="1:30">
      <c r="A1306" s="22" t="s">
        <v>125</v>
      </c>
      <c r="B1306" s="22" t="s">
        <v>578</v>
      </c>
      <c r="C1306" s="23">
        <v>18063089</v>
      </c>
      <c r="D1306" s="22" t="s">
        <v>172</v>
      </c>
      <c r="E1306" s="22" t="s">
        <v>372</v>
      </c>
      <c r="F1306" s="22" t="s">
        <v>579</v>
      </c>
      <c r="G1306" s="23">
        <v>3590129</v>
      </c>
      <c r="H1306" s="22" t="s">
        <v>580</v>
      </c>
      <c r="I1306" s="23">
        <v>2975322</v>
      </c>
      <c r="J1306" s="22" t="s">
        <v>518</v>
      </c>
      <c r="K1306" s="23">
        <v>90.26</v>
      </c>
      <c r="L1306" s="23">
        <v>3635</v>
      </c>
      <c r="M1306" s="23">
        <v>101</v>
      </c>
      <c r="N1306" s="24">
        <v>0.0278</v>
      </c>
      <c r="O1306" s="23">
        <v>0.89</v>
      </c>
      <c r="P1306" s="23">
        <v>24.83</v>
      </c>
      <c r="Q1306" s="23">
        <v>0</v>
      </c>
      <c r="R1306" s="23">
        <v>0</v>
      </c>
      <c r="S1306" s="23">
        <v>0</v>
      </c>
      <c r="T1306" s="23">
        <v>0</v>
      </c>
      <c r="U1306" s="23">
        <v>0</v>
      </c>
      <c r="V1306" s="23">
        <v>0</v>
      </c>
      <c r="W1306" s="23">
        <v>0</v>
      </c>
      <c r="X1306" s="23">
        <v>0</v>
      </c>
      <c r="Y1306" s="24">
        <v>0</v>
      </c>
      <c r="Z1306" s="23">
        <v>0</v>
      </c>
      <c r="AA1306" s="23">
        <v>1</v>
      </c>
      <c r="AB1306" s="19" t="str">
        <f>VLOOKUP(E:E,笔记匹配!A:X,3,FALSE)</f>
        <v>圆湘琴</v>
      </c>
      <c r="AC1306" s="19" t="str">
        <f>VLOOKUP(E:E,笔记匹配!A:X,2,FALSE)</f>
        <v>月之精华</v>
      </c>
      <c r="AD1306" s="19" t="str">
        <f>VLOOKUP(E:E,笔记匹配!A:X,4,FALSE)</f>
        <v>广禾堂月之精华</v>
      </c>
    </row>
    <row r="1307" spans="1:30">
      <c r="A1307" s="22" t="s">
        <v>125</v>
      </c>
      <c r="B1307" s="22" t="s">
        <v>590</v>
      </c>
      <c r="C1307" s="23">
        <v>19153892</v>
      </c>
      <c r="D1307" s="22" t="s">
        <v>184</v>
      </c>
      <c r="E1307" s="22" t="s">
        <v>374</v>
      </c>
      <c r="F1307" s="22" t="s">
        <v>591</v>
      </c>
      <c r="G1307" s="23">
        <v>4107361</v>
      </c>
      <c r="H1307" s="22" t="s">
        <v>591</v>
      </c>
      <c r="I1307" s="23">
        <v>3489735</v>
      </c>
      <c r="J1307" s="22" t="s">
        <v>518</v>
      </c>
      <c r="K1307" s="23">
        <v>3.91</v>
      </c>
      <c r="L1307" s="23">
        <v>114</v>
      </c>
      <c r="M1307" s="23">
        <v>8</v>
      </c>
      <c r="N1307" s="24">
        <v>0.0702</v>
      </c>
      <c r="O1307" s="23">
        <v>0.49</v>
      </c>
      <c r="P1307" s="23">
        <v>34.3</v>
      </c>
      <c r="Q1307" s="23">
        <v>0</v>
      </c>
      <c r="R1307" s="23">
        <v>0</v>
      </c>
      <c r="S1307" s="23">
        <v>2</v>
      </c>
      <c r="T1307" s="23">
        <v>0</v>
      </c>
      <c r="U1307" s="23">
        <v>0</v>
      </c>
      <c r="V1307" s="23">
        <v>2</v>
      </c>
      <c r="W1307" s="23">
        <v>1.96</v>
      </c>
      <c r="X1307" s="23">
        <v>0</v>
      </c>
      <c r="Y1307" s="24">
        <v>0</v>
      </c>
      <c r="Z1307" s="23">
        <v>0</v>
      </c>
      <c r="AA1307" s="23">
        <v>0</v>
      </c>
      <c r="AB1307" s="19" t="str">
        <f>VLOOKUP(E:E,笔记匹配!A:X,3,FALSE)</f>
        <v>是你拐</v>
      </c>
      <c r="AC1307" s="19" t="str">
        <f>VLOOKUP(E:E,笔记匹配!A:X,2,FALSE)</f>
        <v>月之精华</v>
      </c>
      <c r="AD1307" s="19" t="str">
        <f>VLOOKUP(E:E,笔记匹配!A:X,4,FALSE)</f>
        <v>广禾堂月之精华</v>
      </c>
    </row>
    <row r="1308" spans="1:30">
      <c r="A1308" s="22" t="s">
        <v>125</v>
      </c>
      <c r="B1308" s="22" t="s">
        <v>598</v>
      </c>
      <c r="C1308" s="23">
        <v>19868929</v>
      </c>
      <c r="D1308" s="22" t="s">
        <v>172</v>
      </c>
      <c r="E1308" s="22" t="s">
        <v>372</v>
      </c>
      <c r="F1308" s="22" t="s">
        <v>599</v>
      </c>
      <c r="G1308" s="23">
        <v>4439660</v>
      </c>
      <c r="H1308" s="22" t="s">
        <v>599</v>
      </c>
      <c r="I1308" s="23">
        <v>3806955</v>
      </c>
      <c r="J1308" s="22" t="s">
        <v>518</v>
      </c>
      <c r="K1308" s="23">
        <v>111.35</v>
      </c>
      <c r="L1308" s="23">
        <v>4656</v>
      </c>
      <c r="M1308" s="23">
        <v>137</v>
      </c>
      <c r="N1308" s="24">
        <v>0.0294</v>
      </c>
      <c r="O1308" s="23">
        <v>0.81</v>
      </c>
      <c r="P1308" s="23">
        <v>23.92</v>
      </c>
      <c r="Q1308" s="23">
        <v>0</v>
      </c>
      <c r="R1308" s="23">
        <v>0</v>
      </c>
      <c r="S1308" s="23">
        <v>0</v>
      </c>
      <c r="T1308" s="23">
        <v>0</v>
      </c>
      <c r="U1308" s="23">
        <v>0</v>
      </c>
      <c r="V1308" s="23">
        <v>0</v>
      </c>
      <c r="W1308" s="23">
        <v>0</v>
      </c>
      <c r="X1308" s="23">
        <v>0</v>
      </c>
      <c r="Y1308" s="24">
        <v>0</v>
      </c>
      <c r="Z1308" s="23">
        <v>0</v>
      </c>
      <c r="AA1308" s="23">
        <v>0</v>
      </c>
      <c r="AB1308" s="19" t="str">
        <f>VLOOKUP(E:E,笔记匹配!A:X,3,FALSE)</f>
        <v>圆湘琴</v>
      </c>
      <c r="AC1308" s="19" t="str">
        <f>VLOOKUP(E:E,笔记匹配!A:X,2,FALSE)</f>
        <v>月之精华</v>
      </c>
      <c r="AD1308" s="19" t="str">
        <f>VLOOKUP(E:E,笔记匹配!A:X,4,FALSE)</f>
        <v>广禾堂月之精华</v>
      </c>
    </row>
    <row r="1309" spans="1:30">
      <c r="A1309" s="22" t="s">
        <v>125</v>
      </c>
      <c r="B1309" s="22" t="s">
        <v>610</v>
      </c>
      <c r="C1309" s="23">
        <v>20800058</v>
      </c>
      <c r="D1309" s="22" t="s">
        <v>184</v>
      </c>
      <c r="E1309" s="22" t="s">
        <v>372</v>
      </c>
      <c r="F1309" s="22" t="s">
        <v>611</v>
      </c>
      <c r="G1309" s="23">
        <v>4924835</v>
      </c>
      <c r="H1309" s="22" t="s">
        <v>611</v>
      </c>
      <c r="I1309" s="23">
        <v>4180685</v>
      </c>
      <c r="J1309" s="22" t="s">
        <v>518</v>
      </c>
      <c r="K1309" s="23">
        <v>105.58</v>
      </c>
      <c r="L1309" s="23">
        <v>4270</v>
      </c>
      <c r="M1309" s="23">
        <v>125</v>
      </c>
      <c r="N1309" s="24">
        <v>0.0293</v>
      </c>
      <c r="O1309" s="23">
        <v>0.84</v>
      </c>
      <c r="P1309" s="23">
        <v>24.73</v>
      </c>
      <c r="Q1309" s="23">
        <v>6</v>
      </c>
      <c r="R1309" s="23">
        <v>0</v>
      </c>
      <c r="S1309" s="23">
        <v>5</v>
      </c>
      <c r="T1309" s="23">
        <v>0</v>
      </c>
      <c r="U1309" s="23">
        <v>0</v>
      </c>
      <c r="V1309" s="23">
        <v>11</v>
      </c>
      <c r="W1309" s="23">
        <v>9.6</v>
      </c>
      <c r="X1309" s="23">
        <v>0</v>
      </c>
      <c r="Y1309" s="24">
        <v>0</v>
      </c>
      <c r="Z1309" s="23">
        <v>2</v>
      </c>
      <c r="AA1309" s="23">
        <v>2</v>
      </c>
      <c r="AB1309" s="19" t="str">
        <f>VLOOKUP(E:E,笔记匹配!A:X,3,FALSE)</f>
        <v>圆湘琴</v>
      </c>
      <c r="AC1309" s="19" t="str">
        <f>VLOOKUP(E:E,笔记匹配!A:X,2,FALSE)</f>
        <v>月之精华</v>
      </c>
      <c r="AD1309" s="19" t="str">
        <f>VLOOKUP(E:E,笔记匹配!A:X,4,FALSE)</f>
        <v>广禾堂月之精华</v>
      </c>
    </row>
    <row r="1310" spans="1:30">
      <c r="A1310" s="22" t="s">
        <v>125</v>
      </c>
      <c r="B1310" s="22" t="s">
        <v>614</v>
      </c>
      <c r="C1310" s="23">
        <v>20930624</v>
      </c>
      <c r="D1310" s="22" t="s">
        <v>184</v>
      </c>
      <c r="E1310" s="22" t="s">
        <v>390</v>
      </c>
      <c r="F1310" s="22" t="s">
        <v>615</v>
      </c>
      <c r="G1310" s="23">
        <v>4989047</v>
      </c>
      <c r="H1310" s="22" t="s">
        <v>616</v>
      </c>
      <c r="I1310" s="23">
        <v>4228648</v>
      </c>
      <c r="J1310" s="22" t="s">
        <v>518</v>
      </c>
      <c r="K1310" s="23">
        <v>247.65</v>
      </c>
      <c r="L1310" s="23">
        <v>9675</v>
      </c>
      <c r="M1310" s="23">
        <v>403</v>
      </c>
      <c r="N1310" s="24">
        <v>0.0417</v>
      </c>
      <c r="O1310" s="23">
        <v>0.61</v>
      </c>
      <c r="P1310" s="23">
        <v>25.6</v>
      </c>
      <c r="Q1310" s="23">
        <v>15</v>
      </c>
      <c r="R1310" s="23">
        <v>0</v>
      </c>
      <c r="S1310" s="23">
        <v>14</v>
      </c>
      <c r="T1310" s="23">
        <v>0</v>
      </c>
      <c r="U1310" s="23">
        <v>1</v>
      </c>
      <c r="V1310" s="23">
        <v>30</v>
      </c>
      <c r="W1310" s="23">
        <v>8.26</v>
      </c>
      <c r="X1310" s="23">
        <v>0</v>
      </c>
      <c r="Y1310" s="24">
        <v>0</v>
      </c>
      <c r="Z1310" s="23">
        <v>1</v>
      </c>
      <c r="AA1310" s="23">
        <v>2</v>
      </c>
      <c r="AB1310" s="19" t="str">
        <f>VLOOKUP(E:E,笔记匹配!A:X,3,FALSE)</f>
        <v>大雷芸</v>
      </c>
      <c r="AC1310" s="19" t="str">
        <f>VLOOKUP(E:E,笔记匹配!A:X,2,FALSE)</f>
        <v>月之精华</v>
      </c>
      <c r="AD1310" s="19" t="str">
        <f>VLOOKUP(E:E,笔记匹配!A:X,4,FALSE)</f>
        <v>广禾堂</v>
      </c>
    </row>
    <row r="1311" spans="1:30">
      <c r="A1311" s="22" t="s">
        <v>125</v>
      </c>
      <c r="B1311" s="22" t="s">
        <v>617</v>
      </c>
      <c r="C1311" s="23">
        <v>21038669</v>
      </c>
      <c r="D1311" s="22" t="s">
        <v>184</v>
      </c>
      <c r="E1311" s="22" t="s">
        <v>397</v>
      </c>
      <c r="F1311" s="22" t="s">
        <v>619</v>
      </c>
      <c r="G1311" s="23">
        <v>5038347</v>
      </c>
      <c r="H1311" s="22" t="s">
        <v>619</v>
      </c>
      <c r="I1311" s="23">
        <v>4265435</v>
      </c>
      <c r="J1311" s="22" t="s">
        <v>518</v>
      </c>
      <c r="K1311" s="23">
        <v>47.08</v>
      </c>
      <c r="L1311" s="23">
        <v>2615</v>
      </c>
      <c r="M1311" s="23">
        <v>51</v>
      </c>
      <c r="N1311" s="24">
        <v>0.0195</v>
      </c>
      <c r="O1311" s="23">
        <v>0.92</v>
      </c>
      <c r="P1311" s="23">
        <v>18</v>
      </c>
      <c r="Q1311" s="23">
        <v>2</v>
      </c>
      <c r="R1311" s="23">
        <v>0</v>
      </c>
      <c r="S1311" s="23">
        <v>3</v>
      </c>
      <c r="T1311" s="23">
        <v>0</v>
      </c>
      <c r="U1311" s="23">
        <v>0</v>
      </c>
      <c r="V1311" s="23">
        <v>5</v>
      </c>
      <c r="W1311" s="23">
        <v>9.42</v>
      </c>
      <c r="X1311" s="23">
        <v>0</v>
      </c>
      <c r="Y1311" s="24">
        <v>0</v>
      </c>
      <c r="Z1311" s="23">
        <v>0</v>
      </c>
      <c r="AA1311" s="23">
        <v>0</v>
      </c>
      <c r="AB1311" s="19" t="str">
        <f>VLOOKUP(E:E,笔记匹配!A:X,3,FALSE)</f>
        <v>木木酱</v>
      </c>
      <c r="AC1311" s="19" t="str">
        <f>VLOOKUP(E:E,笔记匹配!A:X,2,FALSE)</f>
        <v>月之精华</v>
      </c>
      <c r="AD1311" s="19" t="str">
        <f>VLOOKUP(E:E,笔记匹配!A:X,4,FALSE)</f>
        <v>广禾堂月子汤</v>
      </c>
    </row>
    <row r="1312" spans="1:30">
      <c r="A1312" s="22" t="s">
        <v>125</v>
      </c>
      <c r="B1312" s="22" t="s">
        <v>620</v>
      </c>
      <c r="C1312" s="23">
        <v>21399553</v>
      </c>
      <c r="D1312" s="22" t="s">
        <v>184</v>
      </c>
      <c r="E1312" s="22" t="s">
        <v>398</v>
      </c>
      <c r="F1312" s="22" t="s">
        <v>621</v>
      </c>
      <c r="G1312" s="23">
        <v>5211391</v>
      </c>
      <c r="H1312" s="22" t="s">
        <v>621</v>
      </c>
      <c r="I1312" s="23">
        <v>4393763</v>
      </c>
      <c r="J1312" s="22" t="s">
        <v>518</v>
      </c>
      <c r="K1312" s="23">
        <v>71.87</v>
      </c>
      <c r="L1312" s="23">
        <v>2751</v>
      </c>
      <c r="M1312" s="23">
        <v>89</v>
      </c>
      <c r="N1312" s="24">
        <v>0.0324</v>
      </c>
      <c r="O1312" s="23">
        <v>0.81</v>
      </c>
      <c r="P1312" s="23">
        <v>26.13</v>
      </c>
      <c r="Q1312" s="23">
        <v>3</v>
      </c>
      <c r="R1312" s="23">
        <v>1</v>
      </c>
      <c r="S1312" s="23">
        <v>3</v>
      </c>
      <c r="T1312" s="23">
        <v>1</v>
      </c>
      <c r="U1312" s="23">
        <v>0</v>
      </c>
      <c r="V1312" s="23">
        <v>8</v>
      </c>
      <c r="W1312" s="23">
        <v>8.98</v>
      </c>
      <c r="X1312" s="23">
        <v>0</v>
      </c>
      <c r="Y1312" s="24">
        <v>0</v>
      </c>
      <c r="Z1312" s="23">
        <v>4</v>
      </c>
      <c r="AA1312" s="23">
        <v>1</v>
      </c>
      <c r="AB1312" s="19" t="str">
        <f>VLOOKUP(E:E,笔记匹配!A:X,3,FALSE)</f>
        <v>苏Su超级爱吃甜品呀</v>
      </c>
      <c r="AC1312" s="19" t="str">
        <f>VLOOKUP(E:E,笔记匹配!A:X,2,FALSE)</f>
        <v>月之精华</v>
      </c>
      <c r="AD1312" s="19" t="str">
        <f>VLOOKUP(E:E,笔记匹配!A:X,4,FALSE)</f>
        <v>无</v>
      </c>
    </row>
    <row r="1313" spans="1:30">
      <c r="A1313" s="22" t="s">
        <v>125</v>
      </c>
      <c r="B1313" s="22" t="s">
        <v>622</v>
      </c>
      <c r="C1313" s="23">
        <v>21495214</v>
      </c>
      <c r="D1313" s="22" t="s">
        <v>184</v>
      </c>
      <c r="E1313" s="22" t="s">
        <v>399</v>
      </c>
      <c r="F1313" s="22" t="s">
        <v>623</v>
      </c>
      <c r="G1313" s="23">
        <v>5254218</v>
      </c>
      <c r="H1313" s="22" t="s">
        <v>623</v>
      </c>
      <c r="I1313" s="23">
        <v>4426644</v>
      </c>
      <c r="J1313" s="22" t="s">
        <v>518</v>
      </c>
      <c r="K1313" s="23">
        <v>202.16</v>
      </c>
      <c r="L1313" s="23">
        <v>10164</v>
      </c>
      <c r="M1313" s="23">
        <v>645</v>
      </c>
      <c r="N1313" s="24">
        <v>0.0635</v>
      </c>
      <c r="O1313" s="23">
        <v>0.31</v>
      </c>
      <c r="P1313" s="23">
        <v>19.89</v>
      </c>
      <c r="Q1313" s="23">
        <v>10</v>
      </c>
      <c r="R1313" s="23">
        <v>0</v>
      </c>
      <c r="S1313" s="23">
        <v>13</v>
      </c>
      <c r="T1313" s="23">
        <v>1</v>
      </c>
      <c r="U1313" s="23">
        <v>2</v>
      </c>
      <c r="V1313" s="23">
        <v>26</v>
      </c>
      <c r="W1313" s="23">
        <v>7.78</v>
      </c>
      <c r="X1313" s="23">
        <v>0</v>
      </c>
      <c r="Y1313" s="24">
        <v>0</v>
      </c>
      <c r="Z1313" s="23">
        <v>5</v>
      </c>
      <c r="AA1313" s="23">
        <v>15</v>
      </c>
      <c r="AB1313" s="19" t="str">
        <f>VLOOKUP(E:E,笔记匹配!A:X,3,FALSE)</f>
        <v>可可奈</v>
      </c>
      <c r="AC1313" s="19" t="str">
        <f>VLOOKUP(E:E,笔记匹配!A:X,2,FALSE)</f>
        <v>无</v>
      </c>
      <c r="AD1313" s="19" t="str">
        <f>VLOOKUP(E:E,笔记匹配!A:X,4,FALSE)</f>
        <v>无</v>
      </c>
    </row>
    <row r="1314" spans="1:30">
      <c r="A1314" s="22" t="s">
        <v>125</v>
      </c>
      <c r="B1314" s="22" t="s">
        <v>625</v>
      </c>
      <c r="C1314" s="23">
        <v>21579972</v>
      </c>
      <c r="D1314" s="22" t="s">
        <v>184</v>
      </c>
      <c r="E1314" s="22" t="s">
        <v>401</v>
      </c>
      <c r="F1314" s="22" t="s">
        <v>626</v>
      </c>
      <c r="G1314" s="23">
        <v>5291454</v>
      </c>
      <c r="H1314" s="22" t="s">
        <v>627</v>
      </c>
      <c r="I1314" s="23">
        <v>4455685</v>
      </c>
      <c r="J1314" s="22" t="s">
        <v>518</v>
      </c>
      <c r="K1314" s="23">
        <v>202.49</v>
      </c>
      <c r="L1314" s="23">
        <v>13523</v>
      </c>
      <c r="M1314" s="23">
        <v>795</v>
      </c>
      <c r="N1314" s="24">
        <v>0.0588</v>
      </c>
      <c r="O1314" s="23">
        <v>0.25</v>
      </c>
      <c r="P1314" s="23">
        <v>14.97</v>
      </c>
      <c r="Q1314" s="23">
        <v>9</v>
      </c>
      <c r="R1314" s="23">
        <v>0</v>
      </c>
      <c r="S1314" s="23">
        <v>2</v>
      </c>
      <c r="T1314" s="23">
        <v>0</v>
      </c>
      <c r="U1314" s="23">
        <v>0</v>
      </c>
      <c r="V1314" s="23">
        <v>11</v>
      </c>
      <c r="W1314" s="23">
        <v>18.41</v>
      </c>
      <c r="X1314" s="23">
        <v>0</v>
      </c>
      <c r="Y1314" s="24">
        <v>0</v>
      </c>
      <c r="Z1314" s="23">
        <v>1</v>
      </c>
      <c r="AA1314" s="23">
        <v>2</v>
      </c>
      <c r="AB1314" s="19" t="str">
        <f>VLOOKUP(E:E,笔记匹配!A:X,3,FALSE)</f>
        <v>是麦子吖~</v>
      </c>
      <c r="AC1314" s="19" t="str">
        <f>VLOOKUP(E:E,笔记匹配!A:X,2,FALSE)</f>
        <v>无</v>
      </c>
      <c r="AD1314" s="19" t="str">
        <f>VLOOKUP(E:E,笔记匹配!A:X,4,FALSE)</f>
        <v>无</v>
      </c>
    </row>
    <row r="1315" spans="1:30">
      <c r="A1315" s="22" t="s">
        <v>125</v>
      </c>
      <c r="B1315" s="22" t="s">
        <v>628</v>
      </c>
      <c r="C1315" s="23">
        <v>21705266</v>
      </c>
      <c r="D1315" s="22" t="s">
        <v>184</v>
      </c>
      <c r="E1315" s="22" t="s">
        <v>402</v>
      </c>
      <c r="F1315" s="22" t="s">
        <v>629</v>
      </c>
      <c r="G1315" s="23">
        <v>5346081</v>
      </c>
      <c r="H1315" s="22" t="s">
        <v>629</v>
      </c>
      <c r="I1315" s="23">
        <v>4497501</v>
      </c>
      <c r="J1315" s="22" t="s">
        <v>518</v>
      </c>
      <c r="K1315" s="23">
        <v>199.04</v>
      </c>
      <c r="L1315" s="23">
        <v>13945</v>
      </c>
      <c r="M1315" s="23">
        <v>771</v>
      </c>
      <c r="N1315" s="24">
        <v>0.0553</v>
      </c>
      <c r="O1315" s="23">
        <v>0.26</v>
      </c>
      <c r="P1315" s="23">
        <v>14.27</v>
      </c>
      <c r="Q1315" s="23">
        <v>17</v>
      </c>
      <c r="R1315" s="23">
        <v>1</v>
      </c>
      <c r="S1315" s="23">
        <v>12</v>
      </c>
      <c r="T1315" s="23">
        <v>1</v>
      </c>
      <c r="U1315" s="23">
        <v>0</v>
      </c>
      <c r="V1315" s="23">
        <v>31</v>
      </c>
      <c r="W1315" s="23">
        <v>6.42</v>
      </c>
      <c r="X1315" s="23">
        <v>0</v>
      </c>
      <c r="Y1315" s="24">
        <v>0</v>
      </c>
      <c r="Z1315" s="23">
        <v>2</v>
      </c>
      <c r="AA1315" s="23">
        <v>6</v>
      </c>
      <c r="AB1315" s="19" t="str">
        <f>VLOOKUP(E:E,笔记匹配!A:X,3,FALSE)</f>
        <v>小茹来杯冰美式</v>
      </c>
      <c r="AC1315" s="19" t="str">
        <f>VLOOKUP(E:E,笔记匹配!A:X,2,FALSE)</f>
        <v>月之精华</v>
      </c>
      <c r="AD1315" s="19" t="str">
        <f>VLOOKUP(E:E,笔记匹配!A:X,4,FALSE)</f>
        <v>无</v>
      </c>
    </row>
    <row r="1316" spans="1:30">
      <c r="A1316" s="22" t="s">
        <v>125</v>
      </c>
      <c r="B1316" s="22" t="s">
        <v>630</v>
      </c>
      <c r="C1316" s="23">
        <v>21902004</v>
      </c>
      <c r="D1316" s="22" t="s">
        <v>184</v>
      </c>
      <c r="E1316" s="22" t="s">
        <v>403</v>
      </c>
      <c r="F1316" s="22" t="s">
        <v>631</v>
      </c>
      <c r="G1316" s="23">
        <v>5439828</v>
      </c>
      <c r="H1316" s="22" t="s">
        <v>631</v>
      </c>
      <c r="I1316" s="23">
        <v>4568189</v>
      </c>
      <c r="J1316" s="22" t="s">
        <v>518</v>
      </c>
      <c r="K1316" s="23">
        <v>52.8</v>
      </c>
      <c r="L1316" s="23">
        <v>3432</v>
      </c>
      <c r="M1316" s="23">
        <v>81</v>
      </c>
      <c r="N1316" s="24">
        <v>0.0236</v>
      </c>
      <c r="O1316" s="23">
        <v>0.65</v>
      </c>
      <c r="P1316" s="23">
        <v>15.38</v>
      </c>
      <c r="Q1316" s="23">
        <v>1</v>
      </c>
      <c r="R1316" s="23">
        <v>0</v>
      </c>
      <c r="S1316" s="23">
        <v>0</v>
      </c>
      <c r="T1316" s="23">
        <v>0</v>
      </c>
      <c r="U1316" s="23">
        <v>0</v>
      </c>
      <c r="V1316" s="23">
        <v>1</v>
      </c>
      <c r="W1316" s="23">
        <v>52.8</v>
      </c>
      <c r="X1316" s="23">
        <v>0</v>
      </c>
      <c r="Y1316" s="24">
        <v>0</v>
      </c>
      <c r="Z1316" s="23">
        <v>0</v>
      </c>
      <c r="AA1316" s="23">
        <v>0</v>
      </c>
      <c r="AB1316" s="19" t="str">
        <f>VLOOKUP(E:E,笔记匹配!A:X,3,FALSE)</f>
        <v>官方首发! 保姆级双十一攻略，这样买最省钱</v>
      </c>
      <c r="AC1316" s="19" t="str">
        <f>VLOOKUP(E:E,笔记匹配!A:X,2,FALSE)</f>
        <v>无</v>
      </c>
      <c r="AD1316" s="19" t="str">
        <f>VLOOKUP(E:E,笔记匹配!A:X,4,FALSE)</f>
        <v>无</v>
      </c>
    </row>
    <row r="1317" spans="1:30">
      <c r="A1317" s="22" t="s">
        <v>126</v>
      </c>
      <c r="B1317" s="22" t="s">
        <v>521</v>
      </c>
      <c r="C1317" s="23">
        <v>16642222</v>
      </c>
      <c r="D1317" s="22" t="s">
        <v>172</v>
      </c>
      <c r="E1317" s="22" t="s">
        <v>372</v>
      </c>
      <c r="F1317" s="22" t="s">
        <v>522</v>
      </c>
      <c r="G1317" s="23">
        <v>3233847</v>
      </c>
      <c r="H1317" s="22" t="s">
        <v>522</v>
      </c>
      <c r="I1317" s="23">
        <v>2619163</v>
      </c>
      <c r="J1317" s="22" t="s">
        <v>518</v>
      </c>
      <c r="K1317" s="23">
        <v>188.13</v>
      </c>
      <c r="L1317" s="23">
        <v>6803</v>
      </c>
      <c r="M1317" s="23">
        <v>250</v>
      </c>
      <c r="N1317" s="24">
        <v>0.0367</v>
      </c>
      <c r="O1317" s="23">
        <v>0.75</v>
      </c>
      <c r="P1317" s="23">
        <v>27.65</v>
      </c>
      <c r="Q1317" s="23">
        <v>4</v>
      </c>
      <c r="R1317" s="23">
        <v>0</v>
      </c>
      <c r="S1317" s="23">
        <v>0</v>
      </c>
      <c r="T1317" s="23">
        <v>0</v>
      </c>
      <c r="U1317" s="23">
        <v>0</v>
      </c>
      <c r="V1317" s="23">
        <v>4</v>
      </c>
      <c r="W1317" s="23">
        <v>47.03</v>
      </c>
      <c r="X1317" s="23">
        <v>0</v>
      </c>
      <c r="Y1317" s="24">
        <v>0</v>
      </c>
      <c r="Z1317" s="23">
        <v>1</v>
      </c>
      <c r="AA1317" s="23">
        <v>2</v>
      </c>
      <c r="AB1317" s="19" t="str">
        <f>VLOOKUP(E:E,笔记匹配!A:X,3,FALSE)</f>
        <v>圆湘琴</v>
      </c>
      <c r="AC1317" s="19" t="str">
        <f>VLOOKUP(E:E,笔记匹配!A:X,2,FALSE)</f>
        <v>月之精华</v>
      </c>
      <c r="AD1317" s="19" t="str">
        <f>VLOOKUP(E:E,笔记匹配!A:X,4,FALSE)</f>
        <v>广禾堂月之精华</v>
      </c>
    </row>
    <row r="1318" spans="1:30">
      <c r="A1318" s="22" t="s">
        <v>126</v>
      </c>
      <c r="B1318" s="22" t="s">
        <v>521</v>
      </c>
      <c r="C1318" s="23">
        <v>16642794</v>
      </c>
      <c r="D1318" s="22" t="s">
        <v>172</v>
      </c>
      <c r="E1318" s="22" t="s">
        <v>372</v>
      </c>
      <c r="F1318" s="22" t="s">
        <v>523</v>
      </c>
      <c r="G1318" s="23">
        <v>3233955</v>
      </c>
      <c r="H1318" s="22" t="s">
        <v>523</v>
      </c>
      <c r="I1318" s="23">
        <v>2619293</v>
      </c>
      <c r="J1318" s="22" t="s">
        <v>518</v>
      </c>
      <c r="K1318" s="23">
        <v>243.45</v>
      </c>
      <c r="L1318" s="23">
        <v>8599</v>
      </c>
      <c r="M1318" s="23">
        <v>292</v>
      </c>
      <c r="N1318" s="24">
        <v>0.034</v>
      </c>
      <c r="O1318" s="23">
        <v>0.83</v>
      </c>
      <c r="P1318" s="23">
        <v>28.31</v>
      </c>
      <c r="Q1318" s="23">
        <v>1</v>
      </c>
      <c r="R1318" s="23">
        <v>0</v>
      </c>
      <c r="S1318" s="23">
        <v>1</v>
      </c>
      <c r="T1318" s="23">
        <v>0</v>
      </c>
      <c r="U1318" s="23">
        <v>1</v>
      </c>
      <c r="V1318" s="23">
        <v>3</v>
      </c>
      <c r="W1318" s="23">
        <v>81.15</v>
      </c>
      <c r="X1318" s="23">
        <v>0</v>
      </c>
      <c r="Y1318" s="24">
        <v>0</v>
      </c>
      <c r="Z1318" s="23">
        <v>2</v>
      </c>
      <c r="AA1318" s="23">
        <v>0</v>
      </c>
      <c r="AB1318" s="19" t="str">
        <f>VLOOKUP(E:E,笔记匹配!A:X,3,FALSE)</f>
        <v>圆湘琴</v>
      </c>
      <c r="AC1318" s="19" t="str">
        <f>VLOOKUP(E:E,笔记匹配!A:X,2,FALSE)</f>
        <v>月之精华</v>
      </c>
      <c r="AD1318" s="19" t="str">
        <f>VLOOKUP(E:E,笔记匹配!A:X,4,FALSE)</f>
        <v>广禾堂月之精华</v>
      </c>
    </row>
    <row r="1319" spans="1:30">
      <c r="A1319" s="22" t="s">
        <v>126</v>
      </c>
      <c r="B1319" s="22" t="s">
        <v>521</v>
      </c>
      <c r="C1319" s="23">
        <v>16642894</v>
      </c>
      <c r="D1319" s="22" t="s">
        <v>172</v>
      </c>
      <c r="E1319" s="22" t="s">
        <v>372</v>
      </c>
      <c r="F1319" s="22" t="s">
        <v>524</v>
      </c>
      <c r="G1319" s="23">
        <v>3233979</v>
      </c>
      <c r="H1319" s="22" t="s">
        <v>524</v>
      </c>
      <c r="I1319" s="23">
        <v>2619310</v>
      </c>
      <c r="J1319" s="22" t="s">
        <v>518</v>
      </c>
      <c r="K1319" s="23">
        <v>0.3</v>
      </c>
      <c r="L1319" s="23">
        <v>71</v>
      </c>
      <c r="M1319" s="23">
        <v>1</v>
      </c>
      <c r="N1319" s="24">
        <v>0.0141</v>
      </c>
      <c r="O1319" s="23">
        <v>0.3</v>
      </c>
      <c r="P1319" s="23">
        <v>4.23</v>
      </c>
      <c r="Q1319" s="23">
        <v>0</v>
      </c>
      <c r="R1319" s="23">
        <v>0</v>
      </c>
      <c r="S1319" s="23">
        <v>0</v>
      </c>
      <c r="T1319" s="23">
        <v>0</v>
      </c>
      <c r="U1319" s="23">
        <v>0</v>
      </c>
      <c r="V1319" s="23">
        <v>0</v>
      </c>
      <c r="W1319" s="23">
        <v>0</v>
      </c>
      <c r="X1319" s="23">
        <v>0</v>
      </c>
      <c r="Y1319" s="24">
        <v>0</v>
      </c>
      <c r="Z1319" s="23">
        <v>0</v>
      </c>
      <c r="AA1319" s="23">
        <v>0</v>
      </c>
      <c r="AB1319" s="19" t="str">
        <f>VLOOKUP(E:E,笔记匹配!A:X,3,FALSE)</f>
        <v>圆湘琴</v>
      </c>
      <c r="AC1319" s="19" t="str">
        <f>VLOOKUP(E:E,笔记匹配!A:X,2,FALSE)</f>
        <v>月之精华</v>
      </c>
      <c r="AD1319" s="19" t="str">
        <f>VLOOKUP(E:E,笔记匹配!A:X,4,FALSE)</f>
        <v>广禾堂月之精华</v>
      </c>
    </row>
    <row r="1320" spans="1:30">
      <c r="A1320" s="22" t="s">
        <v>126</v>
      </c>
      <c r="B1320" s="22" t="s">
        <v>531</v>
      </c>
      <c r="C1320" s="23">
        <v>16851432</v>
      </c>
      <c r="D1320" s="22" t="s">
        <v>172</v>
      </c>
      <c r="E1320" s="22" t="s">
        <v>372</v>
      </c>
      <c r="F1320" s="22" t="s">
        <v>532</v>
      </c>
      <c r="G1320" s="23">
        <v>3264185</v>
      </c>
      <c r="H1320" s="22" t="s">
        <v>532</v>
      </c>
      <c r="I1320" s="23">
        <v>2651960</v>
      </c>
      <c r="J1320" s="22" t="s">
        <v>518</v>
      </c>
      <c r="K1320" s="23">
        <v>55.88</v>
      </c>
      <c r="L1320" s="23">
        <v>2892</v>
      </c>
      <c r="M1320" s="23">
        <v>117</v>
      </c>
      <c r="N1320" s="24">
        <v>0.0405</v>
      </c>
      <c r="O1320" s="23">
        <v>0.48</v>
      </c>
      <c r="P1320" s="23">
        <v>19.32</v>
      </c>
      <c r="Q1320" s="23">
        <v>1</v>
      </c>
      <c r="R1320" s="23">
        <v>0</v>
      </c>
      <c r="S1320" s="23">
        <v>1</v>
      </c>
      <c r="T1320" s="23">
        <v>1</v>
      </c>
      <c r="U1320" s="23">
        <v>0</v>
      </c>
      <c r="V1320" s="23">
        <v>3</v>
      </c>
      <c r="W1320" s="23">
        <v>18.63</v>
      </c>
      <c r="X1320" s="23">
        <v>0</v>
      </c>
      <c r="Y1320" s="24">
        <v>0</v>
      </c>
      <c r="Z1320" s="23">
        <v>0</v>
      </c>
      <c r="AA1320" s="23">
        <v>1</v>
      </c>
      <c r="AB1320" s="19" t="str">
        <f>VLOOKUP(E:E,笔记匹配!A:X,3,FALSE)</f>
        <v>圆湘琴</v>
      </c>
      <c r="AC1320" s="19" t="str">
        <f>VLOOKUP(E:E,笔记匹配!A:X,2,FALSE)</f>
        <v>月之精华</v>
      </c>
      <c r="AD1320" s="19" t="str">
        <f>VLOOKUP(E:E,笔记匹配!A:X,4,FALSE)</f>
        <v>广禾堂月之精华</v>
      </c>
    </row>
    <row r="1321" spans="1:30">
      <c r="A1321" s="22" t="s">
        <v>126</v>
      </c>
      <c r="B1321" s="22" t="s">
        <v>557</v>
      </c>
      <c r="C1321" s="23">
        <v>17419696</v>
      </c>
      <c r="D1321" s="22" t="s">
        <v>172</v>
      </c>
      <c r="E1321" s="22" t="s">
        <v>372</v>
      </c>
      <c r="F1321" s="22" t="s">
        <v>558</v>
      </c>
      <c r="G1321" s="23">
        <v>3345513</v>
      </c>
      <c r="H1321" s="22" t="s">
        <v>558</v>
      </c>
      <c r="I1321" s="23">
        <v>2733316</v>
      </c>
      <c r="J1321" s="22" t="s">
        <v>518</v>
      </c>
      <c r="K1321" s="23">
        <v>257.51</v>
      </c>
      <c r="L1321" s="23">
        <v>11203</v>
      </c>
      <c r="M1321" s="23">
        <v>333</v>
      </c>
      <c r="N1321" s="24">
        <v>0.0297</v>
      </c>
      <c r="O1321" s="23">
        <v>0.77</v>
      </c>
      <c r="P1321" s="23">
        <v>22.99</v>
      </c>
      <c r="Q1321" s="23">
        <v>5</v>
      </c>
      <c r="R1321" s="23">
        <v>0</v>
      </c>
      <c r="S1321" s="23">
        <v>2</v>
      </c>
      <c r="T1321" s="23">
        <v>0</v>
      </c>
      <c r="U1321" s="23">
        <v>0</v>
      </c>
      <c r="V1321" s="23">
        <v>7</v>
      </c>
      <c r="W1321" s="23">
        <v>36.79</v>
      </c>
      <c r="X1321" s="23">
        <v>0</v>
      </c>
      <c r="Y1321" s="24">
        <v>0</v>
      </c>
      <c r="Z1321" s="23">
        <v>2</v>
      </c>
      <c r="AA1321" s="23">
        <v>0</v>
      </c>
      <c r="AB1321" s="19" t="str">
        <f>VLOOKUP(E:E,笔记匹配!A:X,3,FALSE)</f>
        <v>圆湘琴</v>
      </c>
      <c r="AC1321" s="19" t="str">
        <f>VLOOKUP(E:E,笔记匹配!A:X,2,FALSE)</f>
        <v>月之精华</v>
      </c>
      <c r="AD1321" s="19" t="str">
        <f>VLOOKUP(E:E,笔记匹配!A:X,4,FALSE)</f>
        <v>广禾堂月之精华</v>
      </c>
    </row>
    <row r="1322" spans="1:30">
      <c r="A1322" s="22" t="s">
        <v>126</v>
      </c>
      <c r="B1322" s="22" t="s">
        <v>569</v>
      </c>
      <c r="C1322" s="23">
        <v>17994331</v>
      </c>
      <c r="D1322" s="22" t="s">
        <v>172</v>
      </c>
      <c r="E1322" s="22" t="s">
        <v>372</v>
      </c>
      <c r="F1322" s="22" t="s">
        <v>570</v>
      </c>
      <c r="G1322" s="23">
        <v>3555881</v>
      </c>
      <c r="H1322" s="22" t="s">
        <v>570</v>
      </c>
      <c r="I1322" s="23">
        <v>2940876</v>
      </c>
      <c r="J1322" s="22" t="s">
        <v>518</v>
      </c>
      <c r="K1322" s="23">
        <v>1.46</v>
      </c>
      <c r="L1322" s="23">
        <v>154</v>
      </c>
      <c r="M1322" s="23">
        <v>5</v>
      </c>
      <c r="N1322" s="24">
        <v>0.0325</v>
      </c>
      <c r="O1322" s="23">
        <v>0.29</v>
      </c>
      <c r="P1322" s="23">
        <v>9.48</v>
      </c>
      <c r="Q1322" s="23">
        <v>0</v>
      </c>
      <c r="R1322" s="23">
        <v>0</v>
      </c>
      <c r="S1322" s="23">
        <v>0</v>
      </c>
      <c r="T1322" s="23">
        <v>0</v>
      </c>
      <c r="U1322" s="23">
        <v>0</v>
      </c>
      <c r="V1322" s="23">
        <v>0</v>
      </c>
      <c r="W1322" s="23">
        <v>0</v>
      </c>
      <c r="X1322" s="23">
        <v>0</v>
      </c>
      <c r="Y1322" s="24">
        <v>0</v>
      </c>
      <c r="Z1322" s="23">
        <v>0</v>
      </c>
      <c r="AA1322" s="23">
        <v>0</v>
      </c>
      <c r="AB1322" s="19" t="str">
        <f>VLOOKUP(E:E,笔记匹配!A:X,3,FALSE)</f>
        <v>圆湘琴</v>
      </c>
      <c r="AC1322" s="19" t="str">
        <f>VLOOKUP(E:E,笔记匹配!A:X,2,FALSE)</f>
        <v>月之精华</v>
      </c>
      <c r="AD1322" s="19" t="str">
        <f>VLOOKUP(E:E,笔记匹配!A:X,4,FALSE)</f>
        <v>广禾堂月之精华</v>
      </c>
    </row>
    <row r="1323" spans="1:30">
      <c r="A1323" s="22" t="s">
        <v>126</v>
      </c>
      <c r="B1323" s="22" t="s">
        <v>573</v>
      </c>
      <c r="C1323" s="23">
        <v>18062841</v>
      </c>
      <c r="D1323" s="22" t="s">
        <v>172</v>
      </c>
      <c r="E1323" s="22" t="s">
        <v>373</v>
      </c>
      <c r="F1323" s="22" t="s">
        <v>574</v>
      </c>
      <c r="G1323" s="23">
        <v>3590010</v>
      </c>
      <c r="H1323" s="22" t="s">
        <v>575</v>
      </c>
      <c r="I1323" s="23">
        <v>2975201</v>
      </c>
      <c r="J1323" s="22" t="s">
        <v>518</v>
      </c>
      <c r="K1323" s="23">
        <v>2.99</v>
      </c>
      <c r="L1323" s="23">
        <v>193</v>
      </c>
      <c r="M1323" s="23">
        <v>10</v>
      </c>
      <c r="N1323" s="24">
        <v>0.0518</v>
      </c>
      <c r="O1323" s="23">
        <v>0.3</v>
      </c>
      <c r="P1323" s="23">
        <v>15.49</v>
      </c>
      <c r="Q1323" s="23">
        <v>0</v>
      </c>
      <c r="R1323" s="23">
        <v>0</v>
      </c>
      <c r="S1323" s="23">
        <v>0</v>
      </c>
      <c r="T1323" s="23">
        <v>0</v>
      </c>
      <c r="U1323" s="23">
        <v>0</v>
      </c>
      <c r="V1323" s="23">
        <v>0</v>
      </c>
      <c r="W1323" s="23">
        <v>0</v>
      </c>
      <c r="X1323" s="23">
        <v>0</v>
      </c>
      <c r="Y1323" s="24">
        <v>0</v>
      </c>
      <c r="Z1323" s="23">
        <v>0</v>
      </c>
      <c r="AA1323" s="23">
        <v>0</v>
      </c>
      <c r="AB1323" s="19" t="str">
        <f>VLOOKUP(E:E,笔记匹配!A:X,3,FALSE)</f>
        <v>西米是个小可爱</v>
      </c>
      <c r="AC1323" s="19" t="str">
        <f>VLOOKUP(E:E,笔记匹配!A:X,2,FALSE)</f>
        <v>月之精华</v>
      </c>
      <c r="AD1323" s="19" t="str">
        <f>VLOOKUP(E:E,笔记匹配!A:X,4,FALSE)</f>
        <v>广禾堂</v>
      </c>
    </row>
    <row r="1324" spans="1:30">
      <c r="A1324" s="22" t="s">
        <v>126</v>
      </c>
      <c r="B1324" s="22" t="s">
        <v>573</v>
      </c>
      <c r="C1324" s="23">
        <v>18063010</v>
      </c>
      <c r="D1324" s="22" t="s">
        <v>172</v>
      </c>
      <c r="E1324" s="22" t="s">
        <v>373</v>
      </c>
      <c r="F1324" s="22" t="s">
        <v>576</v>
      </c>
      <c r="G1324" s="23">
        <v>3590089</v>
      </c>
      <c r="H1324" s="22" t="s">
        <v>577</v>
      </c>
      <c r="I1324" s="23">
        <v>2975278</v>
      </c>
      <c r="J1324" s="22" t="s">
        <v>518</v>
      </c>
      <c r="K1324" s="23">
        <v>22.31</v>
      </c>
      <c r="L1324" s="23">
        <v>1680</v>
      </c>
      <c r="M1324" s="23">
        <v>55</v>
      </c>
      <c r="N1324" s="24">
        <v>0.0327</v>
      </c>
      <c r="O1324" s="23">
        <v>0.41</v>
      </c>
      <c r="P1324" s="23">
        <v>13.28</v>
      </c>
      <c r="Q1324" s="23">
        <v>0</v>
      </c>
      <c r="R1324" s="23">
        <v>0</v>
      </c>
      <c r="S1324" s="23">
        <v>0</v>
      </c>
      <c r="T1324" s="23">
        <v>0</v>
      </c>
      <c r="U1324" s="23">
        <v>0</v>
      </c>
      <c r="V1324" s="23">
        <v>0</v>
      </c>
      <c r="W1324" s="23">
        <v>0</v>
      </c>
      <c r="X1324" s="23">
        <v>0</v>
      </c>
      <c r="Y1324" s="24">
        <v>0</v>
      </c>
      <c r="Z1324" s="23">
        <v>1</v>
      </c>
      <c r="AA1324" s="23">
        <v>0</v>
      </c>
      <c r="AB1324" s="19" t="str">
        <f>VLOOKUP(E:E,笔记匹配!A:X,3,FALSE)</f>
        <v>西米是个小可爱</v>
      </c>
      <c r="AC1324" s="19" t="str">
        <f>VLOOKUP(E:E,笔记匹配!A:X,2,FALSE)</f>
        <v>月之精华</v>
      </c>
      <c r="AD1324" s="19" t="str">
        <f>VLOOKUP(E:E,笔记匹配!A:X,4,FALSE)</f>
        <v>广禾堂</v>
      </c>
    </row>
    <row r="1325" spans="1:30">
      <c r="A1325" s="22" t="s">
        <v>126</v>
      </c>
      <c r="B1325" s="22" t="s">
        <v>578</v>
      </c>
      <c r="C1325" s="23">
        <v>18063089</v>
      </c>
      <c r="D1325" s="22" t="s">
        <v>172</v>
      </c>
      <c r="E1325" s="22" t="s">
        <v>372</v>
      </c>
      <c r="F1325" s="22" t="s">
        <v>579</v>
      </c>
      <c r="G1325" s="23">
        <v>3590129</v>
      </c>
      <c r="H1325" s="22" t="s">
        <v>580</v>
      </c>
      <c r="I1325" s="23">
        <v>2975322</v>
      </c>
      <c r="J1325" s="22" t="s">
        <v>518</v>
      </c>
      <c r="K1325" s="23">
        <v>59.61</v>
      </c>
      <c r="L1325" s="23">
        <v>2945</v>
      </c>
      <c r="M1325" s="23">
        <v>68</v>
      </c>
      <c r="N1325" s="24">
        <v>0.0231</v>
      </c>
      <c r="O1325" s="23">
        <v>0.88</v>
      </c>
      <c r="P1325" s="23">
        <v>20.24</v>
      </c>
      <c r="Q1325" s="23">
        <v>0</v>
      </c>
      <c r="R1325" s="23">
        <v>0</v>
      </c>
      <c r="S1325" s="23">
        <v>0</v>
      </c>
      <c r="T1325" s="23">
        <v>0</v>
      </c>
      <c r="U1325" s="23">
        <v>0</v>
      </c>
      <c r="V1325" s="23">
        <v>0</v>
      </c>
      <c r="W1325" s="23">
        <v>0</v>
      </c>
      <c r="X1325" s="23">
        <v>0</v>
      </c>
      <c r="Y1325" s="24">
        <v>0</v>
      </c>
      <c r="Z1325" s="23">
        <v>0</v>
      </c>
      <c r="AA1325" s="23">
        <v>0</v>
      </c>
      <c r="AB1325" s="19" t="str">
        <f>VLOOKUP(E:E,笔记匹配!A:X,3,FALSE)</f>
        <v>圆湘琴</v>
      </c>
      <c r="AC1325" s="19" t="str">
        <f>VLOOKUP(E:E,笔记匹配!A:X,2,FALSE)</f>
        <v>月之精华</v>
      </c>
      <c r="AD1325" s="19" t="str">
        <f>VLOOKUP(E:E,笔记匹配!A:X,4,FALSE)</f>
        <v>广禾堂月之精华</v>
      </c>
    </row>
    <row r="1326" spans="1:30">
      <c r="A1326" s="22" t="s">
        <v>126</v>
      </c>
      <c r="B1326" s="22" t="s">
        <v>590</v>
      </c>
      <c r="C1326" s="23">
        <v>19153892</v>
      </c>
      <c r="D1326" s="22" t="s">
        <v>184</v>
      </c>
      <c r="E1326" s="22" t="s">
        <v>374</v>
      </c>
      <c r="F1326" s="22" t="s">
        <v>591</v>
      </c>
      <c r="G1326" s="23">
        <v>4107361</v>
      </c>
      <c r="H1326" s="22" t="s">
        <v>591</v>
      </c>
      <c r="I1326" s="23">
        <v>3489735</v>
      </c>
      <c r="J1326" s="22" t="s">
        <v>518</v>
      </c>
      <c r="K1326" s="23">
        <v>4.82</v>
      </c>
      <c r="L1326" s="23">
        <v>185</v>
      </c>
      <c r="M1326" s="23">
        <v>9</v>
      </c>
      <c r="N1326" s="24">
        <v>0.0486</v>
      </c>
      <c r="O1326" s="23">
        <v>0.54</v>
      </c>
      <c r="P1326" s="23">
        <v>26.05</v>
      </c>
      <c r="Q1326" s="23">
        <v>0</v>
      </c>
      <c r="R1326" s="23">
        <v>0</v>
      </c>
      <c r="S1326" s="23">
        <v>0</v>
      </c>
      <c r="T1326" s="23">
        <v>0</v>
      </c>
      <c r="U1326" s="23">
        <v>0</v>
      </c>
      <c r="V1326" s="23">
        <v>0</v>
      </c>
      <c r="W1326" s="23">
        <v>0</v>
      </c>
      <c r="X1326" s="23">
        <v>0</v>
      </c>
      <c r="Y1326" s="24">
        <v>0</v>
      </c>
      <c r="Z1326" s="23">
        <v>0</v>
      </c>
      <c r="AA1326" s="23">
        <v>0</v>
      </c>
      <c r="AB1326" s="19" t="str">
        <f>VLOOKUP(E:E,笔记匹配!A:X,3,FALSE)</f>
        <v>是你拐</v>
      </c>
      <c r="AC1326" s="19" t="str">
        <f>VLOOKUP(E:E,笔记匹配!A:X,2,FALSE)</f>
        <v>月之精华</v>
      </c>
      <c r="AD1326" s="19" t="str">
        <f>VLOOKUP(E:E,笔记匹配!A:X,4,FALSE)</f>
        <v>广禾堂月之精华</v>
      </c>
    </row>
    <row r="1327" spans="1:30">
      <c r="A1327" s="22" t="s">
        <v>126</v>
      </c>
      <c r="B1327" s="22" t="s">
        <v>598</v>
      </c>
      <c r="C1327" s="23">
        <v>19868929</v>
      </c>
      <c r="D1327" s="22" t="s">
        <v>172</v>
      </c>
      <c r="E1327" s="22" t="s">
        <v>372</v>
      </c>
      <c r="F1327" s="22" t="s">
        <v>599</v>
      </c>
      <c r="G1327" s="23">
        <v>4439660</v>
      </c>
      <c r="H1327" s="22" t="s">
        <v>599</v>
      </c>
      <c r="I1327" s="23">
        <v>3806955</v>
      </c>
      <c r="J1327" s="22" t="s">
        <v>518</v>
      </c>
      <c r="K1327" s="23">
        <v>101.43</v>
      </c>
      <c r="L1327" s="23">
        <v>4361</v>
      </c>
      <c r="M1327" s="23">
        <v>123</v>
      </c>
      <c r="N1327" s="24">
        <v>0.0282</v>
      </c>
      <c r="O1327" s="23">
        <v>0.82</v>
      </c>
      <c r="P1327" s="23">
        <v>23.26</v>
      </c>
      <c r="Q1327" s="23">
        <v>0</v>
      </c>
      <c r="R1327" s="23">
        <v>0</v>
      </c>
      <c r="S1327" s="23">
        <v>1</v>
      </c>
      <c r="T1327" s="23">
        <v>1</v>
      </c>
      <c r="U1327" s="23">
        <v>0</v>
      </c>
      <c r="V1327" s="23">
        <v>2</v>
      </c>
      <c r="W1327" s="23">
        <v>50.72</v>
      </c>
      <c r="X1327" s="23">
        <v>0</v>
      </c>
      <c r="Y1327" s="24">
        <v>0</v>
      </c>
      <c r="Z1327" s="23">
        <v>0</v>
      </c>
      <c r="AA1327" s="23">
        <v>1</v>
      </c>
      <c r="AB1327" s="19" t="str">
        <f>VLOOKUP(E:E,笔记匹配!A:X,3,FALSE)</f>
        <v>圆湘琴</v>
      </c>
      <c r="AC1327" s="19" t="str">
        <f>VLOOKUP(E:E,笔记匹配!A:X,2,FALSE)</f>
        <v>月之精华</v>
      </c>
      <c r="AD1327" s="19" t="str">
        <f>VLOOKUP(E:E,笔记匹配!A:X,4,FALSE)</f>
        <v>广禾堂月之精华</v>
      </c>
    </row>
    <row r="1328" spans="1:30">
      <c r="A1328" s="22" t="s">
        <v>126</v>
      </c>
      <c r="B1328" s="22" t="s">
        <v>610</v>
      </c>
      <c r="C1328" s="23">
        <v>20800058</v>
      </c>
      <c r="D1328" s="22" t="s">
        <v>184</v>
      </c>
      <c r="E1328" s="22" t="s">
        <v>372</v>
      </c>
      <c r="F1328" s="22" t="s">
        <v>611</v>
      </c>
      <c r="G1328" s="23">
        <v>4924835</v>
      </c>
      <c r="H1328" s="22" t="s">
        <v>611</v>
      </c>
      <c r="I1328" s="23">
        <v>4180685</v>
      </c>
      <c r="J1328" s="22" t="s">
        <v>518</v>
      </c>
      <c r="K1328" s="23">
        <v>122.52</v>
      </c>
      <c r="L1328" s="23">
        <v>3961</v>
      </c>
      <c r="M1328" s="23">
        <v>132</v>
      </c>
      <c r="N1328" s="24">
        <v>0.0333</v>
      </c>
      <c r="O1328" s="23">
        <v>0.93</v>
      </c>
      <c r="P1328" s="23">
        <v>30.93</v>
      </c>
      <c r="Q1328" s="23">
        <v>5</v>
      </c>
      <c r="R1328" s="23">
        <v>0</v>
      </c>
      <c r="S1328" s="23">
        <v>2</v>
      </c>
      <c r="T1328" s="23">
        <v>0</v>
      </c>
      <c r="U1328" s="23">
        <v>1</v>
      </c>
      <c r="V1328" s="23">
        <v>8</v>
      </c>
      <c r="W1328" s="23">
        <v>15.32</v>
      </c>
      <c r="X1328" s="23">
        <v>0</v>
      </c>
      <c r="Y1328" s="24">
        <v>0</v>
      </c>
      <c r="Z1328" s="23">
        <v>0</v>
      </c>
      <c r="AA1328" s="23">
        <v>3</v>
      </c>
      <c r="AB1328" s="19" t="str">
        <f>VLOOKUP(E:E,笔记匹配!A:X,3,FALSE)</f>
        <v>圆湘琴</v>
      </c>
      <c r="AC1328" s="19" t="str">
        <f>VLOOKUP(E:E,笔记匹配!A:X,2,FALSE)</f>
        <v>月之精华</v>
      </c>
      <c r="AD1328" s="19" t="str">
        <f>VLOOKUP(E:E,笔记匹配!A:X,4,FALSE)</f>
        <v>广禾堂月之精华</v>
      </c>
    </row>
    <row r="1329" spans="1:30">
      <c r="A1329" s="22" t="s">
        <v>126</v>
      </c>
      <c r="B1329" s="22" t="s">
        <v>614</v>
      </c>
      <c r="C1329" s="23">
        <v>20930624</v>
      </c>
      <c r="D1329" s="22" t="s">
        <v>184</v>
      </c>
      <c r="E1329" s="22" t="s">
        <v>390</v>
      </c>
      <c r="F1329" s="22" t="s">
        <v>615</v>
      </c>
      <c r="G1329" s="23">
        <v>4989047</v>
      </c>
      <c r="H1329" s="22" t="s">
        <v>616</v>
      </c>
      <c r="I1329" s="23">
        <v>4228648</v>
      </c>
      <c r="J1329" s="22" t="s">
        <v>518</v>
      </c>
      <c r="K1329" s="23">
        <v>195.89</v>
      </c>
      <c r="L1329" s="23">
        <v>6856</v>
      </c>
      <c r="M1329" s="23">
        <v>305</v>
      </c>
      <c r="N1329" s="24">
        <v>0.0445</v>
      </c>
      <c r="O1329" s="23">
        <v>0.64</v>
      </c>
      <c r="P1329" s="23">
        <v>28.57</v>
      </c>
      <c r="Q1329" s="23">
        <v>17</v>
      </c>
      <c r="R1329" s="23">
        <v>2</v>
      </c>
      <c r="S1329" s="23">
        <v>15</v>
      </c>
      <c r="T1329" s="23">
        <v>2</v>
      </c>
      <c r="U1329" s="23">
        <v>0</v>
      </c>
      <c r="V1329" s="23">
        <v>36</v>
      </c>
      <c r="W1329" s="23">
        <v>5.44</v>
      </c>
      <c r="X1329" s="23">
        <v>0</v>
      </c>
      <c r="Y1329" s="24">
        <v>0</v>
      </c>
      <c r="Z1329" s="23">
        <v>0</v>
      </c>
      <c r="AA1329" s="23">
        <v>0</v>
      </c>
      <c r="AB1329" s="19" t="str">
        <f>VLOOKUP(E:E,笔记匹配!A:X,3,FALSE)</f>
        <v>大雷芸</v>
      </c>
      <c r="AC1329" s="19" t="str">
        <f>VLOOKUP(E:E,笔记匹配!A:X,2,FALSE)</f>
        <v>月之精华</v>
      </c>
      <c r="AD1329" s="19" t="str">
        <f>VLOOKUP(E:E,笔记匹配!A:X,4,FALSE)</f>
        <v>广禾堂</v>
      </c>
    </row>
    <row r="1330" spans="1:30">
      <c r="A1330" s="22" t="s">
        <v>126</v>
      </c>
      <c r="B1330" s="22" t="s">
        <v>617</v>
      </c>
      <c r="C1330" s="23">
        <v>21038669</v>
      </c>
      <c r="D1330" s="22" t="s">
        <v>184</v>
      </c>
      <c r="E1330" s="22" t="s">
        <v>397</v>
      </c>
      <c r="F1330" s="22" t="s">
        <v>619</v>
      </c>
      <c r="G1330" s="23">
        <v>5038347</v>
      </c>
      <c r="H1330" s="22" t="s">
        <v>619</v>
      </c>
      <c r="I1330" s="23">
        <v>4265435</v>
      </c>
      <c r="J1330" s="22" t="s">
        <v>518</v>
      </c>
      <c r="K1330" s="23">
        <v>44.08</v>
      </c>
      <c r="L1330" s="23">
        <v>2670</v>
      </c>
      <c r="M1330" s="23">
        <v>53</v>
      </c>
      <c r="N1330" s="24">
        <v>0.0199</v>
      </c>
      <c r="O1330" s="23">
        <v>0.83</v>
      </c>
      <c r="P1330" s="23">
        <v>16.51</v>
      </c>
      <c r="Q1330" s="23">
        <v>1</v>
      </c>
      <c r="R1330" s="23">
        <v>0</v>
      </c>
      <c r="S1330" s="23">
        <v>2</v>
      </c>
      <c r="T1330" s="23">
        <v>0</v>
      </c>
      <c r="U1330" s="23">
        <v>0</v>
      </c>
      <c r="V1330" s="23">
        <v>3</v>
      </c>
      <c r="W1330" s="23">
        <v>14.69</v>
      </c>
      <c r="X1330" s="23">
        <v>0</v>
      </c>
      <c r="Y1330" s="24">
        <v>0</v>
      </c>
      <c r="Z1330" s="23">
        <v>0</v>
      </c>
      <c r="AA1330" s="23">
        <v>2</v>
      </c>
      <c r="AB1330" s="19" t="str">
        <f>VLOOKUP(E:E,笔记匹配!A:X,3,FALSE)</f>
        <v>木木酱</v>
      </c>
      <c r="AC1330" s="19" t="str">
        <f>VLOOKUP(E:E,笔记匹配!A:X,2,FALSE)</f>
        <v>月之精华</v>
      </c>
      <c r="AD1330" s="19" t="str">
        <f>VLOOKUP(E:E,笔记匹配!A:X,4,FALSE)</f>
        <v>广禾堂月子汤</v>
      </c>
    </row>
    <row r="1331" spans="1:30">
      <c r="A1331" s="22" t="s">
        <v>126</v>
      </c>
      <c r="B1331" s="22" t="s">
        <v>620</v>
      </c>
      <c r="C1331" s="23">
        <v>21399553</v>
      </c>
      <c r="D1331" s="22" t="s">
        <v>184</v>
      </c>
      <c r="E1331" s="22" t="s">
        <v>398</v>
      </c>
      <c r="F1331" s="22" t="s">
        <v>621</v>
      </c>
      <c r="G1331" s="23">
        <v>5211391</v>
      </c>
      <c r="H1331" s="22" t="s">
        <v>621</v>
      </c>
      <c r="I1331" s="23">
        <v>4393763</v>
      </c>
      <c r="J1331" s="22" t="s">
        <v>518</v>
      </c>
      <c r="K1331" s="23">
        <v>70.14</v>
      </c>
      <c r="L1331" s="23">
        <v>2971</v>
      </c>
      <c r="M1331" s="23">
        <v>86</v>
      </c>
      <c r="N1331" s="24">
        <v>0.0289</v>
      </c>
      <c r="O1331" s="23">
        <v>0.82</v>
      </c>
      <c r="P1331" s="23">
        <v>23.61</v>
      </c>
      <c r="Q1331" s="23">
        <v>7</v>
      </c>
      <c r="R1331" s="23">
        <v>1</v>
      </c>
      <c r="S1331" s="23">
        <v>7</v>
      </c>
      <c r="T1331" s="23">
        <v>0</v>
      </c>
      <c r="U1331" s="23">
        <v>0</v>
      </c>
      <c r="V1331" s="23">
        <v>15</v>
      </c>
      <c r="W1331" s="23">
        <v>4.68</v>
      </c>
      <c r="X1331" s="23">
        <v>0</v>
      </c>
      <c r="Y1331" s="24">
        <v>0</v>
      </c>
      <c r="Z1331" s="23">
        <v>1</v>
      </c>
      <c r="AA1331" s="23">
        <v>2</v>
      </c>
      <c r="AB1331" s="19" t="str">
        <f>VLOOKUP(E:E,笔记匹配!A:X,3,FALSE)</f>
        <v>苏Su超级爱吃甜品呀</v>
      </c>
      <c r="AC1331" s="19" t="str">
        <f>VLOOKUP(E:E,笔记匹配!A:X,2,FALSE)</f>
        <v>月之精华</v>
      </c>
      <c r="AD1331" s="19" t="str">
        <f>VLOOKUP(E:E,笔记匹配!A:X,4,FALSE)</f>
        <v>无</v>
      </c>
    </row>
    <row r="1332" spans="1:30">
      <c r="A1332" s="22" t="s">
        <v>126</v>
      </c>
      <c r="B1332" s="22" t="s">
        <v>622</v>
      </c>
      <c r="C1332" s="23">
        <v>21495214</v>
      </c>
      <c r="D1332" s="22" t="s">
        <v>184</v>
      </c>
      <c r="E1332" s="22" t="s">
        <v>399</v>
      </c>
      <c r="F1332" s="22" t="s">
        <v>623</v>
      </c>
      <c r="G1332" s="23">
        <v>5254218</v>
      </c>
      <c r="H1332" s="22" t="s">
        <v>623</v>
      </c>
      <c r="I1332" s="23">
        <v>4426644</v>
      </c>
      <c r="J1332" s="22" t="s">
        <v>518</v>
      </c>
      <c r="K1332" s="23">
        <v>199.26</v>
      </c>
      <c r="L1332" s="23">
        <v>10849</v>
      </c>
      <c r="M1332" s="23">
        <v>608</v>
      </c>
      <c r="N1332" s="24">
        <v>0.056</v>
      </c>
      <c r="O1332" s="23">
        <v>0.33</v>
      </c>
      <c r="P1332" s="23">
        <v>18.37</v>
      </c>
      <c r="Q1332" s="23">
        <v>4</v>
      </c>
      <c r="R1332" s="23">
        <v>0</v>
      </c>
      <c r="S1332" s="23">
        <v>14</v>
      </c>
      <c r="T1332" s="23">
        <v>0</v>
      </c>
      <c r="U1332" s="23">
        <v>2</v>
      </c>
      <c r="V1332" s="23">
        <v>20</v>
      </c>
      <c r="W1332" s="23">
        <v>9.96</v>
      </c>
      <c r="X1332" s="23">
        <v>0</v>
      </c>
      <c r="Y1332" s="24">
        <v>0</v>
      </c>
      <c r="Z1332" s="23">
        <v>5</v>
      </c>
      <c r="AA1332" s="23">
        <v>3</v>
      </c>
      <c r="AB1332" s="19" t="str">
        <f>VLOOKUP(E:E,笔记匹配!A:X,3,FALSE)</f>
        <v>可可奈</v>
      </c>
      <c r="AC1332" s="19" t="str">
        <f>VLOOKUP(E:E,笔记匹配!A:X,2,FALSE)</f>
        <v>无</v>
      </c>
      <c r="AD1332" s="19" t="str">
        <f>VLOOKUP(E:E,笔记匹配!A:X,4,FALSE)</f>
        <v>无</v>
      </c>
    </row>
    <row r="1333" spans="1:30">
      <c r="A1333" s="22" t="s">
        <v>126</v>
      </c>
      <c r="B1333" s="22" t="s">
        <v>625</v>
      </c>
      <c r="C1333" s="23">
        <v>21579972</v>
      </c>
      <c r="D1333" s="22" t="s">
        <v>184</v>
      </c>
      <c r="E1333" s="22" t="s">
        <v>401</v>
      </c>
      <c r="F1333" s="22" t="s">
        <v>626</v>
      </c>
      <c r="G1333" s="23">
        <v>5291454</v>
      </c>
      <c r="H1333" s="22" t="s">
        <v>627</v>
      </c>
      <c r="I1333" s="23">
        <v>4455685</v>
      </c>
      <c r="J1333" s="22" t="s">
        <v>518</v>
      </c>
      <c r="K1333" s="23">
        <v>202.01</v>
      </c>
      <c r="L1333" s="23">
        <v>14033</v>
      </c>
      <c r="M1333" s="23">
        <v>848</v>
      </c>
      <c r="N1333" s="24">
        <v>0.0604</v>
      </c>
      <c r="O1333" s="23">
        <v>0.24</v>
      </c>
      <c r="P1333" s="23">
        <v>14.4</v>
      </c>
      <c r="Q1333" s="23">
        <v>5</v>
      </c>
      <c r="R1333" s="23">
        <v>0</v>
      </c>
      <c r="S1333" s="23">
        <v>5</v>
      </c>
      <c r="T1333" s="23">
        <v>0</v>
      </c>
      <c r="U1333" s="23">
        <v>0</v>
      </c>
      <c r="V1333" s="23">
        <v>10</v>
      </c>
      <c r="W1333" s="23">
        <v>20.2</v>
      </c>
      <c r="X1333" s="23">
        <v>0</v>
      </c>
      <c r="Y1333" s="24">
        <v>0</v>
      </c>
      <c r="Z1333" s="23">
        <v>2</v>
      </c>
      <c r="AA1333" s="23">
        <v>5</v>
      </c>
      <c r="AB1333" s="19" t="str">
        <f>VLOOKUP(E:E,笔记匹配!A:X,3,FALSE)</f>
        <v>是麦子吖~</v>
      </c>
      <c r="AC1333" s="19" t="str">
        <f>VLOOKUP(E:E,笔记匹配!A:X,2,FALSE)</f>
        <v>无</v>
      </c>
      <c r="AD1333" s="19" t="str">
        <f>VLOOKUP(E:E,笔记匹配!A:X,4,FALSE)</f>
        <v>无</v>
      </c>
    </row>
    <row r="1334" spans="1:30">
      <c r="A1334" s="22" t="s">
        <v>126</v>
      </c>
      <c r="B1334" s="22" t="s">
        <v>628</v>
      </c>
      <c r="C1334" s="23">
        <v>21705266</v>
      </c>
      <c r="D1334" s="22" t="s">
        <v>184</v>
      </c>
      <c r="E1334" s="22" t="s">
        <v>402</v>
      </c>
      <c r="F1334" s="22" t="s">
        <v>629</v>
      </c>
      <c r="G1334" s="23">
        <v>5346081</v>
      </c>
      <c r="H1334" s="22" t="s">
        <v>629</v>
      </c>
      <c r="I1334" s="23">
        <v>4497501</v>
      </c>
      <c r="J1334" s="22" t="s">
        <v>518</v>
      </c>
      <c r="K1334" s="23">
        <v>202.54</v>
      </c>
      <c r="L1334" s="23">
        <v>11737</v>
      </c>
      <c r="M1334" s="23">
        <v>675</v>
      </c>
      <c r="N1334" s="24">
        <v>0.0575</v>
      </c>
      <c r="O1334" s="23">
        <v>0.3</v>
      </c>
      <c r="P1334" s="23">
        <v>17.26</v>
      </c>
      <c r="Q1334" s="23">
        <v>24</v>
      </c>
      <c r="R1334" s="23">
        <v>2</v>
      </c>
      <c r="S1334" s="23">
        <v>12</v>
      </c>
      <c r="T1334" s="23">
        <v>3</v>
      </c>
      <c r="U1334" s="23">
        <v>0</v>
      </c>
      <c r="V1334" s="23">
        <v>41</v>
      </c>
      <c r="W1334" s="23">
        <v>4.94</v>
      </c>
      <c r="X1334" s="23">
        <v>0</v>
      </c>
      <c r="Y1334" s="24">
        <v>0</v>
      </c>
      <c r="Z1334" s="23">
        <v>1</v>
      </c>
      <c r="AA1334" s="23">
        <v>4</v>
      </c>
      <c r="AB1334" s="19" t="str">
        <f>VLOOKUP(E:E,笔记匹配!A:X,3,FALSE)</f>
        <v>小茹来杯冰美式</v>
      </c>
      <c r="AC1334" s="19" t="str">
        <f>VLOOKUP(E:E,笔记匹配!A:X,2,FALSE)</f>
        <v>月之精华</v>
      </c>
      <c r="AD1334" s="19" t="str">
        <f>VLOOKUP(E:E,笔记匹配!A:X,4,FALSE)</f>
        <v>无</v>
      </c>
    </row>
    <row r="1335" spans="1:30">
      <c r="A1335" s="22" t="s">
        <v>126</v>
      </c>
      <c r="B1335" s="22" t="s">
        <v>630</v>
      </c>
      <c r="C1335" s="23">
        <v>21902004</v>
      </c>
      <c r="D1335" s="22" t="s">
        <v>184</v>
      </c>
      <c r="E1335" s="22" t="s">
        <v>403</v>
      </c>
      <c r="F1335" s="22" t="s">
        <v>631</v>
      </c>
      <c r="G1335" s="23">
        <v>5439828</v>
      </c>
      <c r="H1335" s="22" t="s">
        <v>631</v>
      </c>
      <c r="I1335" s="23">
        <v>4568189</v>
      </c>
      <c r="J1335" s="22" t="s">
        <v>518</v>
      </c>
      <c r="K1335" s="23">
        <v>41.77</v>
      </c>
      <c r="L1335" s="23">
        <v>1787</v>
      </c>
      <c r="M1335" s="23">
        <v>57</v>
      </c>
      <c r="N1335" s="24">
        <v>0.0319</v>
      </c>
      <c r="O1335" s="23">
        <v>0.73</v>
      </c>
      <c r="P1335" s="23">
        <v>23.37</v>
      </c>
      <c r="Q1335" s="23">
        <v>0</v>
      </c>
      <c r="R1335" s="23">
        <v>0</v>
      </c>
      <c r="S1335" s="23">
        <v>0</v>
      </c>
      <c r="T1335" s="23">
        <v>0</v>
      </c>
      <c r="U1335" s="23">
        <v>0</v>
      </c>
      <c r="V1335" s="23">
        <v>0</v>
      </c>
      <c r="W1335" s="23">
        <v>0</v>
      </c>
      <c r="X1335" s="23">
        <v>0</v>
      </c>
      <c r="Y1335" s="24">
        <v>0</v>
      </c>
      <c r="Z1335" s="23">
        <v>0</v>
      </c>
      <c r="AA1335" s="23">
        <v>0</v>
      </c>
      <c r="AB1335" s="19" t="str">
        <f>VLOOKUP(E:E,笔记匹配!A:X,3,FALSE)</f>
        <v>官方首发! 保姆级双十一攻略，这样买最省钱</v>
      </c>
      <c r="AC1335" s="19" t="str">
        <f>VLOOKUP(E:E,笔记匹配!A:X,2,FALSE)</f>
        <v>无</v>
      </c>
      <c r="AD1335" s="19" t="str">
        <f>VLOOKUP(E:E,笔记匹配!A:X,4,FALSE)</f>
        <v>无</v>
      </c>
    </row>
    <row r="1336" spans="1:30">
      <c r="A1336" s="22" t="s">
        <v>127</v>
      </c>
      <c r="B1336" s="22" t="s">
        <v>521</v>
      </c>
      <c r="C1336" s="23">
        <v>16642222</v>
      </c>
      <c r="D1336" s="22" t="s">
        <v>172</v>
      </c>
      <c r="E1336" s="22" t="s">
        <v>372</v>
      </c>
      <c r="F1336" s="22" t="s">
        <v>522</v>
      </c>
      <c r="G1336" s="23">
        <v>3233847</v>
      </c>
      <c r="H1336" s="22" t="s">
        <v>522</v>
      </c>
      <c r="I1336" s="23">
        <v>2619163</v>
      </c>
      <c r="J1336" s="22" t="s">
        <v>518</v>
      </c>
      <c r="K1336" s="23">
        <v>189.29</v>
      </c>
      <c r="L1336" s="23">
        <v>8166</v>
      </c>
      <c r="M1336" s="23">
        <v>258</v>
      </c>
      <c r="N1336" s="24">
        <v>0.0316</v>
      </c>
      <c r="O1336" s="23">
        <v>0.73</v>
      </c>
      <c r="P1336" s="23">
        <v>23.18</v>
      </c>
      <c r="Q1336" s="23">
        <v>2</v>
      </c>
      <c r="R1336" s="23">
        <v>0</v>
      </c>
      <c r="S1336" s="23">
        <v>0</v>
      </c>
      <c r="T1336" s="23">
        <v>0</v>
      </c>
      <c r="U1336" s="23">
        <v>0</v>
      </c>
      <c r="V1336" s="23">
        <v>2</v>
      </c>
      <c r="W1336" s="23">
        <v>94.64</v>
      </c>
      <c r="X1336" s="23">
        <v>0</v>
      </c>
      <c r="Y1336" s="24">
        <v>0</v>
      </c>
      <c r="Z1336" s="23">
        <v>3</v>
      </c>
      <c r="AA1336" s="23">
        <v>2</v>
      </c>
      <c r="AB1336" s="19" t="str">
        <f>VLOOKUP(E:E,笔记匹配!A:X,3,FALSE)</f>
        <v>圆湘琴</v>
      </c>
      <c r="AC1336" s="19" t="str">
        <f>VLOOKUP(E:E,笔记匹配!A:X,2,FALSE)</f>
        <v>月之精华</v>
      </c>
      <c r="AD1336" s="19" t="str">
        <f>VLOOKUP(E:E,笔记匹配!A:X,4,FALSE)</f>
        <v>广禾堂月之精华</v>
      </c>
    </row>
    <row r="1337" spans="1:30">
      <c r="A1337" s="22" t="s">
        <v>127</v>
      </c>
      <c r="B1337" s="22" t="s">
        <v>521</v>
      </c>
      <c r="C1337" s="23">
        <v>16642794</v>
      </c>
      <c r="D1337" s="22" t="s">
        <v>172</v>
      </c>
      <c r="E1337" s="22" t="s">
        <v>372</v>
      </c>
      <c r="F1337" s="22" t="s">
        <v>523</v>
      </c>
      <c r="G1337" s="23">
        <v>3233955</v>
      </c>
      <c r="H1337" s="22" t="s">
        <v>523</v>
      </c>
      <c r="I1337" s="23">
        <v>2619293</v>
      </c>
      <c r="J1337" s="22" t="s">
        <v>518</v>
      </c>
      <c r="K1337" s="23">
        <v>240.02</v>
      </c>
      <c r="L1337" s="23">
        <v>9592</v>
      </c>
      <c r="M1337" s="23">
        <v>284</v>
      </c>
      <c r="N1337" s="24">
        <v>0.0296</v>
      </c>
      <c r="O1337" s="23">
        <v>0.85</v>
      </c>
      <c r="P1337" s="23">
        <v>25.02</v>
      </c>
      <c r="Q1337" s="23">
        <v>1</v>
      </c>
      <c r="R1337" s="23">
        <v>0</v>
      </c>
      <c r="S1337" s="23">
        <v>1</v>
      </c>
      <c r="T1337" s="23">
        <v>0</v>
      </c>
      <c r="U1337" s="23">
        <v>0</v>
      </c>
      <c r="V1337" s="23">
        <v>2</v>
      </c>
      <c r="W1337" s="23">
        <v>120.01</v>
      </c>
      <c r="X1337" s="23">
        <v>0</v>
      </c>
      <c r="Y1337" s="24">
        <v>0</v>
      </c>
      <c r="Z1337" s="23">
        <v>0</v>
      </c>
      <c r="AA1337" s="23">
        <v>0</v>
      </c>
      <c r="AB1337" s="19" t="str">
        <f>VLOOKUP(E:E,笔记匹配!A:X,3,FALSE)</f>
        <v>圆湘琴</v>
      </c>
      <c r="AC1337" s="19" t="str">
        <f>VLOOKUP(E:E,笔记匹配!A:X,2,FALSE)</f>
        <v>月之精华</v>
      </c>
      <c r="AD1337" s="19" t="str">
        <f>VLOOKUP(E:E,笔记匹配!A:X,4,FALSE)</f>
        <v>广禾堂月之精华</v>
      </c>
    </row>
    <row r="1338" spans="1:30">
      <c r="A1338" s="22" t="s">
        <v>127</v>
      </c>
      <c r="B1338" s="22" t="s">
        <v>521</v>
      </c>
      <c r="C1338" s="23">
        <v>16642894</v>
      </c>
      <c r="D1338" s="22" t="s">
        <v>172</v>
      </c>
      <c r="E1338" s="22" t="s">
        <v>372</v>
      </c>
      <c r="F1338" s="22" t="s">
        <v>524</v>
      </c>
      <c r="G1338" s="23">
        <v>3233979</v>
      </c>
      <c r="H1338" s="22" t="s">
        <v>524</v>
      </c>
      <c r="I1338" s="23">
        <v>2619310</v>
      </c>
      <c r="J1338" s="22" t="s">
        <v>518</v>
      </c>
      <c r="K1338" s="23">
        <v>2.65</v>
      </c>
      <c r="L1338" s="23">
        <v>133</v>
      </c>
      <c r="M1338" s="23">
        <v>9</v>
      </c>
      <c r="N1338" s="24">
        <v>0.0677</v>
      </c>
      <c r="O1338" s="23">
        <v>0.29</v>
      </c>
      <c r="P1338" s="23">
        <v>19.92</v>
      </c>
      <c r="Q1338" s="23">
        <v>0</v>
      </c>
      <c r="R1338" s="23">
        <v>0</v>
      </c>
      <c r="S1338" s="23">
        <v>0</v>
      </c>
      <c r="T1338" s="23">
        <v>0</v>
      </c>
      <c r="U1338" s="23">
        <v>0</v>
      </c>
      <c r="V1338" s="23">
        <v>0</v>
      </c>
      <c r="W1338" s="23">
        <v>0</v>
      </c>
      <c r="X1338" s="23">
        <v>0</v>
      </c>
      <c r="Y1338" s="24">
        <v>0</v>
      </c>
      <c r="Z1338" s="23">
        <v>0</v>
      </c>
      <c r="AA1338" s="23">
        <v>0</v>
      </c>
      <c r="AB1338" s="19" t="str">
        <f>VLOOKUP(E:E,笔记匹配!A:X,3,FALSE)</f>
        <v>圆湘琴</v>
      </c>
      <c r="AC1338" s="19" t="str">
        <f>VLOOKUP(E:E,笔记匹配!A:X,2,FALSE)</f>
        <v>月之精华</v>
      </c>
      <c r="AD1338" s="19" t="str">
        <f>VLOOKUP(E:E,笔记匹配!A:X,4,FALSE)</f>
        <v>广禾堂月之精华</v>
      </c>
    </row>
    <row r="1339" spans="1:30">
      <c r="A1339" s="22" t="s">
        <v>127</v>
      </c>
      <c r="B1339" s="22" t="s">
        <v>531</v>
      </c>
      <c r="C1339" s="23">
        <v>16851432</v>
      </c>
      <c r="D1339" s="22" t="s">
        <v>172</v>
      </c>
      <c r="E1339" s="22" t="s">
        <v>372</v>
      </c>
      <c r="F1339" s="22" t="s">
        <v>532</v>
      </c>
      <c r="G1339" s="23">
        <v>3264185</v>
      </c>
      <c r="H1339" s="22" t="s">
        <v>532</v>
      </c>
      <c r="I1339" s="23">
        <v>2651960</v>
      </c>
      <c r="J1339" s="22" t="s">
        <v>518</v>
      </c>
      <c r="K1339" s="23">
        <v>58.28</v>
      </c>
      <c r="L1339" s="23">
        <v>4134</v>
      </c>
      <c r="M1339" s="23">
        <v>124</v>
      </c>
      <c r="N1339" s="24">
        <v>0.03</v>
      </c>
      <c r="O1339" s="23">
        <v>0.47</v>
      </c>
      <c r="P1339" s="23">
        <v>14.1</v>
      </c>
      <c r="Q1339" s="23">
        <v>2</v>
      </c>
      <c r="R1339" s="23">
        <v>0</v>
      </c>
      <c r="S1339" s="23">
        <v>1</v>
      </c>
      <c r="T1339" s="23">
        <v>0</v>
      </c>
      <c r="U1339" s="23">
        <v>0</v>
      </c>
      <c r="V1339" s="23">
        <v>3</v>
      </c>
      <c r="W1339" s="23">
        <v>19.43</v>
      </c>
      <c r="X1339" s="23">
        <v>0</v>
      </c>
      <c r="Y1339" s="24">
        <v>0</v>
      </c>
      <c r="Z1339" s="23">
        <v>0</v>
      </c>
      <c r="AA1339" s="23">
        <v>0</v>
      </c>
      <c r="AB1339" s="19" t="str">
        <f>VLOOKUP(E:E,笔记匹配!A:X,3,FALSE)</f>
        <v>圆湘琴</v>
      </c>
      <c r="AC1339" s="19" t="str">
        <f>VLOOKUP(E:E,笔记匹配!A:X,2,FALSE)</f>
        <v>月之精华</v>
      </c>
      <c r="AD1339" s="19" t="str">
        <f>VLOOKUP(E:E,笔记匹配!A:X,4,FALSE)</f>
        <v>广禾堂月之精华</v>
      </c>
    </row>
    <row r="1340" spans="1:30">
      <c r="A1340" s="22" t="s">
        <v>127</v>
      </c>
      <c r="B1340" s="22" t="s">
        <v>557</v>
      </c>
      <c r="C1340" s="23">
        <v>17419696</v>
      </c>
      <c r="D1340" s="22" t="s">
        <v>172</v>
      </c>
      <c r="E1340" s="22" t="s">
        <v>372</v>
      </c>
      <c r="F1340" s="22" t="s">
        <v>558</v>
      </c>
      <c r="G1340" s="23">
        <v>3345513</v>
      </c>
      <c r="H1340" s="22" t="s">
        <v>558</v>
      </c>
      <c r="I1340" s="23">
        <v>2733316</v>
      </c>
      <c r="J1340" s="22" t="s">
        <v>518</v>
      </c>
      <c r="K1340" s="23">
        <v>282.77</v>
      </c>
      <c r="L1340" s="23">
        <v>13082</v>
      </c>
      <c r="M1340" s="23">
        <v>373</v>
      </c>
      <c r="N1340" s="24">
        <v>0.0285</v>
      </c>
      <c r="O1340" s="23">
        <v>0.76</v>
      </c>
      <c r="P1340" s="23">
        <v>21.62</v>
      </c>
      <c r="Q1340" s="23">
        <v>1</v>
      </c>
      <c r="R1340" s="23">
        <v>0</v>
      </c>
      <c r="S1340" s="23">
        <v>1</v>
      </c>
      <c r="T1340" s="23">
        <v>0</v>
      </c>
      <c r="U1340" s="23">
        <v>0</v>
      </c>
      <c r="V1340" s="23">
        <v>2</v>
      </c>
      <c r="W1340" s="23">
        <v>141.38</v>
      </c>
      <c r="X1340" s="23">
        <v>0</v>
      </c>
      <c r="Y1340" s="24">
        <v>0</v>
      </c>
      <c r="Z1340" s="23">
        <v>5</v>
      </c>
      <c r="AA1340" s="23">
        <v>0</v>
      </c>
      <c r="AB1340" s="19" t="str">
        <f>VLOOKUP(E:E,笔记匹配!A:X,3,FALSE)</f>
        <v>圆湘琴</v>
      </c>
      <c r="AC1340" s="19" t="str">
        <f>VLOOKUP(E:E,笔记匹配!A:X,2,FALSE)</f>
        <v>月之精华</v>
      </c>
      <c r="AD1340" s="19" t="str">
        <f>VLOOKUP(E:E,笔记匹配!A:X,4,FALSE)</f>
        <v>广禾堂月之精华</v>
      </c>
    </row>
    <row r="1341" spans="1:30">
      <c r="A1341" s="22" t="s">
        <v>127</v>
      </c>
      <c r="B1341" s="22" t="s">
        <v>569</v>
      </c>
      <c r="C1341" s="23">
        <v>17994331</v>
      </c>
      <c r="D1341" s="22" t="s">
        <v>172</v>
      </c>
      <c r="E1341" s="22" t="s">
        <v>372</v>
      </c>
      <c r="F1341" s="22" t="s">
        <v>570</v>
      </c>
      <c r="G1341" s="23">
        <v>3555881</v>
      </c>
      <c r="H1341" s="22" t="s">
        <v>570</v>
      </c>
      <c r="I1341" s="23">
        <v>2940876</v>
      </c>
      <c r="J1341" s="22" t="s">
        <v>518</v>
      </c>
      <c r="K1341" s="23">
        <v>1.5</v>
      </c>
      <c r="L1341" s="23">
        <v>162</v>
      </c>
      <c r="M1341" s="23">
        <v>5</v>
      </c>
      <c r="N1341" s="24">
        <v>0.0309</v>
      </c>
      <c r="O1341" s="23">
        <v>0.3</v>
      </c>
      <c r="P1341" s="23">
        <v>9.26</v>
      </c>
      <c r="Q1341" s="23">
        <v>0</v>
      </c>
      <c r="R1341" s="23">
        <v>0</v>
      </c>
      <c r="S1341" s="23">
        <v>0</v>
      </c>
      <c r="T1341" s="23">
        <v>0</v>
      </c>
      <c r="U1341" s="23">
        <v>0</v>
      </c>
      <c r="V1341" s="23">
        <v>0</v>
      </c>
      <c r="W1341" s="23">
        <v>0</v>
      </c>
      <c r="X1341" s="23">
        <v>0</v>
      </c>
      <c r="Y1341" s="24">
        <v>0</v>
      </c>
      <c r="Z1341" s="23">
        <v>0</v>
      </c>
      <c r="AA1341" s="23">
        <v>0</v>
      </c>
      <c r="AB1341" s="19" t="str">
        <f>VLOOKUP(E:E,笔记匹配!A:X,3,FALSE)</f>
        <v>圆湘琴</v>
      </c>
      <c r="AC1341" s="19" t="str">
        <f>VLOOKUP(E:E,笔记匹配!A:X,2,FALSE)</f>
        <v>月之精华</v>
      </c>
      <c r="AD1341" s="19" t="str">
        <f>VLOOKUP(E:E,笔记匹配!A:X,4,FALSE)</f>
        <v>广禾堂月之精华</v>
      </c>
    </row>
    <row r="1342" spans="1:30">
      <c r="A1342" s="22" t="s">
        <v>127</v>
      </c>
      <c r="B1342" s="22" t="s">
        <v>573</v>
      </c>
      <c r="C1342" s="23">
        <v>18062841</v>
      </c>
      <c r="D1342" s="22" t="s">
        <v>172</v>
      </c>
      <c r="E1342" s="22" t="s">
        <v>373</v>
      </c>
      <c r="F1342" s="22" t="s">
        <v>574</v>
      </c>
      <c r="G1342" s="23">
        <v>3590010</v>
      </c>
      <c r="H1342" s="22" t="s">
        <v>575</v>
      </c>
      <c r="I1342" s="23">
        <v>2975201</v>
      </c>
      <c r="J1342" s="22" t="s">
        <v>518</v>
      </c>
      <c r="K1342" s="23">
        <v>4.8</v>
      </c>
      <c r="L1342" s="23">
        <v>247</v>
      </c>
      <c r="M1342" s="23">
        <v>16</v>
      </c>
      <c r="N1342" s="24">
        <v>0.0648</v>
      </c>
      <c r="O1342" s="23">
        <v>0.3</v>
      </c>
      <c r="P1342" s="23">
        <v>19.43</v>
      </c>
      <c r="Q1342" s="23">
        <v>0</v>
      </c>
      <c r="R1342" s="23">
        <v>0</v>
      </c>
      <c r="S1342" s="23">
        <v>0</v>
      </c>
      <c r="T1342" s="23">
        <v>0</v>
      </c>
      <c r="U1342" s="23">
        <v>0</v>
      </c>
      <c r="V1342" s="23">
        <v>0</v>
      </c>
      <c r="W1342" s="23">
        <v>0</v>
      </c>
      <c r="X1342" s="23">
        <v>0</v>
      </c>
      <c r="Y1342" s="24">
        <v>0</v>
      </c>
      <c r="Z1342" s="23">
        <v>0</v>
      </c>
      <c r="AA1342" s="23">
        <v>0</v>
      </c>
      <c r="AB1342" s="19" t="str">
        <f>VLOOKUP(E:E,笔记匹配!A:X,3,FALSE)</f>
        <v>西米是个小可爱</v>
      </c>
      <c r="AC1342" s="19" t="str">
        <f>VLOOKUP(E:E,笔记匹配!A:X,2,FALSE)</f>
        <v>月之精华</v>
      </c>
      <c r="AD1342" s="19" t="str">
        <f>VLOOKUP(E:E,笔记匹配!A:X,4,FALSE)</f>
        <v>广禾堂</v>
      </c>
    </row>
    <row r="1343" spans="1:30">
      <c r="A1343" s="22" t="s">
        <v>127</v>
      </c>
      <c r="B1343" s="22" t="s">
        <v>573</v>
      </c>
      <c r="C1343" s="23">
        <v>18063010</v>
      </c>
      <c r="D1343" s="22" t="s">
        <v>172</v>
      </c>
      <c r="E1343" s="22" t="s">
        <v>373</v>
      </c>
      <c r="F1343" s="22" t="s">
        <v>576</v>
      </c>
      <c r="G1343" s="23">
        <v>3590089</v>
      </c>
      <c r="H1343" s="22" t="s">
        <v>577</v>
      </c>
      <c r="I1343" s="23">
        <v>2975278</v>
      </c>
      <c r="J1343" s="22" t="s">
        <v>518</v>
      </c>
      <c r="K1343" s="23">
        <v>24.32</v>
      </c>
      <c r="L1343" s="23">
        <v>1514</v>
      </c>
      <c r="M1343" s="23">
        <v>58</v>
      </c>
      <c r="N1343" s="24">
        <v>0.0383</v>
      </c>
      <c r="O1343" s="23">
        <v>0.42</v>
      </c>
      <c r="P1343" s="23">
        <v>16.06</v>
      </c>
      <c r="Q1343" s="23">
        <v>0</v>
      </c>
      <c r="R1343" s="23">
        <v>0</v>
      </c>
      <c r="S1343" s="23">
        <v>0</v>
      </c>
      <c r="T1343" s="23">
        <v>0</v>
      </c>
      <c r="U1343" s="23">
        <v>0</v>
      </c>
      <c r="V1343" s="23">
        <v>0</v>
      </c>
      <c r="W1343" s="23">
        <v>0</v>
      </c>
      <c r="X1343" s="23">
        <v>0</v>
      </c>
      <c r="Y1343" s="24">
        <v>0</v>
      </c>
      <c r="Z1343" s="23">
        <v>0</v>
      </c>
      <c r="AA1343" s="23">
        <v>0</v>
      </c>
      <c r="AB1343" s="19" t="str">
        <f>VLOOKUP(E:E,笔记匹配!A:X,3,FALSE)</f>
        <v>西米是个小可爱</v>
      </c>
      <c r="AC1343" s="19" t="str">
        <f>VLOOKUP(E:E,笔记匹配!A:X,2,FALSE)</f>
        <v>月之精华</v>
      </c>
      <c r="AD1343" s="19" t="str">
        <f>VLOOKUP(E:E,笔记匹配!A:X,4,FALSE)</f>
        <v>广禾堂</v>
      </c>
    </row>
    <row r="1344" spans="1:30">
      <c r="A1344" s="22" t="s">
        <v>127</v>
      </c>
      <c r="B1344" s="22" t="s">
        <v>578</v>
      </c>
      <c r="C1344" s="23">
        <v>18063089</v>
      </c>
      <c r="D1344" s="22" t="s">
        <v>172</v>
      </c>
      <c r="E1344" s="22" t="s">
        <v>372</v>
      </c>
      <c r="F1344" s="22" t="s">
        <v>579</v>
      </c>
      <c r="G1344" s="23">
        <v>3590129</v>
      </c>
      <c r="H1344" s="22" t="s">
        <v>580</v>
      </c>
      <c r="I1344" s="23">
        <v>2975322</v>
      </c>
      <c r="J1344" s="22" t="s">
        <v>518</v>
      </c>
      <c r="K1344" s="23">
        <v>72.71</v>
      </c>
      <c r="L1344" s="23">
        <v>3293</v>
      </c>
      <c r="M1344" s="23">
        <v>81</v>
      </c>
      <c r="N1344" s="24">
        <v>0.0246</v>
      </c>
      <c r="O1344" s="23">
        <v>0.9</v>
      </c>
      <c r="P1344" s="23">
        <v>22.08</v>
      </c>
      <c r="Q1344" s="23">
        <v>1</v>
      </c>
      <c r="R1344" s="23">
        <v>0</v>
      </c>
      <c r="S1344" s="23">
        <v>0</v>
      </c>
      <c r="T1344" s="23">
        <v>0</v>
      </c>
      <c r="U1344" s="23">
        <v>0</v>
      </c>
      <c r="V1344" s="23">
        <v>1</v>
      </c>
      <c r="W1344" s="23">
        <v>72.71</v>
      </c>
      <c r="X1344" s="23">
        <v>0</v>
      </c>
      <c r="Y1344" s="24">
        <v>0</v>
      </c>
      <c r="Z1344" s="23">
        <v>0</v>
      </c>
      <c r="AA1344" s="23">
        <v>0</v>
      </c>
      <c r="AB1344" s="19" t="str">
        <f>VLOOKUP(E:E,笔记匹配!A:X,3,FALSE)</f>
        <v>圆湘琴</v>
      </c>
      <c r="AC1344" s="19" t="str">
        <f>VLOOKUP(E:E,笔记匹配!A:X,2,FALSE)</f>
        <v>月之精华</v>
      </c>
      <c r="AD1344" s="19" t="str">
        <f>VLOOKUP(E:E,笔记匹配!A:X,4,FALSE)</f>
        <v>广禾堂月之精华</v>
      </c>
    </row>
    <row r="1345" spans="1:30">
      <c r="A1345" s="22" t="s">
        <v>127</v>
      </c>
      <c r="B1345" s="22" t="s">
        <v>590</v>
      </c>
      <c r="C1345" s="23">
        <v>19153892</v>
      </c>
      <c r="D1345" s="22" t="s">
        <v>184</v>
      </c>
      <c r="E1345" s="22" t="s">
        <v>374</v>
      </c>
      <c r="F1345" s="22" t="s">
        <v>591</v>
      </c>
      <c r="G1345" s="23">
        <v>4107361</v>
      </c>
      <c r="H1345" s="22" t="s">
        <v>591</v>
      </c>
      <c r="I1345" s="23">
        <v>3489735</v>
      </c>
      <c r="J1345" s="22" t="s">
        <v>518</v>
      </c>
      <c r="K1345" s="23">
        <v>7.11</v>
      </c>
      <c r="L1345" s="23">
        <v>288</v>
      </c>
      <c r="M1345" s="23">
        <v>11</v>
      </c>
      <c r="N1345" s="24">
        <v>0.0382</v>
      </c>
      <c r="O1345" s="23">
        <v>0.65</v>
      </c>
      <c r="P1345" s="23">
        <v>24.69</v>
      </c>
      <c r="Q1345" s="23">
        <v>2</v>
      </c>
      <c r="R1345" s="23">
        <v>0</v>
      </c>
      <c r="S1345" s="23">
        <v>0</v>
      </c>
      <c r="T1345" s="23">
        <v>0</v>
      </c>
      <c r="U1345" s="23">
        <v>0</v>
      </c>
      <c r="V1345" s="23">
        <v>2</v>
      </c>
      <c r="W1345" s="23">
        <v>3.56</v>
      </c>
      <c r="X1345" s="23">
        <v>0</v>
      </c>
      <c r="Y1345" s="24">
        <v>0</v>
      </c>
      <c r="Z1345" s="23">
        <v>1</v>
      </c>
      <c r="AA1345" s="23">
        <v>0</v>
      </c>
      <c r="AB1345" s="19" t="str">
        <f>VLOOKUP(E:E,笔记匹配!A:X,3,FALSE)</f>
        <v>是你拐</v>
      </c>
      <c r="AC1345" s="19" t="str">
        <f>VLOOKUP(E:E,笔记匹配!A:X,2,FALSE)</f>
        <v>月之精华</v>
      </c>
      <c r="AD1345" s="19" t="str">
        <f>VLOOKUP(E:E,笔记匹配!A:X,4,FALSE)</f>
        <v>广禾堂月之精华</v>
      </c>
    </row>
    <row r="1346" spans="1:30">
      <c r="A1346" s="22" t="s">
        <v>127</v>
      </c>
      <c r="B1346" s="22" t="s">
        <v>598</v>
      </c>
      <c r="C1346" s="23">
        <v>19868929</v>
      </c>
      <c r="D1346" s="22" t="s">
        <v>172</v>
      </c>
      <c r="E1346" s="22" t="s">
        <v>372</v>
      </c>
      <c r="F1346" s="22" t="s">
        <v>599</v>
      </c>
      <c r="G1346" s="23">
        <v>4439660</v>
      </c>
      <c r="H1346" s="22" t="s">
        <v>599</v>
      </c>
      <c r="I1346" s="23">
        <v>3806955</v>
      </c>
      <c r="J1346" s="22" t="s">
        <v>518</v>
      </c>
      <c r="K1346" s="23">
        <v>122.9</v>
      </c>
      <c r="L1346" s="23">
        <v>4829</v>
      </c>
      <c r="M1346" s="23">
        <v>146</v>
      </c>
      <c r="N1346" s="24">
        <v>0.0302</v>
      </c>
      <c r="O1346" s="23">
        <v>0.84</v>
      </c>
      <c r="P1346" s="23">
        <v>25.45</v>
      </c>
      <c r="Q1346" s="23">
        <v>0</v>
      </c>
      <c r="R1346" s="23">
        <v>0</v>
      </c>
      <c r="S1346" s="23">
        <v>0</v>
      </c>
      <c r="T1346" s="23">
        <v>0</v>
      </c>
      <c r="U1346" s="23">
        <v>0</v>
      </c>
      <c r="V1346" s="23">
        <v>0</v>
      </c>
      <c r="W1346" s="23">
        <v>0</v>
      </c>
      <c r="X1346" s="23">
        <v>0</v>
      </c>
      <c r="Y1346" s="24">
        <v>0</v>
      </c>
      <c r="Z1346" s="23">
        <v>0</v>
      </c>
      <c r="AA1346" s="23">
        <v>0</v>
      </c>
      <c r="AB1346" s="19" t="str">
        <f>VLOOKUP(E:E,笔记匹配!A:X,3,FALSE)</f>
        <v>圆湘琴</v>
      </c>
      <c r="AC1346" s="19" t="str">
        <f>VLOOKUP(E:E,笔记匹配!A:X,2,FALSE)</f>
        <v>月之精华</v>
      </c>
      <c r="AD1346" s="19" t="str">
        <f>VLOOKUP(E:E,笔记匹配!A:X,4,FALSE)</f>
        <v>广禾堂月之精华</v>
      </c>
    </row>
    <row r="1347" spans="1:30">
      <c r="A1347" s="22" t="s">
        <v>127</v>
      </c>
      <c r="B1347" s="22" t="s">
        <v>610</v>
      </c>
      <c r="C1347" s="23">
        <v>20800058</v>
      </c>
      <c r="D1347" s="22" t="s">
        <v>184</v>
      </c>
      <c r="E1347" s="22" t="s">
        <v>372</v>
      </c>
      <c r="F1347" s="22" t="s">
        <v>611</v>
      </c>
      <c r="G1347" s="23">
        <v>4924835</v>
      </c>
      <c r="H1347" s="22" t="s">
        <v>611</v>
      </c>
      <c r="I1347" s="23">
        <v>4180685</v>
      </c>
      <c r="J1347" s="22" t="s">
        <v>518</v>
      </c>
      <c r="K1347" s="23">
        <v>116.26</v>
      </c>
      <c r="L1347" s="23">
        <v>3744</v>
      </c>
      <c r="M1347" s="23">
        <v>123</v>
      </c>
      <c r="N1347" s="24">
        <v>0.0329</v>
      </c>
      <c r="O1347" s="23">
        <v>0.95</v>
      </c>
      <c r="P1347" s="23">
        <v>31.05</v>
      </c>
      <c r="Q1347" s="23">
        <v>4</v>
      </c>
      <c r="R1347" s="23">
        <v>0</v>
      </c>
      <c r="S1347" s="23">
        <v>4</v>
      </c>
      <c r="T1347" s="23">
        <v>0</v>
      </c>
      <c r="U1347" s="23">
        <v>0</v>
      </c>
      <c r="V1347" s="23">
        <v>8</v>
      </c>
      <c r="W1347" s="23">
        <v>14.53</v>
      </c>
      <c r="X1347" s="23">
        <v>0</v>
      </c>
      <c r="Y1347" s="24">
        <v>0</v>
      </c>
      <c r="Z1347" s="23">
        <v>4</v>
      </c>
      <c r="AA1347" s="23">
        <v>0</v>
      </c>
      <c r="AB1347" s="19" t="str">
        <f>VLOOKUP(E:E,笔记匹配!A:X,3,FALSE)</f>
        <v>圆湘琴</v>
      </c>
      <c r="AC1347" s="19" t="str">
        <f>VLOOKUP(E:E,笔记匹配!A:X,2,FALSE)</f>
        <v>月之精华</v>
      </c>
      <c r="AD1347" s="19" t="str">
        <f>VLOOKUP(E:E,笔记匹配!A:X,4,FALSE)</f>
        <v>广禾堂月之精华</v>
      </c>
    </row>
    <row r="1348" spans="1:30">
      <c r="A1348" s="22" t="s">
        <v>127</v>
      </c>
      <c r="B1348" s="22" t="s">
        <v>614</v>
      </c>
      <c r="C1348" s="23">
        <v>20930624</v>
      </c>
      <c r="D1348" s="22" t="s">
        <v>184</v>
      </c>
      <c r="E1348" s="22" t="s">
        <v>390</v>
      </c>
      <c r="F1348" s="22" t="s">
        <v>615</v>
      </c>
      <c r="G1348" s="23">
        <v>4989047</v>
      </c>
      <c r="H1348" s="22" t="s">
        <v>616</v>
      </c>
      <c r="I1348" s="23">
        <v>4228648</v>
      </c>
      <c r="J1348" s="22" t="s">
        <v>518</v>
      </c>
      <c r="K1348" s="23">
        <v>136.66</v>
      </c>
      <c r="L1348" s="23">
        <v>4879</v>
      </c>
      <c r="M1348" s="23">
        <v>198</v>
      </c>
      <c r="N1348" s="24">
        <v>0.0406</v>
      </c>
      <c r="O1348" s="23">
        <v>0.69</v>
      </c>
      <c r="P1348" s="23">
        <v>28.01</v>
      </c>
      <c r="Q1348" s="23">
        <v>9</v>
      </c>
      <c r="R1348" s="23">
        <v>0</v>
      </c>
      <c r="S1348" s="23">
        <v>8</v>
      </c>
      <c r="T1348" s="23">
        <v>0</v>
      </c>
      <c r="U1348" s="23">
        <v>0</v>
      </c>
      <c r="V1348" s="23">
        <v>17</v>
      </c>
      <c r="W1348" s="23">
        <v>8.04</v>
      </c>
      <c r="X1348" s="23">
        <v>0</v>
      </c>
      <c r="Y1348" s="24">
        <v>0</v>
      </c>
      <c r="Z1348" s="23">
        <v>1</v>
      </c>
      <c r="AA1348" s="23">
        <v>0</v>
      </c>
      <c r="AB1348" s="19" t="str">
        <f>VLOOKUP(E:E,笔记匹配!A:X,3,FALSE)</f>
        <v>大雷芸</v>
      </c>
      <c r="AC1348" s="19" t="str">
        <f>VLOOKUP(E:E,笔记匹配!A:X,2,FALSE)</f>
        <v>月之精华</v>
      </c>
      <c r="AD1348" s="19" t="str">
        <f>VLOOKUP(E:E,笔记匹配!A:X,4,FALSE)</f>
        <v>广禾堂</v>
      </c>
    </row>
    <row r="1349" spans="1:30">
      <c r="A1349" s="22" t="s">
        <v>127</v>
      </c>
      <c r="B1349" s="22" t="s">
        <v>617</v>
      </c>
      <c r="C1349" s="23">
        <v>21038669</v>
      </c>
      <c r="D1349" s="22" t="s">
        <v>184</v>
      </c>
      <c r="E1349" s="22" t="s">
        <v>397</v>
      </c>
      <c r="F1349" s="22" t="s">
        <v>619</v>
      </c>
      <c r="G1349" s="23">
        <v>5038347</v>
      </c>
      <c r="H1349" s="22" t="s">
        <v>619</v>
      </c>
      <c r="I1349" s="23">
        <v>4265435</v>
      </c>
      <c r="J1349" s="22" t="s">
        <v>518</v>
      </c>
      <c r="K1349" s="23">
        <v>47.56</v>
      </c>
      <c r="L1349" s="23">
        <v>2320</v>
      </c>
      <c r="M1349" s="23">
        <v>58</v>
      </c>
      <c r="N1349" s="24">
        <v>0.025</v>
      </c>
      <c r="O1349" s="23">
        <v>0.82</v>
      </c>
      <c r="P1349" s="23">
        <v>20.5</v>
      </c>
      <c r="Q1349" s="23">
        <v>3</v>
      </c>
      <c r="R1349" s="23">
        <v>0</v>
      </c>
      <c r="S1349" s="23">
        <v>4</v>
      </c>
      <c r="T1349" s="23">
        <v>0</v>
      </c>
      <c r="U1349" s="23">
        <v>0</v>
      </c>
      <c r="V1349" s="23">
        <v>7</v>
      </c>
      <c r="W1349" s="23">
        <v>6.79</v>
      </c>
      <c r="X1349" s="23">
        <v>0</v>
      </c>
      <c r="Y1349" s="24">
        <v>0</v>
      </c>
      <c r="Z1349" s="23">
        <v>0</v>
      </c>
      <c r="AA1349" s="23">
        <v>0</v>
      </c>
      <c r="AB1349" s="19" t="str">
        <f>VLOOKUP(E:E,笔记匹配!A:X,3,FALSE)</f>
        <v>木木酱</v>
      </c>
      <c r="AC1349" s="19" t="str">
        <f>VLOOKUP(E:E,笔记匹配!A:X,2,FALSE)</f>
        <v>月之精华</v>
      </c>
      <c r="AD1349" s="19" t="str">
        <f>VLOOKUP(E:E,笔记匹配!A:X,4,FALSE)</f>
        <v>广禾堂月子汤</v>
      </c>
    </row>
    <row r="1350" spans="1:30">
      <c r="A1350" s="22" t="s">
        <v>127</v>
      </c>
      <c r="B1350" s="22" t="s">
        <v>620</v>
      </c>
      <c r="C1350" s="23">
        <v>21399553</v>
      </c>
      <c r="D1350" s="22" t="s">
        <v>184</v>
      </c>
      <c r="E1350" s="22" t="s">
        <v>398</v>
      </c>
      <c r="F1350" s="22" t="s">
        <v>621</v>
      </c>
      <c r="G1350" s="23">
        <v>5211391</v>
      </c>
      <c r="H1350" s="22" t="s">
        <v>621</v>
      </c>
      <c r="I1350" s="23">
        <v>4393763</v>
      </c>
      <c r="J1350" s="22" t="s">
        <v>518</v>
      </c>
      <c r="K1350" s="23">
        <v>60.42</v>
      </c>
      <c r="L1350" s="23">
        <v>1983</v>
      </c>
      <c r="M1350" s="23">
        <v>71</v>
      </c>
      <c r="N1350" s="24">
        <v>0.0358</v>
      </c>
      <c r="O1350" s="23">
        <v>0.85</v>
      </c>
      <c r="P1350" s="23">
        <v>30.47</v>
      </c>
      <c r="Q1350" s="23">
        <v>3</v>
      </c>
      <c r="R1350" s="23">
        <v>0</v>
      </c>
      <c r="S1350" s="23">
        <v>3</v>
      </c>
      <c r="T1350" s="23">
        <v>0</v>
      </c>
      <c r="U1350" s="23">
        <v>0</v>
      </c>
      <c r="V1350" s="23">
        <v>6</v>
      </c>
      <c r="W1350" s="23">
        <v>10.07</v>
      </c>
      <c r="X1350" s="23">
        <v>0</v>
      </c>
      <c r="Y1350" s="24">
        <v>0</v>
      </c>
      <c r="Z1350" s="23">
        <v>0</v>
      </c>
      <c r="AA1350" s="23">
        <v>0</v>
      </c>
      <c r="AB1350" s="19" t="str">
        <f>VLOOKUP(E:E,笔记匹配!A:X,3,FALSE)</f>
        <v>苏Su超级爱吃甜品呀</v>
      </c>
      <c r="AC1350" s="19" t="str">
        <f>VLOOKUP(E:E,笔记匹配!A:X,2,FALSE)</f>
        <v>月之精华</v>
      </c>
      <c r="AD1350" s="19" t="str">
        <f>VLOOKUP(E:E,笔记匹配!A:X,4,FALSE)</f>
        <v>无</v>
      </c>
    </row>
    <row r="1351" spans="1:30">
      <c r="A1351" s="22" t="s">
        <v>127</v>
      </c>
      <c r="B1351" s="22" t="s">
        <v>622</v>
      </c>
      <c r="C1351" s="23">
        <v>21495214</v>
      </c>
      <c r="D1351" s="22" t="s">
        <v>184</v>
      </c>
      <c r="E1351" s="22" t="s">
        <v>399</v>
      </c>
      <c r="F1351" s="22" t="s">
        <v>623</v>
      </c>
      <c r="G1351" s="23">
        <v>5254218</v>
      </c>
      <c r="H1351" s="22" t="s">
        <v>623</v>
      </c>
      <c r="I1351" s="23">
        <v>4426644</v>
      </c>
      <c r="J1351" s="22" t="s">
        <v>518</v>
      </c>
      <c r="K1351" s="23">
        <v>198.32</v>
      </c>
      <c r="L1351" s="23">
        <v>7744</v>
      </c>
      <c r="M1351" s="23">
        <v>457</v>
      </c>
      <c r="N1351" s="24">
        <v>0.059</v>
      </c>
      <c r="O1351" s="23">
        <v>0.43</v>
      </c>
      <c r="P1351" s="23">
        <v>25.61</v>
      </c>
      <c r="Q1351" s="23">
        <v>18</v>
      </c>
      <c r="R1351" s="23">
        <v>0</v>
      </c>
      <c r="S1351" s="23">
        <v>10</v>
      </c>
      <c r="T1351" s="23">
        <v>1</v>
      </c>
      <c r="U1351" s="23">
        <v>1</v>
      </c>
      <c r="V1351" s="23">
        <v>30</v>
      </c>
      <c r="W1351" s="23">
        <v>6.61</v>
      </c>
      <c r="X1351" s="23">
        <v>0</v>
      </c>
      <c r="Y1351" s="24">
        <v>0</v>
      </c>
      <c r="Z1351" s="23">
        <v>4</v>
      </c>
      <c r="AA1351" s="23">
        <v>16</v>
      </c>
      <c r="AB1351" s="19" t="str">
        <f>VLOOKUP(E:E,笔记匹配!A:X,3,FALSE)</f>
        <v>可可奈</v>
      </c>
      <c r="AC1351" s="19" t="str">
        <f>VLOOKUP(E:E,笔记匹配!A:X,2,FALSE)</f>
        <v>无</v>
      </c>
      <c r="AD1351" s="19" t="str">
        <f>VLOOKUP(E:E,笔记匹配!A:X,4,FALSE)</f>
        <v>无</v>
      </c>
    </row>
    <row r="1352" spans="1:30">
      <c r="A1352" s="22" t="s">
        <v>127</v>
      </c>
      <c r="B1352" s="22" t="s">
        <v>625</v>
      </c>
      <c r="C1352" s="23">
        <v>21579972</v>
      </c>
      <c r="D1352" s="22" t="s">
        <v>184</v>
      </c>
      <c r="E1352" s="22" t="s">
        <v>401</v>
      </c>
      <c r="F1352" s="22" t="s">
        <v>626</v>
      </c>
      <c r="G1352" s="23">
        <v>5291454</v>
      </c>
      <c r="H1352" s="22" t="s">
        <v>627</v>
      </c>
      <c r="I1352" s="23">
        <v>4455685</v>
      </c>
      <c r="J1352" s="22" t="s">
        <v>518</v>
      </c>
      <c r="K1352" s="23">
        <v>201.38</v>
      </c>
      <c r="L1352" s="23">
        <v>12870</v>
      </c>
      <c r="M1352" s="23">
        <v>849</v>
      </c>
      <c r="N1352" s="24">
        <v>0.066</v>
      </c>
      <c r="O1352" s="23">
        <v>0.24</v>
      </c>
      <c r="P1352" s="23">
        <v>15.65</v>
      </c>
      <c r="Q1352" s="23">
        <v>3</v>
      </c>
      <c r="R1352" s="23">
        <v>0</v>
      </c>
      <c r="S1352" s="23">
        <v>0</v>
      </c>
      <c r="T1352" s="23">
        <v>0</v>
      </c>
      <c r="U1352" s="23">
        <v>0</v>
      </c>
      <c r="V1352" s="23">
        <v>3</v>
      </c>
      <c r="W1352" s="23">
        <v>67.13</v>
      </c>
      <c r="X1352" s="23">
        <v>0</v>
      </c>
      <c r="Y1352" s="24">
        <v>0</v>
      </c>
      <c r="Z1352" s="23">
        <v>1</v>
      </c>
      <c r="AA1352" s="23">
        <v>0</v>
      </c>
      <c r="AB1352" s="19" t="str">
        <f>VLOOKUP(E:E,笔记匹配!A:X,3,FALSE)</f>
        <v>是麦子吖~</v>
      </c>
      <c r="AC1352" s="19" t="str">
        <f>VLOOKUP(E:E,笔记匹配!A:X,2,FALSE)</f>
        <v>无</v>
      </c>
      <c r="AD1352" s="19" t="str">
        <f>VLOOKUP(E:E,笔记匹配!A:X,4,FALSE)</f>
        <v>无</v>
      </c>
    </row>
    <row r="1353" spans="1:30">
      <c r="A1353" s="22" t="s">
        <v>127</v>
      </c>
      <c r="B1353" s="22" t="s">
        <v>628</v>
      </c>
      <c r="C1353" s="23">
        <v>21705266</v>
      </c>
      <c r="D1353" s="22" t="s">
        <v>184</v>
      </c>
      <c r="E1353" s="22" t="s">
        <v>402</v>
      </c>
      <c r="F1353" s="22" t="s">
        <v>629</v>
      </c>
      <c r="G1353" s="23">
        <v>5346081</v>
      </c>
      <c r="H1353" s="22" t="s">
        <v>629</v>
      </c>
      <c r="I1353" s="23">
        <v>4497501</v>
      </c>
      <c r="J1353" s="22" t="s">
        <v>518</v>
      </c>
      <c r="K1353" s="23">
        <v>201.34</v>
      </c>
      <c r="L1353" s="23">
        <v>11231</v>
      </c>
      <c r="M1353" s="23">
        <v>649</v>
      </c>
      <c r="N1353" s="24">
        <v>0.0578</v>
      </c>
      <c r="O1353" s="23">
        <v>0.31</v>
      </c>
      <c r="P1353" s="23">
        <v>17.93</v>
      </c>
      <c r="Q1353" s="23">
        <v>16</v>
      </c>
      <c r="R1353" s="23">
        <v>0</v>
      </c>
      <c r="S1353" s="23">
        <v>5</v>
      </c>
      <c r="T1353" s="23">
        <v>2</v>
      </c>
      <c r="U1353" s="23">
        <v>0</v>
      </c>
      <c r="V1353" s="23">
        <v>23</v>
      </c>
      <c r="W1353" s="23">
        <v>8.75</v>
      </c>
      <c r="X1353" s="23">
        <v>0</v>
      </c>
      <c r="Y1353" s="24">
        <v>0</v>
      </c>
      <c r="Z1353" s="23">
        <v>1</v>
      </c>
      <c r="AA1353" s="23">
        <v>5</v>
      </c>
      <c r="AB1353" s="19" t="str">
        <f>VLOOKUP(E:E,笔记匹配!A:X,3,FALSE)</f>
        <v>小茹来杯冰美式</v>
      </c>
      <c r="AC1353" s="19" t="str">
        <f>VLOOKUP(E:E,笔记匹配!A:X,2,FALSE)</f>
        <v>月之精华</v>
      </c>
      <c r="AD1353" s="19" t="str">
        <f>VLOOKUP(E:E,笔记匹配!A:X,4,FALSE)</f>
        <v>无</v>
      </c>
    </row>
    <row r="1354" spans="1:30">
      <c r="A1354" s="22" t="s">
        <v>127</v>
      </c>
      <c r="B1354" s="22" t="s">
        <v>630</v>
      </c>
      <c r="C1354" s="23">
        <v>21902004</v>
      </c>
      <c r="D1354" s="22" t="s">
        <v>184</v>
      </c>
      <c r="E1354" s="22" t="s">
        <v>403</v>
      </c>
      <c r="F1354" s="22" t="s">
        <v>631</v>
      </c>
      <c r="G1354" s="23">
        <v>5439828</v>
      </c>
      <c r="H1354" s="22" t="s">
        <v>631</v>
      </c>
      <c r="I1354" s="23">
        <v>4568189</v>
      </c>
      <c r="J1354" s="22" t="s">
        <v>518</v>
      </c>
      <c r="K1354" s="23">
        <v>39.42</v>
      </c>
      <c r="L1354" s="23">
        <v>2178</v>
      </c>
      <c r="M1354" s="23">
        <v>68</v>
      </c>
      <c r="N1354" s="24">
        <v>0.0312</v>
      </c>
      <c r="O1354" s="23">
        <v>0.58</v>
      </c>
      <c r="P1354" s="23">
        <v>18.1</v>
      </c>
      <c r="Q1354" s="23">
        <v>0</v>
      </c>
      <c r="R1354" s="23">
        <v>0</v>
      </c>
      <c r="S1354" s="23">
        <v>1</v>
      </c>
      <c r="T1354" s="23">
        <v>0</v>
      </c>
      <c r="U1354" s="23">
        <v>0</v>
      </c>
      <c r="V1354" s="23">
        <v>1</v>
      </c>
      <c r="W1354" s="23">
        <v>39.42</v>
      </c>
      <c r="X1354" s="23">
        <v>0</v>
      </c>
      <c r="Y1354" s="24">
        <v>0</v>
      </c>
      <c r="Z1354" s="23">
        <v>0</v>
      </c>
      <c r="AA1354" s="23">
        <v>0</v>
      </c>
      <c r="AB1354" s="19" t="str">
        <f>VLOOKUP(E:E,笔记匹配!A:X,3,FALSE)</f>
        <v>官方首发! 保姆级双十一攻略，这样买最省钱</v>
      </c>
      <c r="AC1354" s="19" t="str">
        <f>VLOOKUP(E:E,笔记匹配!A:X,2,FALSE)</f>
        <v>无</v>
      </c>
      <c r="AD1354" s="19" t="str">
        <f>VLOOKUP(E:E,笔记匹配!A:X,4,FALSE)</f>
        <v>无</v>
      </c>
    </row>
    <row r="1355" spans="1:30">
      <c r="A1355" s="22" t="s">
        <v>128</v>
      </c>
      <c r="B1355" s="22" t="s">
        <v>521</v>
      </c>
      <c r="C1355" s="23">
        <v>16642222</v>
      </c>
      <c r="D1355" s="22" t="s">
        <v>172</v>
      </c>
      <c r="E1355" s="22" t="s">
        <v>372</v>
      </c>
      <c r="F1355" s="22" t="s">
        <v>522</v>
      </c>
      <c r="G1355" s="23">
        <v>3233847</v>
      </c>
      <c r="H1355" s="22" t="s">
        <v>522</v>
      </c>
      <c r="I1355" s="23">
        <v>2619163</v>
      </c>
      <c r="J1355" s="22" t="s">
        <v>518</v>
      </c>
      <c r="K1355" s="23">
        <v>203.74</v>
      </c>
      <c r="L1355" s="23">
        <v>8018</v>
      </c>
      <c r="M1355" s="23">
        <v>274</v>
      </c>
      <c r="N1355" s="24">
        <v>0.0342</v>
      </c>
      <c r="O1355" s="23">
        <v>0.74</v>
      </c>
      <c r="P1355" s="23">
        <v>25.41</v>
      </c>
      <c r="Q1355" s="23">
        <v>3</v>
      </c>
      <c r="R1355" s="23">
        <v>1</v>
      </c>
      <c r="S1355" s="23">
        <v>1</v>
      </c>
      <c r="T1355" s="23">
        <v>0</v>
      </c>
      <c r="U1355" s="23">
        <v>1</v>
      </c>
      <c r="V1355" s="23">
        <v>6</v>
      </c>
      <c r="W1355" s="23">
        <v>33.96</v>
      </c>
      <c r="X1355" s="23">
        <v>0</v>
      </c>
      <c r="Y1355" s="24">
        <v>0</v>
      </c>
      <c r="Z1355" s="23">
        <v>0</v>
      </c>
      <c r="AA1355" s="23">
        <v>0</v>
      </c>
      <c r="AB1355" s="19" t="str">
        <f>VLOOKUP(E:E,笔记匹配!A:X,3,FALSE)</f>
        <v>圆湘琴</v>
      </c>
      <c r="AC1355" s="19" t="str">
        <f>VLOOKUP(E:E,笔记匹配!A:X,2,FALSE)</f>
        <v>月之精华</v>
      </c>
      <c r="AD1355" s="19" t="str">
        <f>VLOOKUP(E:E,笔记匹配!A:X,4,FALSE)</f>
        <v>广禾堂月之精华</v>
      </c>
    </row>
    <row r="1356" spans="1:30">
      <c r="A1356" s="22" t="s">
        <v>128</v>
      </c>
      <c r="B1356" s="22" t="s">
        <v>521</v>
      </c>
      <c r="C1356" s="23">
        <v>16642794</v>
      </c>
      <c r="D1356" s="22" t="s">
        <v>172</v>
      </c>
      <c r="E1356" s="22" t="s">
        <v>372</v>
      </c>
      <c r="F1356" s="22" t="s">
        <v>523</v>
      </c>
      <c r="G1356" s="23">
        <v>3233955</v>
      </c>
      <c r="H1356" s="22" t="s">
        <v>523</v>
      </c>
      <c r="I1356" s="23">
        <v>2619293</v>
      </c>
      <c r="J1356" s="22" t="s">
        <v>518</v>
      </c>
      <c r="K1356" s="23">
        <v>255.85</v>
      </c>
      <c r="L1356" s="23">
        <v>8697</v>
      </c>
      <c r="M1356" s="23">
        <v>308</v>
      </c>
      <c r="N1356" s="24">
        <v>0.0354</v>
      </c>
      <c r="O1356" s="23">
        <v>0.83</v>
      </c>
      <c r="P1356" s="23">
        <v>29.42</v>
      </c>
      <c r="Q1356" s="23">
        <v>2</v>
      </c>
      <c r="R1356" s="23">
        <v>0</v>
      </c>
      <c r="S1356" s="23">
        <v>0</v>
      </c>
      <c r="T1356" s="23">
        <v>0</v>
      </c>
      <c r="U1356" s="23">
        <v>0</v>
      </c>
      <c r="V1356" s="23">
        <v>2</v>
      </c>
      <c r="W1356" s="23">
        <v>127.92</v>
      </c>
      <c r="X1356" s="23">
        <v>0</v>
      </c>
      <c r="Y1356" s="24">
        <v>0</v>
      </c>
      <c r="Z1356" s="23">
        <v>1</v>
      </c>
      <c r="AA1356" s="23">
        <v>0</v>
      </c>
      <c r="AB1356" s="19" t="str">
        <f>VLOOKUP(E:E,笔记匹配!A:X,3,FALSE)</f>
        <v>圆湘琴</v>
      </c>
      <c r="AC1356" s="19" t="str">
        <f>VLOOKUP(E:E,笔记匹配!A:X,2,FALSE)</f>
        <v>月之精华</v>
      </c>
      <c r="AD1356" s="19" t="str">
        <f>VLOOKUP(E:E,笔记匹配!A:X,4,FALSE)</f>
        <v>广禾堂月之精华</v>
      </c>
    </row>
    <row r="1357" spans="1:30">
      <c r="A1357" s="22" t="s">
        <v>128</v>
      </c>
      <c r="B1357" s="22" t="s">
        <v>521</v>
      </c>
      <c r="C1357" s="23">
        <v>16642894</v>
      </c>
      <c r="D1357" s="22" t="s">
        <v>172</v>
      </c>
      <c r="E1357" s="22" t="s">
        <v>372</v>
      </c>
      <c r="F1357" s="22" t="s">
        <v>524</v>
      </c>
      <c r="G1357" s="23">
        <v>3233979</v>
      </c>
      <c r="H1357" s="22" t="s">
        <v>524</v>
      </c>
      <c r="I1357" s="23">
        <v>2619310</v>
      </c>
      <c r="J1357" s="22" t="s">
        <v>518</v>
      </c>
      <c r="K1357" s="23">
        <v>0.3</v>
      </c>
      <c r="L1357" s="23">
        <v>83</v>
      </c>
      <c r="M1357" s="23">
        <v>1</v>
      </c>
      <c r="N1357" s="24">
        <v>0.012</v>
      </c>
      <c r="O1357" s="23">
        <v>0.3</v>
      </c>
      <c r="P1357" s="23">
        <v>3.61</v>
      </c>
      <c r="Q1357" s="23">
        <v>0</v>
      </c>
      <c r="R1357" s="23">
        <v>0</v>
      </c>
      <c r="S1357" s="23">
        <v>0</v>
      </c>
      <c r="T1357" s="23">
        <v>0</v>
      </c>
      <c r="U1357" s="23">
        <v>0</v>
      </c>
      <c r="V1357" s="23">
        <v>0</v>
      </c>
      <c r="W1357" s="23">
        <v>0</v>
      </c>
      <c r="X1357" s="23">
        <v>0</v>
      </c>
      <c r="Y1357" s="24">
        <v>0</v>
      </c>
      <c r="Z1357" s="23">
        <v>0</v>
      </c>
      <c r="AA1357" s="23">
        <v>0</v>
      </c>
      <c r="AB1357" s="19" t="str">
        <f>VLOOKUP(E:E,笔记匹配!A:X,3,FALSE)</f>
        <v>圆湘琴</v>
      </c>
      <c r="AC1357" s="19" t="str">
        <f>VLOOKUP(E:E,笔记匹配!A:X,2,FALSE)</f>
        <v>月之精华</v>
      </c>
      <c r="AD1357" s="19" t="str">
        <f>VLOOKUP(E:E,笔记匹配!A:X,4,FALSE)</f>
        <v>广禾堂月之精华</v>
      </c>
    </row>
    <row r="1358" spans="1:30">
      <c r="A1358" s="22" t="s">
        <v>128</v>
      </c>
      <c r="B1358" s="22" t="s">
        <v>531</v>
      </c>
      <c r="C1358" s="23">
        <v>16851432</v>
      </c>
      <c r="D1358" s="22" t="s">
        <v>172</v>
      </c>
      <c r="E1358" s="22" t="s">
        <v>372</v>
      </c>
      <c r="F1358" s="22" t="s">
        <v>532</v>
      </c>
      <c r="G1358" s="23">
        <v>3264185</v>
      </c>
      <c r="H1358" s="22" t="s">
        <v>532</v>
      </c>
      <c r="I1358" s="23">
        <v>2651960</v>
      </c>
      <c r="J1358" s="22" t="s">
        <v>518</v>
      </c>
      <c r="K1358" s="23">
        <v>60.93</v>
      </c>
      <c r="L1358" s="23">
        <v>4224</v>
      </c>
      <c r="M1358" s="23">
        <v>131</v>
      </c>
      <c r="N1358" s="24">
        <v>0.031</v>
      </c>
      <c r="O1358" s="23">
        <v>0.47</v>
      </c>
      <c r="P1358" s="23">
        <v>14.42</v>
      </c>
      <c r="Q1358" s="23">
        <v>0</v>
      </c>
      <c r="R1358" s="23">
        <v>0</v>
      </c>
      <c r="S1358" s="23">
        <v>0</v>
      </c>
      <c r="T1358" s="23">
        <v>0</v>
      </c>
      <c r="U1358" s="23">
        <v>0</v>
      </c>
      <c r="V1358" s="23">
        <v>0</v>
      </c>
      <c r="W1358" s="23">
        <v>0</v>
      </c>
      <c r="X1358" s="23">
        <v>0</v>
      </c>
      <c r="Y1358" s="24">
        <v>0</v>
      </c>
      <c r="Z1358" s="23">
        <v>1</v>
      </c>
      <c r="AA1358" s="23">
        <v>0</v>
      </c>
      <c r="AB1358" s="19" t="str">
        <f>VLOOKUP(E:E,笔记匹配!A:X,3,FALSE)</f>
        <v>圆湘琴</v>
      </c>
      <c r="AC1358" s="19" t="str">
        <f>VLOOKUP(E:E,笔记匹配!A:X,2,FALSE)</f>
        <v>月之精华</v>
      </c>
      <c r="AD1358" s="19" t="str">
        <f>VLOOKUP(E:E,笔记匹配!A:X,4,FALSE)</f>
        <v>广禾堂月之精华</v>
      </c>
    </row>
    <row r="1359" spans="1:30">
      <c r="A1359" s="22" t="s">
        <v>128</v>
      </c>
      <c r="B1359" s="22" t="s">
        <v>557</v>
      </c>
      <c r="C1359" s="23">
        <v>17419696</v>
      </c>
      <c r="D1359" s="22" t="s">
        <v>172</v>
      </c>
      <c r="E1359" s="22" t="s">
        <v>372</v>
      </c>
      <c r="F1359" s="22" t="s">
        <v>558</v>
      </c>
      <c r="G1359" s="23">
        <v>3345513</v>
      </c>
      <c r="H1359" s="22" t="s">
        <v>558</v>
      </c>
      <c r="I1359" s="23">
        <v>2733316</v>
      </c>
      <c r="J1359" s="22" t="s">
        <v>518</v>
      </c>
      <c r="K1359" s="23">
        <v>237.31</v>
      </c>
      <c r="L1359" s="23">
        <v>11424</v>
      </c>
      <c r="M1359" s="23">
        <v>314</v>
      </c>
      <c r="N1359" s="24">
        <v>0.0275</v>
      </c>
      <c r="O1359" s="23">
        <v>0.76</v>
      </c>
      <c r="P1359" s="23">
        <v>20.77</v>
      </c>
      <c r="Q1359" s="23">
        <v>1</v>
      </c>
      <c r="R1359" s="23">
        <v>1</v>
      </c>
      <c r="S1359" s="23">
        <v>2</v>
      </c>
      <c r="T1359" s="23">
        <v>0</v>
      </c>
      <c r="U1359" s="23">
        <v>1</v>
      </c>
      <c r="V1359" s="23">
        <v>5</v>
      </c>
      <c r="W1359" s="23">
        <v>47.46</v>
      </c>
      <c r="X1359" s="23">
        <v>0</v>
      </c>
      <c r="Y1359" s="24">
        <v>0</v>
      </c>
      <c r="Z1359" s="23">
        <v>2</v>
      </c>
      <c r="AA1359" s="23">
        <v>1</v>
      </c>
      <c r="AB1359" s="19" t="str">
        <f>VLOOKUP(E:E,笔记匹配!A:X,3,FALSE)</f>
        <v>圆湘琴</v>
      </c>
      <c r="AC1359" s="19" t="str">
        <f>VLOOKUP(E:E,笔记匹配!A:X,2,FALSE)</f>
        <v>月之精华</v>
      </c>
      <c r="AD1359" s="19" t="str">
        <f>VLOOKUP(E:E,笔记匹配!A:X,4,FALSE)</f>
        <v>广禾堂月之精华</v>
      </c>
    </row>
    <row r="1360" spans="1:30">
      <c r="A1360" s="22" t="s">
        <v>128</v>
      </c>
      <c r="B1360" s="22" t="s">
        <v>569</v>
      </c>
      <c r="C1360" s="23">
        <v>17994331</v>
      </c>
      <c r="D1360" s="22" t="s">
        <v>172</v>
      </c>
      <c r="E1360" s="22" t="s">
        <v>372</v>
      </c>
      <c r="F1360" s="22" t="s">
        <v>570</v>
      </c>
      <c r="G1360" s="23">
        <v>3555881</v>
      </c>
      <c r="H1360" s="22" t="s">
        <v>570</v>
      </c>
      <c r="I1360" s="23">
        <v>2940876</v>
      </c>
      <c r="J1360" s="22" t="s">
        <v>518</v>
      </c>
      <c r="K1360" s="23">
        <v>1.19</v>
      </c>
      <c r="L1360" s="23">
        <v>165</v>
      </c>
      <c r="M1360" s="23">
        <v>4</v>
      </c>
      <c r="N1360" s="24">
        <v>0.0242</v>
      </c>
      <c r="O1360" s="23">
        <v>0.3</v>
      </c>
      <c r="P1360" s="23">
        <v>7.21</v>
      </c>
      <c r="Q1360" s="23">
        <v>0</v>
      </c>
      <c r="R1360" s="23">
        <v>0</v>
      </c>
      <c r="S1360" s="23">
        <v>0</v>
      </c>
      <c r="T1360" s="23">
        <v>0</v>
      </c>
      <c r="U1360" s="23">
        <v>0</v>
      </c>
      <c r="V1360" s="23">
        <v>0</v>
      </c>
      <c r="W1360" s="23">
        <v>0</v>
      </c>
      <c r="X1360" s="23">
        <v>0</v>
      </c>
      <c r="Y1360" s="24">
        <v>0</v>
      </c>
      <c r="Z1360" s="23">
        <v>0</v>
      </c>
      <c r="AA1360" s="23">
        <v>0</v>
      </c>
      <c r="AB1360" s="19" t="str">
        <f>VLOOKUP(E:E,笔记匹配!A:X,3,FALSE)</f>
        <v>圆湘琴</v>
      </c>
      <c r="AC1360" s="19" t="str">
        <f>VLOOKUP(E:E,笔记匹配!A:X,2,FALSE)</f>
        <v>月之精华</v>
      </c>
      <c r="AD1360" s="19" t="str">
        <f>VLOOKUP(E:E,笔记匹配!A:X,4,FALSE)</f>
        <v>广禾堂月之精华</v>
      </c>
    </row>
    <row r="1361" spans="1:30">
      <c r="A1361" s="22" t="s">
        <v>128</v>
      </c>
      <c r="B1361" s="22" t="s">
        <v>573</v>
      </c>
      <c r="C1361" s="23">
        <v>18062841</v>
      </c>
      <c r="D1361" s="22" t="s">
        <v>172</v>
      </c>
      <c r="E1361" s="22" t="s">
        <v>373</v>
      </c>
      <c r="F1361" s="22" t="s">
        <v>574</v>
      </c>
      <c r="G1361" s="23">
        <v>3590010</v>
      </c>
      <c r="H1361" s="22" t="s">
        <v>575</v>
      </c>
      <c r="I1361" s="23">
        <v>2975201</v>
      </c>
      <c r="J1361" s="22" t="s">
        <v>518</v>
      </c>
      <c r="K1361" s="23">
        <v>5.1</v>
      </c>
      <c r="L1361" s="23">
        <v>285</v>
      </c>
      <c r="M1361" s="23">
        <v>17</v>
      </c>
      <c r="N1361" s="24">
        <v>0.0596</v>
      </c>
      <c r="O1361" s="23">
        <v>0.3</v>
      </c>
      <c r="P1361" s="23">
        <v>17.89</v>
      </c>
      <c r="Q1361" s="23">
        <v>0</v>
      </c>
      <c r="R1361" s="23">
        <v>0</v>
      </c>
      <c r="S1361" s="23">
        <v>0</v>
      </c>
      <c r="T1361" s="23">
        <v>0</v>
      </c>
      <c r="U1361" s="23">
        <v>0</v>
      </c>
      <c r="V1361" s="23">
        <v>0</v>
      </c>
      <c r="W1361" s="23">
        <v>0</v>
      </c>
      <c r="X1361" s="23">
        <v>0</v>
      </c>
      <c r="Y1361" s="24">
        <v>0</v>
      </c>
      <c r="Z1361" s="23">
        <v>0</v>
      </c>
      <c r="AA1361" s="23">
        <v>0</v>
      </c>
      <c r="AB1361" s="19" t="str">
        <f>VLOOKUP(E:E,笔记匹配!A:X,3,FALSE)</f>
        <v>西米是个小可爱</v>
      </c>
      <c r="AC1361" s="19" t="str">
        <f>VLOOKUP(E:E,笔记匹配!A:X,2,FALSE)</f>
        <v>月之精华</v>
      </c>
      <c r="AD1361" s="19" t="str">
        <f>VLOOKUP(E:E,笔记匹配!A:X,4,FALSE)</f>
        <v>广禾堂</v>
      </c>
    </row>
    <row r="1362" spans="1:30">
      <c r="A1362" s="22" t="s">
        <v>128</v>
      </c>
      <c r="B1362" s="22" t="s">
        <v>573</v>
      </c>
      <c r="C1362" s="23">
        <v>18063010</v>
      </c>
      <c r="D1362" s="22" t="s">
        <v>172</v>
      </c>
      <c r="E1362" s="22" t="s">
        <v>373</v>
      </c>
      <c r="F1362" s="22" t="s">
        <v>576</v>
      </c>
      <c r="G1362" s="23">
        <v>3590089</v>
      </c>
      <c r="H1362" s="22" t="s">
        <v>577</v>
      </c>
      <c r="I1362" s="23">
        <v>2975278</v>
      </c>
      <c r="J1362" s="22" t="s">
        <v>518</v>
      </c>
      <c r="K1362" s="23">
        <v>24</v>
      </c>
      <c r="L1362" s="23">
        <v>1528</v>
      </c>
      <c r="M1362" s="23">
        <v>58</v>
      </c>
      <c r="N1362" s="24">
        <v>0.038</v>
      </c>
      <c r="O1362" s="23">
        <v>0.41</v>
      </c>
      <c r="P1362" s="23">
        <v>15.71</v>
      </c>
      <c r="Q1362" s="23">
        <v>0</v>
      </c>
      <c r="R1362" s="23">
        <v>0</v>
      </c>
      <c r="S1362" s="23">
        <v>0</v>
      </c>
      <c r="T1362" s="23">
        <v>0</v>
      </c>
      <c r="U1362" s="23">
        <v>0</v>
      </c>
      <c r="V1362" s="23">
        <v>0</v>
      </c>
      <c r="W1362" s="23">
        <v>0</v>
      </c>
      <c r="X1362" s="23">
        <v>0</v>
      </c>
      <c r="Y1362" s="24">
        <v>0</v>
      </c>
      <c r="Z1362" s="23">
        <v>0</v>
      </c>
      <c r="AA1362" s="23">
        <v>0</v>
      </c>
      <c r="AB1362" s="19" t="str">
        <f>VLOOKUP(E:E,笔记匹配!A:X,3,FALSE)</f>
        <v>西米是个小可爱</v>
      </c>
      <c r="AC1362" s="19" t="str">
        <f>VLOOKUP(E:E,笔记匹配!A:X,2,FALSE)</f>
        <v>月之精华</v>
      </c>
      <c r="AD1362" s="19" t="str">
        <f>VLOOKUP(E:E,笔记匹配!A:X,4,FALSE)</f>
        <v>广禾堂</v>
      </c>
    </row>
    <row r="1363" spans="1:30">
      <c r="A1363" s="22" t="s">
        <v>128</v>
      </c>
      <c r="B1363" s="22" t="s">
        <v>578</v>
      </c>
      <c r="C1363" s="23">
        <v>18063089</v>
      </c>
      <c r="D1363" s="22" t="s">
        <v>172</v>
      </c>
      <c r="E1363" s="22" t="s">
        <v>372</v>
      </c>
      <c r="F1363" s="22" t="s">
        <v>579</v>
      </c>
      <c r="G1363" s="23">
        <v>3590129</v>
      </c>
      <c r="H1363" s="22" t="s">
        <v>580</v>
      </c>
      <c r="I1363" s="23">
        <v>2975322</v>
      </c>
      <c r="J1363" s="22" t="s">
        <v>518</v>
      </c>
      <c r="K1363" s="23">
        <v>90.55</v>
      </c>
      <c r="L1363" s="23">
        <v>3459</v>
      </c>
      <c r="M1363" s="23">
        <v>102</v>
      </c>
      <c r="N1363" s="24">
        <v>0.0295</v>
      </c>
      <c r="O1363" s="23">
        <v>0.89</v>
      </c>
      <c r="P1363" s="23">
        <v>26.18</v>
      </c>
      <c r="Q1363" s="23">
        <v>0</v>
      </c>
      <c r="R1363" s="23">
        <v>0</v>
      </c>
      <c r="S1363" s="23">
        <v>0</v>
      </c>
      <c r="T1363" s="23">
        <v>0</v>
      </c>
      <c r="U1363" s="23">
        <v>0</v>
      </c>
      <c r="V1363" s="23">
        <v>0</v>
      </c>
      <c r="W1363" s="23">
        <v>0</v>
      </c>
      <c r="X1363" s="23">
        <v>0</v>
      </c>
      <c r="Y1363" s="24">
        <v>0</v>
      </c>
      <c r="Z1363" s="23">
        <v>0</v>
      </c>
      <c r="AA1363" s="23">
        <v>0</v>
      </c>
      <c r="AB1363" s="19" t="str">
        <f>VLOOKUP(E:E,笔记匹配!A:X,3,FALSE)</f>
        <v>圆湘琴</v>
      </c>
      <c r="AC1363" s="19" t="str">
        <f>VLOOKUP(E:E,笔记匹配!A:X,2,FALSE)</f>
        <v>月之精华</v>
      </c>
      <c r="AD1363" s="19" t="str">
        <f>VLOOKUP(E:E,笔记匹配!A:X,4,FALSE)</f>
        <v>广禾堂月之精华</v>
      </c>
    </row>
    <row r="1364" spans="1:30">
      <c r="A1364" s="22" t="s">
        <v>128</v>
      </c>
      <c r="B1364" s="22" t="s">
        <v>590</v>
      </c>
      <c r="C1364" s="23">
        <v>19153892</v>
      </c>
      <c r="D1364" s="22" t="s">
        <v>184</v>
      </c>
      <c r="E1364" s="22" t="s">
        <v>374</v>
      </c>
      <c r="F1364" s="22" t="s">
        <v>591</v>
      </c>
      <c r="G1364" s="23">
        <v>4107361</v>
      </c>
      <c r="H1364" s="22" t="s">
        <v>591</v>
      </c>
      <c r="I1364" s="23">
        <v>3489735</v>
      </c>
      <c r="J1364" s="22" t="s">
        <v>518</v>
      </c>
      <c r="K1364" s="23">
        <v>6.51</v>
      </c>
      <c r="L1364" s="23">
        <v>292</v>
      </c>
      <c r="M1364" s="23">
        <v>12</v>
      </c>
      <c r="N1364" s="24">
        <v>0.0411</v>
      </c>
      <c r="O1364" s="23">
        <v>0.54</v>
      </c>
      <c r="P1364" s="23">
        <v>22.29</v>
      </c>
      <c r="Q1364" s="23">
        <v>1</v>
      </c>
      <c r="R1364" s="23">
        <v>0</v>
      </c>
      <c r="S1364" s="23">
        <v>2</v>
      </c>
      <c r="T1364" s="23">
        <v>0</v>
      </c>
      <c r="U1364" s="23">
        <v>0</v>
      </c>
      <c r="V1364" s="23">
        <v>3</v>
      </c>
      <c r="W1364" s="23">
        <v>2.17</v>
      </c>
      <c r="X1364" s="23">
        <v>0</v>
      </c>
      <c r="Y1364" s="24">
        <v>0</v>
      </c>
      <c r="Z1364" s="23">
        <v>0</v>
      </c>
      <c r="AA1364" s="23">
        <v>0</v>
      </c>
      <c r="AB1364" s="19" t="str">
        <f>VLOOKUP(E:E,笔记匹配!A:X,3,FALSE)</f>
        <v>是你拐</v>
      </c>
      <c r="AC1364" s="19" t="str">
        <f>VLOOKUP(E:E,笔记匹配!A:X,2,FALSE)</f>
        <v>月之精华</v>
      </c>
      <c r="AD1364" s="19" t="str">
        <f>VLOOKUP(E:E,笔记匹配!A:X,4,FALSE)</f>
        <v>广禾堂月之精华</v>
      </c>
    </row>
    <row r="1365" spans="1:30">
      <c r="A1365" s="22" t="s">
        <v>128</v>
      </c>
      <c r="B1365" s="22" t="s">
        <v>598</v>
      </c>
      <c r="C1365" s="23">
        <v>19868929</v>
      </c>
      <c r="D1365" s="22" t="s">
        <v>172</v>
      </c>
      <c r="E1365" s="22" t="s">
        <v>372</v>
      </c>
      <c r="F1365" s="22" t="s">
        <v>599</v>
      </c>
      <c r="G1365" s="23">
        <v>4439660</v>
      </c>
      <c r="H1365" s="22" t="s">
        <v>599</v>
      </c>
      <c r="I1365" s="23">
        <v>3806955</v>
      </c>
      <c r="J1365" s="22" t="s">
        <v>518</v>
      </c>
      <c r="K1365" s="23">
        <v>113.24</v>
      </c>
      <c r="L1365" s="23">
        <v>5316</v>
      </c>
      <c r="M1365" s="23">
        <v>136</v>
      </c>
      <c r="N1365" s="24">
        <v>0.0256</v>
      </c>
      <c r="O1365" s="23">
        <v>0.83</v>
      </c>
      <c r="P1365" s="23">
        <v>21.3</v>
      </c>
      <c r="Q1365" s="23">
        <v>3</v>
      </c>
      <c r="R1365" s="23">
        <v>0</v>
      </c>
      <c r="S1365" s="23">
        <v>0</v>
      </c>
      <c r="T1365" s="23">
        <v>0</v>
      </c>
      <c r="U1365" s="23">
        <v>0</v>
      </c>
      <c r="V1365" s="23">
        <v>3</v>
      </c>
      <c r="W1365" s="23">
        <v>37.75</v>
      </c>
      <c r="X1365" s="23">
        <v>0</v>
      </c>
      <c r="Y1365" s="24">
        <v>0</v>
      </c>
      <c r="Z1365" s="23">
        <v>0</v>
      </c>
      <c r="AA1365" s="23">
        <v>0</v>
      </c>
      <c r="AB1365" s="19" t="str">
        <f>VLOOKUP(E:E,笔记匹配!A:X,3,FALSE)</f>
        <v>圆湘琴</v>
      </c>
      <c r="AC1365" s="19" t="str">
        <f>VLOOKUP(E:E,笔记匹配!A:X,2,FALSE)</f>
        <v>月之精华</v>
      </c>
      <c r="AD1365" s="19" t="str">
        <f>VLOOKUP(E:E,笔记匹配!A:X,4,FALSE)</f>
        <v>广禾堂月之精华</v>
      </c>
    </row>
    <row r="1366" spans="1:30">
      <c r="A1366" s="22" t="s">
        <v>128</v>
      </c>
      <c r="B1366" s="22" t="s">
        <v>610</v>
      </c>
      <c r="C1366" s="23">
        <v>20800058</v>
      </c>
      <c r="D1366" s="22" t="s">
        <v>184</v>
      </c>
      <c r="E1366" s="22" t="s">
        <v>372</v>
      </c>
      <c r="F1366" s="22" t="s">
        <v>611</v>
      </c>
      <c r="G1366" s="23">
        <v>4924835</v>
      </c>
      <c r="H1366" s="22" t="s">
        <v>611</v>
      </c>
      <c r="I1366" s="23">
        <v>4180685</v>
      </c>
      <c r="J1366" s="22" t="s">
        <v>518</v>
      </c>
      <c r="K1366" s="23">
        <v>113.67</v>
      </c>
      <c r="L1366" s="23">
        <v>4229</v>
      </c>
      <c r="M1366" s="23">
        <v>125</v>
      </c>
      <c r="N1366" s="24">
        <v>0.0296</v>
      </c>
      <c r="O1366" s="23">
        <v>0.91</v>
      </c>
      <c r="P1366" s="23">
        <v>26.88</v>
      </c>
      <c r="Q1366" s="23">
        <v>10</v>
      </c>
      <c r="R1366" s="23">
        <v>0</v>
      </c>
      <c r="S1366" s="23">
        <v>8</v>
      </c>
      <c r="T1366" s="23">
        <v>1</v>
      </c>
      <c r="U1366" s="23">
        <v>1</v>
      </c>
      <c r="V1366" s="23">
        <v>20</v>
      </c>
      <c r="W1366" s="23">
        <v>5.68</v>
      </c>
      <c r="X1366" s="23">
        <v>0</v>
      </c>
      <c r="Y1366" s="24">
        <v>0</v>
      </c>
      <c r="Z1366" s="23">
        <v>1</v>
      </c>
      <c r="AA1366" s="23">
        <v>1</v>
      </c>
      <c r="AB1366" s="19" t="str">
        <f>VLOOKUP(E:E,笔记匹配!A:X,3,FALSE)</f>
        <v>圆湘琴</v>
      </c>
      <c r="AC1366" s="19" t="str">
        <f>VLOOKUP(E:E,笔记匹配!A:X,2,FALSE)</f>
        <v>月之精华</v>
      </c>
      <c r="AD1366" s="19" t="str">
        <f>VLOOKUP(E:E,笔记匹配!A:X,4,FALSE)</f>
        <v>广禾堂月之精华</v>
      </c>
    </row>
    <row r="1367" spans="1:30">
      <c r="A1367" s="22" t="s">
        <v>128</v>
      </c>
      <c r="B1367" s="22" t="s">
        <v>614</v>
      </c>
      <c r="C1367" s="23">
        <v>20930624</v>
      </c>
      <c r="D1367" s="22" t="s">
        <v>184</v>
      </c>
      <c r="E1367" s="22" t="s">
        <v>390</v>
      </c>
      <c r="F1367" s="22" t="s">
        <v>615</v>
      </c>
      <c r="G1367" s="23">
        <v>4989047</v>
      </c>
      <c r="H1367" s="22" t="s">
        <v>616</v>
      </c>
      <c r="I1367" s="23">
        <v>4228648</v>
      </c>
      <c r="J1367" s="22" t="s">
        <v>518</v>
      </c>
      <c r="K1367" s="23">
        <v>144.85</v>
      </c>
      <c r="L1367" s="23">
        <v>4696</v>
      </c>
      <c r="M1367" s="23">
        <v>209</v>
      </c>
      <c r="N1367" s="24">
        <v>0.0445</v>
      </c>
      <c r="O1367" s="23">
        <v>0.69</v>
      </c>
      <c r="P1367" s="23">
        <v>30.85</v>
      </c>
      <c r="Q1367" s="23">
        <v>14</v>
      </c>
      <c r="R1367" s="23">
        <v>0</v>
      </c>
      <c r="S1367" s="23">
        <v>12</v>
      </c>
      <c r="T1367" s="23">
        <v>1</v>
      </c>
      <c r="U1367" s="23">
        <v>0</v>
      </c>
      <c r="V1367" s="23">
        <v>27</v>
      </c>
      <c r="W1367" s="23">
        <v>5.36</v>
      </c>
      <c r="X1367" s="23">
        <v>0</v>
      </c>
      <c r="Y1367" s="24">
        <v>0</v>
      </c>
      <c r="Z1367" s="23">
        <v>3</v>
      </c>
      <c r="AA1367" s="23">
        <v>3</v>
      </c>
      <c r="AB1367" s="19" t="str">
        <f>VLOOKUP(E:E,笔记匹配!A:X,3,FALSE)</f>
        <v>大雷芸</v>
      </c>
      <c r="AC1367" s="19" t="str">
        <f>VLOOKUP(E:E,笔记匹配!A:X,2,FALSE)</f>
        <v>月之精华</v>
      </c>
      <c r="AD1367" s="19" t="str">
        <f>VLOOKUP(E:E,笔记匹配!A:X,4,FALSE)</f>
        <v>广禾堂</v>
      </c>
    </row>
    <row r="1368" spans="1:30">
      <c r="A1368" s="22" t="s">
        <v>128</v>
      </c>
      <c r="B1368" s="22" t="s">
        <v>617</v>
      </c>
      <c r="C1368" s="23">
        <v>21038669</v>
      </c>
      <c r="D1368" s="22" t="s">
        <v>184</v>
      </c>
      <c r="E1368" s="22" t="s">
        <v>397</v>
      </c>
      <c r="F1368" s="22" t="s">
        <v>619</v>
      </c>
      <c r="G1368" s="23">
        <v>5038347</v>
      </c>
      <c r="H1368" s="22" t="s">
        <v>619</v>
      </c>
      <c r="I1368" s="23">
        <v>4265435</v>
      </c>
      <c r="J1368" s="22" t="s">
        <v>518</v>
      </c>
      <c r="K1368" s="23">
        <v>43.67</v>
      </c>
      <c r="L1368" s="23">
        <v>1946</v>
      </c>
      <c r="M1368" s="23">
        <v>47</v>
      </c>
      <c r="N1368" s="24">
        <v>0.0242</v>
      </c>
      <c r="O1368" s="23">
        <v>0.93</v>
      </c>
      <c r="P1368" s="23">
        <v>22.44</v>
      </c>
      <c r="Q1368" s="23">
        <v>2</v>
      </c>
      <c r="R1368" s="23">
        <v>0</v>
      </c>
      <c r="S1368" s="23">
        <v>3</v>
      </c>
      <c r="T1368" s="23">
        <v>2</v>
      </c>
      <c r="U1368" s="23">
        <v>0</v>
      </c>
      <c r="V1368" s="23">
        <v>7</v>
      </c>
      <c r="W1368" s="23">
        <v>6.24</v>
      </c>
      <c r="X1368" s="23">
        <v>0</v>
      </c>
      <c r="Y1368" s="24">
        <v>0</v>
      </c>
      <c r="Z1368" s="23">
        <v>0</v>
      </c>
      <c r="AA1368" s="23">
        <v>1</v>
      </c>
      <c r="AB1368" s="19" t="str">
        <f>VLOOKUP(E:E,笔记匹配!A:X,3,FALSE)</f>
        <v>木木酱</v>
      </c>
      <c r="AC1368" s="19" t="str">
        <f>VLOOKUP(E:E,笔记匹配!A:X,2,FALSE)</f>
        <v>月之精华</v>
      </c>
      <c r="AD1368" s="19" t="str">
        <f>VLOOKUP(E:E,笔记匹配!A:X,4,FALSE)</f>
        <v>广禾堂月子汤</v>
      </c>
    </row>
    <row r="1369" spans="1:30">
      <c r="A1369" s="22" t="s">
        <v>128</v>
      </c>
      <c r="B1369" s="22" t="s">
        <v>620</v>
      </c>
      <c r="C1369" s="23">
        <v>21399553</v>
      </c>
      <c r="D1369" s="22" t="s">
        <v>184</v>
      </c>
      <c r="E1369" s="22" t="s">
        <v>398</v>
      </c>
      <c r="F1369" s="22" t="s">
        <v>621</v>
      </c>
      <c r="G1369" s="23">
        <v>5211391</v>
      </c>
      <c r="H1369" s="22" t="s">
        <v>621</v>
      </c>
      <c r="I1369" s="23">
        <v>4393763</v>
      </c>
      <c r="J1369" s="22" t="s">
        <v>518</v>
      </c>
      <c r="K1369" s="23">
        <v>56.44</v>
      </c>
      <c r="L1369" s="23">
        <v>1503</v>
      </c>
      <c r="M1369" s="23">
        <v>64</v>
      </c>
      <c r="N1369" s="24">
        <v>0.0426</v>
      </c>
      <c r="O1369" s="23">
        <v>0.88</v>
      </c>
      <c r="P1369" s="23">
        <v>37.55</v>
      </c>
      <c r="Q1369" s="23">
        <v>4</v>
      </c>
      <c r="R1369" s="23">
        <v>0</v>
      </c>
      <c r="S1369" s="23">
        <v>7</v>
      </c>
      <c r="T1369" s="23">
        <v>0</v>
      </c>
      <c r="U1369" s="23">
        <v>0</v>
      </c>
      <c r="V1369" s="23">
        <v>11</v>
      </c>
      <c r="W1369" s="23">
        <v>5.13</v>
      </c>
      <c r="X1369" s="23">
        <v>0</v>
      </c>
      <c r="Y1369" s="24">
        <v>0</v>
      </c>
      <c r="Z1369" s="23">
        <v>2</v>
      </c>
      <c r="AA1369" s="23">
        <v>0</v>
      </c>
      <c r="AB1369" s="19" t="str">
        <f>VLOOKUP(E:E,笔记匹配!A:X,3,FALSE)</f>
        <v>苏Su超级爱吃甜品呀</v>
      </c>
      <c r="AC1369" s="19" t="str">
        <f>VLOOKUP(E:E,笔记匹配!A:X,2,FALSE)</f>
        <v>月之精华</v>
      </c>
      <c r="AD1369" s="19" t="str">
        <f>VLOOKUP(E:E,笔记匹配!A:X,4,FALSE)</f>
        <v>无</v>
      </c>
    </row>
    <row r="1370" spans="1:30">
      <c r="A1370" s="22" t="s">
        <v>128</v>
      </c>
      <c r="B1370" s="22" t="s">
        <v>622</v>
      </c>
      <c r="C1370" s="23">
        <v>21495214</v>
      </c>
      <c r="D1370" s="22" t="s">
        <v>184</v>
      </c>
      <c r="E1370" s="22" t="s">
        <v>399</v>
      </c>
      <c r="F1370" s="22" t="s">
        <v>623</v>
      </c>
      <c r="G1370" s="23">
        <v>5254218</v>
      </c>
      <c r="H1370" s="22" t="s">
        <v>623</v>
      </c>
      <c r="I1370" s="23">
        <v>4426644</v>
      </c>
      <c r="J1370" s="22" t="s">
        <v>518</v>
      </c>
      <c r="K1370" s="23">
        <v>204.09</v>
      </c>
      <c r="L1370" s="23">
        <v>6707</v>
      </c>
      <c r="M1370" s="23">
        <v>433</v>
      </c>
      <c r="N1370" s="24">
        <v>0.0646</v>
      </c>
      <c r="O1370" s="23">
        <v>0.47</v>
      </c>
      <c r="P1370" s="23">
        <v>30.43</v>
      </c>
      <c r="Q1370" s="23">
        <v>9</v>
      </c>
      <c r="R1370" s="23">
        <v>0</v>
      </c>
      <c r="S1370" s="23">
        <v>16</v>
      </c>
      <c r="T1370" s="23">
        <v>0</v>
      </c>
      <c r="U1370" s="23">
        <v>0</v>
      </c>
      <c r="V1370" s="23">
        <v>25</v>
      </c>
      <c r="W1370" s="23">
        <v>8.16</v>
      </c>
      <c r="X1370" s="23">
        <v>0</v>
      </c>
      <c r="Y1370" s="24">
        <v>0</v>
      </c>
      <c r="Z1370" s="23">
        <v>1</v>
      </c>
      <c r="AA1370" s="23">
        <v>9</v>
      </c>
      <c r="AB1370" s="19" t="str">
        <f>VLOOKUP(E:E,笔记匹配!A:X,3,FALSE)</f>
        <v>可可奈</v>
      </c>
      <c r="AC1370" s="19" t="str">
        <f>VLOOKUP(E:E,笔记匹配!A:X,2,FALSE)</f>
        <v>无</v>
      </c>
      <c r="AD1370" s="19" t="str">
        <f>VLOOKUP(E:E,笔记匹配!A:X,4,FALSE)</f>
        <v>无</v>
      </c>
    </row>
    <row r="1371" spans="1:30">
      <c r="A1371" s="22" t="s">
        <v>128</v>
      </c>
      <c r="B1371" s="22" t="s">
        <v>625</v>
      </c>
      <c r="C1371" s="23">
        <v>21579972</v>
      </c>
      <c r="D1371" s="22" t="s">
        <v>184</v>
      </c>
      <c r="E1371" s="22" t="s">
        <v>401</v>
      </c>
      <c r="F1371" s="22" t="s">
        <v>626</v>
      </c>
      <c r="G1371" s="23">
        <v>5291454</v>
      </c>
      <c r="H1371" s="22" t="s">
        <v>627</v>
      </c>
      <c r="I1371" s="23">
        <v>4455685</v>
      </c>
      <c r="J1371" s="22" t="s">
        <v>518</v>
      </c>
      <c r="K1371" s="23">
        <v>200.33</v>
      </c>
      <c r="L1371" s="23">
        <v>11178</v>
      </c>
      <c r="M1371" s="23">
        <v>827</v>
      </c>
      <c r="N1371" s="24">
        <v>0.074</v>
      </c>
      <c r="O1371" s="23">
        <v>0.24</v>
      </c>
      <c r="P1371" s="23">
        <v>17.92</v>
      </c>
      <c r="Q1371" s="23">
        <v>7</v>
      </c>
      <c r="R1371" s="23">
        <v>1</v>
      </c>
      <c r="S1371" s="23">
        <v>2</v>
      </c>
      <c r="T1371" s="23">
        <v>0</v>
      </c>
      <c r="U1371" s="23">
        <v>0</v>
      </c>
      <c r="V1371" s="23">
        <v>10</v>
      </c>
      <c r="W1371" s="23">
        <v>20.03</v>
      </c>
      <c r="X1371" s="23">
        <v>0</v>
      </c>
      <c r="Y1371" s="24">
        <v>0</v>
      </c>
      <c r="Z1371" s="23">
        <v>10</v>
      </c>
      <c r="AA1371" s="23">
        <v>4</v>
      </c>
      <c r="AB1371" s="19" t="str">
        <f>VLOOKUP(E:E,笔记匹配!A:X,3,FALSE)</f>
        <v>是麦子吖~</v>
      </c>
      <c r="AC1371" s="19" t="str">
        <f>VLOOKUP(E:E,笔记匹配!A:X,2,FALSE)</f>
        <v>无</v>
      </c>
      <c r="AD1371" s="19" t="str">
        <f>VLOOKUP(E:E,笔记匹配!A:X,4,FALSE)</f>
        <v>无</v>
      </c>
    </row>
    <row r="1372" spans="1:30">
      <c r="A1372" s="22" t="s">
        <v>128</v>
      </c>
      <c r="B1372" s="22" t="s">
        <v>628</v>
      </c>
      <c r="C1372" s="23">
        <v>21705266</v>
      </c>
      <c r="D1372" s="22" t="s">
        <v>184</v>
      </c>
      <c r="E1372" s="22" t="s">
        <v>402</v>
      </c>
      <c r="F1372" s="22" t="s">
        <v>629</v>
      </c>
      <c r="G1372" s="23">
        <v>5346081</v>
      </c>
      <c r="H1372" s="22" t="s">
        <v>629</v>
      </c>
      <c r="I1372" s="23">
        <v>4497501</v>
      </c>
      <c r="J1372" s="22" t="s">
        <v>518</v>
      </c>
      <c r="K1372" s="23">
        <v>201.34</v>
      </c>
      <c r="L1372" s="23">
        <v>10280</v>
      </c>
      <c r="M1372" s="23">
        <v>605</v>
      </c>
      <c r="N1372" s="24">
        <v>0.0589</v>
      </c>
      <c r="O1372" s="23">
        <v>0.33</v>
      </c>
      <c r="P1372" s="23">
        <v>19.59</v>
      </c>
      <c r="Q1372" s="23">
        <v>17</v>
      </c>
      <c r="R1372" s="23">
        <v>0</v>
      </c>
      <c r="S1372" s="23">
        <v>13</v>
      </c>
      <c r="T1372" s="23">
        <v>2</v>
      </c>
      <c r="U1372" s="23">
        <v>0</v>
      </c>
      <c r="V1372" s="23">
        <v>32</v>
      </c>
      <c r="W1372" s="23">
        <v>6.29</v>
      </c>
      <c r="X1372" s="23">
        <v>0</v>
      </c>
      <c r="Y1372" s="24">
        <v>0</v>
      </c>
      <c r="Z1372" s="23">
        <v>4</v>
      </c>
      <c r="AA1372" s="23">
        <v>3</v>
      </c>
      <c r="AB1372" s="19" t="str">
        <f>VLOOKUP(E:E,笔记匹配!A:X,3,FALSE)</f>
        <v>小茹来杯冰美式</v>
      </c>
      <c r="AC1372" s="19" t="str">
        <f>VLOOKUP(E:E,笔记匹配!A:X,2,FALSE)</f>
        <v>月之精华</v>
      </c>
      <c r="AD1372" s="19" t="str">
        <f>VLOOKUP(E:E,笔记匹配!A:X,4,FALSE)</f>
        <v>无</v>
      </c>
    </row>
    <row r="1373" spans="1:30">
      <c r="A1373" s="22" t="s">
        <v>128</v>
      </c>
      <c r="B1373" s="22" t="s">
        <v>630</v>
      </c>
      <c r="C1373" s="23">
        <v>21902004</v>
      </c>
      <c r="D1373" s="22" t="s">
        <v>184</v>
      </c>
      <c r="E1373" s="22" t="s">
        <v>403</v>
      </c>
      <c r="F1373" s="22" t="s">
        <v>631</v>
      </c>
      <c r="G1373" s="23">
        <v>5439828</v>
      </c>
      <c r="H1373" s="22" t="s">
        <v>631</v>
      </c>
      <c r="I1373" s="23">
        <v>4568189</v>
      </c>
      <c r="J1373" s="22" t="s">
        <v>518</v>
      </c>
      <c r="K1373" s="23">
        <v>58.91</v>
      </c>
      <c r="L1373" s="23">
        <v>4599</v>
      </c>
      <c r="M1373" s="23">
        <v>103</v>
      </c>
      <c r="N1373" s="24">
        <v>0.0224</v>
      </c>
      <c r="O1373" s="23">
        <v>0.57</v>
      </c>
      <c r="P1373" s="23">
        <v>12.81</v>
      </c>
      <c r="Q1373" s="23">
        <v>1</v>
      </c>
      <c r="R1373" s="23">
        <v>0</v>
      </c>
      <c r="S1373" s="23">
        <v>0</v>
      </c>
      <c r="T1373" s="23">
        <v>0</v>
      </c>
      <c r="U1373" s="23">
        <v>0</v>
      </c>
      <c r="V1373" s="23">
        <v>1</v>
      </c>
      <c r="W1373" s="23">
        <v>58.91</v>
      </c>
      <c r="X1373" s="23">
        <v>0</v>
      </c>
      <c r="Y1373" s="24">
        <v>0</v>
      </c>
      <c r="Z1373" s="23">
        <v>0</v>
      </c>
      <c r="AA1373" s="23">
        <v>0</v>
      </c>
      <c r="AB1373" s="19" t="str">
        <f>VLOOKUP(E:E,笔记匹配!A:X,3,FALSE)</f>
        <v>官方首发! 保姆级双十一攻略，这样买最省钱</v>
      </c>
      <c r="AC1373" s="19" t="str">
        <f>VLOOKUP(E:E,笔记匹配!A:X,2,FALSE)</f>
        <v>无</v>
      </c>
      <c r="AD1373" s="19" t="str">
        <f>VLOOKUP(E:E,笔记匹配!A:X,4,FALSE)</f>
        <v>无</v>
      </c>
    </row>
    <row r="1374" spans="1:30">
      <c r="A1374" s="22" t="s">
        <v>129</v>
      </c>
      <c r="B1374" s="22" t="s">
        <v>521</v>
      </c>
      <c r="C1374" s="23">
        <v>16642222</v>
      </c>
      <c r="D1374" s="22" t="s">
        <v>172</v>
      </c>
      <c r="E1374" s="22" t="s">
        <v>372</v>
      </c>
      <c r="F1374" s="22" t="s">
        <v>522</v>
      </c>
      <c r="G1374" s="23">
        <v>3233847</v>
      </c>
      <c r="H1374" s="22" t="s">
        <v>522</v>
      </c>
      <c r="I1374" s="23">
        <v>2619163</v>
      </c>
      <c r="J1374" s="22" t="s">
        <v>518</v>
      </c>
      <c r="K1374" s="23">
        <v>160.67</v>
      </c>
      <c r="L1374" s="23">
        <v>6855</v>
      </c>
      <c r="M1374" s="23">
        <v>224</v>
      </c>
      <c r="N1374" s="24">
        <v>0.0327</v>
      </c>
      <c r="O1374" s="23">
        <v>0.72</v>
      </c>
      <c r="P1374" s="23">
        <v>23.44</v>
      </c>
      <c r="Q1374" s="23">
        <v>2</v>
      </c>
      <c r="R1374" s="23">
        <v>0</v>
      </c>
      <c r="S1374" s="23">
        <v>1</v>
      </c>
      <c r="T1374" s="23">
        <v>0</v>
      </c>
      <c r="U1374" s="23">
        <v>0</v>
      </c>
      <c r="V1374" s="23">
        <v>3</v>
      </c>
      <c r="W1374" s="23">
        <v>53.56</v>
      </c>
      <c r="X1374" s="23">
        <v>0</v>
      </c>
      <c r="Y1374" s="24">
        <v>0</v>
      </c>
      <c r="Z1374" s="23">
        <v>1</v>
      </c>
      <c r="AA1374" s="23">
        <v>1</v>
      </c>
      <c r="AB1374" s="19" t="str">
        <f>VLOOKUP(E:E,笔记匹配!A:X,3,FALSE)</f>
        <v>圆湘琴</v>
      </c>
      <c r="AC1374" s="19" t="str">
        <f>VLOOKUP(E:E,笔记匹配!A:X,2,FALSE)</f>
        <v>月之精华</v>
      </c>
      <c r="AD1374" s="19" t="str">
        <f>VLOOKUP(E:E,笔记匹配!A:X,4,FALSE)</f>
        <v>广禾堂月之精华</v>
      </c>
    </row>
    <row r="1375" spans="1:30">
      <c r="A1375" s="22" t="s">
        <v>129</v>
      </c>
      <c r="B1375" s="22" t="s">
        <v>521</v>
      </c>
      <c r="C1375" s="23">
        <v>16642794</v>
      </c>
      <c r="D1375" s="22" t="s">
        <v>172</v>
      </c>
      <c r="E1375" s="22" t="s">
        <v>372</v>
      </c>
      <c r="F1375" s="22" t="s">
        <v>523</v>
      </c>
      <c r="G1375" s="23">
        <v>3233955</v>
      </c>
      <c r="H1375" s="22" t="s">
        <v>523</v>
      </c>
      <c r="I1375" s="23">
        <v>2619293</v>
      </c>
      <c r="J1375" s="22" t="s">
        <v>518</v>
      </c>
      <c r="K1375" s="23">
        <v>199.6</v>
      </c>
      <c r="L1375" s="23">
        <v>7555</v>
      </c>
      <c r="M1375" s="23">
        <v>237</v>
      </c>
      <c r="N1375" s="24">
        <v>0.0314</v>
      </c>
      <c r="O1375" s="23">
        <v>0.84</v>
      </c>
      <c r="P1375" s="23">
        <v>26.42</v>
      </c>
      <c r="Q1375" s="23">
        <v>0</v>
      </c>
      <c r="R1375" s="23">
        <v>0</v>
      </c>
      <c r="S1375" s="23">
        <v>1</v>
      </c>
      <c r="T1375" s="23">
        <v>0</v>
      </c>
      <c r="U1375" s="23">
        <v>0</v>
      </c>
      <c r="V1375" s="23">
        <v>1</v>
      </c>
      <c r="W1375" s="23">
        <v>199.6</v>
      </c>
      <c r="X1375" s="23">
        <v>0</v>
      </c>
      <c r="Y1375" s="24">
        <v>0</v>
      </c>
      <c r="Z1375" s="23">
        <v>1</v>
      </c>
      <c r="AA1375" s="23">
        <v>0</v>
      </c>
      <c r="AB1375" s="19" t="str">
        <f>VLOOKUP(E:E,笔记匹配!A:X,3,FALSE)</f>
        <v>圆湘琴</v>
      </c>
      <c r="AC1375" s="19" t="str">
        <f>VLOOKUP(E:E,笔记匹配!A:X,2,FALSE)</f>
        <v>月之精华</v>
      </c>
      <c r="AD1375" s="19" t="str">
        <f>VLOOKUP(E:E,笔记匹配!A:X,4,FALSE)</f>
        <v>广禾堂月之精华</v>
      </c>
    </row>
    <row r="1376" spans="1:30">
      <c r="A1376" s="22" t="s">
        <v>129</v>
      </c>
      <c r="B1376" s="22" t="s">
        <v>521</v>
      </c>
      <c r="C1376" s="23">
        <v>16642894</v>
      </c>
      <c r="D1376" s="22" t="s">
        <v>172</v>
      </c>
      <c r="E1376" s="22" t="s">
        <v>372</v>
      </c>
      <c r="F1376" s="22" t="s">
        <v>524</v>
      </c>
      <c r="G1376" s="23">
        <v>3233979</v>
      </c>
      <c r="H1376" s="22" t="s">
        <v>524</v>
      </c>
      <c r="I1376" s="23">
        <v>2619310</v>
      </c>
      <c r="J1376" s="22" t="s">
        <v>518</v>
      </c>
      <c r="K1376" s="23">
        <v>0.75</v>
      </c>
      <c r="L1376" s="23">
        <v>108</v>
      </c>
      <c r="M1376" s="23">
        <v>3</v>
      </c>
      <c r="N1376" s="24">
        <v>0.0278</v>
      </c>
      <c r="O1376" s="23">
        <v>0.25</v>
      </c>
      <c r="P1376" s="23">
        <v>6.94</v>
      </c>
      <c r="Q1376" s="23">
        <v>0</v>
      </c>
      <c r="R1376" s="23">
        <v>0</v>
      </c>
      <c r="S1376" s="23">
        <v>0</v>
      </c>
      <c r="T1376" s="23">
        <v>0</v>
      </c>
      <c r="U1376" s="23">
        <v>0</v>
      </c>
      <c r="V1376" s="23">
        <v>0</v>
      </c>
      <c r="W1376" s="23">
        <v>0</v>
      </c>
      <c r="X1376" s="23">
        <v>0</v>
      </c>
      <c r="Y1376" s="24">
        <v>0</v>
      </c>
      <c r="Z1376" s="23">
        <v>0</v>
      </c>
      <c r="AA1376" s="23">
        <v>0</v>
      </c>
      <c r="AB1376" s="19" t="str">
        <f>VLOOKUP(E:E,笔记匹配!A:X,3,FALSE)</f>
        <v>圆湘琴</v>
      </c>
      <c r="AC1376" s="19" t="str">
        <f>VLOOKUP(E:E,笔记匹配!A:X,2,FALSE)</f>
        <v>月之精华</v>
      </c>
      <c r="AD1376" s="19" t="str">
        <f>VLOOKUP(E:E,笔记匹配!A:X,4,FALSE)</f>
        <v>广禾堂月之精华</v>
      </c>
    </row>
    <row r="1377" spans="1:30">
      <c r="A1377" s="22" t="s">
        <v>129</v>
      </c>
      <c r="B1377" s="22" t="s">
        <v>531</v>
      </c>
      <c r="C1377" s="23">
        <v>16851432</v>
      </c>
      <c r="D1377" s="22" t="s">
        <v>172</v>
      </c>
      <c r="E1377" s="22" t="s">
        <v>372</v>
      </c>
      <c r="F1377" s="22" t="s">
        <v>532</v>
      </c>
      <c r="G1377" s="23">
        <v>3264185</v>
      </c>
      <c r="H1377" s="22" t="s">
        <v>532</v>
      </c>
      <c r="I1377" s="23">
        <v>2651960</v>
      </c>
      <c r="J1377" s="22" t="s">
        <v>518</v>
      </c>
      <c r="K1377" s="23">
        <v>40.6</v>
      </c>
      <c r="L1377" s="23">
        <v>2771</v>
      </c>
      <c r="M1377" s="23">
        <v>87</v>
      </c>
      <c r="N1377" s="24">
        <v>0.0314</v>
      </c>
      <c r="O1377" s="23">
        <v>0.47</v>
      </c>
      <c r="P1377" s="23">
        <v>14.65</v>
      </c>
      <c r="Q1377" s="23">
        <v>0</v>
      </c>
      <c r="R1377" s="23">
        <v>0</v>
      </c>
      <c r="S1377" s="23">
        <v>1</v>
      </c>
      <c r="T1377" s="23">
        <v>0</v>
      </c>
      <c r="U1377" s="23">
        <v>0</v>
      </c>
      <c r="V1377" s="23">
        <v>1</v>
      </c>
      <c r="W1377" s="23">
        <v>40.6</v>
      </c>
      <c r="X1377" s="23">
        <v>0</v>
      </c>
      <c r="Y1377" s="24">
        <v>0</v>
      </c>
      <c r="Z1377" s="23">
        <v>1</v>
      </c>
      <c r="AA1377" s="23">
        <v>0</v>
      </c>
      <c r="AB1377" s="19" t="str">
        <f>VLOOKUP(E:E,笔记匹配!A:X,3,FALSE)</f>
        <v>圆湘琴</v>
      </c>
      <c r="AC1377" s="19" t="str">
        <f>VLOOKUP(E:E,笔记匹配!A:X,2,FALSE)</f>
        <v>月之精华</v>
      </c>
      <c r="AD1377" s="19" t="str">
        <f>VLOOKUP(E:E,笔记匹配!A:X,4,FALSE)</f>
        <v>广禾堂月之精华</v>
      </c>
    </row>
    <row r="1378" spans="1:30">
      <c r="A1378" s="22" t="s">
        <v>129</v>
      </c>
      <c r="B1378" s="22" t="s">
        <v>557</v>
      </c>
      <c r="C1378" s="23">
        <v>17419696</v>
      </c>
      <c r="D1378" s="22" t="s">
        <v>172</v>
      </c>
      <c r="E1378" s="22" t="s">
        <v>372</v>
      </c>
      <c r="F1378" s="22" t="s">
        <v>558</v>
      </c>
      <c r="G1378" s="23">
        <v>3345513</v>
      </c>
      <c r="H1378" s="22" t="s">
        <v>558</v>
      </c>
      <c r="I1378" s="23">
        <v>2733316</v>
      </c>
      <c r="J1378" s="22" t="s">
        <v>518</v>
      </c>
      <c r="K1378" s="23">
        <v>252.13</v>
      </c>
      <c r="L1378" s="23">
        <v>11537</v>
      </c>
      <c r="M1378" s="23">
        <v>326</v>
      </c>
      <c r="N1378" s="24">
        <v>0.0283</v>
      </c>
      <c r="O1378" s="23">
        <v>0.77</v>
      </c>
      <c r="P1378" s="23">
        <v>21.85</v>
      </c>
      <c r="Q1378" s="23">
        <v>4</v>
      </c>
      <c r="R1378" s="23">
        <v>0</v>
      </c>
      <c r="S1378" s="23">
        <v>2</v>
      </c>
      <c r="T1378" s="23">
        <v>0</v>
      </c>
      <c r="U1378" s="23">
        <v>0</v>
      </c>
      <c r="V1378" s="23">
        <v>6</v>
      </c>
      <c r="W1378" s="23">
        <v>42.02</v>
      </c>
      <c r="X1378" s="23">
        <v>0</v>
      </c>
      <c r="Y1378" s="24">
        <v>0</v>
      </c>
      <c r="Z1378" s="23">
        <v>0</v>
      </c>
      <c r="AA1378" s="23">
        <v>0</v>
      </c>
      <c r="AB1378" s="19" t="str">
        <f>VLOOKUP(E:E,笔记匹配!A:X,3,FALSE)</f>
        <v>圆湘琴</v>
      </c>
      <c r="AC1378" s="19" t="str">
        <f>VLOOKUP(E:E,笔记匹配!A:X,2,FALSE)</f>
        <v>月之精华</v>
      </c>
      <c r="AD1378" s="19" t="str">
        <f>VLOOKUP(E:E,笔记匹配!A:X,4,FALSE)</f>
        <v>广禾堂月之精华</v>
      </c>
    </row>
    <row r="1379" spans="1:30">
      <c r="A1379" s="22" t="s">
        <v>129</v>
      </c>
      <c r="B1379" s="22" t="s">
        <v>569</v>
      </c>
      <c r="C1379" s="23">
        <v>17994331</v>
      </c>
      <c r="D1379" s="22" t="s">
        <v>172</v>
      </c>
      <c r="E1379" s="22" t="s">
        <v>372</v>
      </c>
      <c r="F1379" s="22" t="s">
        <v>570</v>
      </c>
      <c r="G1379" s="23">
        <v>3555881</v>
      </c>
      <c r="H1379" s="22" t="s">
        <v>570</v>
      </c>
      <c r="I1379" s="23">
        <v>2940876</v>
      </c>
      <c r="J1379" s="22" t="s">
        <v>518</v>
      </c>
      <c r="K1379" s="23">
        <v>2.64</v>
      </c>
      <c r="L1379" s="23">
        <v>166</v>
      </c>
      <c r="M1379" s="23">
        <v>9</v>
      </c>
      <c r="N1379" s="24">
        <v>0.0542</v>
      </c>
      <c r="O1379" s="23">
        <v>0.29</v>
      </c>
      <c r="P1379" s="23">
        <v>15.9</v>
      </c>
      <c r="Q1379" s="23">
        <v>0</v>
      </c>
      <c r="R1379" s="23">
        <v>0</v>
      </c>
      <c r="S1379" s="23">
        <v>0</v>
      </c>
      <c r="T1379" s="23">
        <v>0</v>
      </c>
      <c r="U1379" s="23">
        <v>0</v>
      </c>
      <c r="V1379" s="23">
        <v>0</v>
      </c>
      <c r="W1379" s="23">
        <v>0</v>
      </c>
      <c r="X1379" s="23">
        <v>0</v>
      </c>
      <c r="Y1379" s="24">
        <v>0</v>
      </c>
      <c r="Z1379" s="23">
        <v>0</v>
      </c>
      <c r="AA1379" s="23">
        <v>0</v>
      </c>
      <c r="AB1379" s="19" t="str">
        <f>VLOOKUP(E:E,笔记匹配!A:X,3,FALSE)</f>
        <v>圆湘琴</v>
      </c>
      <c r="AC1379" s="19" t="str">
        <f>VLOOKUP(E:E,笔记匹配!A:X,2,FALSE)</f>
        <v>月之精华</v>
      </c>
      <c r="AD1379" s="19" t="str">
        <f>VLOOKUP(E:E,笔记匹配!A:X,4,FALSE)</f>
        <v>广禾堂月之精华</v>
      </c>
    </row>
    <row r="1380" spans="1:30">
      <c r="A1380" s="22" t="s">
        <v>129</v>
      </c>
      <c r="B1380" s="22" t="s">
        <v>573</v>
      </c>
      <c r="C1380" s="23">
        <v>18062841</v>
      </c>
      <c r="D1380" s="22" t="s">
        <v>172</v>
      </c>
      <c r="E1380" s="22" t="s">
        <v>373</v>
      </c>
      <c r="F1380" s="22" t="s">
        <v>574</v>
      </c>
      <c r="G1380" s="23">
        <v>3590010</v>
      </c>
      <c r="H1380" s="22" t="s">
        <v>575</v>
      </c>
      <c r="I1380" s="23">
        <v>2975201</v>
      </c>
      <c r="J1380" s="22" t="s">
        <v>518</v>
      </c>
      <c r="K1380" s="23">
        <v>6</v>
      </c>
      <c r="L1380" s="23">
        <v>309</v>
      </c>
      <c r="M1380" s="23">
        <v>20</v>
      </c>
      <c r="N1380" s="24">
        <v>0.0647</v>
      </c>
      <c r="O1380" s="23">
        <v>0.3</v>
      </c>
      <c r="P1380" s="23">
        <v>19.42</v>
      </c>
      <c r="Q1380" s="23">
        <v>0</v>
      </c>
      <c r="R1380" s="23">
        <v>0</v>
      </c>
      <c r="S1380" s="23">
        <v>1</v>
      </c>
      <c r="T1380" s="23">
        <v>0</v>
      </c>
      <c r="U1380" s="23">
        <v>0</v>
      </c>
      <c r="V1380" s="23">
        <v>1</v>
      </c>
      <c r="W1380" s="23">
        <v>6</v>
      </c>
      <c r="X1380" s="23">
        <v>0</v>
      </c>
      <c r="Y1380" s="24">
        <v>0</v>
      </c>
      <c r="Z1380" s="23">
        <v>0</v>
      </c>
      <c r="AA1380" s="23">
        <v>8</v>
      </c>
      <c r="AB1380" s="19" t="str">
        <f>VLOOKUP(E:E,笔记匹配!A:X,3,FALSE)</f>
        <v>西米是个小可爱</v>
      </c>
      <c r="AC1380" s="19" t="str">
        <f>VLOOKUP(E:E,笔记匹配!A:X,2,FALSE)</f>
        <v>月之精华</v>
      </c>
      <c r="AD1380" s="19" t="str">
        <f>VLOOKUP(E:E,笔记匹配!A:X,4,FALSE)</f>
        <v>广禾堂</v>
      </c>
    </row>
    <row r="1381" spans="1:30">
      <c r="A1381" s="22" t="s">
        <v>129</v>
      </c>
      <c r="B1381" s="22" t="s">
        <v>573</v>
      </c>
      <c r="C1381" s="23">
        <v>18063010</v>
      </c>
      <c r="D1381" s="22" t="s">
        <v>172</v>
      </c>
      <c r="E1381" s="22" t="s">
        <v>373</v>
      </c>
      <c r="F1381" s="22" t="s">
        <v>576</v>
      </c>
      <c r="G1381" s="23">
        <v>3590089</v>
      </c>
      <c r="H1381" s="22" t="s">
        <v>577</v>
      </c>
      <c r="I1381" s="23">
        <v>2975278</v>
      </c>
      <c r="J1381" s="22" t="s">
        <v>518</v>
      </c>
      <c r="K1381" s="23">
        <v>20.81</v>
      </c>
      <c r="L1381" s="23">
        <v>1367</v>
      </c>
      <c r="M1381" s="23">
        <v>53</v>
      </c>
      <c r="N1381" s="24">
        <v>0.0388</v>
      </c>
      <c r="O1381" s="23">
        <v>0.39</v>
      </c>
      <c r="P1381" s="23">
        <v>15.22</v>
      </c>
      <c r="Q1381" s="23">
        <v>0</v>
      </c>
      <c r="R1381" s="23">
        <v>0</v>
      </c>
      <c r="S1381" s="23">
        <v>0</v>
      </c>
      <c r="T1381" s="23">
        <v>0</v>
      </c>
      <c r="U1381" s="23">
        <v>0</v>
      </c>
      <c r="V1381" s="23">
        <v>0</v>
      </c>
      <c r="W1381" s="23">
        <v>0</v>
      </c>
      <c r="X1381" s="23">
        <v>0</v>
      </c>
      <c r="Y1381" s="24">
        <v>0</v>
      </c>
      <c r="Z1381" s="23">
        <v>0</v>
      </c>
      <c r="AA1381" s="23">
        <v>0</v>
      </c>
      <c r="AB1381" s="19" t="str">
        <f>VLOOKUP(E:E,笔记匹配!A:X,3,FALSE)</f>
        <v>西米是个小可爱</v>
      </c>
      <c r="AC1381" s="19" t="str">
        <f>VLOOKUP(E:E,笔记匹配!A:X,2,FALSE)</f>
        <v>月之精华</v>
      </c>
      <c r="AD1381" s="19" t="str">
        <f>VLOOKUP(E:E,笔记匹配!A:X,4,FALSE)</f>
        <v>广禾堂</v>
      </c>
    </row>
    <row r="1382" spans="1:30">
      <c r="A1382" s="22" t="s">
        <v>129</v>
      </c>
      <c r="B1382" s="22" t="s">
        <v>578</v>
      </c>
      <c r="C1382" s="23">
        <v>18063089</v>
      </c>
      <c r="D1382" s="22" t="s">
        <v>172</v>
      </c>
      <c r="E1382" s="22" t="s">
        <v>372</v>
      </c>
      <c r="F1382" s="22" t="s">
        <v>579</v>
      </c>
      <c r="G1382" s="23">
        <v>3590129</v>
      </c>
      <c r="H1382" s="22" t="s">
        <v>580</v>
      </c>
      <c r="I1382" s="23">
        <v>2975322</v>
      </c>
      <c r="J1382" s="22" t="s">
        <v>518</v>
      </c>
      <c r="K1382" s="23">
        <v>65.41</v>
      </c>
      <c r="L1382" s="23">
        <v>3330</v>
      </c>
      <c r="M1382" s="23">
        <v>72</v>
      </c>
      <c r="N1382" s="24">
        <v>0.0216</v>
      </c>
      <c r="O1382" s="23">
        <v>0.91</v>
      </c>
      <c r="P1382" s="23">
        <v>19.64</v>
      </c>
      <c r="Q1382" s="23">
        <v>0</v>
      </c>
      <c r="R1382" s="23">
        <v>0</v>
      </c>
      <c r="S1382" s="23">
        <v>1</v>
      </c>
      <c r="T1382" s="23">
        <v>0</v>
      </c>
      <c r="U1382" s="23">
        <v>0</v>
      </c>
      <c r="V1382" s="23">
        <v>1</v>
      </c>
      <c r="W1382" s="23">
        <v>65.41</v>
      </c>
      <c r="X1382" s="23">
        <v>0</v>
      </c>
      <c r="Y1382" s="24">
        <v>0</v>
      </c>
      <c r="Z1382" s="23">
        <v>0</v>
      </c>
      <c r="AA1382" s="23">
        <v>0</v>
      </c>
      <c r="AB1382" s="19" t="str">
        <f>VLOOKUP(E:E,笔记匹配!A:X,3,FALSE)</f>
        <v>圆湘琴</v>
      </c>
      <c r="AC1382" s="19" t="str">
        <f>VLOOKUP(E:E,笔记匹配!A:X,2,FALSE)</f>
        <v>月之精华</v>
      </c>
      <c r="AD1382" s="19" t="str">
        <f>VLOOKUP(E:E,笔记匹配!A:X,4,FALSE)</f>
        <v>广禾堂月之精华</v>
      </c>
    </row>
    <row r="1383" spans="1:30">
      <c r="A1383" s="22" t="s">
        <v>129</v>
      </c>
      <c r="B1383" s="22" t="s">
        <v>590</v>
      </c>
      <c r="C1383" s="23">
        <v>19153892</v>
      </c>
      <c r="D1383" s="22" t="s">
        <v>184</v>
      </c>
      <c r="E1383" s="22" t="s">
        <v>374</v>
      </c>
      <c r="F1383" s="22" t="s">
        <v>591</v>
      </c>
      <c r="G1383" s="23">
        <v>4107361</v>
      </c>
      <c r="H1383" s="22" t="s">
        <v>591</v>
      </c>
      <c r="I1383" s="23">
        <v>3489735</v>
      </c>
      <c r="J1383" s="22" t="s">
        <v>518</v>
      </c>
      <c r="K1383" s="23">
        <v>5.4</v>
      </c>
      <c r="L1383" s="23">
        <v>184</v>
      </c>
      <c r="M1383" s="23">
        <v>9</v>
      </c>
      <c r="N1383" s="24">
        <v>0.0489</v>
      </c>
      <c r="O1383" s="23">
        <v>0.6</v>
      </c>
      <c r="P1383" s="23">
        <v>29.35</v>
      </c>
      <c r="Q1383" s="23">
        <v>1</v>
      </c>
      <c r="R1383" s="23">
        <v>0</v>
      </c>
      <c r="S1383" s="23">
        <v>0</v>
      </c>
      <c r="T1383" s="23">
        <v>0</v>
      </c>
      <c r="U1383" s="23">
        <v>0</v>
      </c>
      <c r="V1383" s="23">
        <v>1</v>
      </c>
      <c r="W1383" s="23">
        <v>5.4</v>
      </c>
      <c r="X1383" s="23">
        <v>0</v>
      </c>
      <c r="Y1383" s="24">
        <v>0</v>
      </c>
      <c r="Z1383" s="23">
        <v>0</v>
      </c>
      <c r="AA1383" s="23">
        <v>0</v>
      </c>
      <c r="AB1383" s="19" t="str">
        <f>VLOOKUP(E:E,笔记匹配!A:X,3,FALSE)</f>
        <v>是你拐</v>
      </c>
      <c r="AC1383" s="19" t="str">
        <f>VLOOKUP(E:E,笔记匹配!A:X,2,FALSE)</f>
        <v>月之精华</v>
      </c>
      <c r="AD1383" s="19" t="str">
        <f>VLOOKUP(E:E,笔记匹配!A:X,4,FALSE)</f>
        <v>广禾堂月之精华</v>
      </c>
    </row>
    <row r="1384" spans="1:30">
      <c r="A1384" s="22" t="s">
        <v>129</v>
      </c>
      <c r="B1384" s="22" t="s">
        <v>598</v>
      </c>
      <c r="C1384" s="23">
        <v>19868929</v>
      </c>
      <c r="D1384" s="22" t="s">
        <v>172</v>
      </c>
      <c r="E1384" s="22" t="s">
        <v>372</v>
      </c>
      <c r="F1384" s="22" t="s">
        <v>599</v>
      </c>
      <c r="G1384" s="23">
        <v>4439660</v>
      </c>
      <c r="H1384" s="22" t="s">
        <v>599</v>
      </c>
      <c r="I1384" s="23">
        <v>3806955</v>
      </c>
      <c r="J1384" s="22" t="s">
        <v>518</v>
      </c>
      <c r="K1384" s="23">
        <v>96.16</v>
      </c>
      <c r="L1384" s="23">
        <v>4069</v>
      </c>
      <c r="M1384" s="23">
        <v>114</v>
      </c>
      <c r="N1384" s="24">
        <v>0.028</v>
      </c>
      <c r="O1384" s="23">
        <v>0.84</v>
      </c>
      <c r="P1384" s="23">
        <v>23.63</v>
      </c>
      <c r="Q1384" s="23">
        <v>3</v>
      </c>
      <c r="R1384" s="23">
        <v>0</v>
      </c>
      <c r="S1384" s="23">
        <v>0</v>
      </c>
      <c r="T1384" s="23">
        <v>0</v>
      </c>
      <c r="U1384" s="23">
        <v>0</v>
      </c>
      <c r="V1384" s="23">
        <v>3</v>
      </c>
      <c r="W1384" s="23">
        <v>32.05</v>
      </c>
      <c r="X1384" s="23">
        <v>0</v>
      </c>
      <c r="Y1384" s="24">
        <v>0</v>
      </c>
      <c r="Z1384" s="23">
        <v>0</v>
      </c>
      <c r="AA1384" s="23">
        <v>1</v>
      </c>
      <c r="AB1384" s="19" t="str">
        <f>VLOOKUP(E:E,笔记匹配!A:X,3,FALSE)</f>
        <v>圆湘琴</v>
      </c>
      <c r="AC1384" s="19" t="str">
        <f>VLOOKUP(E:E,笔记匹配!A:X,2,FALSE)</f>
        <v>月之精华</v>
      </c>
      <c r="AD1384" s="19" t="str">
        <f>VLOOKUP(E:E,笔记匹配!A:X,4,FALSE)</f>
        <v>广禾堂月之精华</v>
      </c>
    </row>
    <row r="1385" spans="1:30">
      <c r="A1385" s="22" t="s">
        <v>129</v>
      </c>
      <c r="B1385" s="22" t="s">
        <v>610</v>
      </c>
      <c r="C1385" s="23">
        <v>20800058</v>
      </c>
      <c r="D1385" s="22" t="s">
        <v>184</v>
      </c>
      <c r="E1385" s="22" t="s">
        <v>372</v>
      </c>
      <c r="F1385" s="22" t="s">
        <v>611</v>
      </c>
      <c r="G1385" s="23">
        <v>4924835</v>
      </c>
      <c r="H1385" s="22" t="s">
        <v>611</v>
      </c>
      <c r="I1385" s="23">
        <v>4180685</v>
      </c>
      <c r="J1385" s="22" t="s">
        <v>518</v>
      </c>
      <c r="K1385" s="23">
        <v>102.54</v>
      </c>
      <c r="L1385" s="23">
        <v>3029</v>
      </c>
      <c r="M1385" s="23">
        <v>96</v>
      </c>
      <c r="N1385" s="24">
        <v>0.0317</v>
      </c>
      <c r="O1385" s="23">
        <v>1.07</v>
      </c>
      <c r="P1385" s="23">
        <v>33.85</v>
      </c>
      <c r="Q1385" s="23">
        <v>8</v>
      </c>
      <c r="R1385" s="23">
        <v>0</v>
      </c>
      <c r="S1385" s="23">
        <v>7</v>
      </c>
      <c r="T1385" s="23">
        <v>0</v>
      </c>
      <c r="U1385" s="23">
        <v>1</v>
      </c>
      <c r="V1385" s="23">
        <v>16</v>
      </c>
      <c r="W1385" s="23">
        <v>6.41</v>
      </c>
      <c r="X1385" s="23">
        <v>0</v>
      </c>
      <c r="Y1385" s="24">
        <v>0</v>
      </c>
      <c r="Z1385" s="23">
        <v>0</v>
      </c>
      <c r="AA1385" s="23">
        <v>0</v>
      </c>
      <c r="AB1385" s="19" t="str">
        <f>VLOOKUP(E:E,笔记匹配!A:X,3,FALSE)</f>
        <v>圆湘琴</v>
      </c>
      <c r="AC1385" s="19" t="str">
        <f>VLOOKUP(E:E,笔记匹配!A:X,2,FALSE)</f>
        <v>月之精华</v>
      </c>
      <c r="AD1385" s="19" t="str">
        <f>VLOOKUP(E:E,笔记匹配!A:X,4,FALSE)</f>
        <v>广禾堂月之精华</v>
      </c>
    </row>
    <row r="1386" spans="1:30">
      <c r="A1386" s="22" t="s">
        <v>129</v>
      </c>
      <c r="B1386" s="22" t="s">
        <v>614</v>
      </c>
      <c r="C1386" s="23">
        <v>20930624</v>
      </c>
      <c r="D1386" s="22" t="s">
        <v>184</v>
      </c>
      <c r="E1386" s="22" t="s">
        <v>390</v>
      </c>
      <c r="F1386" s="22" t="s">
        <v>615</v>
      </c>
      <c r="G1386" s="23">
        <v>4989047</v>
      </c>
      <c r="H1386" s="22" t="s">
        <v>616</v>
      </c>
      <c r="I1386" s="23">
        <v>4228648</v>
      </c>
      <c r="J1386" s="22" t="s">
        <v>518</v>
      </c>
      <c r="K1386" s="23">
        <v>140.98</v>
      </c>
      <c r="L1386" s="23">
        <v>4357</v>
      </c>
      <c r="M1386" s="23">
        <v>210</v>
      </c>
      <c r="N1386" s="24">
        <v>0.0482</v>
      </c>
      <c r="O1386" s="23">
        <v>0.67</v>
      </c>
      <c r="P1386" s="23">
        <v>32.36</v>
      </c>
      <c r="Q1386" s="23">
        <v>13</v>
      </c>
      <c r="R1386" s="23">
        <v>0</v>
      </c>
      <c r="S1386" s="23">
        <v>13</v>
      </c>
      <c r="T1386" s="23">
        <v>0</v>
      </c>
      <c r="U1386" s="23">
        <v>0</v>
      </c>
      <c r="V1386" s="23">
        <v>26</v>
      </c>
      <c r="W1386" s="23">
        <v>5.42</v>
      </c>
      <c r="X1386" s="23">
        <v>0</v>
      </c>
      <c r="Y1386" s="24">
        <v>0</v>
      </c>
      <c r="Z1386" s="23">
        <v>0</v>
      </c>
      <c r="AA1386" s="23">
        <v>2</v>
      </c>
      <c r="AB1386" s="19" t="str">
        <f>VLOOKUP(E:E,笔记匹配!A:X,3,FALSE)</f>
        <v>大雷芸</v>
      </c>
      <c r="AC1386" s="19" t="str">
        <f>VLOOKUP(E:E,笔记匹配!A:X,2,FALSE)</f>
        <v>月之精华</v>
      </c>
      <c r="AD1386" s="19" t="str">
        <f>VLOOKUP(E:E,笔记匹配!A:X,4,FALSE)</f>
        <v>广禾堂</v>
      </c>
    </row>
    <row r="1387" spans="1:30">
      <c r="A1387" s="22" t="s">
        <v>129</v>
      </c>
      <c r="B1387" s="22" t="s">
        <v>617</v>
      </c>
      <c r="C1387" s="23">
        <v>21038669</v>
      </c>
      <c r="D1387" s="22" t="s">
        <v>184</v>
      </c>
      <c r="E1387" s="22" t="s">
        <v>397</v>
      </c>
      <c r="F1387" s="22" t="s">
        <v>619</v>
      </c>
      <c r="G1387" s="23">
        <v>5038347</v>
      </c>
      <c r="H1387" s="22" t="s">
        <v>619</v>
      </c>
      <c r="I1387" s="23">
        <v>4265435</v>
      </c>
      <c r="J1387" s="22" t="s">
        <v>518</v>
      </c>
      <c r="K1387" s="23">
        <v>26.97</v>
      </c>
      <c r="L1387" s="23">
        <v>2365</v>
      </c>
      <c r="M1387" s="23">
        <v>28</v>
      </c>
      <c r="N1387" s="24">
        <v>0.0118</v>
      </c>
      <c r="O1387" s="23">
        <v>0.96</v>
      </c>
      <c r="P1387" s="23">
        <v>11.4</v>
      </c>
      <c r="Q1387" s="23">
        <v>2</v>
      </c>
      <c r="R1387" s="23">
        <v>0</v>
      </c>
      <c r="S1387" s="23">
        <v>2</v>
      </c>
      <c r="T1387" s="23">
        <v>0</v>
      </c>
      <c r="U1387" s="23">
        <v>0</v>
      </c>
      <c r="V1387" s="23">
        <v>4</v>
      </c>
      <c r="W1387" s="23">
        <v>6.74</v>
      </c>
      <c r="X1387" s="23">
        <v>0</v>
      </c>
      <c r="Y1387" s="24">
        <v>0</v>
      </c>
      <c r="Z1387" s="23">
        <v>0</v>
      </c>
      <c r="AA1387" s="23">
        <v>2</v>
      </c>
      <c r="AB1387" s="19" t="str">
        <f>VLOOKUP(E:E,笔记匹配!A:X,3,FALSE)</f>
        <v>木木酱</v>
      </c>
      <c r="AC1387" s="19" t="str">
        <f>VLOOKUP(E:E,笔记匹配!A:X,2,FALSE)</f>
        <v>月之精华</v>
      </c>
      <c r="AD1387" s="19" t="str">
        <f>VLOOKUP(E:E,笔记匹配!A:X,4,FALSE)</f>
        <v>广禾堂月子汤</v>
      </c>
    </row>
    <row r="1388" spans="1:30">
      <c r="A1388" s="22" t="s">
        <v>129</v>
      </c>
      <c r="B1388" s="22" t="s">
        <v>620</v>
      </c>
      <c r="C1388" s="23">
        <v>21399553</v>
      </c>
      <c r="D1388" s="22" t="s">
        <v>184</v>
      </c>
      <c r="E1388" s="22" t="s">
        <v>398</v>
      </c>
      <c r="F1388" s="22" t="s">
        <v>621</v>
      </c>
      <c r="G1388" s="23">
        <v>5211391</v>
      </c>
      <c r="H1388" s="22" t="s">
        <v>621</v>
      </c>
      <c r="I1388" s="23">
        <v>4393763</v>
      </c>
      <c r="J1388" s="22" t="s">
        <v>518</v>
      </c>
      <c r="K1388" s="23">
        <v>41.9</v>
      </c>
      <c r="L1388" s="23">
        <v>1192</v>
      </c>
      <c r="M1388" s="23">
        <v>47</v>
      </c>
      <c r="N1388" s="24">
        <v>0.0394</v>
      </c>
      <c r="O1388" s="23">
        <v>0.89</v>
      </c>
      <c r="P1388" s="23">
        <v>35.15</v>
      </c>
      <c r="Q1388" s="23">
        <v>2</v>
      </c>
      <c r="R1388" s="23">
        <v>1</v>
      </c>
      <c r="S1388" s="23">
        <v>6</v>
      </c>
      <c r="T1388" s="23">
        <v>0</v>
      </c>
      <c r="U1388" s="23">
        <v>1</v>
      </c>
      <c r="V1388" s="23">
        <v>10</v>
      </c>
      <c r="W1388" s="23">
        <v>4.19</v>
      </c>
      <c r="X1388" s="23">
        <v>0</v>
      </c>
      <c r="Y1388" s="24">
        <v>0</v>
      </c>
      <c r="Z1388" s="23">
        <v>1</v>
      </c>
      <c r="AA1388" s="23">
        <v>1</v>
      </c>
      <c r="AB1388" s="19" t="str">
        <f>VLOOKUP(E:E,笔记匹配!A:X,3,FALSE)</f>
        <v>苏Su超级爱吃甜品呀</v>
      </c>
      <c r="AC1388" s="19" t="str">
        <f>VLOOKUP(E:E,笔记匹配!A:X,2,FALSE)</f>
        <v>月之精华</v>
      </c>
      <c r="AD1388" s="19" t="str">
        <f>VLOOKUP(E:E,笔记匹配!A:X,4,FALSE)</f>
        <v>无</v>
      </c>
    </row>
    <row r="1389" spans="1:30">
      <c r="A1389" s="22" t="s">
        <v>129</v>
      </c>
      <c r="B1389" s="22" t="s">
        <v>622</v>
      </c>
      <c r="C1389" s="23">
        <v>21495214</v>
      </c>
      <c r="D1389" s="22" t="s">
        <v>184</v>
      </c>
      <c r="E1389" s="22" t="s">
        <v>399</v>
      </c>
      <c r="F1389" s="22" t="s">
        <v>623</v>
      </c>
      <c r="G1389" s="23">
        <v>5254218</v>
      </c>
      <c r="H1389" s="22" t="s">
        <v>623</v>
      </c>
      <c r="I1389" s="23">
        <v>4426644</v>
      </c>
      <c r="J1389" s="22" t="s">
        <v>518</v>
      </c>
      <c r="K1389" s="23">
        <v>203.05</v>
      </c>
      <c r="L1389" s="23">
        <v>7652</v>
      </c>
      <c r="M1389" s="23">
        <v>394</v>
      </c>
      <c r="N1389" s="24">
        <v>0.0515</v>
      </c>
      <c r="O1389" s="23">
        <v>0.52</v>
      </c>
      <c r="P1389" s="23">
        <v>26.54</v>
      </c>
      <c r="Q1389" s="23">
        <v>15</v>
      </c>
      <c r="R1389" s="23">
        <v>0</v>
      </c>
      <c r="S1389" s="23">
        <v>8</v>
      </c>
      <c r="T1389" s="23">
        <v>0</v>
      </c>
      <c r="U1389" s="23">
        <v>3</v>
      </c>
      <c r="V1389" s="23">
        <v>26</v>
      </c>
      <c r="W1389" s="23">
        <v>7.81</v>
      </c>
      <c r="X1389" s="23">
        <v>0</v>
      </c>
      <c r="Y1389" s="24">
        <v>0</v>
      </c>
      <c r="Z1389" s="23">
        <v>4</v>
      </c>
      <c r="AA1389" s="23">
        <v>3</v>
      </c>
      <c r="AB1389" s="19" t="str">
        <f>VLOOKUP(E:E,笔记匹配!A:X,3,FALSE)</f>
        <v>可可奈</v>
      </c>
      <c r="AC1389" s="19" t="str">
        <f>VLOOKUP(E:E,笔记匹配!A:X,2,FALSE)</f>
        <v>无</v>
      </c>
      <c r="AD1389" s="19" t="str">
        <f>VLOOKUP(E:E,笔记匹配!A:X,4,FALSE)</f>
        <v>无</v>
      </c>
    </row>
    <row r="1390" spans="1:30">
      <c r="A1390" s="22" t="s">
        <v>129</v>
      </c>
      <c r="B1390" s="22" t="s">
        <v>625</v>
      </c>
      <c r="C1390" s="23">
        <v>21579972</v>
      </c>
      <c r="D1390" s="22" t="s">
        <v>184</v>
      </c>
      <c r="E1390" s="22" t="s">
        <v>401</v>
      </c>
      <c r="F1390" s="22" t="s">
        <v>626</v>
      </c>
      <c r="G1390" s="23">
        <v>5291454</v>
      </c>
      <c r="H1390" s="22" t="s">
        <v>627</v>
      </c>
      <c r="I1390" s="23">
        <v>4455685</v>
      </c>
      <c r="J1390" s="22" t="s">
        <v>518</v>
      </c>
      <c r="K1390" s="23">
        <v>201.93</v>
      </c>
      <c r="L1390" s="23">
        <v>11114</v>
      </c>
      <c r="M1390" s="23">
        <v>754</v>
      </c>
      <c r="N1390" s="24">
        <v>0.0678</v>
      </c>
      <c r="O1390" s="23">
        <v>0.27</v>
      </c>
      <c r="P1390" s="23">
        <v>18.17</v>
      </c>
      <c r="Q1390" s="23">
        <v>4</v>
      </c>
      <c r="R1390" s="23">
        <v>0</v>
      </c>
      <c r="S1390" s="23">
        <v>2</v>
      </c>
      <c r="T1390" s="23">
        <v>0</v>
      </c>
      <c r="U1390" s="23">
        <v>1</v>
      </c>
      <c r="V1390" s="23">
        <v>7</v>
      </c>
      <c r="W1390" s="23">
        <v>28.85</v>
      </c>
      <c r="X1390" s="23">
        <v>0</v>
      </c>
      <c r="Y1390" s="24">
        <v>0</v>
      </c>
      <c r="Z1390" s="23">
        <v>3</v>
      </c>
      <c r="AA1390" s="23">
        <v>1</v>
      </c>
      <c r="AB1390" s="19" t="str">
        <f>VLOOKUP(E:E,笔记匹配!A:X,3,FALSE)</f>
        <v>是麦子吖~</v>
      </c>
      <c r="AC1390" s="19" t="str">
        <f>VLOOKUP(E:E,笔记匹配!A:X,2,FALSE)</f>
        <v>无</v>
      </c>
      <c r="AD1390" s="19" t="str">
        <f>VLOOKUP(E:E,笔记匹配!A:X,4,FALSE)</f>
        <v>无</v>
      </c>
    </row>
    <row r="1391" spans="1:30">
      <c r="A1391" s="22" t="s">
        <v>129</v>
      </c>
      <c r="B1391" s="22" t="s">
        <v>628</v>
      </c>
      <c r="C1391" s="23">
        <v>21705266</v>
      </c>
      <c r="D1391" s="22" t="s">
        <v>184</v>
      </c>
      <c r="E1391" s="22" t="s">
        <v>402</v>
      </c>
      <c r="F1391" s="22" t="s">
        <v>629</v>
      </c>
      <c r="G1391" s="23">
        <v>5346081</v>
      </c>
      <c r="H1391" s="22" t="s">
        <v>629</v>
      </c>
      <c r="I1391" s="23">
        <v>4497501</v>
      </c>
      <c r="J1391" s="22" t="s">
        <v>518</v>
      </c>
      <c r="K1391" s="23">
        <v>197.79</v>
      </c>
      <c r="L1391" s="23">
        <v>8661</v>
      </c>
      <c r="M1391" s="23">
        <v>489</v>
      </c>
      <c r="N1391" s="24">
        <v>0.0565</v>
      </c>
      <c r="O1391" s="23">
        <v>0.4</v>
      </c>
      <c r="P1391" s="23">
        <v>22.84</v>
      </c>
      <c r="Q1391" s="23">
        <v>16</v>
      </c>
      <c r="R1391" s="23">
        <v>0</v>
      </c>
      <c r="S1391" s="23">
        <v>17</v>
      </c>
      <c r="T1391" s="23">
        <v>1</v>
      </c>
      <c r="U1391" s="23">
        <v>0</v>
      </c>
      <c r="V1391" s="23">
        <v>34</v>
      </c>
      <c r="W1391" s="23">
        <v>5.82</v>
      </c>
      <c r="X1391" s="23">
        <v>0</v>
      </c>
      <c r="Y1391" s="24">
        <v>0</v>
      </c>
      <c r="Z1391" s="23">
        <v>1</v>
      </c>
      <c r="AA1391" s="23">
        <v>2</v>
      </c>
      <c r="AB1391" s="19" t="str">
        <f>VLOOKUP(E:E,笔记匹配!A:X,3,FALSE)</f>
        <v>小茹来杯冰美式</v>
      </c>
      <c r="AC1391" s="19" t="str">
        <f>VLOOKUP(E:E,笔记匹配!A:X,2,FALSE)</f>
        <v>月之精华</v>
      </c>
      <c r="AD1391" s="19" t="str">
        <f>VLOOKUP(E:E,笔记匹配!A:X,4,FALSE)</f>
        <v>无</v>
      </c>
    </row>
    <row r="1392" spans="1:30">
      <c r="A1392" s="22" t="s">
        <v>129</v>
      </c>
      <c r="B1392" s="22" t="s">
        <v>630</v>
      </c>
      <c r="C1392" s="23">
        <v>21902004</v>
      </c>
      <c r="D1392" s="22" t="s">
        <v>184</v>
      </c>
      <c r="E1392" s="22" t="s">
        <v>403</v>
      </c>
      <c r="F1392" s="22" t="s">
        <v>631</v>
      </c>
      <c r="G1392" s="23">
        <v>5439828</v>
      </c>
      <c r="H1392" s="22" t="s">
        <v>631</v>
      </c>
      <c r="I1392" s="23">
        <v>4568189</v>
      </c>
      <c r="J1392" s="22" t="s">
        <v>518</v>
      </c>
      <c r="K1392" s="23">
        <v>38.58</v>
      </c>
      <c r="L1392" s="23">
        <v>2593</v>
      </c>
      <c r="M1392" s="23">
        <v>50</v>
      </c>
      <c r="N1392" s="24">
        <v>0.0193</v>
      </c>
      <c r="O1392" s="23">
        <v>0.77</v>
      </c>
      <c r="P1392" s="23">
        <v>14.88</v>
      </c>
      <c r="Q1392" s="23">
        <v>0</v>
      </c>
      <c r="R1392" s="23">
        <v>0</v>
      </c>
      <c r="S1392" s="23">
        <v>0</v>
      </c>
      <c r="T1392" s="23">
        <v>0</v>
      </c>
      <c r="U1392" s="23">
        <v>0</v>
      </c>
      <c r="V1392" s="23">
        <v>0</v>
      </c>
      <c r="W1392" s="23">
        <v>0</v>
      </c>
      <c r="X1392" s="23">
        <v>0</v>
      </c>
      <c r="Y1392" s="24">
        <v>0</v>
      </c>
      <c r="Z1392" s="23">
        <v>0</v>
      </c>
      <c r="AA1392" s="23">
        <v>2</v>
      </c>
      <c r="AB1392" s="19" t="str">
        <f>VLOOKUP(E:E,笔记匹配!A:X,3,FALSE)</f>
        <v>官方首发! 保姆级双十一攻略，这样买最省钱</v>
      </c>
      <c r="AC1392" s="19" t="str">
        <f>VLOOKUP(E:E,笔记匹配!A:X,2,FALSE)</f>
        <v>无</v>
      </c>
      <c r="AD1392" s="19" t="str">
        <f>VLOOKUP(E:E,笔记匹配!A:X,4,FALSE)</f>
        <v>无</v>
      </c>
    </row>
    <row r="1393" spans="1:30">
      <c r="A1393" s="22" t="s">
        <v>130</v>
      </c>
      <c r="B1393" s="22" t="s">
        <v>521</v>
      </c>
      <c r="C1393" s="23">
        <v>16642222</v>
      </c>
      <c r="D1393" s="22" t="s">
        <v>172</v>
      </c>
      <c r="E1393" s="22" t="s">
        <v>372</v>
      </c>
      <c r="F1393" s="22" t="s">
        <v>522</v>
      </c>
      <c r="G1393" s="23">
        <v>3233847</v>
      </c>
      <c r="H1393" s="22" t="s">
        <v>522</v>
      </c>
      <c r="I1393" s="23">
        <v>2619163</v>
      </c>
      <c r="J1393" s="22" t="s">
        <v>518</v>
      </c>
      <c r="K1393" s="23">
        <v>197.51</v>
      </c>
      <c r="L1393" s="23">
        <v>7722</v>
      </c>
      <c r="M1393" s="23">
        <v>257</v>
      </c>
      <c r="N1393" s="24">
        <v>0.0333</v>
      </c>
      <c r="O1393" s="23">
        <v>0.77</v>
      </c>
      <c r="P1393" s="23">
        <v>25.58</v>
      </c>
      <c r="Q1393" s="23">
        <v>5</v>
      </c>
      <c r="R1393" s="23">
        <v>0</v>
      </c>
      <c r="S1393" s="23">
        <v>1</v>
      </c>
      <c r="T1393" s="23">
        <v>0</v>
      </c>
      <c r="U1393" s="23">
        <v>0</v>
      </c>
      <c r="V1393" s="23">
        <v>6</v>
      </c>
      <c r="W1393" s="23">
        <v>32.92</v>
      </c>
      <c r="X1393" s="23">
        <v>0</v>
      </c>
      <c r="Y1393" s="24">
        <v>0</v>
      </c>
      <c r="Z1393" s="23">
        <v>1</v>
      </c>
      <c r="AA1393" s="23">
        <v>2</v>
      </c>
      <c r="AB1393" s="19" t="str">
        <f>VLOOKUP(E:E,笔记匹配!A:X,3,FALSE)</f>
        <v>圆湘琴</v>
      </c>
      <c r="AC1393" s="19" t="str">
        <f>VLOOKUP(E:E,笔记匹配!A:X,2,FALSE)</f>
        <v>月之精华</v>
      </c>
      <c r="AD1393" s="19" t="str">
        <f>VLOOKUP(E:E,笔记匹配!A:X,4,FALSE)</f>
        <v>广禾堂月之精华</v>
      </c>
    </row>
    <row r="1394" spans="1:30">
      <c r="A1394" s="22" t="s">
        <v>130</v>
      </c>
      <c r="B1394" s="22" t="s">
        <v>521</v>
      </c>
      <c r="C1394" s="23">
        <v>16642794</v>
      </c>
      <c r="D1394" s="22" t="s">
        <v>172</v>
      </c>
      <c r="E1394" s="22" t="s">
        <v>372</v>
      </c>
      <c r="F1394" s="22" t="s">
        <v>523</v>
      </c>
      <c r="G1394" s="23">
        <v>3233955</v>
      </c>
      <c r="H1394" s="22" t="s">
        <v>523</v>
      </c>
      <c r="I1394" s="23">
        <v>2619293</v>
      </c>
      <c r="J1394" s="22" t="s">
        <v>518</v>
      </c>
      <c r="K1394" s="23">
        <v>238.1</v>
      </c>
      <c r="L1394" s="23">
        <v>8557</v>
      </c>
      <c r="M1394" s="23">
        <v>282</v>
      </c>
      <c r="N1394" s="24">
        <v>0.033</v>
      </c>
      <c r="O1394" s="23">
        <v>0.84</v>
      </c>
      <c r="P1394" s="23">
        <v>27.83</v>
      </c>
      <c r="Q1394" s="23">
        <v>0</v>
      </c>
      <c r="R1394" s="23">
        <v>0</v>
      </c>
      <c r="S1394" s="23">
        <v>0</v>
      </c>
      <c r="T1394" s="23">
        <v>0</v>
      </c>
      <c r="U1394" s="23">
        <v>1</v>
      </c>
      <c r="V1394" s="23">
        <v>1</v>
      </c>
      <c r="W1394" s="23">
        <v>238.1</v>
      </c>
      <c r="X1394" s="23">
        <v>0</v>
      </c>
      <c r="Y1394" s="24">
        <v>0</v>
      </c>
      <c r="Z1394" s="23">
        <v>1</v>
      </c>
      <c r="AA1394" s="23">
        <v>0</v>
      </c>
      <c r="AB1394" s="19" t="str">
        <f>VLOOKUP(E:E,笔记匹配!A:X,3,FALSE)</f>
        <v>圆湘琴</v>
      </c>
      <c r="AC1394" s="19" t="str">
        <f>VLOOKUP(E:E,笔记匹配!A:X,2,FALSE)</f>
        <v>月之精华</v>
      </c>
      <c r="AD1394" s="19" t="str">
        <f>VLOOKUP(E:E,笔记匹配!A:X,4,FALSE)</f>
        <v>广禾堂月之精华</v>
      </c>
    </row>
    <row r="1395" spans="1:30">
      <c r="A1395" s="22" t="s">
        <v>130</v>
      </c>
      <c r="B1395" s="22" t="s">
        <v>521</v>
      </c>
      <c r="C1395" s="23">
        <v>16642894</v>
      </c>
      <c r="D1395" s="22" t="s">
        <v>172</v>
      </c>
      <c r="E1395" s="22" t="s">
        <v>372</v>
      </c>
      <c r="F1395" s="22" t="s">
        <v>524</v>
      </c>
      <c r="G1395" s="23">
        <v>3233979</v>
      </c>
      <c r="H1395" s="22" t="s">
        <v>524</v>
      </c>
      <c r="I1395" s="23">
        <v>2619310</v>
      </c>
      <c r="J1395" s="22" t="s">
        <v>518</v>
      </c>
      <c r="K1395" s="23">
        <v>0.9</v>
      </c>
      <c r="L1395" s="23">
        <v>84</v>
      </c>
      <c r="M1395" s="23">
        <v>3</v>
      </c>
      <c r="N1395" s="24">
        <v>0.0357</v>
      </c>
      <c r="O1395" s="23">
        <v>0.3</v>
      </c>
      <c r="P1395" s="23">
        <v>10.71</v>
      </c>
      <c r="Q1395" s="23">
        <v>0</v>
      </c>
      <c r="R1395" s="23">
        <v>0</v>
      </c>
      <c r="S1395" s="23">
        <v>0</v>
      </c>
      <c r="T1395" s="23">
        <v>0</v>
      </c>
      <c r="U1395" s="23">
        <v>0</v>
      </c>
      <c r="V1395" s="23">
        <v>0</v>
      </c>
      <c r="W1395" s="23">
        <v>0</v>
      </c>
      <c r="X1395" s="23">
        <v>0</v>
      </c>
      <c r="Y1395" s="24">
        <v>0</v>
      </c>
      <c r="Z1395" s="23">
        <v>0</v>
      </c>
      <c r="AA1395" s="23">
        <v>0</v>
      </c>
      <c r="AB1395" s="19" t="str">
        <f>VLOOKUP(E:E,笔记匹配!A:X,3,FALSE)</f>
        <v>圆湘琴</v>
      </c>
      <c r="AC1395" s="19" t="str">
        <f>VLOOKUP(E:E,笔记匹配!A:X,2,FALSE)</f>
        <v>月之精华</v>
      </c>
      <c r="AD1395" s="19" t="str">
        <f>VLOOKUP(E:E,笔记匹配!A:X,4,FALSE)</f>
        <v>广禾堂月之精华</v>
      </c>
    </row>
    <row r="1396" spans="1:30">
      <c r="A1396" s="22" t="s">
        <v>130</v>
      </c>
      <c r="B1396" s="22" t="s">
        <v>531</v>
      </c>
      <c r="C1396" s="23">
        <v>16851432</v>
      </c>
      <c r="D1396" s="22" t="s">
        <v>172</v>
      </c>
      <c r="E1396" s="22" t="s">
        <v>372</v>
      </c>
      <c r="F1396" s="22" t="s">
        <v>532</v>
      </c>
      <c r="G1396" s="23">
        <v>3264185</v>
      </c>
      <c r="H1396" s="22" t="s">
        <v>532</v>
      </c>
      <c r="I1396" s="23">
        <v>2651960</v>
      </c>
      <c r="J1396" s="22" t="s">
        <v>518</v>
      </c>
      <c r="K1396" s="23">
        <v>49.82</v>
      </c>
      <c r="L1396" s="23">
        <v>3405</v>
      </c>
      <c r="M1396" s="23">
        <v>103</v>
      </c>
      <c r="N1396" s="24">
        <v>0.0302</v>
      </c>
      <c r="O1396" s="23">
        <v>0.48</v>
      </c>
      <c r="P1396" s="23">
        <v>14.63</v>
      </c>
      <c r="Q1396" s="23">
        <v>0</v>
      </c>
      <c r="R1396" s="23">
        <v>0</v>
      </c>
      <c r="S1396" s="23">
        <v>1</v>
      </c>
      <c r="T1396" s="23">
        <v>0</v>
      </c>
      <c r="U1396" s="23">
        <v>2</v>
      </c>
      <c r="V1396" s="23">
        <v>3</v>
      </c>
      <c r="W1396" s="23">
        <v>16.61</v>
      </c>
      <c r="X1396" s="23">
        <v>0</v>
      </c>
      <c r="Y1396" s="24">
        <v>0</v>
      </c>
      <c r="Z1396" s="23">
        <v>0</v>
      </c>
      <c r="AA1396" s="23">
        <v>0</v>
      </c>
      <c r="AB1396" s="19" t="str">
        <f>VLOOKUP(E:E,笔记匹配!A:X,3,FALSE)</f>
        <v>圆湘琴</v>
      </c>
      <c r="AC1396" s="19" t="str">
        <f>VLOOKUP(E:E,笔记匹配!A:X,2,FALSE)</f>
        <v>月之精华</v>
      </c>
      <c r="AD1396" s="19" t="str">
        <f>VLOOKUP(E:E,笔记匹配!A:X,4,FALSE)</f>
        <v>广禾堂月之精华</v>
      </c>
    </row>
    <row r="1397" spans="1:30">
      <c r="A1397" s="22" t="s">
        <v>130</v>
      </c>
      <c r="B1397" s="22" t="s">
        <v>557</v>
      </c>
      <c r="C1397" s="23">
        <v>17419696</v>
      </c>
      <c r="D1397" s="22" t="s">
        <v>172</v>
      </c>
      <c r="E1397" s="22" t="s">
        <v>372</v>
      </c>
      <c r="F1397" s="22" t="s">
        <v>558</v>
      </c>
      <c r="G1397" s="23">
        <v>3345513</v>
      </c>
      <c r="H1397" s="22" t="s">
        <v>558</v>
      </c>
      <c r="I1397" s="23">
        <v>2733316</v>
      </c>
      <c r="J1397" s="22" t="s">
        <v>518</v>
      </c>
      <c r="K1397" s="23">
        <v>236.99</v>
      </c>
      <c r="L1397" s="23">
        <v>11191</v>
      </c>
      <c r="M1397" s="23">
        <v>313</v>
      </c>
      <c r="N1397" s="24">
        <v>0.028</v>
      </c>
      <c r="O1397" s="23">
        <v>0.76</v>
      </c>
      <c r="P1397" s="23">
        <v>21.18</v>
      </c>
      <c r="Q1397" s="23">
        <v>2</v>
      </c>
      <c r="R1397" s="23">
        <v>0</v>
      </c>
      <c r="S1397" s="23">
        <v>3</v>
      </c>
      <c r="T1397" s="23">
        <v>0</v>
      </c>
      <c r="U1397" s="23">
        <v>0</v>
      </c>
      <c r="V1397" s="23">
        <v>5</v>
      </c>
      <c r="W1397" s="23">
        <v>47.4</v>
      </c>
      <c r="X1397" s="23">
        <v>0</v>
      </c>
      <c r="Y1397" s="24">
        <v>0</v>
      </c>
      <c r="Z1397" s="23">
        <v>0</v>
      </c>
      <c r="AA1397" s="23">
        <v>0</v>
      </c>
      <c r="AB1397" s="19" t="str">
        <f>VLOOKUP(E:E,笔记匹配!A:X,3,FALSE)</f>
        <v>圆湘琴</v>
      </c>
      <c r="AC1397" s="19" t="str">
        <f>VLOOKUP(E:E,笔记匹配!A:X,2,FALSE)</f>
        <v>月之精华</v>
      </c>
      <c r="AD1397" s="19" t="str">
        <f>VLOOKUP(E:E,笔记匹配!A:X,4,FALSE)</f>
        <v>广禾堂月之精华</v>
      </c>
    </row>
    <row r="1398" spans="1:30">
      <c r="A1398" s="22" t="s">
        <v>130</v>
      </c>
      <c r="B1398" s="22" t="s">
        <v>569</v>
      </c>
      <c r="C1398" s="23">
        <v>17994331</v>
      </c>
      <c r="D1398" s="22" t="s">
        <v>172</v>
      </c>
      <c r="E1398" s="22" t="s">
        <v>372</v>
      </c>
      <c r="F1398" s="22" t="s">
        <v>570</v>
      </c>
      <c r="G1398" s="23">
        <v>3555881</v>
      </c>
      <c r="H1398" s="22" t="s">
        <v>570</v>
      </c>
      <c r="I1398" s="23">
        <v>2940876</v>
      </c>
      <c r="J1398" s="22" t="s">
        <v>518</v>
      </c>
      <c r="K1398" s="23">
        <v>1.15</v>
      </c>
      <c r="L1398" s="23">
        <v>193</v>
      </c>
      <c r="M1398" s="23">
        <v>4</v>
      </c>
      <c r="N1398" s="24">
        <v>0.0207</v>
      </c>
      <c r="O1398" s="23">
        <v>0.29</v>
      </c>
      <c r="P1398" s="23">
        <v>5.96</v>
      </c>
      <c r="Q1398" s="23">
        <v>0</v>
      </c>
      <c r="R1398" s="23">
        <v>0</v>
      </c>
      <c r="S1398" s="23">
        <v>0</v>
      </c>
      <c r="T1398" s="23">
        <v>0</v>
      </c>
      <c r="U1398" s="23">
        <v>0</v>
      </c>
      <c r="V1398" s="23">
        <v>0</v>
      </c>
      <c r="W1398" s="23">
        <v>0</v>
      </c>
      <c r="X1398" s="23">
        <v>0</v>
      </c>
      <c r="Y1398" s="24">
        <v>0</v>
      </c>
      <c r="Z1398" s="23">
        <v>0</v>
      </c>
      <c r="AA1398" s="23">
        <v>0</v>
      </c>
      <c r="AB1398" s="19" t="str">
        <f>VLOOKUP(E:E,笔记匹配!A:X,3,FALSE)</f>
        <v>圆湘琴</v>
      </c>
      <c r="AC1398" s="19" t="str">
        <f>VLOOKUP(E:E,笔记匹配!A:X,2,FALSE)</f>
        <v>月之精华</v>
      </c>
      <c r="AD1398" s="19" t="str">
        <f>VLOOKUP(E:E,笔记匹配!A:X,4,FALSE)</f>
        <v>广禾堂月之精华</v>
      </c>
    </row>
    <row r="1399" spans="1:30">
      <c r="A1399" s="22" t="s">
        <v>130</v>
      </c>
      <c r="B1399" s="22" t="s">
        <v>573</v>
      </c>
      <c r="C1399" s="23">
        <v>18062841</v>
      </c>
      <c r="D1399" s="22" t="s">
        <v>172</v>
      </c>
      <c r="E1399" s="22" t="s">
        <v>373</v>
      </c>
      <c r="F1399" s="22" t="s">
        <v>574</v>
      </c>
      <c r="G1399" s="23">
        <v>3590010</v>
      </c>
      <c r="H1399" s="22" t="s">
        <v>575</v>
      </c>
      <c r="I1399" s="23">
        <v>2975201</v>
      </c>
      <c r="J1399" s="22" t="s">
        <v>518</v>
      </c>
      <c r="K1399" s="23">
        <v>6.48</v>
      </c>
      <c r="L1399" s="23">
        <v>235</v>
      </c>
      <c r="M1399" s="23">
        <v>22</v>
      </c>
      <c r="N1399" s="24">
        <v>0.0936</v>
      </c>
      <c r="O1399" s="23">
        <v>0.29</v>
      </c>
      <c r="P1399" s="23">
        <v>27.57</v>
      </c>
      <c r="Q1399" s="23">
        <v>0</v>
      </c>
      <c r="R1399" s="23">
        <v>0</v>
      </c>
      <c r="S1399" s="23">
        <v>0</v>
      </c>
      <c r="T1399" s="23">
        <v>0</v>
      </c>
      <c r="U1399" s="23">
        <v>0</v>
      </c>
      <c r="V1399" s="23">
        <v>0</v>
      </c>
      <c r="W1399" s="23">
        <v>0</v>
      </c>
      <c r="X1399" s="23">
        <v>0</v>
      </c>
      <c r="Y1399" s="24">
        <v>0</v>
      </c>
      <c r="Z1399" s="23">
        <v>0</v>
      </c>
      <c r="AA1399" s="23">
        <v>0</v>
      </c>
      <c r="AB1399" s="19" t="str">
        <f>VLOOKUP(E:E,笔记匹配!A:X,3,FALSE)</f>
        <v>西米是个小可爱</v>
      </c>
      <c r="AC1399" s="19" t="str">
        <f>VLOOKUP(E:E,笔记匹配!A:X,2,FALSE)</f>
        <v>月之精华</v>
      </c>
      <c r="AD1399" s="19" t="str">
        <f>VLOOKUP(E:E,笔记匹配!A:X,4,FALSE)</f>
        <v>广禾堂</v>
      </c>
    </row>
    <row r="1400" spans="1:30">
      <c r="A1400" s="22" t="s">
        <v>130</v>
      </c>
      <c r="B1400" s="22" t="s">
        <v>573</v>
      </c>
      <c r="C1400" s="23">
        <v>18063010</v>
      </c>
      <c r="D1400" s="22" t="s">
        <v>172</v>
      </c>
      <c r="E1400" s="22" t="s">
        <v>373</v>
      </c>
      <c r="F1400" s="22" t="s">
        <v>576</v>
      </c>
      <c r="G1400" s="23">
        <v>3590089</v>
      </c>
      <c r="H1400" s="22" t="s">
        <v>577</v>
      </c>
      <c r="I1400" s="23">
        <v>2975278</v>
      </c>
      <c r="J1400" s="22" t="s">
        <v>518</v>
      </c>
      <c r="K1400" s="23">
        <v>28.82</v>
      </c>
      <c r="L1400" s="23">
        <v>1860</v>
      </c>
      <c r="M1400" s="23">
        <v>71</v>
      </c>
      <c r="N1400" s="24">
        <v>0.0382</v>
      </c>
      <c r="O1400" s="23">
        <v>0.41</v>
      </c>
      <c r="P1400" s="23">
        <v>15.49</v>
      </c>
      <c r="Q1400" s="23">
        <v>0</v>
      </c>
      <c r="R1400" s="23">
        <v>0</v>
      </c>
      <c r="S1400" s="23">
        <v>0</v>
      </c>
      <c r="T1400" s="23">
        <v>0</v>
      </c>
      <c r="U1400" s="23">
        <v>0</v>
      </c>
      <c r="V1400" s="23">
        <v>0</v>
      </c>
      <c r="W1400" s="23">
        <v>0</v>
      </c>
      <c r="X1400" s="23">
        <v>0</v>
      </c>
      <c r="Y1400" s="24">
        <v>0</v>
      </c>
      <c r="Z1400" s="23">
        <v>1</v>
      </c>
      <c r="AA1400" s="23">
        <v>0</v>
      </c>
      <c r="AB1400" s="19" t="str">
        <f>VLOOKUP(E:E,笔记匹配!A:X,3,FALSE)</f>
        <v>西米是个小可爱</v>
      </c>
      <c r="AC1400" s="19" t="str">
        <f>VLOOKUP(E:E,笔记匹配!A:X,2,FALSE)</f>
        <v>月之精华</v>
      </c>
      <c r="AD1400" s="19" t="str">
        <f>VLOOKUP(E:E,笔记匹配!A:X,4,FALSE)</f>
        <v>广禾堂</v>
      </c>
    </row>
    <row r="1401" spans="1:30">
      <c r="A1401" s="22" t="s">
        <v>130</v>
      </c>
      <c r="B1401" s="22" t="s">
        <v>578</v>
      </c>
      <c r="C1401" s="23">
        <v>18063089</v>
      </c>
      <c r="D1401" s="22" t="s">
        <v>172</v>
      </c>
      <c r="E1401" s="22" t="s">
        <v>372</v>
      </c>
      <c r="F1401" s="22" t="s">
        <v>579</v>
      </c>
      <c r="G1401" s="23">
        <v>3590129</v>
      </c>
      <c r="H1401" s="22" t="s">
        <v>580</v>
      </c>
      <c r="I1401" s="23">
        <v>2975322</v>
      </c>
      <c r="J1401" s="22" t="s">
        <v>518</v>
      </c>
      <c r="K1401" s="23">
        <v>104.48</v>
      </c>
      <c r="L1401" s="23">
        <v>4544</v>
      </c>
      <c r="M1401" s="23">
        <v>120</v>
      </c>
      <c r="N1401" s="24">
        <v>0.0264</v>
      </c>
      <c r="O1401" s="23">
        <v>0.87</v>
      </c>
      <c r="P1401" s="23">
        <v>22.99</v>
      </c>
      <c r="Q1401" s="23">
        <v>0</v>
      </c>
      <c r="R1401" s="23">
        <v>0</v>
      </c>
      <c r="S1401" s="23">
        <v>0</v>
      </c>
      <c r="T1401" s="23">
        <v>0</v>
      </c>
      <c r="U1401" s="23">
        <v>0</v>
      </c>
      <c r="V1401" s="23">
        <v>0</v>
      </c>
      <c r="W1401" s="23">
        <v>0</v>
      </c>
      <c r="X1401" s="23">
        <v>0</v>
      </c>
      <c r="Y1401" s="24">
        <v>0</v>
      </c>
      <c r="Z1401" s="23">
        <v>0</v>
      </c>
      <c r="AA1401" s="23">
        <v>0</v>
      </c>
      <c r="AB1401" s="19" t="str">
        <f>VLOOKUP(E:E,笔记匹配!A:X,3,FALSE)</f>
        <v>圆湘琴</v>
      </c>
      <c r="AC1401" s="19" t="str">
        <f>VLOOKUP(E:E,笔记匹配!A:X,2,FALSE)</f>
        <v>月之精华</v>
      </c>
      <c r="AD1401" s="19" t="str">
        <f>VLOOKUP(E:E,笔记匹配!A:X,4,FALSE)</f>
        <v>广禾堂月之精华</v>
      </c>
    </row>
    <row r="1402" spans="1:30">
      <c r="A1402" s="22" t="s">
        <v>130</v>
      </c>
      <c r="B1402" s="22" t="s">
        <v>590</v>
      </c>
      <c r="C1402" s="23">
        <v>19153892</v>
      </c>
      <c r="D1402" s="22" t="s">
        <v>184</v>
      </c>
      <c r="E1402" s="22" t="s">
        <v>374</v>
      </c>
      <c r="F1402" s="22" t="s">
        <v>591</v>
      </c>
      <c r="G1402" s="23">
        <v>4107361</v>
      </c>
      <c r="H1402" s="22" t="s">
        <v>591</v>
      </c>
      <c r="I1402" s="23">
        <v>3489735</v>
      </c>
      <c r="J1402" s="22" t="s">
        <v>518</v>
      </c>
      <c r="K1402" s="23">
        <v>9.1</v>
      </c>
      <c r="L1402" s="23">
        <v>295</v>
      </c>
      <c r="M1402" s="23">
        <v>16</v>
      </c>
      <c r="N1402" s="24">
        <v>0.0542</v>
      </c>
      <c r="O1402" s="23">
        <v>0.57</v>
      </c>
      <c r="P1402" s="23">
        <v>30.85</v>
      </c>
      <c r="Q1402" s="23">
        <v>1</v>
      </c>
      <c r="R1402" s="23">
        <v>0</v>
      </c>
      <c r="S1402" s="23">
        <v>0</v>
      </c>
      <c r="T1402" s="23">
        <v>0</v>
      </c>
      <c r="U1402" s="23">
        <v>0</v>
      </c>
      <c r="V1402" s="23">
        <v>1</v>
      </c>
      <c r="W1402" s="23">
        <v>9.1</v>
      </c>
      <c r="X1402" s="23">
        <v>0</v>
      </c>
      <c r="Y1402" s="24">
        <v>0</v>
      </c>
      <c r="Z1402" s="23">
        <v>0</v>
      </c>
      <c r="AA1402" s="23">
        <v>0</v>
      </c>
      <c r="AB1402" s="19" t="str">
        <f>VLOOKUP(E:E,笔记匹配!A:X,3,FALSE)</f>
        <v>是你拐</v>
      </c>
      <c r="AC1402" s="19" t="str">
        <f>VLOOKUP(E:E,笔记匹配!A:X,2,FALSE)</f>
        <v>月之精华</v>
      </c>
      <c r="AD1402" s="19" t="str">
        <f>VLOOKUP(E:E,笔记匹配!A:X,4,FALSE)</f>
        <v>广禾堂月之精华</v>
      </c>
    </row>
    <row r="1403" spans="1:30">
      <c r="A1403" s="22" t="s">
        <v>130</v>
      </c>
      <c r="B1403" s="22" t="s">
        <v>598</v>
      </c>
      <c r="C1403" s="23">
        <v>19868929</v>
      </c>
      <c r="D1403" s="22" t="s">
        <v>172</v>
      </c>
      <c r="E1403" s="22" t="s">
        <v>372</v>
      </c>
      <c r="F1403" s="22" t="s">
        <v>599</v>
      </c>
      <c r="G1403" s="23">
        <v>4439660</v>
      </c>
      <c r="H1403" s="22" t="s">
        <v>599</v>
      </c>
      <c r="I1403" s="23">
        <v>3806955</v>
      </c>
      <c r="J1403" s="22" t="s">
        <v>518</v>
      </c>
      <c r="K1403" s="23">
        <v>128.61</v>
      </c>
      <c r="L1403" s="23">
        <v>4735</v>
      </c>
      <c r="M1403" s="23">
        <v>152</v>
      </c>
      <c r="N1403" s="24">
        <v>0.0321</v>
      </c>
      <c r="O1403" s="23">
        <v>0.85</v>
      </c>
      <c r="P1403" s="23">
        <v>27.16</v>
      </c>
      <c r="Q1403" s="23">
        <v>3</v>
      </c>
      <c r="R1403" s="23">
        <v>0</v>
      </c>
      <c r="S1403" s="23">
        <v>1</v>
      </c>
      <c r="T1403" s="23">
        <v>0</v>
      </c>
      <c r="U1403" s="23">
        <v>0</v>
      </c>
      <c r="V1403" s="23">
        <v>4</v>
      </c>
      <c r="W1403" s="23">
        <v>32.15</v>
      </c>
      <c r="X1403" s="23">
        <v>0</v>
      </c>
      <c r="Y1403" s="24">
        <v>0</v>
      </c>
      <c r="Z1403" s="23">
        <v>0</v>
      </c>
      <c r="AA1403" s="23">
        <v>0</v>
      </c>
      <c r="AB1403" s="19" t="str">
        <f>VLOOKUP(E:E,笔记匹配!A:X,3,FALSE)</f>
        <v>圆湘琴</v>
      </c>
      <c r="AC1403" s="19" t="str">
        <f>VLOOKUP(E:E,笔记匹配!A:X,2,FALSE)</f>
        <v>月之精华</v>
      </c>
      <c r="AD1403" s="19" t="str">
        <f>VLOOKUP(E:E,笔记匹配!A:X,4,FALSE)</f>
        <v>广禾堂月之精华</v>
      </c>
    </row>
    <row r="1404" spans="1:30">
      <c r="A1404" s="22" t="s">
        <v>130</v>
      </c>
      <c r="B1404" s="22" t="s">
        <v>610</v>
      </c>
      <c r="C1404" s="23">
        <v>20800058</v>
      </c>
      <c r="D1404" s="22" t="s">
        <v>184</v>
      </c>
      <c r="E1404" s="22" t="s">
        <v>372</v>
      </c>
      <c r="F1404" s="22" t="s">
        <v>611</v>
      </c>
      <c r="G1404" s="23">
        <v>4924835</v>
      </c>
      <c r="H1404" s="22" t="s">
        <v>611</v>
      </c>
      <c r="I1404" s="23">
        <v>4180685</v>
      </c>
      <c r="J1404" s="22" t="s">
        <v>518</v>
      </c>
      <c r="K1404" s="23">
        <v>71.46</v>
      </c>
      <c r="L1404" s="23">
        <v>2830</v>
      </c>
      <c r="M1404" s="23">
        <v>78</v>
      </c>
      <c r="N1404" s="24">
        <v>0.0276</v>
      </c>
      <c r="O1404" s="23">
        <v>0.92</v>
      </c>
      <c r="P1404" s="23">
        <v>25.25</v>
      </c>
      <c r="Q1404" s="23">
        <v>4</v>
      </c>
      <c r="R1404" s="23">
        <v>0</v>
      </c>
      <c r="S1404" s="23">
        <v>4</v>
      </c>
      <c r="T1404" s="23">
        <v>0</v>
      </c>
      <c r="U1404" s="23">
        <v>0</v>
      </c>
      <c r="V1404" s="23">
        <v>8</v>
      </c>
      <c r="W1404" s="23">
        <v>8.93</v>
      </c>
      <c r="X1404" s="23">
        <v>0</v>
      </c>
      <c r="Y1404" s="24">
        <v>0</v>
      </c>
      <c r="Z1404" s="23">
        <v>1</v>
      </c>
      <c r="AA1404" s="23">
        <v>0</v>
      </c>
      <c r="AB1404" s="19" t="str">
        <f>VLOOKUP(E:E,笔记匹配!A:X,3,FALSE)</f>
        <v>圆湘琴</v>
      </c>
      <c r="AC1404" s="19" t="str">
        <f>VLOOKUP(E:E,笔记匹配!A:X,2,FALSE)</f>
        <v>月之精华</v>
      </c>
      <c r="AD1404" s="19" t="str">
        <f>VLOOKUP(E:E,笔记匹配!A:X,4,FALSE)</f>
        <v>广禾堂月之精华</v>
      </c>
    </row>
    <row r="1405" spans="1:30">
      <c r="A1405" s="22" t="s">
        <v>130</v>
      </c>
      <c r="B1405" s="22" t="s">
        <v>614</v>
      </c>
      <c r="C1405" s="23">
        <v>20930624</v>
      </c>
      <c r="D1405" s="22" t="s">
        <v>184</v>
      </c>
      <c r="E1405" s="22" t="s">
        <v>390</v>
      </c>
      <c r="F1405" s="22" t="s">
        <v>615</v>
      </c>
      <c r="G1405" s="23">
        <v>4989047</v>
      </c>
      <c r="H1405" s="22" t="s">
        <v>616</v>
      </c>
      <c r="I1405" s="23">
        <v>4228648</v>
      </c>
      <c r="J1405" s="22" t="s">
        <v>518</v>
      </c>
      <c r="K1405" s="23">
        <v>172.52</v>
      </c>
      <c r="L1405" s="23">
        <v>6310</v>
      </c>
      <c r="M1405" s="23">
        <v>274</v>
      </c>
      <c r="N1405" s="24">
        <v>0.0434</v>
      </c>
      <c r="O1405" s="23">
        <v>0.63</v>
      </c>
      <c r="P1405" s="23">
        <v>27.34</v>
      </c>
      <c r="Q1405" s="23">
        <v>15</v>
      </c>
      <c r="R1405" s="23">
        <v>1</v>
      </c>
      <c r="S1405" s="23">
        <v>12</v>
      </c>
      <c r="T1405" s="23">
        <v>1</v>
      </c>
      <c r="U1405" s="23">
        <v>1</v>
      </c>
      <c r="V1405" s="23">
        <v>30</v>
      </c>
      <c r="W1405" s="23">
        <v>5.75</v>
      </c>
      <c r="X1405" s="23">
        <v>0</v>
      </c>
      <c r="Y1405" s="24">
        <v>0</v>
      </c>
      <c r="Z1405" s="23">
        <v>1</v>
      </c>
      <c r="AA1405" s="23">
        <v>2</v>
      </c>
      <c r="AB1405" s="19" t="str">
        <f>VLOOKUP(E:E,笔记匹配!A:X,3,FALSE)</f>
        <v>大雷芸</v>
      </c>
      <c r="AC1405" s="19" t="str">
        <f>VLOOKUP(E:E,笔记匹配!A:X,2,FALSE)</f>
        <v>月之精华</v>
      </c>
      <c r="AD1405" s="19" t="str">
        <f>VLOOKUP(E:E,笔记匹配!A:X,4,FALSE)</f>
        <v>广禾堂</v>
      </c>
    </row>
    <row r="1406" spans="1:30">
      <c r="A1406" s="22" t="s">
        <v>130</v>
      </c>
      <c r="B1406" s="22" t="s">
        <v>617</v>
      </c>
      <c r="C1406" s="23">
        <v>21038669</v>
      </c>
      <c r="D1406" s="22" t="s">
        <v>184</v>
      </c>
      <c r="E1406" s="22" t="s">
        <v>397</v>
      </c>
      <c r="F1406" s="22" t="s">
        <v>619</v>
      </c>
      <c r="G1406" s="23">
        <v>5038347</v>
      </c>
      <c r="H1406" s="22" t="s">
        <v>619</v>
      </c>
      <c r="I1406" s="23">
        <v>4265435</v>
      </c>
      <c r="J1406" s="22" t="s">
        <v>518</v>
      </c>
      <c r="K1406" s="23">
        <v>59.26</v>
      </c>
      <c r="L1406" s="23">
        <v>3419</v>
      </c>
      <c r="M1406" s="23">
        <v>71</v>
      </c>
      <c r="N1406" s="24">
        <v>0.0208</v>
      </c>
      <c r="O1406" s="23">
        <v>0.83</v>
      </c>
      <c r="P1406" s="23">
        <v>17.33</v>
      </c>
      <c r="Q1406" s="23">
        <v>1</v>
      </c>
      <c r="R1406" s="23">
        <v>0</v>
      </c>
      <c r="S1406" s="23">
        <v>4</v>
      </c>
      <c r="T1406" s="23">
        <v>1</v>
      </c>
      <c r="U1406" s="23">
        <v>0</v>
      </c>
      <c r="V1406" s="23">
        <v>6</v>
      </c>
      <c r="W1406" s="23">
        <v>9.88</v>
      </c>
      <c r="X1406" s="23">
        <v>0</v>
      </c>
      <c r="Y1406" s="24">
        <v>0</v>
      </c>
      <c r="Z1406" s="23">
        <v>0</v>
      </c>
      <c r="AA1406" s="23">
        <v>1</v>
      </c>
      <c r="AB1406" s="19" t="str">
        <f>VLOOKUP(E:E,笔记匹配!A:X,3,FALSE)</f>
        <v>木木酱</v>
      </c>
      <c r="AC1406" s="19" t="str">
        <f>VLOOKUP(E:E,笔记匹配!A:X,2,FALSE)</f>
        <v>月之精华</v>
      </c>
      <c r="AD1406" s="19" t="str">
        <f>VLOOKUP(E:E,笔记匹配!A:X,4,FALSE)</f>
        <v>广禾堂月子汤</v>
      </c>
    </row>
    <row r="1407" spans="1:30">
      <c r="A1407" s="22" t="s">
        <v>130</v>
      </c>
      <c r="B1407" s="22" t="s">
        <v>620</v>
      </c>
      <c r="C1407" s="23">
        <v>21399553</v>
      </c>
      <c r="D1407" s="22" t="s">
        <v>184</v>
      </c>
      <c r="E1407" s="22" t="s">
        <v>398</v>
      </c>
      <c r="F1407" s="22" t="s">
        <v>621</v>
      </c>
      <c r="G1407" s="23">
        <v>5211391</v>
      </c>
      <c r="H1407" s="22" t="s">
        <v>621</v>
      </c>
      <c r="I1407" s="23">
        <v>4393763</v>
      </c>
      <c r="J1407" s="22" t="s">
        <v>518</v>
      </c>
      <c r="K1407" s="23">
        <v>62.06</v>
      </c>
      <c r="L1407" s="23">
        <v>2481</v>
      </c>
      <c r="M1407" s="23">
        <v>69</v>
      </c>
      <c r="N1407" s="24">
        <v>0.0278</v>
      </c>
      <c r="O1407" s="23">
        <v>0.9</v>
      </c>
      <c r="P1407" s="23">
        <v>25.01</v>
      </c>
      <c r="Q1407" s="23">
        <v>3</v>
      </c>
      <c r="R1407" s="23">
        <v>0</v>
      </c>
      <c r="S1407" s="23">
        <v>5</v>
      </c>
      <c r="T1407" s="23">
        <v>1</v>
      </c>
      <c r="U1407" s="23">
        <v>0</v>
      </c>
      <c r="V1407" s="23">
        <v>9</v>
      </c>
      <c r="W1407" s="23">
        <v>6.9</v>
      </c>
      <c r="X1407" s="23">
        <v>0</v>
      </c>
      <c r="Y1407" s="24">
        <v>0</v>
      </c>
      <c r="Z1407" s="23">
        <v>0</v>
      </c>
      <c r="AA1407" s="23">
        <v>2</v>
      </c>
      <c r="AB1407" s="19" t="str">
        <f>VLOOKUP(E:E,笔记匹配!A:X,3,FALSE)</f>
        <v>苏Su超级爱吃甜品呀</v>
      </c>
      <c r="AC1407" s="19" t="str">
        <f>VLOOKUP(E:E,笔记匹配!A:X,2,FALSE)</f>
        <v>月之精华</v>
      </c>
      <c r="AD1407" s="19" t="str">
        <f>VLOOKUP(E:E,笔记匹配!A:X,4,FALSE)</f>
        <v>无</v>
      </c>
    </row>
    <row r="1408" spans="1:30">
      <c r="A1408" s="22" t="s">
        <v>130</v>
      </c>
      <c r="B1408" s="22" t="s">
        <v>622</v>
      </c>
      <c r="C1408" s="23">
        <v>21495214</v>
      </c>
      <c r="D1408" s="22" t="s">
        <v>184</v>
      </c>
      <c r="E1408" s="22" t="s">
        <v>399</v>
      </c>
      <c r="F1408" s="22" t="s">
        <v>623</v>
      </c>
      <c r="G1408" s="23">
        <v>5254218</v>
      </c>
      <c r="H1408" s="22" t="s">
        <v>623</v>
      </c>
      <c r="I1408" s="23">
        <v>4426644</v>
      </c>
      <c r="J1408" s="22" t="s">
        <v>518</v>
      </c>
      <c r="K1408" s="23">
        <v>199.95</v>
      </c>
      <c r="L1408" s="23">
        <v>8046</v>
      </c>
      <c r="M1408" s="23">
        <v>467</v>
      </c>
      <c r="N1408" s="24">
        <v>0.058</v>
      </c>
      <c r="O1408" s="23">
        <v>0.43</v>
      </c>
      <c r="P1408" s="23">
        <v>24.85</v>
      </c>
      <c r="Q1408" s="23">
        <v>5</v>
      </c>
      <c r="R1408" s="23">
        <v>0</v>
      </c>
      <c r="S1408" s="23">
        <v>15</v>
      </c>
      <c r="T1408" s="23">
        <v>1</v>
      </c>
      <c r="U1408" s="23">
        <v>3</v>
      </c>
      <c r="V1408" s="23">
        <v>24</v>
      </c>
      <c r="W1408" s="23">
        <v>8.33</v>
      </c>
      <c r="X1408" s="23">
        <v>0</v>
      </c>
      <c r="Y1408" s="24">
        <v>0</v>
      </c>
      <c r="Z1408" s="23">
        <v>5</v>
      </c>
      <c r="AA1408" s="23">
        <v>7</v>
      </c>
      <c r="AB1408" s="19" t="str">
        <f>VLOOKUP(E:E,笔记匹配!A:X,3,FALSE)</f>
        <v>可可奈</v>
      </c>
      <c r="AC1408" s="19" t="str">
        <f>VLOOKUP(E:E,笔记匹配!A:X,2,FALSE)</f>
        <v>无</v>
      </c>
      <c r="AD1408" s="19" t="str">
        <f>VLOOKUP(E:E,笔记匹配!A:X,4,FALSE)</f>
        <v>无</v>
      </c>
    </row>
    <row r="1409" spans="1:30">
      <c r="A1409" s="22" t="s">
        <v>130</v>
      </c>
      <c r="B1409" s="22" t="s">
        <v>625</v>
      </c>
      <c r="C1409" s="23">
        <v>21579972</v>
      </c>
      <c r="D1409" s="22" t="s">
        <v>184</v>
      </c>
      <c r="E1409" s="22" t="s">
        <v>401</v>
      </c>
      <c r="F1409" s="22" t="s">
        <v>626</v>
      </c>
      <c r="G1409" s="23">
        <v>5291454</v>
      </c>
      <c r="H1409" s="22" t="s">
        <v>627</v>
      </c>
      <c r="I1409" s="23">
        <v>4455685</v>
      </c>
      <c r="J1409" s="22" t="s">
        <v>518</v>
      </c>
      <c r="K1409" s="23">
        <v>201</v>
      </c>
      <c r="L1409" s="23">
        <v>11032</v>
      </c>
      <c r="M1409" s="23">
        <v>708</v>
      </c>
      <c r="N1409" s="24">
        <v>0.0642</v>
      </c>
      <c r="O1409" s="23">
        <v>0.28</v>
      </c>
      <c r="P1409" s="23">
        <v>18.22</v>
      </c>
      <c r="Q1409" s="23">
        <v>7</v>
      </c>
      <c r="R1409" s="23">
        <v>0</v>
      </c>
      <c r="S1409" s="23">
        <v>9</v>
      </c>
      <c r="T1409" s="23">
        <v>0</v>
      </c>
      <c r="U1409" s="23">
        <v>0</v>
      </c>
      <c r="V1409" s="23">
        <v>16</v>
      </c>
      <c r="W1409" s="23">
        <v>12.56</v>
      </c>
      <c r="X1409" s="23">
        <v>0</v>
      </c>
      <c r="Y1409" s="24">
        <v>0</v>
      </c>
      <c r="Z1409" s="23">
        <v>2</v>
      </c>
      <c r="AA1409" s="23">
        <v>1</v>
      </c>
      <c r="AB1409" s="19" t="str">
        <f>VLOOKUP(E:E,笔记匹配!A:X,3,FALSE)</f>
        <v>是麦子吖~</v>
      </c>
      <c r="AC1409" s="19" t="str">
        <f>VLOOKUP(E:E,笔记匹配!A:X,2,FALSE)</f>
        <v>无</v>
      </c>
      <c r="AD1409" s="19" t="str">
        <f>VLOOKUP(E:E,笔记匹配!A:X,4,FALSE)</f>
        <v>无</v>
      </c>
    </row>
    <row r="1410" spans="1:30">
      <c r="A1410" s="22" t="s">
        <v>130</v>
      </c>
      <c r="B1410" s="22" t="s">
        <v>628</v>
      </c>
      <c r="C1410" s="23">
        <v>21705266</v>
      </c>
      <c r="D1410" s="22" t="s">
        <v>184</v>
      </c>
      <c r="E1410" s="22" t="s">
        <v>402</v>
      </c>
      <c r="F1410" s="22" t="s">
        <v>629</v>
      </c>
      <c r="G1410" s="23">
        <v>5346081</v>
      </c>
      <c r="H1410" s="22" t="s">
        <v>629</v>
      </c>
      <c r="I1410" s="23">
        <v>4497501</v>
      </c>
      <c r="J1410" s="22" t="s">
        <v>518</v>
      </c>
      <c r="K1410" s="23">
        <v>201.56</v>
      </c>
      <c r="L1410" s="23">
        <v>9424</v>
      </c>
      <c r="M1410" s="23">
        <v>530</v>
      </c>
      <c r="N1410" s="24">
        <v>0.0562</v>
      </c>
      <c r="O1410" s="23">
        <v>0.38</v>
      </c>
      <c r="P1410" s="23">
        <v>21.39</v>
      </c>
      <c r="Q1410" s="23">
        <v>10</v>
      </c>
      <c r="R1410" s="23">
        <v>1</v>
      </c>
      <c r="S1410" s="23">
        <v>11</v>
      </c>
      <c r="T1410" s="23">
        <v>3</v>
      </c>
      <c r="U1410" s="23">
        <v>0</v>
      </c>
      <c r="V1410" s="23">
        <v>25</v>
      </c>
      <c r="W1410" s="23">
        <v>8.06</v>
      </c>
      <c r="X1410" s="23">
        <v>0</v>
      </c>
      <c r="Y1410" s="24">
        <v>0</v>
      </c>
      <c r="Z1410" s="23">
        <v>3</v>
      </c>
      <c r="AA1410" s="23">
        <v>2</v>
      </c>
      <c r="AB1410" s="19" t="str">
        <f>VLOOKUP(E:E,笔记匹配!A:X,3,FALSE)</f>
        <v>小茹来杯冰美式</v>
      </c>
      <c r="AC1410" s="19" t="str">
        <f>VLOOKUP(E:E,笔记匹配!A:X,2,FALSE)</f>
        <v>月之精华</v>
      </c>
      <c r="AD1410" s="19" t="str">
        <f>VLOOKUP(E:E,笔记匹配!A:X,4,FALSE)</f>
        <v>无</v>
      </c>
    </row>
    <row r="1411" spans="1:30">
      <c r="A1411" s="22" t="s">
        <v>130</v>
      </c>
      <c r="B1411" s="22" t="s">
        <v>630</v>
      </c>
      <c r="C1411" s="23">
        <v>21902004</v>
      </c>
      <c r="D1411" s="22" t="s">
        <v>184</v>
      </c>
      <c r="E1411" s="22" t="s">
        <v>403</v>
      </c>
      <c r="F1411" s="22" t="s">
        <v>631</v>
      </c>
      <c r="G1411" s="23">
        <v>5439828</v>
      </c>
      <c r="H1411" s="22" t="s">
        <v>631</v>
      </c>
      <c r="I1411" s="23">
        <v>4568189</v>
      </c>
      <c r="J1411" s="22" t="s">
        <v>518</v>
      </c>
      <c r="K1411" s="23">
        <v>49.13</v>
      </c>
      <c r="L1411" s="23">
        <v>2794</v>
      </c>
      <c r="M1411" s="23">
        <v>68</v>
      </c>
      <c r="N1411" s="24">
        <v>0.0243</v>
      </c>
      <c r="O1411" s="23">
        <v>0.72</v>
      </c>
      <c r="P1411" s="23">
        <v>17.58</v>
      </c>
      <c r="Q1411" s="23">
        <v>0</v>
      </c>
      <c r="R1411" s="23">
        <v>0</v>
      </c>
      <c r="S1411" s="23">
        <v>0</v>
      </c>
      <c r="T1411" s="23">
        <v>0</v>
      </c>
      <c r="U1411" s="23">
        <v>0</v>
      </c>
      <c r="V1411" s="23">
        <v>0</v>
      </c>
      <c r="W1411" s="23">
        <v>0</v>
      </c>
      <c r="X1411" s="23">
        <v>0</v>
      </c>
      <c r="Y1411" s="24">
        <v>0</v>
      </c>
      <c r="Z1411" s="23">
        <v>0</v>
      </c>
      <c r="AA1411" s="23">
        <v>0</v>
      </c>
      <c r="AB1411" s="19" t="str">
        <f>VLOOKUP(E:E,笔记匹配!A:X,3,FALSE)</f>
        <v>官方首发! 保姆级双十一攻略，这样买最省钱</v>
      </c>
      <c r="AC1411" s="19" t="str">
        <f>VLOOKUP(E:E,笔记匹配!A:X,2,FALSE)</f>
        <v>无</v>
      </c>
      <c r="AD1411" s="19" t="str">
        <f>VLOOKUP(E:E,笔记匹配!A:X,4,FALSE)</f>
        <v>无</v>
      </c>
    </row>
    <row r="1412" spans="1:30">
      <c r="A1412" s="22" t="s">
        <v>131</v>
      </c>
      <c r="B1412" s="22" t="s">
        <v>521</v>
      </c>
      <c r="C1412" s="23">
        <v>16642222</v>
      </c>
      <c r="D1412" s="22" t="s">
        <v>172</v>
      </c>
      <c r="E1412" s="22" t="s">
        <v>372</v>
      </c>
      <c r="F1412" s="22" t="s">
        <v>522</v>
      </c>
      <c r="G1412" s="23">
        <v>3233847</v>
      </c>
      <c r="H1412" s="22" t="s">
        <v>522</v>
      </c>
      <c r="I1412" s="23">
        <v>2619163</v>
      </c>
      <c r="J1412" s="22" t="s">
        <v>518</v>
      </c>
      <c r="K1412" s="23">
        <v>170.8</v>
      </c>
      <c r="L1412" s="23">
        <v>7265</v>
      </c>
      <c r="M1412" s="23">
        <v>220</v>
      </c>
      <c r="N1412" s="24">
        <v>0.0303</v>
      </c>
      <c r="O1412" s="23">
        <v>0.78</v>
      </c>
      <c r="P1412" s="23">
        <v>23.51</v>
      </c>
      <c r="Q1412" s="23">
        <v>3</v>
      </c>
      <c r="R1412" s="23">
        <v>0</v>
      </c>
      <c r="S1412" s="23">
        <v>1</v>
      </c>
      <c r="T1412" s="23">
        <v>0</v>
      </c>
      <c r="U1412" s="23">
        <v>0</v>
      </c>
      <c r="V1412" s="23">
        <v>4</v>
      </c>
      <c r="W1412" s="23">
        <v>42.7</v>
      </c>
      <c r="X1412" s="23">
        <v>0</v>
      </c>
      <c r="Y1412" s="24">
        <v>0</v>
      </c>
      <c r="Z1412" s="23">
        <v>1</v>
      </c>
      <c r="AA1412" s="23">
        <v>0</v>
      </c>
      <c r="AB1412" s="19" t="str">
        <f>VLOOKUP(E:E,笔记匹配!A:X,3,FALSE)</f>
        <v>圆湘琴</v>
      </c>
      <c r="AC1412" s="19" t="str">
        <f>VLOOKUP(E:E,笔记匹配!A:X,2,FALSE)</f>
        <v>月之精华</v>
      </c>
      <c r="AD1412" s="19" t="str">
        <f>VLOOKUP(E:E,笔记匹配!A:X,4,FALSE)</f>
        <v>广禾堂月之精华</v>
      </c>
    </row>
    <row r="1413" spans="1:30">
      <c r="A1413" s="22" t="s">
        <v>131</v>
      </c>
      <c r="B1413" s="22" t="s">
        <v>521</v>
      </c>
      <c r="C1413" s="23">
        <v>16642794</v>
      </c>
      <c r="D1413" s="22" t="s">
        <v>172</v>
      </c>
      <c r="E1413" s="22" t="s">
        <v>372</v>
      </c>
      <c r="F1413" s="22" t="s">
        <v>523</v>
      </c>
      <c r="G1413" s="23">
        <v>3233955</v>
      </c>
      <c r="H1413" s="22" t="s">
        <v>523</v>
      </c>
      <c r="I1413" s="23">
        <v>2619293</v>
      </c>
      <c r="J1413" s="22" t="s">
        <v>518</v>
      </c>
      <c r="K1413" s="23">
        <v>207.98</v>
      </c>
      <c r="L1413" s="23">
        <v>8885</v>
      </c>
      <c r="M1413" s="23">
        <v>248</v>
      </c>
      <c r="N1413" s="24">
        <v>0.0279</v>
      </c>
      <c r="O1413" s="23">
        <v>0.84</v>
      </c>
      <c r="P1413" s="23">
        <v>23.41</v>
      </c>
      <c r="Q1413" s="23">
        <v>1</v>
      </c>
      <c r="R1413" s="23">
        <v>0</v>
      </c>
      <c r="S1413" s="23">
        <v>1</v>
      </c>
      <c r="T1413" s="23">
        <v>0</v>
      </c>
      <c r="U1413" s="23">
        <v>0</v>
      </c>
      <c r="V1413" s="23">
        <v>2</v>
      </c>
      <c r="W1413" s="23">
        <v>103.99</v>
      </c>
      <c r="X1413" s="23">
        <v>0</v>
      </c>
      <c r="Y1413" s="24">
        <v>0</v>
      </c>
      <c r="Z1413" s="23">
        <v>1</v>
      </c>
      <c r="AA1413" s="23">
        <v>0</v>
      </c>
      <c r="AB1413" s="19" t="str">
        <f>VLOOKUP(E:E,笔记匹配!A:X,3,FALSE)</f>
        <v>圆湘琴</v>
      </c>
      <c r="AC1413" s="19" t="str">
        <f>VLOOKUP(E:E,笔记匹配!A:X,2,FALSE)</f>
        <v>月之精华</v>
      </c>
      <c r="AD1413" s="19" t="str">
        <f>VLOOKUP(E:E,笔记匹配!A:X,4,FALSE)</f>
        <v>广禾堂月之精华</v>
      </c>
    </row>
    <row r="1414" spans="1:30">
      <c r="A1414" s="22" t="s">
        <v>131</v>
      </c>
      <c r="B1414" s="22" t="s">
        <v>521</v>
      </c>
      <c r="C1414" s="23">
        <v>16642894</v>
      </c>
      <c r="D1414" s="22" t="s">
        <v>172</v>
      </c>
      <c r="E1414" s="22" t="s">
        <v>372</v>
      </c>
      <c r="F1414" s="22" t="s">
        <v>524</v>
      </c>
      <c r="G1414" s="23">
        <v>3233979</v>
      </c>
      <c r="H1414" s="22" t="s">
        <v>524</v>
      </c>
      <c r="I1414" s="23">
        <v>2619310</v>
      </c>
      <c r="J1414" s="22" t="s">
        <v>518</v>
      </c>
      <c r="K1414" s="23">
        <v>0.9</v>
      </c>
      <c r="L1414" s="23">
        <v>78</v>
      </c>
      <c r="M1414" s="23">
        <v>3</v>
      </c>
      <c r="N1414" s="24">
        <v>0.0385</v>
      </c>
      <c r="O1414" s="23">
        <v>0.3</v>
      </c>
      <c r="P1414" s="23">
        <v>11.54</v>
      </c>
      <c r="Q1414" s="23">
        <v>0</v>
      </c>
      <c r="R1414" s="23">
        <v>0</v>
      </c>
      <c r="S1414" s="23">
        <v>0</v>
      </c>
      <c r="T1414" s="23">
        <v>0</v>
      </c>
      <c r="U1414" s="23">
        <v>0</v>
      </c>
      <c r="V1414" s="23">
        <v>0</v>
      </c>
      <c r="W1414" s="23">
        <v>0</v>
      </c>
      <c r="X1414" s="23">
        <v>0</v>
      </c>
      <c r="Y1414" s="24">
        <v>0</v>
      </c>
      <c r="Z1414" s="23">
        <v>0</v>
      </c>
      <c r="AA1414" s="23">
        <v>0</v>
      </c>
      <c r="AB1414" s="19" t="str">
        <f>VLOOKUP(E:E,笔记匹配!A:X,3,FALSE)</f>
        <v>圆湘琴</v>
      </c>
      <c r="AC1414" s="19" t="str">
        <f>VLOOKUP(E:E,笔记匹配!A:X,2,FALSE)</f>
        <v>月之精华</v>
      </c>
      <c r="AD1414" s="19" t="str">
        <f>VLOOKUP(E:E,笔记匹配!A:X,4,FALSE)</f>
        <v>广禾堂月之精华</v>
      </c>
    </row>
    <row r="1415" spans="1:30">
      <c r="A1415" s="22" t="s">
        <v>131</v>
      </c>
      <c r="B1415" s="22" t="s">
        <v>531</v>
      </c>
      <c r="C1415" s="23">
        <v>16851432</v>
      </c>
      <c r="D1415" s="22" t="s">
        <v>172</v>
      </c>
      <c r="E1415" s="22" t="s">
        <v>372</v>
      </c>
      <c r="F1415" s="22" t="s">
        <v>532</v>
      </c>
      <c r="G1415" s="23">
        <v>3264185</v>
      </c>
      <c r="H1415" s="22" t="s">
        <v>532</v>
      </c>
      <c r="I1415" s="23">
        <v>2651960</v>
      </c>
      <c r="J1415" s="22" t="s">
        <v>518</v>
      </c>
      <c r="K1415" s="23">
        <v>49.35</v>
      </c>
      <c r="L1415" s="23">
        <v>3812</v>
      </c>
      <c r="M1415" s="23">
        <v>105</v>
      </c>
      <c r="N1415" s="24">
        <v>0.0275</v>
      </c>
      <c r="O1415" s="23">
        <v>0.47</v>
      </c>
      <c r="P1415" s="23">
        <v>12.95</v>
      </c>
      <c r="Q1415" s="23">
        <v>0</v>
      </c>
      <c r="R1415" s="23">
        <v>0</v>
      </c>
      <c r="S1415" s="23">
        <v>0</v>
      </c>
      <c r="T1415" s="23">
        <v>0</v>
      </c>
      <c r="U1415" s="23">
        <v>0</v>
      </c>
      <c r="V1415" s="23">
        <v>0</v>
      </c>
      <c r="W1415" s="23">
        <v>0</v>
      </c>
      <c r="X1415" s="23">
        <v>0</v>
      </c>
      <c r="Y1415" s="24">
        <v>0</v>
      </c>
      <c r="Z1415" s="23">
        <v>0</v>
      </c>
      <c r="AA1415" s="23">
        <v>0</v>
      </c>
      <c r="AB1415" s="19" t="str">
        <f>VLOOKUP(E:E,笔记匹配!A:X,3,FALSE)</f>
        <v>圆湘琴</v>
      </c>
      <c r="AC1415" s="19" t="str">
        <f>VLOOKUP(E:E,笔记匹配!A:X,2,FALSE)</f>
        <v>月之精华</v>
      </c>
      <c r="AD1415" s="19" t="str">
        <f>VLOOKUP(E:E,笔记匹配!A:X,4,FALSE)</f>
        <v>广禾堂月之精华</v>
      </c>
    </row>
    <row r="1416" spans="1:30">
      <c r="A1416" s="22" t="s">
        <v>131</v>
      </c>
      <c r="B1416" s="22" t="s">
        <v>557</v>
      </c>
      <c r="C1416" s="23">
        <v>17419696</v>
      </c>
      <c r="D1416" s="22" t="s">
        <v>172</v>
      </c>
      <c r="E1416" s="22" t="s">
        <v>372</v>
      </c>
      <c r="F1416" s="22" t="s">
        <v>558</v>
      </c>
      <c r="G1416" s="23">
        <v>3345513</v>
      </c>
      <c r="H1416" s="22" t="s">
        <v>558</v>
      </c>
      <c r="I1416" s="23">
        <v>2733316</v>
      </c>
      <c r="J1416" s="22" t="s">
        <v>518</v>
      </c>
      <c r="K1416" s="23">
        <v>232.83</v>
      </c>
      <c r="L1416" s="23">
        <v>10779</v>
      </c>
      <c r="M1416" s="23">
        <v>298</v>
      </c>
      <c r="N1416" s="24">
        <v>0.0276</v>
      </c>
      <c r="O1416" s="23">
        <v>0.78</v>
      </c>
      <c r="P1416" s="23">
        <v>21.6</v>
      </c>
      <c r="Q1416" s="23">
        <v>2</v>
      </c>
      <c r="R1416" s="23">
        <v>0</v>
      </c>
      <c r="S1416" s="23">
        <v>0</v>
      </c>
      <c r="T1416" s="23">
        <v>0</v>
      </c>
      <c r="U1416" s="23">
        <v>0</v>
      </c>
      <c r="V1416" s="23">
        <v>2</v>
      </c>
      <c r="W1416" s="23">
        <v>116.42</v>
      </c>
      <c r="X1416" s="23">
        <v>0</v>
      </c>
      <c r="Y1416" s="24">
        <v>0</v>
      </c>
      <c r="Z1416" s="23">
        <v>0</v>
      </c>
      <c r="AA1416" s="23">
        <v>0</v>
      </c>
      <c r="AB1416" s="19" t="str">
        <f>VLOOKUP(E:E,笔记匹配!A:X,3,FALSE)</f>
        <v>圆湘琴</v>
      </c>
      <c r="AC1416" s="19" t="str">
        <f>VLOOKUP(E:E,笔记匹配!A:X,2,FALSE)</f>
        <v>月之精华</v>
      </c>
      <c r="AD1416" s="19" t="str">
        <f>VLOOKUP(E:E,笔记匹配!A:X,4,FALSE)</f>
        <v>广禾堂月之精华</v>
      </c>
    </row>
    <row r="1417" spans="1:30">
      <c r="A1417" s="22" t="s">
        <v>131</v>
      </c>
      <c r="B1417" s="22" t="s">
        <v>569</v>
      </c>
      <c r="C1417" s="23">
        <v>17994331</v>
      </c>
      <c r="D1417" s="22" t="s">
        <v>172</v>
      </c>
      <c r="E1417" s="22" t="s">
        <v>372</v>
      </c>
      <c r="F1417" s="22" t="s">
        <v>570</v>
      </c>
      <c r="G1417" s="23">
        <v>3555881</v>
      </c>
      <c r="H1417" s="22" t="s">
        <v>570</v>
      </c>
      <c r="I1417" s="23">
        <v>2940876</v>
      </c>
      <c r="J1417" s="22" t="s">
        <v>518</v>
      </c>
      <c r="K1417" s="23">
        <v>1.49</v>
      </c>
      <c r="L1417" s="23">
        <v>174</v>
      </c>
      <c r="M1417" s="23">
        <v>5</v>
      </c>
      <c r="N1417" s="24">
        <v>0.0287</v>
      </c>
      <c r="O1417" s="23">
        <v>0.3</v>
      </c>
      <c r="P1417" s="23">
        <v>8.56</v>
      </c>
      <c r="Q1417" s="23">
        <v>0</v>
      </c>
      <c r="R1417" s="23">
        <v>0</v>
      </c>
      <c r="S1417" s="23">
        <v>0</v>
      </c>
      <c r="T1417" s="23">
        <v>0</v>
      </c>
      <c r="U1417" s="23">
        <v>0</v>
      </c>
      <c r="V1417" s="23">
        <v>0</v>
      </c>
      <c r="W1417" s="23">
        <v>0</v>
      </c>
      <c r="X1417" s="23">
        <v>0</v>
      </c>
      <c r="Y1417" s="24">
        <v>0</v>
      </c>
      <c r="Z1417" s="23">
        <v>0</v>
      </c>
      <c r="AA1417" s="23">
        <v>0</v>
      </c>
      <c r="AB1417" s="19" t="str">
        <f>VLOOKUP(E:E,笔记匹配!A:X,3,FALSE)</f>
        <v>圆湘琴</v>
      </c>
      <c r="AC1417" s="19" t="str">
        <f>VLOOKUP(E:E,笔记匹配!A:X,2,FALSE)</f>
        <v>月之精华</v>
      </c>
      <c r="AD1417" s="19" t="str">
        <f>VLOOKUP(E:E,笔记匹配!A:X,4,FALSE)</f>
        <v>广禾堂月之精华</v>
      </c>
    </row>
    <row r="1418" spans="1:30">
      <c r="A1418" s="22" t="s">
        <v>131</v>
      </c>
      <c r="B1418" s="22" t="s">
        <v>573</v>
      </c>
      <c r="C1418" s="23">
        <v>18062841</v>
      </c>
      <c r="D1418" s="22" t="s">
        <v>172</v>
      </c>
      <c r="E1418" s="22" t="s">
        <v>373</v>
      </c>
      <c r="F1418" s="22" t="s">
        <v>574</v>
      </c>
      <c r="G1418" s="23">
        <v>3590010</v>
      </c>
      <c r="H1418" s="22" t="s">
        <v>575</v>
      </c>
      <c r="I1418" s="23">
        <v>2975201</v>
      </c>
      <c r="J1418" s="22" t="s">
        <v>518</v>
      </c>
      <c r="K1418" s="23">
        <v>3.3</v>
      </c>
      <c r="L1418" s="23">
        <v>210</v>
      </c>
      <c r="M1418" s="23">
        <v>11</v>
      </c>
      <c r="N1418" s="24">
        <v>0.0524</v>
      </c>
      <c r="O1418" s="23">
        <v>0.3</v>
      </c>
      <c r="P1418" s="23">
        <v>15.71</v>
      </c>
      <c r="Q1418" s="23">
        <v>0</v>
      </c>
      <c r="R1418" s="23">
        <v>0</v>
      </c>
      <c r="S1418" s="23">
        <v>0</v>
      </c>
      <c r="T1418" s="23">
        <v>0</v>
      </c>
      <c r="U1418" s="23">
        <v>0</v>
      </c>
      <c r="V1418" s="23">
        <v>0</v>
      </c>
      <c r="W1418" s="23">
        <v>0</v>
      </c>
      <c r="X1418" s="23">
        <v>0</v>
      </c>
      <c r="Y1418" s="24">
        <v>0</v>
      </c>
      <c r="Z1418" s="23">
        <v>0</v>
      </c>
      <c r="AA1418" s="23">
        <v>0</v>
      </c>
      <c r="AB1418" s="19" t="str">
        <f>VLOOKUP(E:E,笔记匹配!A:X,3,FALSE)</f>
        <v>西米是个小可爱</v>
      </c>
      <c r="AC1418" s="19" t="str">
        <f>VLOOKUP(E:E,笔记匹配!A:X,2,FALSE)</f>
        <v>月之精华</v>
      </c>
      <c r="AD1418" s="19" t="str">
        <f>VLOOKUP(E:E,笔记匹配!A:X,4,FALSE)</f>
        <v>广禾堂</v>
      </c>
    </row>
    <row r="1419" spans="1:30">
      <c r="A1419" s="22" t="s">
        <v>131</v>
      </c>
      <c r="B1419" s="22" t="s">
        <v>573</v>
      </c>
      <c r="C1419" s="23">
        <v>18063010</v>
      </c>
      <c r="D1419" s="22" t="s">
        <v>172</v>
      </c>
      <c r="E1419" s="22" t="s">
        <v>373</v>
      </c>
      <c r="F1419" s="22" t="s">
        <v>576</v>
      </c>
      <c r="G1419" s="23">
        <v>3590089</v>
      </c>
      <c r="H1419" s="22" t="s">
        <v>577</v>
      </c>
      <c r="I1419" s="23">
        <v>2975278</v>
      </c>
      <c r="J1419" s="22" t="s">
        <v>518</v>
      </c>
      <c r="K1419" s="23">
        <v>19.98</v>
      </c>
      <c r="L1419" s="23">
        <v>1592</v>
      </c>
      <c r="M1419" s="23">
        <v>51</v>
      </c>
      <c r="N1419" s="24">
        <v>0.032</v>
      </c>
      <c r="O1419" s="23">
        <v>0.39</v>
      </c>
      <c r="P1419" s="23">
        <v>12.55</v>
      </c>
      <c r="Q1419" s="23">
        <v>0</v>
      </c>
      <c r="R1419" s="23">
        <v>0</v>
      </c>
      <c r="S1419" s="23">
        <v>0</v>
      </c>
      <c r="T1419" s="23">
        <v>0</v>
      </c>
      <c r="U1419" s="23">
        <v>0</v>
      </c>
      <c r="V1419" s="23">
        <v>0</v>
      </c>
      <c r="W1419" s="23">
        <v>0</v>
      </c>
      <c r="X1419" s="23">
        <v>0</v>
      </c>
      <c r="Y1419" s="24">
        <v>0</v>
      </c>
      <c r="Z1419" s="23">
        <v>0</v>
      </c>
      <c r="AA1419" s="23">
        <v>0</v>
      </c>
      <c r="AB1419" s="19" t="str">
        <f>VLOOKUP(E:E,笔记匹配!A:X,3,FALSE)</f>
        <v>西米是个小可爱</v>
      </c>
      <c r="AC1419" s="19" t="str">
        <f>VLOOKUP(E:E,笔记匹配!A:X,2,FALSE)</f>
        <v>月之精华</v>
      </c>
      <c r="AD1419" s="19" t="str">
        <f>VLOOKUP(E:E,笔记匹配!A:X,4,FALSE)</f>
        <v>广禾堂</v>
      </c>
    </row>
    <row r="1420" spans="1:30">
      <c r="A1420" s="22" t="s">
        <v>131</v>
      </c>
      <c r="B1420" s="22" t="s">
        <v>578</v>
      </c>
      <c r="C1420" s="23">
        <v>18063089</v>
      </c>
      <c r="D1420" s="22" t="s">
        <v>172</v>
      </c>
      <c r="E1420" s="22" t="s">
        <v>372</v>
      </c>
      <c r="F1420" s="22" t="s">
        <v>579</v>
      </c>
      <c r="G1420" s="23">
        <v>3590129</v>
      </c>
      <c r="H1420" s="22" t="s">
        <v>580</v>
      </c>
      <c r="I1420" s="23">
        <v>2975322</v>
      </c>
      <c r="J1420" s="22" t="s">
        <v>518</v>
      </c>
      <c r="K1420" s="23">
        <v>88.46</v>
      </c>
      <c r="L1420" s="23">
        <v>4419</v>
      </c>
      <c r="M1420" s="23">
        <v>104</v>
      </c>
      <c r="N1420" s="24">
        <v>0.0235</v>
      </c>
      <c r="O1420" s="23">
        <v>0.85</v>
      </c>
      <c r="P1420" s="23">
        <v>20.02</v>
      </c>
      <c r="Q1420" s="23">
        <v>0</v>
      </c>
      <c r="R1420" s="23">
        <v>0</v>
      </c>
      <c r="S1420" s="23">
        <v>1</v>
      </c>
      <c r="T1420" s="23">
        <v>0</v>
      </c>
      <c r="U1420" s="23">
        <v>0</v>
      </c>
      <c r="V1420" s="23">
        <v>1</v>
      </c>
      <c r="W1420" s="23">
        <v>88.46</v>
      </c>
      <c r="X1420" s="23">
        <v>0</v>
      </c>
      <c r="Y1420" s="24">
        <v>0</v>
      </c>
      <c r="Z1420" s="23">
        <v>0</v>
      </c>
      <c r="AA1420" s="23">
        <v>0</v>
      </c>
      <c r="AB1420" s="19" t="str">
        <f>VLOOKUP(E:E,笔记匹配!A:X,3,FALSE)</f>
        <v>圆湘琴</v>
      </c>
      <c r="AC1420" s="19" t="str">
        <f>VLOOKUP(E:E,笔记匹配!A:X,2,FALSE)</f>
        <v>月之精华</v>
      </c>
      <c r="AD1420" s="19" t="str">
        <f>VLOOKUP(E:E,笔记匹配!A:X,4,FALSE)</f>
        <v>广禾堂月之精华</v>
      </c>
    </row>
    <row r="1421" spans="1:30">
      <c r="A1421" s="22" t="s">
        <v>131</v>
      </c>
      <c r="B1421" s="22" t="s">
        <v>590</v>
      </c>
      <c r="C1421" s="23">
        <v>19153892</v>
      </c>
      <c r="D1421" s="22" t="s">
        <v>184</v>
      </c>
      <c r="E1421" s="22" t="s">
        <v>374</v>
      </c>
      <c r="F1421" s="22" t="s">
        <v>591</v>
      </c>
      <c r="G1421" s="23">
        <v>4107361</v>
      </c>
      <c r="H1421" s="22" t="s">
        <v>591</v>
      </c>
      <c r="I1421" s="23">
        <v>3489735</v>
      </c>
      <c r="J1421" s="22" t="s">
        <v>518</v>
      </c>
      <c r="K1421" s="23">
        <v>4.09</v>
      </c>
      <c r="L1421" s="23">
        <v>145</v>
      </c>
      <c r="M1421" s="23">
        <v>8</v>
      </c>
      <c r="N1421" s="24">
        <v>0.0552</v>
      </c>
      <c r="O1421" s="23">
        <v>0.51</v>
      </c>
      <c r="P1421" s="23">
        <v>28.21</v>
      </c>
      <c r="Q1421" s="23">
        <v>0</v>
      </c>
      <c r="R1421" s="23">
        <v>0</v>
      </c>
      <c r="S1421" s="23">
        <v>0</v>
      </c>
      <c r="T1421" s="23">
        <v>0</v>
      </c>
      <c r="U1421" s="23">
        <v>0</v>
      </c>
      <c r="V1421" s="23">
        <v>0</v>
      </c>
      <c r="W1421" s="23">
        <v>0</v>
      </c>
      <c r="X1421" s="23">
        <v>0</v>
      </c>
      <c r="Y1421" s="24">
        <v>0</v>
      </c>
      <c r="Z1421" s="23">
        <v>0</v>
      </c>
      <c r="AA1421" s="23">
        <v>0</v>
      </c>
      <c r="AB1421" s="19" t="str">
        <f>VLOOKUP(E:E,笔记匹配!A:X,3,FALSE)</f>
        <v>是你拐</v>
      </c>
      <c r="AC1421" s="19" t="str">
        <f>VLOOKUP(E:E,笔记匹配!A:X,2,FALSE)</f>
        <v>月之精华</v>
      </c>
      <c r="AD1421" s="19" t="str">
        <f>VLOOKUP(E:E,笔记匹配!A:X,4,FALSE)</f>
        <v>广禾堂月之精华</v>
      </c>
    </row>
    <row r="1422" spans="1:30">
      <c r="A1422" s="22" t="s">
        <v>131</v>
      </c>
      <c r="B1422" s="22" t="s">
        <v>598</v>
      </c>
      <c r="C1422" s="23">
        <v>19868929</v>
      </c>
      <c r="D1422" s="22" t="s">
        <v>172</v>
      </c>
      <c r="E1422" s="22" t="s">
        <v>372</v>
      </c>
      <c r="F1422" s="22" t="s">
        <v>599</v>
      </c>
      <c r="G1422" s="23">
        <v>4439660</v>
      </c>
      <c r="H1422" s="22" t="s">
        <v>599</v>
      </c>
      <c r="I1422" s="23">
        <v>3806955</v>
      </c>
      <c r="J1422" s="22" t="s">
        <v>518</v>
      </c>
      <c r="K1422" s="23">
        <v>125.46</v>
      </c>
      <c r="L1422" s="23">
        <v>5249</v>
      </c>
      <c r="M1422" s="23">
        <v>152</v>
      </c>
      <c r="N1422" s="24">
        <v>0.029</v>
      </c>
      <c r="O1422" s="23">
        <v>0.83</v>
      </c>
      <c r="P1422" s="23">
        <v>23.9</v>
      </c>
      <c r="Q1422" s="23">
        <v>1</v>
      </c>
      <c r="R1422" s="23">
        <v>0</v>
      </c>
      <c r="S1422" s="23">
        <v>0</v>
      </c>
      <c r="T1422" s="23">
        <v>0</v>
      </c>
      <c r="U1422" s="23">
        <v>0</v>
      </c>
      <c r="V1422" s="23">
        <v>1</v>
      </c>
      <c r="W1422" s="23">
        <v>125.46</v>
      </c>
      <c r="X1422" s="23">
        <v>0</v>
      </c>
      <c r="Y1422" s="24">
        <v>0</v>
      </c>
      <c r="Z1422" s="23">
        <v>0</v>
      </c>
      <c r="AA1422" s="23">
        <v>0</v>
      </c>
      <c r="AB1422" s="19" t="str">
        <f>VLOOKUP(E:E,笔记匹配!A:X,3,FALSE)</f>
        <v>圆湘琴</v>
      </c>
      <c r="AC1422" s="19" t="str">
        <f>VLOOKUP(E:E,笔记匹配!A:X,2,FALSE)</f>
        <v>月之精华</v>
      </c>
      <c r="AD1422" s="19" t="str">
        <f>VLOOKUP(E:E,笔记匹配!A:X,4,FALSE)</f>
        <v>广禾堂月之精华</v>
      </c>
    </row>
    <row r="1423" spans="1:30">
      <c r="A1423" s="22" t="s">
        <v>131</v>
      </c>
      <c r="B1423" s="22" t="s">
        <v>610</v>
      </c>
      <c r="C1423" s="23">
        <v>20800058</v>
      </c>
      <c r="D1423" s="22" t="s">
        <v>184</v>
      </c>
      <c r="E1423" s="22" t="s">
        <v>372</v>
      </c>
      <c r="F1423" s="22" t="s">
        <v>611</v>
      </c>
      <c r="G1423" s="23">
        <v>4924835</v>
      </c>
      <c r="H1423" s="22" t="s">
        <v>611</v>
      </c>
      <c r="I1423" s="23">
        <v>4180685</v>
      </c>
      <c r="J1423" s="22" t="s">
        <v>518</v>
      </c>
      <c r="K1423" s="23">
        <v>106.65</v>
      </c>
      <c r="L1423" s="23">
        <v>3565</v>
      </c>
      <c r="M1423" s="23">
        <v>114</v>
      </c>
      <c r="N1423" s="24">
        <v>0.032</v>
      </c>
      <c r="O1423" s="23">
        <v>0.94</v>
      </c>
      <c r="P1423" s="23">
        <v>29.92</v>
      </c>
      <c r="Q1423" s="23">
        <v>4</v>
      </c>
      <c r="R1423" s="23">
        <v>0</v>
      </c>
      <c r="S1423" s="23">
        <v>4</v>
      </c>
      <c r="T1423" s="23">
        <v>1</v>
      </c>
      <c r="U1423" s="23">
        <v>0</v>
      </c>
      <c r="V1423" s="23">
        <v>9</v>
      </c>
      <c r="W1423" s="23">
        <v>11.85</v>
      </c>
      <c r="X1423" s="23">
        <v>0</v>
      </c>
      <c r="Y1423" s="24">
        <v>0</v>
      </c>
      <c r="Z1423" s="23">
        <v>0</v>
      </c>
      <c r="AA1423" s="23">
        <v>0</v>
      </c>
      <c r="AB1423" s="19" t="str">
        <f>VLOOKUP(E:E,笔记匹配!A:X,3,FALSE)</f>
        <v>圆湘琴</v>
      </c>
      <c r="AC1423" s="19" t="str">
        <f>VLOOKUP(E:E,笔记匹配!A:X,2,FALSE)</f>
        <v>月之精华</v>
      </c>
      <c r="AD1423" s="19" t="str">
        <f>VLOOKUP(E:E,笔记匹配!A:X,4,FALSE)</f>
        <v>广禾堂月之精华</v>
      </c>
    </row>
    <row r="1424" spans="1:30">
      <c r="A1424" s="22" t="s">
        <v>131</v>
      </c>
      <c r="B1424" s="22" t="s">
        <v>614</v>
      </c>
      <c r="C1424" s="23">
        <v>20930624</v>
      </c>
      <c r="D1424" s="22" t="s">
        <v>184</v>
      </c>
      <c r="E1424" s="22" t="s">
        <v>390</v>
      </c>
      <c r="F1424" s="22" t="s">
        <v>615</v>
      </c>
      <c r="G1424" s="23">
        <v>4989047</v>
      </c>
      <c r="H1424" s="22" t="s">
        <v>616</v>
      </c>
      <c r="I1424" s="23">
        <v>4228648</v>
      </c>
      <c r="J1424" s="22" t="s">
        <v>518</v>
      </c>
      <c r="K1424" s="23">
        <v>282.38</v>
      </c>
      <c r="L1424" s="23">
        <v>9529</v>
      </c>
      <c r="M1424" s="23">
        <v>458</v>
      </c>
      <c r="N1424" s="24">
        <v>0.0481</v>
      </c>
      <c r="O1424" s="23">
        <v>0.62</v>
      </c>
      <c r="P1424" s="23">
        <v>29.63</v>
      </c>
      <c r="Q1424" s="23">
        <v>24</v>
      </c>
      <c r="R1424" s="23">
        <v>0</v>
      </c>
      <c r="S1424" s="23">
        <v>18</v>
      </c>
      <c r="T1424" s="23">
        <v>0</v>
      </c>
      <c r="U1424" s="23">
        <v>1</v>
      </c>
      <c r="V1424" s="23">
        <v>43</v>
      </c>
      <c r="W1424" s="23">
        <v>6.57</v>
      </c>
      <c r="X1424" s="23">
        <v>0</v>
      </c>
      <c r="Y1424" s="24">
        <v>0</v>
      </c>
      <c r="Z1424" s="23">
        <v>2</v>
      </c>
      <c r="AA1424" s="23">
        <v>0</v>
      </c>
      <c r="AB1424" s="19" t="str">
        <f>VLOOKUP(E:E,笔记匹配!A:X,3,FALSE)</f>
        <v>大雷芸</v>
      </c>
      <c r="AC1424" s="19" t="str">
        <f>VLOOKUP(E:E,笔记匹配!A:X,2,FALSE)</f>
        <v>月之精华</v>
      </c>
      <c r="AD1424" s="19" t="str">
        <f>VLOOKUP(E:E,笔记匹配!A:X,4,FALSE)</f>
        <v>广禾堂</v>
      </c>
    </row>
    <row r="1425" spans="1:30">
      <c r="A1425" s="22" t="s">
        <v>131</v>
      </c>
      <c r="B1425" s="22" t="s">
        <v>617</v>
      </c>
      <c r="C1425" s="23">
        <v>21038669</v>
      </c>
      <c r="D1425" s="22" t="s">
        <v>184</v>
      </c>
      <c r="E1425" s="22" t="s">
        <v>397</v>
      </c>
      <c r="F1425" s="22" t="s">
        <v>619</v>
      </c>
      <c r="G1425" s="23">
        <v>5038347</v>
      </c>
      <c r="H1425" s="22" t="s">
        <v>619</v>
      </c>
      <c r="I1425" s="23">
        <v>4265435</v>
      </c>
      <c r="J1425" s="22" t="s">
        <v>518</v>
      </c>
      <c r="K1425" s="23">
        <v>48.74</v>
      </c>
      <c r="L1425" s="23">
        <v>2701</v>
      </c>
      <c r="M1425" s="23">
        <v>55</v>
      </c>
      <c r="N1425" s="24">
        <v>0.0204</v>
      </c>
      <c r="O1425" s="23">
        <v>0.89</v>
      </c>
      <c r="P1425" s="23">
        <v>18.05</v>
      </c>
      <c r="Q1425" s="23">
        <v>2</v>
      </c>
      <c r="R1425" s="23">
        <v>1</v>
      </c>
      <c r="S1425" s="23">
        <v>3</v>
      </c>
      <c r="T1425" s="23">
        <v>0</v>
      </c>
      <c r="U1425" s="23">
        <v>0</v>
      </c>
      <c r="V1425" s="23">
        <v>6</v>
      </c>
      <c r="W1425" s="23">
        <v>8.12</v>
      </c>
      <c r="X1425" s="23">
        <v>0</v>
      </c>
      <c r="Y1425" s="24">
        <v>0</v>
      </c>
      <c r="Z1425" s="23">
        <v>0</v>
      </c>
      <c r="AA1425" s="23">
        <v>0</v>
      </c>
      <c r="AB1425" s="19" t="str">
        <f>VLOOKUP(E:E,笔记匹配!A:X,3,FALSE)</f>
        <v>木木酱</v>
      </c>
      <c r="AC1425" s="19" t="str">
        <f>VLOOKUP(E:E,笔记匹配!A:X,2,FALSE)</f>
        <v>月之精华</v>
      </c>
      <c r="AD1425" s="19" t="str">
        <f>VLOOKUP(E:E,笔记匹配!A:X,4,FALSE)</f>
        <v>广禾堂月子汤</v>
      </c>
    </row>
    <row r="1426" spans="1:30">
      <c r="A1426" s="22" t="s">
        <v>131</v>
      </c>
      <c r="B1426" s="22" t="s">
        <v>620</v>
      </c>
      <c r="C1426" s="23">
        <v>21399553</v>
      </c>
      <c r="D1426" s="22" t="s">
        <v>184</v>
      </c>
      <c r="E1426" s="22" t="s">
        <v>398</v>
      </c>
      <c r="F1426" s="22" t="s">
        <v>621</v>
      </c>
      <c r="G1426" s="23">
        <v>5211391</v>
      </c>
      <c r="H1426" s="22" t="s">
        <v>621</v>
      </c>
      <c r="I1426" s="23">
        <v>4393763</v>
      </c>
      <c r="J1426" s="22" t="s">
        <v>518</v>
      </c>
      <c r="K1426" s="23">
        <v>47.73</v>
      </c>
      <c r="L1426" s="23">
        <v>2184</v>
      </c>
      <c r="M1426" s="23">
        <v>51</v>
      </c>
      <c r="N1426" s="24">
        <v>0.0234</v>
      </c>
      <c r="O1426" s="23">
        <v>0.94</v>
      </c>
      <c r="P1426" s="23">
        <v>21.85</v>
      </c>
      <c r="Q1426" s="23">
        <v>5</v>
      </c>
      <c r="R1426" s="23">
        <v>0</v>
      </c>
      <c r="S1426" s="23">
        <v>3</v>
      </c>
      <c r="T1426" s="23">
        <v>0</v>
      </c>
      <c r="U1426" s="23">
        <v>1</v>
      </c>
      <c r="V1426" s="23">
        <v>9</v>
      </c>
      <c r="W1426" s="23">
        <v>5.3</v>
      </c>
      <c r="X1426" s="23">
        <v>0</v>
      </c>
      <c r="Y1426" s="24">
        <v>0</v>
      </c>
      <c r="Z1426" s="23">
        <v>1</v>
      </c>
      <c r="AA1426" s="23">
        <v>1</v>
      </c>
      <c r="AB1426" s="19" t="str">
        <f>VLOOKUP(E:E,笔记匹配!A:X,3,FALSE)</f>
        <v>苏Su超级爱吃甜品呀</v>
      </c>
      <c r="AC1426" s="19" t="str">
        <f>VLOOKUP(E:E,笔记匹配!A:X,2,FALSE)</f>
        <v>月之精华</v>
      </c>
      <c r="AD1426" s="19" t="str">
        <f>VLOOKUP(E:E,笔记匹配!A:X,4,FALSE)</f>
        <v>无</v>
      </c>
    </row>
    <row r="1427" spans="1:30">
      <c r="A1427" s="22" t="s">
        <v>131</v>
      </c>
      <c r="B1427" s="22" t="s">
        <v>622</v>
      </c>
      <c r="C1427" s="23">
        <v>21495214</v>
      </c>
      <c r="D1427" s="22" t="s">
        <v>184</v>
      </c>
      <c r="E1427" s="22" t="s">
        <v>399</v>
      </c>
      <c r="F1427" s="22" t="s">
        <v>623</v>
      </c>
      <c r="G1427" s="23">
        <v>5254218</v>
      </c>
      <c r="H1427" s="22" t="s">
        <v>623</v>
      </c>
      <c r="I1427" s="23">
        <v>4426644</v>
      </c>
      <c r="J1427" s="22" t="s">
        <v>518</v>
      </c>
      <c r="K1427" s="23">
        <v>197.19</v>
      </c>
      <c r="L1427" s="23">
        <v>9378</v>
      </c>
      <c r="M1427" s="23">
        <v>617</v>
      </c>
      <c r="N1427" s="24">
        <v>0.0658</v>
      </c>
      <c r="O1427" s="23">
        <v>0.32</v>
      </c>
      <c r="P1427" s="23">
        <v>21.03</v>
      </c>
      <c r="Q1427" s="23">
        <v>9</v>
      </c>
      <c r="R1427" s="23">
        <v>0</v>
      </c>
      <c r="S1427" s="23">
        <v>10</v>
      </c>
      <c r="T1427" s="23">
        <v>0</v>
      </c>
      <c r="U1427" s="23">
        <v>0</v>
      </c>
      <c r="V1427" s="23">
        <v>19</v>
      </c>
      <c r="W1427" s="23">
        <v>10.38</v>
      </c>
      <c r="X1427" s="23">
        <v>0</v>
      </c>
      <c r="Y1427" s="24">
        <v>0</v>
      </c>
      <c r="Z1427" s="23">
        <v>4</v>
      </c>
      <c r="AA1427" s="23">
        <v>5</v>
      </c>
      <c r="AB1427" s="19" t="str">
        <f>VLOOKUP(E:E,笔记匹配!A:X,3,FALSE)</f>
        <v>可可奈</v>
      </c>
      <c r="AC1427" s="19" t="str">
        <f>VLOOKUP(E:E,笔记匹配!A:X,2,FALSE)</f>
        <v>无</v>
      </c>
      <c r="AD1427" s="19" t="str">
        <f>VLOOKUP(E:E,笔记匹配!A:X,4,FALSE)</f>
        <v>无</v>
      </c>
    </row>
    <row r="1428" spans="1:30">
      <c r="A1428" s="22" t="s">
        <v>131</v>
      </c>
      <c r="B1428" s="22" t="s">
        <v>625</v>
      </c>
      <c r="C1428" s="23">
        <v>21579972</v>
      </c>
      <c r="D1428" s="22" t="s">
        <v>184</v>
      </c>
      <c r="E1428" s="22" t="s">
        <v>401</v>
      </c>
      <c r="F1428" s="22" t="s">
        <v>626</v>
      </c>
      <c r="G1428" s="23">
        <v>5291454</v>
      </c>
      <c r="H1428" s="22" t="s">
        <v>627</v>
      </c>
      <c r="I1428" s="23">
        <v>4455685</v>
      </c>
      <c r="J1428" s="22" t="s">
        <v>518</v>
      </c>
      <c r="K1428" s="23">
        <v>202.42</v>
      </c>
      <c r="L1428" s="23">
        <v>11542</v>
      </c>
      <c r="M1428" s="23">
        <v>775</v>
      </c>
      <c r="N1428" s="24">
        <v>0.0671</v>
      </c>
      <c r="O1428" s="23">
        <v>0.26</v>
      </c>
      <c r="P1428" s="23">
        <v>17.54</v>
      </c>
      <c r="Q1428" s="23">
        <v>5</v>
      </c>
      <c r="R1428" s="23">
        <v>0</v>
      </c>
      <c r="S1428" s="23">
        <v>5</v>
      </c>
      <c r="T1428" s="23">
        <v>0</v>
      </c>
      <c r="U1428" s="23">
        <v>0</v>
      </c>
      <c r="V1428" s="23">
        <v>10</v>
      </c>
      <c r="W1428" s="23">
        <v>20.24</v>
      </c>
      <c r="X1428" s="23">
        <v>0</v>
      </c>
      <c r="Y1428" s="24">
        <v>0</v>
      </c>
      <c r="Z1428" s="23">
        <v>0</v>
      </c>
      <c r="AA1428" s="23">
        <v>2</v>
      </c>
      <c r="AB1428" s="19" t="str">
        <f>VLOOKUP(E:E,笔记匹配!A:X,3,FALSE)</f>
        <v>是麦子吖~</v>
      </c>
      <c r="AC1428" s="19" t="str">
        <f>VLOOKUP(E:E,笔记匹配!A:X,2,FALSE)</f>
        <v>无</v>
      </c>
      <c r="AD1428" s="19" t="str">
        <f>VLOOKUP(E:E,笔记匹配!A:X,4,FALSE)</f>
        <v>无</v>
      </c>
    </row>
    <row r="1429" spans="1:30">
      <c r="A1429" s="22" t="s">
        <v>131</v>
      </c>
      <c r="B1429" s="22" t="s">
        <v>628</v>
      </c>
      <c r="C1429" s="23">
        <v>21705266</v>
      </c>
      <c r="D1429" s="22" t="s">
        <v>184</v>
      </c>
      <c r="E1429" s="22" t="s">
        <v>402</v>
      </c>
      <c r="F1429" s="22" t="s">
        <v>629</v>
      </c>
      <c r="G1429" s="23">
        <v>5346081</v>
      </c>
      <c r="H1429" s="22" t="s">
        <v>629</v>
      </c>
      <c r="I1429" s="23">
        <v>4497501</v>
      </c>
      <c r="J1429" s="22" t="s">
        <v>518</v>
      </c>
      <c r="K1429" s="23">
        <v>195.54</v>
      </c>
      <c r="L1429" s="23">
        <v>9223</v>
      </c>
      <c r="M1429" s="23">
        <v>537</v>
      </c>
      <c r="N1429" s="24">
        <v>0.0582</v>
      </c>
      <c r="O1429" s="23">
        <v>0.36</v>
      </c>
      <c r="P1429" s="23">
        <v>21.2</v>
      </c>
      <c r="Q1429" s="23">
        <v>11</v>
      </c>
      <c r="R1429" s="23">
        <v>0</v>
      </c>
      <c r="S1429" s="23">
        <v>14</v>
      </c>
      <c r="T1429" s="23">
        <v>1</v>
      </c>
      <c r="U1429" s="23">
        <v>1</v>
      </c>
      <c r="V1429" s="23">
        <v>27</v>
      </c>
      <c r="W1429" s="23">
        <v>7.24</v>
      </c>
      <c r="X1429" s="23">
        <v>0</v>
      </c>
      <c r="Y1429" s="24">
        <v>0</v>
      </c>
      <c r="Z1429" s="23">
        <v>5</v>
      </c>
      <c r="AA1429" s="23">
        <v>2</v>
      </c>
      <c r="AB1429" s="19" t="str">
        <f>VLOOKUP(E:E,笔记匹配!A:X,3,FALSE)</f>
        <v>小茹来杯冰美式</v>
      </c>
      <c r="AC1429" s="19" t="str">
        <f>VLOOKUP(E:E,笔记匹配!A:X,2,FALSE)</f>
        <v>月之精华</v>
      </c>
      <c r="AD1429" s="19" t="str">
        <f>VLOOKUP(E:E,笔记匹配!A:X,4,FALSE)</f>
        <v>无</v>
      </c>
    </row>
    <row r="1430" spans="1:30">
      <c r="A1430" s="22" t="s">
        <v>131</v>
      </c>
      <c r="B1430" s="22" t="s">
        <v>630</v>
      </c>
      <c r="C1430" s="23">
        <v>21902004</v>
      </c>
      <c r="D1430" s="22" t="s">
        <v>184</v>
      </c>
      <c r="E1430" s="22" t="s">
        <v>403</v>
      </c>
      <c r="F1430" s="22" t="s">
        <v>631</v>
      </c>
      <c r="G1430" s="23">
        <v>5439828</v>
      </c>
      <c r="H1430" s="22" t="s">
        <v>631</v>
      </c>
      <c r="I1430" s="23">
        <v>4568189</v>
      </c>
      <c r="J1430" s="22" t="s">
        <v>518</v>
      </c>
      <c r="K1430" s="23">
        <v>33.34</v>
      </c>
      <c r="L1430" s="23">
        <v>1696</v>
      </c>
      <c r="M1430" s="23">
        <v>48</v>
      </c>
      <c r="N1430" s="24">
        <v>0.0283</v>
      </c>
      <c r="O1430" s="23">
        <v>0.69</v>
      </c>
      <c r="P1430" s="23">
        <v>19.66</v>
      </c>
      <c r="Q1430" s="23">
        <v>0</v>
      </c>
      <c r="R1430" s="23">
        <v>0</v>
      </c>
      <c r="S1430" s="23">
        <v>0</v>
      </c>
      <c r="T1430" s="23">
        <v>1</v>
      </c>
      <c r="U1430" s="23">
        <v>0</v>
      </c>
      <c r="V1430" s="23">
        <v>1</v>
      </c>
      <c r="W1430" s="23">
        <v>33.34</v>
      </c>
      <c r="X1430" s="23">
        <v>0</v>
      </c>
      <c r="Y1430" s="24">
        <v>0</v>
      </c>
      <c r="Z1430" s="23">
        <v>0</v>
      </c>
      <c r="AA1430" s="23">
        <v>0</v>
      </c>
      <c r="AB1430" s="19" t="str">
        <f>VLOOKUP(E:E,笔记匹配!A:X,3,FALSE)</f>
        <v>官方首发! 保姆级双十一攻略，这样买最省钱</v>
      </c>
      <c r="AC1430" s="19" t="str">
        <f>VLOOKUP(E:E,笔记匹配!A:X,2,FALSE)</f>
        <v>无</v>
      </c>
      <c r="AD1430" s="19" t="str">
        <f>VLOOKUP(E:E,笔记匹配!A:X,4,FALSE)</f>
        <v>无</v>
      </c>
    </row>
    <row r="1431" spans="1:30">
      <c r="A1431" s="22" t="s">
        <v>132</v>
      </c>
      <c r="B1431" s="22" t="s">
        <v>521</v>
      </c>
      <c r="C1431" s="23">
        <v>16642222</v>
      </c>
      <c r="D1431" s="22" t="s">
        <v>172</v>
      </c>
      <c r="E1431" s="22" t="s">
        <v>372</v>
      </c>
      <c r="F1431" s="22" t="s">
        <v>522</v>
      </c>
      <c r="G1431" s="23">
        <v>3233847</v>
      </c>
      <c r="H1431" s="22" t="s">
        <v>522</v>
      </c>
      <c r="I1431" s="23">
        <v>2619163</v>
      </c>
      <c r="J1431" s="22" t="s">
        <v>518</v>
      </c>
      <c r="K1431" s="23">
        <v>184.03</v>
      </c>
      <c r="L1431" s="23">
        <v>7403</v>
      </c>
      <c r="M1431" s="23">
        <v>245</v>
      </c>
      <c r="N1431" s="24">
        <v>0.0331</v>
      </c>
      <c r="O1431" s="23">
        <v>0.75</v>
      </c>
      <c r="P1431" s="23">
        <v>24.86</v>
      </c>
      <c r="Q1431" s="23">
        <v>1</v>
      </c>
      <c r="R1431" s="23">
        <v>0</v>
      </c>
      <c r="S1431" s="23">
        <v>1</v>
      </c>
      <c r="T1431" s="23">
        <v>0</v>
      </c>
      <c r="U1431" s="23">
        <v>0</v>
      </c>
      <c r="V1431" s="23">
        <v>2</v>
      </c>
      <c r="W1431" s="23">
        <v>92.02</v>
      </c>
      <c r="X1431" s="23">
        <v>0</v>
      </c>
      <c r="Y1431" s="24">
        <v>0</v>
      </c>
      <c r="Z1431" s="23">
        <v>1</v>
      </c>
      <c r="AA1431" s="23">
        <v>1</v>
      </c>
      <c r="AB1431" s="19" t="str">
        <f>VLOOKUP(E:E,笔记匹配!A:X,3,FALSE)</f>
        <v>圆湘琴</v>
      </c>
      <c r="AC1431" s="19" t="str">
        <f>VLOOKUP(E:E,笔记匹配!A:X,2,FALSE)</f>
        <v>月之精华</v>
      </c>
      <c r="AD1431" s="19" t="str">
        <f>VLOOKUP(E:E,笔记匹配!A:X,4,FALSE)</f>
        <v>广禾堂月之精华</v>
      </c>
    </row>
    <row r="1432" spans="1:30">
      <c r="A1432" s="22" t="s">
        <v>132</v>
      </c>
      <c r="B1432" s="22" t="s">
        <v>521</v>
      </c>
      <c r="C1432" s="23">
        <v>16642794</v>
      </c>
      <c r="D1432" s="22" t="s">
        <v>172</v>
      </c>
      <c r="E1432" s="22" t="s">
        <v>372</v>
      </c>
      <c r="F1432" s="22" t="s">
        <v>523</v>
      </c>
      <c r="G1432" s="23">
        <v>3233955</v>
      </c>
      <c r="H1432" s="22" t="s">
        <v>523</v>
      </c>
      <c r="I1432" s="23">
        <v>2619293</v>
      </c>
      <c r="J1432" s="22" t="s">
        <v>518</v>
      </c>
      <c r="K1432" s="23">
        <v>237.54</v>
      </c>
      <c r="L1432" s="23">
        <v>9415</v>
      </c>
      <c r="M1432" s="23">
        <v>284</v>
      </c>
      <c r="N1432" s="24">
        <v>0.0302</v>
      </c>
      <c r="O1432" s="23">
        <v>0.84</v>
      </c>
      <c r="P1432" s="23">
        <v>25.23</v>
      </c>
      <c r="Q1432" s="23">
        <v>2</v>
      </c>
      <c r="R1432" s="23">
        <v>0</v>
      </c>
      <c r="S1432" s="23">
        <v>1</v>
      </c>
      <c r="T1432" s="23">
        <v>0</v>
      </c>
      <c r="U1432" s="23">
        <v>0</v>
      </c>
      <c r="V1432" s="23">
        <v>3</v>
      </c>
      <c r="W1432" s="23">
        <v>79.18</v>
      </c>
      <c r="X1432" s="23">
        <v>0</v>
      </c>
      <c r="Y1432" s="24">
        <v>0</v>
      </c>
      <c r="Z1432" s="23">
        <v>2</v>
      </c>
      <c r="AA1432" s="23">
        <v>0</v>
      </c>
      <c r="AB1432" s="19" t="str">
        <f>VLOOKUP(E:E,笔记匹配!A:X,3,FALSE)</f>
        <v>圆湘琴</v>
      </c>
      <c r="AC1432" s="19" t="str">
        <f>VLOOKUP(E:E,笔记匹配!A:X,2,FALSE)</f>
        <v>月之精华</v>
      </c>
      <c r="AD1432" s="19" t="str">
        <f>VLOOKUP(E:E,笔记匹配!A:X,4,FALSE)</f>
        <v>广禾堂月之精华</v>
      </c>
    </row>
    <row r="1433" spans="1:30">
      <c r="A1433" s="22" t="s">
        <v>132</v>
      </c>
      <c r="B1433" s="22" t="s">
        <v>521</v>
      </c>
      <c r="C1433" s="23">
        <v>16642894</v>
      </c>
      <c r="D1433" s="22" t="s">
        <v>172</v>
      </c>
      <c r="E1433" s="22" t="s">
        <v>372</v>
      </c>
      <c r="F1433" s="22" t="s">
        <v>524</v>
      </c>
      <c r="G1433" s="23">
        <v>3233979</v>
      </c>
      <c r="H1433" s="22" t="s">
        <v>524</v>
      </c>
      <c r="I1433" s="23">
        <v>2619310</v>
      </c>
      <c r="J1433" s="22" t="s">
        <v>518</v>
      </c>
      <c r="K1433" s="23">
        <v>0.9</v>
      </c>
      <c r="L1433" s="23">
        <v>92</v>
      </c>
      <c r="M1433" s="23">
        <v>3</v>
      </c>
      <c r="N1433" s="24">
        <v>0.0326</v>
      </c>
      <c r="O1433" s="23">
        <v>0.3</v>
      </c>
      <c r="P1433" s="23">
        <v>9.78</v>
      </c>
      <c r="Q1433" s="23">
        <v>0</v>
      </c>
      <c r="R1433" s="23">
        <v>0</v>
      </c>
      <c r="S1433" s="23">
        <v>0</v>
      </c>
      <c r="T1433" s="23">
        <v>0</v>
      </c>
      <c r="U1433" s="23">
        <v>0</v>
      </c>
      <c r="V1433" s="23">
        <v>0</v>
      </c>
      <c r="W1433" s="23">
        <v>0</v>
      </c>
      <c r="X1433" s="23">
        <v>0</v>
      </c>
      <c r="Y1433" s="24">
        <v>0</v>
      </c>
      <c r="Z1433" s="23">
        <v>0</v>
      </c>
      <c r="AA1433" s="23">
        <v>0</v>
      </c>
      <c r="AB1433" s="19" t="str">
        <f>VLOOKUP(E:E,笔记匹配!A:X,3,FALSE)</f>
        <v>圆湘琴</v>
      </c>
      <c r="AC1433" s="19" t="str">
        <f>VLOOKUP(E:E,笔记匹配!A:X,2,FALSE)</f>
        <v>月之精华</v>
      </c>
      <c r="AD1433" s="19" t="str">
        <f>VLOOKUP(E:E,笔记匹配!A:X,4,FALSE)</f>
        <v>广禾堂月之精华</v>
      </c>
    </row>
    <row r="1434" spans="1:30">
      <c r="A1434" s="22" t="s">
        <v>132</v>
      </c>
      <c r="B1434" s="22" t="s">
        <v>531</v>
      </c>
      <c r="C1434" s="23">
        <v>16851432</v>
      </c>
      <c r="D1434" s="22" t="s">
        <v>172</v>
      </c>
      <c r="E1434" s="22" t="s">
        <v>372</v>
      </c>
      <c r="F1434" s="22" t="s">
        <v>532</v>
      </c>
      <c r="G1434" s="23">
        <v>3264185</v>
      </c>
      <c r="H1434" s="22" t="s">
        <v>532</v>
      </c>
      <c r="I1434" s="23">
        <v>2651960</v>
      </c>
      <c r="J1434" s="22" t="s">
        <v>518</v>
      </c>
      <c r="K1434" s="23">
        <v>48.57</v>
      </c>
      <c r="L1434" s="23">
        <v>4105</v>
      </c>
      <c r="M1434" s="23">
        <v>104</v>
      </c>
      <c r="N1434" s="24">
        <v>0.0253</v>
      </c>
      <c r="O1434" s="23">
        <v>0.47</v>
      </c>
      <c r="P1434" s="23">
        <v>11.83</v>
      </c>
      <c r="Q1434" s="23">
        <v>1</v>
      </c>
      <c r="R1434" s="23">
        <v>0</v>
      </c>
      <c r="S1434" s="23">
        <v>0</v>
      </c>
      <c r="T1434" s="23">
        <v>0</v>
      </c>
      <c r="U1434" s="23">
        <v>0</v>
      </c>
      <c r="V1434" s="23">
        <v>1</v>
      </c>
      <c r="W1434" s="23">
        <v>48.57</v>
      </c>
      <c r="X1434" s="23">
        <v>0</v>
      </c>
      <c r="Y1434" s="24">
        <v>0</v>
      </c>
      <c r="Z1434" s="23">
        <v>0</v>
      </c>
      <c r="AA1434" s="23">
        <v>1</v>
      </c>
      <c r="AB1434" s="19" t="str">
        <f>VLOOKUP(E:E,笔记匹配!A:X,3,FALSE)</f>
        <v>圆湘琴</v>
      </c>
      <c r="AC1434" s="19" t="str">
        <f>VLOOKUP(E:E,笔记匹配!A:X,2,FALSE)</f>
        <v>月之精华</v>
      </c>
      <c r="AD1434" s="19" t="str">
        <f>VLOOKUP(E:E,笔记匹配!A:X,4,FALSE)</f>
        <v>广禾堂月之精华</v>
      </c>
    </row>
    <row r="1435" spans="1:30">
      <c r="A1435" s="22" t="s">
        <v>132</v>
      </c>
      <c r="B1435" s="22" t="s">
        <v>557</v>
      </c>
      <c r="C1435" s="23">
        <v>17419696</v>
      </c>
      <c r="D1435" s="22" t="s">
        <v>172</v>
      </c>
      <c r="E1435" s="22" t="s">
        <v>372</v>
      </c>
      <c r="F1435" s="22" t="s">
        <v>558</v>
      </c>
      <c r="G1435" s="23">
        <v>3345513</v>
      </c>
      <c r="H1435" s="22" t="s">
        <v>558</v>
      </c>
      <c r="I1435" s="23">
        <v>2733316</v>
      </c>
      <c r="J1435" s="22" t="s">
        <v>518</v>
      </c>
      <c r="K1435" s="23">
        <v>247.41</v>
      </c>
      <c r="L1435" s="23">
        <v>11112</v>
      </c>
      <c r="M1435" s="23">
        <v>321</v>
      </c>
      <c r="N1435" s="24">
        <v>0.0289</v>
      </c>
      <c r="O1435" s="23">
        <v>0.77</v>
      </c>
      <c r="P1435" s="23">
        <v>22.27</v>
      </c>
      <c r="Q1435" s="23">
        <v>2</v>
      </c>
      <c r="R1435" s="23">
        <v>0</v>
      </c>
      <c r="S1435" s="23">
        <v>0</v>
      </c>
      <c r="T1435" s="23">
        <v>0</v>
      </c>
      <c r="U1435" s="23">
        <v>0</v>
      </c>
      <c r="V1435" s="23">
        <v>2</v>
      </c>
      <c r="W1435" s="23">
        <v>123.7</v>
      </c>
      <c r="X1435" s="23">
        <v>0</v>
      </c>
      <c r="Y1435" s="24">
        <v>0</v>
      </c>
      <c r="Z1435" s="23">
        <v>0</v>
      </c>
      <c r="AA1435" s="23">
        <v>0</v>
      </c>
      <c r="AB1435" s="19" t="str">
        <f>VLOOKUP(E:E,笔记匹配!A:X,3,FALSE)</f>
        <v>圆湘琴</v>
      </c>
      <c r="AC1435" s="19" t="str">
        <f>VLOOKUP(E:E,笔记匹配!A:X,2,FALSE)</f>
        <v>月之精华</v>
      </c>
      <c r="AD1435" s="19" t="str">
        <f>VLOOKUP(E:E,笔记匹配!A:X,4,FALSE)</f>
        <v>广禾堂月之精华</v>
      </c>
    </row>
    <row r="1436" spans="1:30">
      <c r="A1436" s="22" t="s">
        <v>132</v>
      </c>
      <c r="B1436" s="22" t="s">
        <v>569</v>
      </c>
      <c r="C1436" s="23">
        <v>17994331</v>
      </c>
      <c r="D1436" s="22" t="s">
        <v>172</v>
      </c>
      <c r="E1436" s="22" t="s">
        <v>372</v>
      </c>
      <c r="F1436" s="22" t="s">
        <v>570</v>
      </c>
      <c r="G1436" s="23">
        <v>3555881</v>
      </c>
      <c r="H1436" s="22" t="s">
        <v>570</v>
      </c>
      <c r="I1436" s="23">
        <v>2940876</v>
      </c>
      <c r="J1436" s="22" t="s">
        <v>518</v>
      </c>
      <c r="K1436" s="23">
        <v>2.02</v>
      </c>
      <c r="L1436" s="23">
        <v>160</v>
      </c>
      <c r="M1436" s="23">
        <v>7</v>
      </c>
      <c r="N1436" s="24">
        <v>0.0438</v>
      </c>
      <c r="O1436" s="23">
        <v>0.29</v>
      </c>
      <c r="P1436" s="23">
        <v>12.62</v>
      </c>
      <c r="Q1436" s="23">
        <v>0</v>
      </c>
      <c r="R1436" s="23">
        <v>0</v>
      </c>
      <c r="S1436" s="23">
        <v>0</v>
      </c>
      <c r="T1436" s="23">
        <v>0</v>
      </c>
      <c r="U1436" s="23">
        <v>0</v>
      </c>
      <c r="V1436" s="23">
        <v>0</v>
      </c>
      <c r="W1436" s="23">
        <v>0</v>
      </c>
      <c r="X1436" s="23">
        <v>0</v>
      </c>
      <c r="Y1436" s="24">
        <v>0</v>
      </c>
      <c r="Z1436" s="23">
        <v>0</v>
      </c>
      <c r="AA1436" s="23">
        <v>0</v>
      </c>
      <c r="AB1436" s="19" t="str">
        <f>VLOOKUP(E:E,笔记匹配!A:X,3,FALSE)</f>
        <v>圆湘琴</v>
      </c>
      <c r="AC1436" s="19" t="str">
        <f>VLOOKUP(E:E,笔记匹配!A:X,2,FALSE)</f>
        <v>月之精华</v>
      </c>
      <c r="AD1436" s="19" t="str">
        <f>VLOOKUP(E:E,笔记匹配!A:X,4,FALSE)</f>
        <v>广禾堂月之精华</v>
      </c>
    </row>
    <row r="1437" spans="1:30">
      <c r="A1437" s="22" t="s">
        <v>132</v>
      </c>
      <c r="B1437" s="22" t="s">
        <v>573</v>
      </c>
      <c r="C1437" s="23">
        <v>18062841</v>
      </c>
      <c r="D1437" s="22" t="s">
        <v>172</v>
      </c>
      <c r="E1437" s="22" t="s">
        <v>373</v>
      </c>
      <c r="F1437" s="22" t="s">
        <v>574</v>
      </c>
      <c r="G1437" s="23">
        <v>3590010</v>
      </c>
      <c r="H1437" s="22" t="s">
        <v>575</v>
      </c>
      <c r="I1437" s="23">
        <v>2975201</v>
      </c>
      <c r="J1437" s="22" t="s">
        <v>518</v>
      </c>
      <c r="K1437" s="23">
        <v>2.4</v>
      </c>
      <c r="L1437" s="23">
        <v>179</v>
      </c>
      <c r="M1437" s="23">
        <v>8</v>
      </c>
      <c r="N1437" s="24">
        <v>0.0447</v>
      </c>
      <c r="O1437" s="23">
        <v>0.3</v>
      </c>
      <c r="P1437" s="23">
        <v>13.41</v>
      </c>
      <c r="Q1437" s="23">
        <v>0</v>
      </c>
      <c r="R1437" s="23">
        <v>0</v>
      </c>
      <c r="S1437" s="23">
        <v>0</v>
      </c>
      <c r="T1437" s="23">
        <v>0</v>
      </c>
      <c r="U1437" s="23">
        <v>0</v>
      </c>
      <c r="V1437" s="23">
        <v>0</v>
      </c>
      <c r="W1437" s="23">
        <v>0</v>
      </c>
      <c r="X1437" s="23">
        <v>0</v>
      </c>
      <c r="Y1437" s="24">
        <v>0</v>
      </c>
      <c r="Z1437" s="23">
        <v>0</v>
      </c>
      <c r="AA1437" s="23">
        <v>1</v>
      </c>
      <c r="AB1437" s="19" t="str">
        <f>VLOOKUP(E:E,笔记匹配!A:X,3,FALSE)</f>
        <v>西米是个小可爱</v>
      </c>
      <c r="AC1437" s="19" t="str">
        <f>VLOOKUP(E:E,笔记匹配!A:X,2,FALSE)</f>
        <v>月之精华</v>
      </c>
      <c r="AD1437" s="19" t="str">
        <f>VLOOKUP(E:E,笔记匹配!A:X,4,FALSE)</f>
        <v>广禾堂</v>
      </c>
    </row>
    <row r="1438" spans="1:30">
      <c r="A1438" s="22" t="s">
        <v>132</v>
      </c>
      <c r="B1438" s="22" t="s">
        <v>573</v>
      </c>
      <c r="C1438" s="23">
        <v>18063010</v>
      </c>
      <c r="D1438" s="22" t="s">
        <v>172</v>
      </c>
      <c r="E1438" s="22" t="s">
        <v>373</v>
      </c>
      <c r="F1438" s="22" t="s">
        <v>576</v>
      </c>
      <c r="G1438" s="23">
        <v>3590089</v>
      </c>
      <c r="H1438" s="22" t="s">
        <v>577</v>
      </c>
      <c r="I1438" s="23">
        <v>2975278</v>
      </c>
      <c r="J1438" s="22" t="s">
        <v>518</v>
      </c>
      <c r="K1438" s="23">
        <v>28.97</v>
      </c>
      <c r="L1438" s="23">
        <v>1845</v>
      </c>
      <c r="M1438" s="23">
        <v>67</v>
      </c>
      <c r="N1438" s="24">
        <v>0.0363</v>
      </c>
      <c r="O1438" s="23">
        <v>0.43</v>
      </c>
      <c r="P1438" s="23">
        <v>15.7</v>
      </c>
      <c r="Q1438" s="23">
        <v>1</v>
      </c>
      <c r="R1438" s="23">
        <v>0</v>
      </c>
      <c r="S1438" s="23">
        <v>0</v>
      </c>
      <c r="T1438" s="23">
        <v>0</v>
      </c>
      <c r="U1438" s="23">
        <v>0</v>
      </c>
      <c r="V1438" s="23">
        <v>1</v>
      </c>
      <c r="W1438" s="23">
        <v>28.97</v>
      </c>
      <c r="X1438" s="23">
        <v>0</v>
      </c>
      <c r="Y1438" s="24">
        <v>0</v>
      </c>
      <c r="Z1438" s="23">
        <v>1</v>
      </c>
      <c r="AA1438" s="23">
        <v>0</v>
      </c>
      <c r="AB1438" s="19" t="str">
        <f>VLOOKUP(E:E,笔记匹配!A:X,3,FALSE)</f>
        <v>西米是个小可爱</v>
      </c>
      <c r="AC1438" s="19" t="str">
        <f>VLOOKUP(E:E,笔记匹配!A:X,2,FALSE)</f>
        <v>月之精华</v>
      </c>
      <c r="AD1438" s="19" t="str">
        <f>VLOOKUP(E:E,笔记匹配!A:X,4,FALSE)</f>
        <v>广禾堂</v>
      </c>
    </row>
    <row r="1439" spans="1:30">
      <c r="A1439" s="22" t="s">
        <v>132</v>
      </c>
      <c r="B1439" s="22" t="s">
        <v>578</v>
      </c>
      <c r="C1439" s="23">
        <v>18063089</v>
      </c>
      <c r="D1439" s="22" t="s">
        <v>172</v>
      </c>
      <c r="E1439" s="22" t="s">
        <v>372</v>
      </c>
      <c r="F1439" s="22" t="s">
        <v>579</v>
      </c>
      <c r="G1439" s="23">
        <v>3590129</v>
      </c>
      <c r="H1439" s="22" t="s">
        <v>580</v>
      </c>
      <c r="I1439" s="23">
        <v>2975322</v>
      </c>
      <c r="J1439" s="22" t="s">
        <v>518</v>
      </c>
      <c r="K1439" s="23">
        <v>92.04</v>
      </c>
      <c r="L1439" s="23">
        <v>4395</v>
      </c>
      <c r="M1439" s="23">
        <v>104</v>
      </c>
      <c r="N1439" s="24">
        <v>0.0237</v>
      </c>
      <c r="O1439" s="23">
        <v>0.88</v>
      </c>
      <c r="P1439" s="23">
        <v>20.94</v>
      </c>
      <c r="Q1439" s="23">
        <v>0</v>
      </c>
      <c r="R1439" s="23">
        <v>0</v>
      </c>
      <c r="S1439" s="23">
        <v>1</v>
      </c>
      <c r="T1439" s="23">
        <v>0</v>
      </c>
      <c r="U1439" s="23">
        <v>0</v>
      </c>
      <c r="V1439" s="23">
        <v>1</v>
      </c>
      <c r="W1439" s="23">
        <v>92.04</v>
      </c>
      <c r="X1439" s="23">
        <v>0</v>
      </c>
      <c r="Y1439" s="24">
        <v>0</v>
      </c>
      <c r="Z1439" s="23">
        <v>0</v>
      </c>
      <c r="AA1439" s="23">
        <v>0</v>
      </c>
      <c r="AB1439" s="19" t="str">
        <f>VLOOKUP(E:E,笔记匹配!A:X,3,FALSE)</f>
        <v>圆湘琴</v>
      </c>
      <c r="AC1439" s="19" t="str">
        <f>VLOOKUP(E:E,笔记匹配!A:X,2,FALSE)</f>
        <v>月之精华</v>
      </c>
      <c r="AD1439" s="19" t="str">
        <f>VLOOKUP(E:E,笔记匹配!A:X,4,FALSE)</f>
        <v>广禾堂月之精华</v>
      </c>
    </row>
    <row r="1440" spans="1:30">
      <c r="A1440" s="22" t="s">
        <v>132</v>
      </c>
      <c r="B1440" s="22" t="s">
        <v>590</v>
      </c>
      <c r="C1440" s="23">
        <v>19153892</v>
      </c>
      <c r="D1440" s="22" t="s">
        <v>184</v>
      </c>
      <c r="E1440" s="22" t="s">
        <v>374</v>
      </c>
      <c r="F1440" s="22" t="s">
        <v>591</v>
      </c>
      <c r="G1440" s="23">
        <v>4107361</v>
      </c>
      <c r="H1440" s="22" t="s">
        <v>591</v>
      </c>
      <c r="I1440" s="23">
        <v>3489735</v>
      </c>
      <c r="J1440" s="22" t="s">
        <v>518</v>
      </c>
      <c r="K1440" s="23">
        <v>3.8</v>
      </c>
      <c r="L1440" s="23">
        <v>189</v>
      </c>
      <c r="M1440" s="23">
        <v>8</v>
      </c>
      <c r="N1440" s="24">
        <v>0.0423</v>
      </c>
      <c r="O1440" s="23">
        <v>0.48</v>
      </c>
      <c r="P1440" s="23">
        <v>20.11</v>
      </c>
      <c r="Q1440" s="23">
        <v>0</v>
      </c>
      <c r="R1440" s="23">
        <v>0</v>
      </c>
      <c r="S1440" s="23">
        <v>0</v>
      </c>
      <c r="T1440" s="23">
        <v>0</v>
      </c>
      <c r="U1440" s="23">
        <v>0</v>
      </c>
      <c r="V1440" s="23">
        <v>0</v>
      </c>
      <c r="W1440" s="23">
        <v>0</v>
      </c>
      <c r="X1440" s="23">
        <v>0</v>
      </c>
      <c r="Y1440" s="24">
        <v>0</v>
      </c>
      <c r="Z1440" s="23">
        <v>0</v>
      </c>
      <c r="AA1440" s="23">
        <v>0</v>
      </c>
      <c r="AB1440" s="19" t="str">
        <f>VLOOKUP(E:E,笔记匹配!A:X,3,FALSE)</f>
        <v>是你拐</v>
      </c>
      <c r="AC1440" s="19" t="str">
        <f>VLOOKUP(E:E,笔记匹配!A:X,2,FALSE)</f>
        <v>月之精华</v>
      </c>
      <c r="AD1440" s="19" t="str">
        <f>VLOOKUP(E:E,笔记匹配!A:X,4,FALSE)</f>
        <v>广禾堂月之精华</v>
      </c>
    </row>
    <row r="1441" spans="1:30">
      <c r="A1441" s="22" t="s">
        <v>132</v>
      </c>
      <c r="B1441" s="22" t="s">
        <v>598</v>
      </c>
      <c r="C1441" s="23">
        <v>19868929</v>
      </c>
      <c r="D1441" s="22" t="s">
        <v>172</v>
      </c>
      <c r="E1441" s="22" t="s">
        <v>372</v>
      </c>
      <c r="F1441" s="22" t="s">
        <v>599</v>
      </c>
      <c r="G1441" s="23">
        <v>4439660</v>
      </c>
      <c r="H1441" s="22" t="s">
        <v>599</v>
      </c>
      <c r="I1441" s="23">
        <v>3806955</v>
      </c>
      <c r="J1441" s="22" t="s">
        <v>518</v>
      </c>
      <c r="K1441" s="23">
        <v>136.58</v>
      </c>
      <c r="L1441" s="23">
        <v>5736</v>
      </c>
      <c r="M1441" s="23">
        <v>166</v>
      </c>
      <c r="N1441" s="24">
        <v>0.0289</v>
      </c>
      <c r="O1441" s="23">
        <v>0.82</v>
      </c>
      <c r="P1441" s="23">
        <v>23.81</v>
      </c>
      <c r="Q1441" s="23">
        <v>2</v>
      </c>
      <c r="R1441" s="23">
        <v>0</v>
      </c>
      <c r="S1441" s="23">
        <v>1</v>
      </c>
      <c r="T1441" s="23">
        <v>0</v>
      </c>
      <c r="U1441" s="23">
        <v>0</v>
      </c>
      <c r="V1441" s="23">
        <v>3</v>
      </c>
      <c r="W1441" s="23">
        <v>45.53</v>
      </c>
      <c r="X1441" s="23">
        <v>0</v>
      </c>
      <c r="Y1441" s="24">
        <v>0</v>
      </c>
      <c r="Z1441" s="23">
        <v>1</v>
      </c>
      <c r="AA1441" s="23">
        <v>1</v>
      </c>
      <c r="AB1441" s="19" t="str">
        <f>VLOOKUP(E:E,笔记匹配!A:X,3,FALSE)</f>
        <v>圆湘琴</v>
      </c>
      <c r="AC1441" s="19" t="str">
        <f>VLOOKUP(E:E,笔记匹配!A:X,2,FALSE)</f>
        <v>月之精华</v>
      </c>
      <c r="AD1441" s="19" t="str">
        <f>VLOOKUP(E:E,笔记匹配!A:X,4,FALSE)</f>
        <v>广禾堂月之精华</v>
      </c>
    </row>
    <row r="1442" spans="1:30">
      <c r="A1442" s="22" t="s">
        <v>132</v>
      </c>
      <c r="B1442" s="22" t="s">
        <v>610</v>
      </c>
      <c r="C1442" s="23">
        <v>20800058</v>
      </c>
      <c r="D1442" s="22" t="s">
        <v>184</v>
      </c>
      <c r="E1442" s="22" t="s">
        <v>372</v>
      </c>
      <c r="F1442" s="22" t="s">
        <v>611</v>
      </c>
      <c r="G1442" s="23">
        <v>4924835</v>
      </c>
      <c r="H1442" s="22" t="s">
        <v>611</v>
      </c>
      <c r="I1442" s="23">
        <v>4180685</v>
      </c>
      <c r="J1442" s="22" t="s">
        <v>518</v>
      </c>
      <c r="K1442" s="23">
        <v>118.38</v>
      </c>
      <c r="L1442" s="23">
        <v>4977</v>
      </c>
      <c r="M1442" s="23">
        <v>120</v>
      </c>
      <c r="N1442" s="24">
        <v>0.0241</v>
      </c>
      <c r="O1442" s="23">
        <v>0.99</v>
      </c>
      <c r="P1442" s="23">
        <v>23.79</v>
      </c>
      <c r="Q1442" s="23">
        <v>10</v>
      </c>
      <c r="R1442" s="23">
        <v>1</v>
      </c>
      <c r="S1442" s="23">
        <v>5</v>
      </c>
      <c r="T1442" s="23">
        <v>0</v>
      </c>
      <c r="U1442" s="23">
        <v>0</v>
      </c>
      <c r="V1442" s="23">
        <v>16</v>
      </c>
      <c r="W1442" s="23">
        <v>7.4</v>
      </c>
      <c r="X1442" s="23">
        <v>0</v>
      </c>
      <c r="Y1442" s="24">
        <v>0</v>
      </c>
      <c r="Z1442" s="23">
        <v>0</v>
      </c>
      <c r="AA1442" s="23">
        <v>0</v>
      </c>
      <c r="AB1442" s="19" t="str">
        <f>VLOOKUP(E:E,笔记匹配!A:X,3,FALSE)</f>
        <v>圆湘琴</v>
      </c>
      <c r="AC1442" s="19" t="str">
        <f>VLOOKUP(E:E,笔记匹配!A:X,2,FALSE)</f>
        <v>月之精华</v>
      </c>
      <c r="AD1442" s="19" t="str">
        <f>VLOOKUP(E:E,笔记匹配!A:X,4,FALSE)</f>
        <v>广禾堂月之精华</v>
      </c>
    </row>
    <row r="1443" spans="1:30">
      <c r="A1443" s="22" t="s">
        <v>132</v>
      </c>
      <c r="B1443" s="22" t="s">
        <v>614</v>
      </c>
      <c r="C1443" s="23">
        <v>20930624</v>
      </c>
      <c r="D1443" s="22" t="s">
        <v>184</v>
      </c>
      <c r="E1443" s="22" t="s">
        <v>390</v>
      </c>
      <c r="F1443" s="22" t="s">
        <v>615</v>
      </c>
      <c r="G1443" s="23">
        <v>4989047</v>
      </c>
      <c r="H1443" s="22" t="s">
        <v>616</v>
      </c>
      <c r="I1443" s="23">
        <v>4228648</v>
      </c>
      <c r="J1443" s="22" t="s">
        <v>518</v>
      </c>
      <c r="K1443" s="23">
        <v>188.25</v>
      </c>
      <c r="L1443" s="23">
        <v>6151</v>
      </c>
      <c r="M1443" s="23">
        <v>268</v>
      </c>
      <c r="N1443" s="24">
        <v>0.0436</v>
      </c>
      <c r="O1443" s="23">
        <v>0.7</v>
      </c>
      <c r="P1443" s="23">
        <v>30.6</v>
      </c>
      <c r="Q1443" s="23">
        <v>15</v>
      </c>
      <c r="R1443" s="23">
        <v>1</v>
      </c>
      <c r="S1443" s="23">
        <v>20</v>
      </c>
      <c r="T1443" s="23">
        <v>0</v>
      </c>
      <c r="U1443" s="23">
        <v>0</v>
      </c>
      <c r="V1443" s="23">
        <v>36</v>
      </c>
      <c r="W1443" s="23">
        <v>5.23</v>
      </c>
      <c r="X1443" s="23">
        <v>0</v>
      </c>
      <c r="Y1443" s="24">
        <v>0</v>
      </c>
      <c r="Z1443" s="23">
        <v>0</v>
      </c>
      <c r="AA1443" s="23">
        <v>0</v>
      </c>
      <c r="AB1443" s="19" t="str">
        <f>VLOOKUP(E:E,笔记匹配!A:X,3,FALSE)</f>
        <v>大雷芸</v>
      </c>
      <c r="AC1443" s="19" t="str">
        <f>VLOOKUP(E:E,笔记匹配!A:X,2,FALSE)</f>
        <v>月之精华</v>
      </c>
      <c r="AD1443" s="19" t="str">
        <f>VLOOKUP(E:E,笔记匹配!A:X,4,FALSE)</f>
        <v>广禾堂</v>
      </c>
    </row>
    <row r="1444" spans="1:30">
      <c r="A1444" s="22" t="s">
        <v>132</v>
      </c>
      <c r="B1444" s="22" t="s">
        <v>617</v>
      </c>
      <c r="C1444" s="23">
        <v>21038669</v>
      </c>
      <c r="D1444" s="22" t="s">
        <v>184</v>
      </c>
      <c r="E1444" s="22" t="s">
        <v>397</v>
      </c>
      <c r="F1444" s="22" t="s">
        <v>619</v>
      </c>
      <c r="G1444" s="23">
        <v>5038347</v>
      </c>
      <c r="H1444" s="22" t="s">
        <v>619</v>
      </c>
      <c r="I1444" s="23">
        <v>4265435</v>
      </c>
      <c r="J1444" s="22" t="s">
        <v>518</v>
      </c>
      <c r="K1444" s="23">
        <v>41.52</v>
      </c>
      <c r="L1444" s="23">
        <v>1873</v>
      </c>
      <c r="M1444" s="23">
        <v>48</v>
      </c>
      <c r="N1444" s="24">
        <v>0.0256</v>
      </c>
      <c r="O1444" s="23">
        <v>0.87</v>
      </c>
      <c r="P1444" s="23">
        <v>22.17</v>
      </c>
      <c r="Q1444" s="23">
        <v>3</v>
      </c>
      <c r="R1444" s="23">
        <v>0</v>
      </c>
      <c r="S1444" s="23">
        <v>3</v>
      </c>
      <c r="T1444" s="23">
        <v>0</v>
      </c>
      <c r="U1444" s="23">
        <v>0</v>
      </c>
      <c r="V1444" s="23">
        <v>6</v>
      </c>
      <c r="W1444" s="23">
        <v>6.92</v>
      </c>
      <c r="X1444" s="23">
        <v>0</v>
      </c>
      <c r="Y1444" s="24">
        <v>0</v>
      </c>
      <c r="Z1444" s="23">
        <v>0</v>
      </c>
      <c r="AA1444" s="23">
        <v>0</v>
      </c>
      <c r="AB1444" s="19" t="str">
        <f>VLOOKUP(E:E,笔记匹配!A:X,3,FALSE)</f>
        <v>木木酱</v>
      </c>
      <c r="AC1444" s="19" t="str">
        <f>VLOOKUP(E:E,笔记匹配!A:X,2,FALSE)</f>
        <v>月之精华</v>
      </c>
      <c r="AD1444" s="19" t="str">
        <f>VLOOKUP(E:E,笔记匹配!A:X,4,FALSE)</f>
        <v>广禾堂月子汤</v>
      </c>
    </row>
    <row r="1445" spans="1:30">
      <c r="A1445" s="22" t="s">
        <v>132</v>
      </c>
      <c r="B1445" s="22" t="s">
        <v>620</v>
      </c>
      <c r="C1445" s="23">
        <v>21399553</v>
      </c>
      <c r="D1445" s="22" t="s">
        <v>184</v>
      </c>
      <c r="E1445" s="22" t="s">
        <v>398</v>
      </c>
      <c r="F1445" s="22" t="s">
        <v>621</v>
      </c>
      <c r="G1445" s="23">
        <v>5211391</v>
      </c>
      <c r="H1445" s="22" t="s">
        <v>621</v>
      </c>
      <c r="I1445" s="23">
        <v>4393763</v>
      </c>
      <c r="J1445" s="22" t="s">
        <v>518</v>
      </c>
      <c r="K1445" s="23">
        <v>53.11</v>
      </c>
      <c r="L1445" s="23">
        <v>1991</v>
      </c>
      <c r="M1445" s="23">
        <v>64</v>
      </c>
      <c r="N1445" s="24">
        <v>0.0321</v>
      </c>
      <c r="O1445" s="23">
        <v>0.83</v>
      </c>
      <c r="P1445" s="23">
        <v>26.68</v>
      </c>
      <c r="Q1445" s="23">
        <v>4</v>
      </c>
      <c r="R1445" s="23">
        <v>0</v>
      </c>
      <c r="S1445" s="23">
        <v>0</v>
      </c>
      <c r="T1445" s="23">
        <v>0</v>
      </c>
      <c r="U1445" s="23">
        <v>0</v>
      </c>
      <c r="V1445" s="23">
        <v>4</v>
      </c>
      <c r="W1445" s="23">
        <v>13.28</v>
      </c>
      <c r="X1445" s="23">
        <v>0</v>
      </c>
      <c r="Y1445" s="24">
        <v>0</v>
      </c>
      <c r="Z1445" s="23">
        <v>2</v>
      </c>
      <c r="AA1445" s="23">
        <v>0</v>
      </c>
      <c r="AB1445" s="19" t="str">
        <f>VLOOKUP(E:E,笔记匹配!A:X,3,FALSE)</f>
        <v>苏Su超级爱吃甜品呀</v>
      </c>
      <c r="AC1445" s="19" t="str">
        <f>VLOOKUP(E:E,笔记匹配!A:X,2,FALSE)</f>
        <v>月之精华</v>
      </c>
      <c r="AD1445" s="19" t="str">
        <f>VLOOKUP(E:E,笔记匹配!A:X,4,FALSE)</f>
        <v>无</v>
      </c>
    </row>
    <row r="1446" spans="1:30">
      <c r="A1446" s="22" t="s">
        <v>132</v>
      </c>
      <c r="B1446" s="22" t="s">
        <v>622</v>
      </c>
      <c r="C1446" s="23">
        <v>21495214</v>
      </c>
      <c r="D1446" s="22" t="s">
        <v>184</v>
      </c>
      <c r="E1446" s="22" t="s">
        <v>399</v>
      </c>
      <c r="F1446" s="22" t="s">
        <v>623</v>
      </c>
      <c r="G1446" s="23">
        <v>5254218</v>
      </c>
      <c r="H1446" s="22" t="s">
        <v>623</v>
      </c>
      <c r="I1446" s="23">
        <v>4426644</v>
      </c>
      <c r="J1446" s="22" t="s">
        <v>518</v>
      </c>
      <c r="K1446" s="23">
        <v>199.65</v>
      </c>
      <c r="L1446" s="23">
        <v>8249</v>
      </c>
      <c r="M1446" s="23">
        <v>531</v>
      </c>
      <c r="N1446" s="24">
        <v>0.0644</v>
      </c>
      <c r="O1446" s="23">
        <v>0.38</v>
      </c>
      <c r="P1446" s="23">
        <v>24.2</v>
      </c>
      <c r="Q1446" s="23">
        <v>6</v>
      </c>
      <c r="R1446" s="23">
        <v>0</v>
      </c>
      <c r="S1446" s="23">
        <v>10</v>
      </c>
      <c r="T1446" s="23">
        <v>1</v>
      </c>
      <c r="U1446" s="23">
        <v>2</v>
      </c>
      <c r="V1446" s="23">
        <v>19</v>
      </c>
      <c r="W1446" s="23">
        <v>10.51</v>
      </c>
      <c r="X1446" s="23">
        <v>0</v>
      </c>
      <c r="Y1446" s="24">
        <v>0</v>
      </c>
      <c r="Z1446" s="23">
        <v>4</v>
      </c>
      <c r="AA1446" s="23">
        <v>2</v>
      </c>
      <c r="AB1446" s="19" t="str">
        <f>VLOOKUP(E:E,笔记匹配!A:X,3,FALSE)</f>
        <v>可可奈</v>
      </c>
      <c r="AC1446" s="19" t="str">
        <f>VLOOKUP(E:E,笔记匹配!A:X,2,FALSE)</f>
        <v>无</v>
      </c>
      <c r="AD1446" s="19" t="str">
        <f>VLOOKUP(E:E,笔记匹配!A:X,4,FALSE)</f>
        <v>无</v>
      </c>
    </row>
    <row r="1447" spans="1:30">
      <c r="A1447" s="22" t="s">
        <v>132</v>
      </c>
      <c r="B1447" s="22" t="s">
        <v>625</v>
      </c>
      <c r="C1447" s="23">
        <v>21579972</v>
      </c>
      <c r="D1447" s="22" t="s">
        <v>184</v>
      </c>
      <c r="E1447" s="22" t="s">
        <v>401</v>
      </c>
      <c r="F1447" s="22" t="s">
        <v>626</v>
      </c>
      <c r="G1447" s="23">
        <v>5291454</v>
      </c>
      <c r="H1447" s="22" t="s">
        <v>627</v>
      </c>
      <c r="I1447" s="23">
        <v>4455685</v>
      </c>
      <c r="J1447" s="22" t="s">
        <v>518</v>
      </c>
      <c r="K1447" s="23">
        <v>202.42</v>
      </c>
      <c r="L1447" s="23">
        <v>10120</v>
      </c>
      <c r="M1447" s="23">
        <v>751</v>
      </c>
      <c r="N1447" s="24">
        <v>0.0742</v>
      </c>
      <c r="O1447" s="23">
        <v>0.27</v>
      </c>
      <c r="P1447" s="23">
        <v>20</v>
      </c>
      <c r="Q1447" s="23">
        <v>11</v>
      </c>
      <c r="R1447" s="23">
        <v>0</v>
      </c>
      <c r="S1447" s="23">
        <v>6</v>
      </c>
      <c r="T1447" s="23">
        <v>1</v>
      </c>
      <c r="U1447" s="23">
        <v>1</v>
      </c>
      <c r="V1447" s="23">
        <v>19</v>
      </c>
      <c r="W1447" s="23">
        <v>10.65</v>
      </c>
      <c r="X1447" s="23">
        <v>0</v>
      </c>
      <c r="Y1447" s="24">
        <v>0</v>
      </c>
      <c r="Z1447" s="23">
        <v>2</v>
      </c>
      <c r="AA1447" s="23">
        <v>1</v>
      </c>
      <c r="AB1447" s="19" t="str">
        <f>VLOOKUP(E:E,笔记匹配!A:X,3,FALSE)</f>
        <v>是麦子吖~</v>
      </c>
      <c r="AC1447" s="19" t="str">
        <f>VLOOKUP(E:E,笔记匹配!A:X,2,FALSE)</f>
        <v>无</v>
      </c>
      <c r="AD1447" s="19" t="str">
        <f>VLOOKUP(E:E,笔记匹配!A:X,4,FALSE)</f>
        <v>无</v>
      </c>
    </row>
    <row r="1448" spans="1:30">
      <c r="A1448" s="22" t="s">
        <v>132</v>
      </c>
      <c r="B1448" s="22" t="s">
        <v>628</v>
      </c>
      <c r="C1448" s="23">
        <v>21705266</v>
      </c>
      <c r="D1448" s="22" t="s">
        <v>184</v>
      </c>
      <c r="E1448" s="22" t="s">
        <v>402</v>
      </c>
      <c r="F1448" s="22" t="s">
        <v>629</v>
      </c>
      <c r="G1448" s="23">
        <v>5346081</v>
      </c>
      <c r="H1448" s="22" t="s">
        <v>629</v>
      </c>
      <c r="I1448" s="23">
        <v>4497501</v>
      </c>
      <c r="J1448" s="22" t="s">
        <v>518</v>
      </c>
      <c r="K1448" s="23">
        <v>202.44</v>
      </c>
      <c r="L1448" s="23">
        <v>11106</v>
      </c>
      <c r="M1448" s="23">
        <v>598</v>
      </c>
      <c r="N1448" s="24">
        <v>0.0538</v>
      </c>
      <c r="O1448" s="23">
        <v>0.34</v>
      </c>
      <c r="P1448" s="23">
        <v>18.23</v>
      </c>
      <c r="Q1448" s="23">
        <v>14</v>
      </c>
      <c r="R1448" s="23">
        <v>3</v>
      </c>
      <c r="S1448" s="23">
        <v>13</v>
      </c>
      <c r="T1448" s="23">
        <v>3</v>
      </c>
      <c r="U1448" s="23">
        <v>1</v>
      </c>
      <c r="V1448" s="23">
        <v>34</v>
      </c>
      <c r="W1448" s="23">
        <v>5.95</v>
      </c>
      <c r="X1448" s="23">
        <v>0</v>
      </c>
      <c r="Y1448" s="24">
        <v>0</v>
      </c>
      <c r="Z1448" s="23">
        <v>3</v>
      </c>
      <c r="AA1448" s="23">
        <v>0</v>
      </c>
      <c r="AB1448" s="19" t="str">
        <f>VLOOKUP(E:E,笔记匹配!A:X,3,FALSE)</f>
        <v>小茹来杯冰美式</v>
      </c>
      <c r="AC1448" s="19" t="str">
        <f>VLOOKUP(E:E,笔记匹配!A:X,2,FALSE)</f>
        <v>月之精华</v>
      </c>
      <c r="AD1448" s="19" t="str">
        <f>VLOOKUP(E:E,笔记匹配!A:X,4,FALSE)</f>
        <v>无</v>
      </c>
    </row>
    <row r="1449" spans="1:30">
      <c r="A1449" s="22" t="s">
        <v>132</v>
      </c>
      <c r="B1449" s="22" t="s">
        <v>630</v>
      </c>
      <c r="C1449" s="23">
        <v>21902004</v>
      </c>
      <c r="D1449" s="22" t="s">
        <v>184</v>
      </c>
      <c r="E1449" s="22" t="s">
        <v>403</v>
      </c>
      <c r="F1449" s="22" t="s">
        <v>631</v>
      </c>
      <c r="G1449" s="23">
        <v>5439828</v>
      </c>
      <c r="H1449" s="22" t="s">
        <v>631</v>
      </c>
      <c r="I1449" s="23">
        <v>4568189</v>
      </c>
      <c r="J1449" s="22" t="s">
        <v>518</v>
      </c>
      <c r="K1449" s="23">
        <v>29.12</v>
      </c>
      <c r="L1449" s="23">
        <v>1755</v>
      </c>
      <c r="M1449" s="23">
        <v>46</v>
      </c>
      <c r="N1449" s="24">
        <v>0.0262</v>
      </c>
      <c r="O1449" s="23">
        <v>0.63</v>
      </c>
      <c r="P1449" s="23">
        <v>16.59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23">
        <v>0</v>
      </c>
      <c r="X1449" s="23">
        <v>0</v>
      </c>
      <c r="Y1449" s="24">
        <v>0</v>
      </c>
      <c r="Z1449" s="23">
        <v>0</v>
      </c>
      <c r="AA1449" s="23">
        <v>0</v>
      </c>
      <c r="AB1449" s="19" t="str">
        <f>VLOOKUP(E:E,笔记匹配!A:X,3,FALSE)</f>
        <v>官方首发! 保姆级双十一攻略，这样买最省钱</v>
      </c>
      <c r="AC1449" s="19" t="str">
        <f>VLOOKUP(E:E,笔记匹配!A:X,2,FALSE)</f>
        <v>无</v>
      </c>
      <c r="AD1449" s="19" t="str">
        <f>VLOOKUP(E:E,笔记匹配!A:X,4,FALSE)</f>
        <v>无</v>
      </c>
    </row>
    <row r="1450" spans="1:30">
      <c r="A1450" s="22" t="s">
        <v>133</v>
      </c>
      <c r="B1450" s="22" t="s">
        <v>521</v>
      </c>
      <c r="C1450" s="23">
        <v>16642222</v>
      </c>
      <c r="D1450" s="22" t="s">
        <v>172</v>
      </c>
      <c r="E1450" s="22" t="s">
        <v>372</v>
      </c>
      <c r="F1450" s="22" t="s">
        <v>522</v>
      </c>
      <c r="G1450" s="23">
        <v>3233847</v>
      </c>
      <c r="H1450" s="22" t="s">
        <v>522</v>
      </c>
      <c r="I1450" s="23">
        <v>2619163</v>
      </c>
      <c r="J1450" s="22" t="s">
        <v>518</v>
      </c>
      <c r="K1450" s="23">
        <v>159.32</v>
      </c>
      <c r="L1450" s="23">
        <v>6389</v>
      </c>
      <c r="M1450" s="23">
        <v>202</v>
      </c>
      <c r="N1450" s="24">
        <v>0.0316</v>
      </c>
      <c r="O1450" s="23">
        <v>0.79</v>
      </c>
      <c r="P1450" s="23">
        <v>24.94</v>
      </c>
      <c r="Q1450" s="23">
        <v>-1</v>
      </c>
      <c r="R1450" s="23">
        <v>0</v>
      </c>
      <c r="S1450" s="23">
        <v>2</v>
      </c>
      <c r="T1450" s="23">
        <v>0</v>
      </c>
      <c r="U1450" s="23">
        <v>1</v>
      </c>
      <c r="V1450" s="23">
        <v>2</v>
      </c>
      <c r="W1450" s="23">
        <v>79.66</v>
      </c>
      <c r="X1450" s="23">
        <v>0</v>
      </c>
      <c r="Y1450" s="24">
        <v>0</v>
      </c>
      <c r="Z1450" s="23">
        <v>1</v>
      </c>
      <c r="AA1450" s="23">
        <v>1</v>
      </c>
      <c r="AB1450" s="19" t="str">
        <f>VLOOKUP(E:E,笔记匹配!A:X,3,FALSE)</f>
        <v>圆湘琴</v>
      </c>
      <c r="AC1450" s="19" t="str">
        <f>VLOOKUP(E:E,笔记匹配!A:X,2,FALSE)</f>
        <v>月之精华</v>
      </c>
      <c r="AD1450" s="19" t="str">
        <f>VLOOKUP(E:E,笔记匹配!A:X,4,FALSE)</f>
        <v>广禾堂月之精华</v>
      </c>
    </row>
    <row r="1451" spans="1:30">
      <c r="A1451" s="22" t="s">
        <v>133</v>
      </c>
      <c r="B1451" s="22" t="s">
        <v>521</v>
      </c>
      <c r="C1451" s="23">
        <v>16642794</v>
      </c>
      <c r="D1451" s="22" t="s">
        <v>172</v>
      </c>
      <c r="E1451" s="22" t="s">
        <v>372</v>
      </c>
      <c r="F1451" s="22" t="s">
        <v>523</v>
      </c>
      <c r="G1451" s="23">
        <v>3233955</v>
      </c>
      <c r="H1451" s="22" t="s">
        <v>523</v>
      </c>
      <c r="I1451" s="23">
        <v>2619293</v>
      </c>
      <c r="J1451" s="22" t="s">
        <v>518</v>
      </c>
      <c r="K1451" s="23">
        <v>223.48</v>
      </c>
      <c r="L1451" s="23">
        <v>9004</v>
      </c>
      <c r="M1451" s="23">
        <v>268</v>
      </c>
      <c r="N1451" s="24">
        <v>0.0298</v>
      </c>
      <c r="O1451" s="23">
        <v>0.83</v>
      </c>
      <c r="P1451" s="23">
        <v>24.82</v>
      </c>
      <c r="Q1451" s="23">
        <v>3</v>
      </c>
      <c r="R1451" s="23">
        <v>0</v>
      </c>
      <c r="S1451" s="23">
        <v>2</v>
      </c>
      <c r="T1451" s="23">
        <v>0</v>
      </c>
      <c r="U1451" s="23">
        <v>0</v>
      </c>
      <c r="V1451" s="23">
        <v>5</v>
      </c>
      <c r="W1451" s="23">
        <v>44.7</v>
      </c>
      <c r="X1451" s="23">
        <v>0</v>
      </c>
      <c r="Y1451" s="24">
        <v>0</v>
      </c>
      <c r="Z1451" s="23">
        <v>6</v>
      </c>
      <c r="AA1451" s="23">
        <v>0</v>
      </c>
      <c r="AB1451" s="19" t="str">
        <f>VLOOKUP(E:E,笔记匹配!A:X,3,FALSE)</f>
        <v>圆湘琴</v>
      </c>
      <c r="AC1451" s="19" t="str">
        <f>VLOOKUP(E:E,笔记匹配!A:X,2,FALSE)</f>
        <v>月之精华</v>
      </c>
      <c r="AD1451" s="19" t="str">
        <f>VLOOKUP(E:E,笔记匹配!A:X,4,FALSE)</f>
        <v>广禾堂月之精华</v>
      </c>
    </row>
    <row r="1452" spans="1:30">
      <c r="A1452" s="22" t="s">
        <v>133</v>
      </c>
      <c r="B1452" s="22" t="s">
        <v>521</v>
      </c>
      <c r="C1452" s="23">
        <v>16642894</v>
      </c>
      <c r="D1452" s="22" t="s">
        <v>172</v>
      </c>
      <c r="E1452" s="22" t="s">
        <v>372</v>
      </c>
      <c r="F1452" s="22" t="s">
        <v>524</v>
      </c>
      <c r="G1452" s="23">
        <v>3233979</v>
      </c>
      <c r="H1452" s="22" t="s">
        <v>524</v>
      </c>
      <c r="I1452" s="23">
        <v>2619310</v>
      </c>
      <c r="J1452" s="22" t="s">
        <v>518</v>
      </c>
      <c r="K1452" s="23">
        <v>0.9</v>
      </c>
      <c r="L1452" s="23">
        <v>91</v>
      </c>
      <c r="M1452" s="23">
        <v>3</v>
      </c>
      <c r="N1452" s="24">
        <v>0.033</v>
      </c>
      <c r="O1452" s="23">
        <v>0.3</v>
      </c>
      <c r="P1452" s="23">
        <v>9.89</v>
      </c>
      <c r="Q1452" s="23">
        <v>0</v>
      </c>
      <c r="R1452" s="23">
        <v>0</v>
      </c>
      <c r="S1452" s="23">
        <v>0</v>
      </c>
      <c r="T1452" s="23">
        <v>0</v>
      </c>
      <c r="U1452" s="23">
        <v>0</v>
      </c>
      <c r="V1452" s="23">
        <v>0</v>
      </c>
      <c r="W1452" s="23">
        <v>0</v>
      </c>
      <c r="X1452" s="23">
        <v>0</v>
      </c>
      <c r="Y1452" s="24">
        <v>0</v>
      </c>
      <c r="Z1452" s="23">
        <v>0</v>
      </c>
      <c r="AA1452" s="23">
        <v>0</v>
      </c>
      <c r="AB1452" s="19" t="str">
        <f>VLOOKUP(E:E,笔记匹配!A:X,3,FALSE)</f>
        <v>圆湘琴</v>
      </c>
      <c r="AC1452" s="19" t="str">
        <f>VLOOKUP(E:E,笔记匹配!A:X,2,FALSE)</f>
        <v>月之精华</v>
      </c>
      <c r="AD1452" s="19" t="str">
        <f>VLOOKUP(E:E,笔记匹配!A:X,4,FALSE)</f>
        <v>广禾堂月之精华</v>
      </c>
    </row>
    <row r="1453" spans="1:30">
      <c r="A1453" s="22" t="s">
        <v>133</v>
      </c>
      <c r="B1453" s="22" t="s">
        <v>531</v>
      </c>
      <c r="C1453" s="23">
        <v>16851432</v>
      </c>
      <c r="D1453" s="22" t="s">
        <v>172</v>
      </c>
      <c r="E1453" s="22" t="s">
        <v>372</v>
      </c>
      <c r="F1453" s="22" t="s">
        <v>532</v>
      </c>
      <c r="G1453" s="23">
        <v>3264185</v>
      </c>
      <c r="H1453" s="22" t="s">
        <v>532</v>
      </c>
      <c r="I1453" s="23">
        <v>2651960</v>
      </c>
      <c r="J1453" s="22" t="s">
        <v>518</v>
      </c>
      <c r="K1453" s="23">
        <v>63.66</v>
      </c>
      <c r="L1453" s="23">
        <v>3846</v>
      </c>
      <c r="M1453" s="23">
        <v>138</v>
      </c>
      <c r="N1453" s="24">
        <v>0.0359</v>
      </c>
      <c r="O1453" s="23">
        <v>0.46</v>
      </c>
      <c r="P1453" s="23">
        <v>16.55</v>
      </c>
      <c r="Q1453" s="23">
        <v>3</v>
      </c>
      <c r="R1453" s="23">
        <v>0</v>
      </c>
      <c r="S1453" s="23">
        <v>0</v>
      </c>
      <c r="T1453" s="23">
        <v>0</v>
      </c>
      <c r="U1453" s="23">
        <v>0</v>
      </c>
      <c r="V1453" s="23">
        <v>3</v>
      </c>
      <c r="W1453" s="23">
        <v>21.22</v>
      </c>
      <c r="X1453" s="23">
        <v>0</v>
      </c>
      <c r="Y1453" s="24">
        <v>0</v>
      </c>
      <c r="Z1453" s="23">
        <v>1</v>
      </c>
      <c r="AA1453" s="23">
        <v>0</v>
      </c>
      <c r="AB1453" s="19" t="str">
        <f>VLOOKUP(E:E,笔记匹配!A:X,3,FALSE)</f>
        <v>圆湘琴</v>
      </c>
      <c r="AC1453" s="19" t="str">
        <f>VLOOKUP(E:E,笔记匹配!A:X,2,FALSE)</f>
        <v>月之精华</v>
      </c>
      <c r="AD1453" s="19" t="str">
        <f>VLOOKUP(E:E,笔记匹配!A:X,4,FALSE)</f>
        <v>广禾堂月之精华</v>
      </c>
    </row>
    <row r="1454" spans="1:30">
      <c r="A1454" s="22" t="s">
        <v>133</v>
      </c>
      <c r="B1454" s="22" t="s">
        <v>557</v>
      </c>
      <c r="C1454" s="23">
        <v>17419696</v>
      </c>
      <c r="D1454" s="22" t="s">
        <v>172</v>
      </c>
      <c r="E1454" s="22" t="s">
        <v>372</v>
      </c>
      <c r="F1454" s="22" t="s">
        <v>558</v>
      </c>
      <c r="G1454" s="23">
        <v>3345513</v>
      </c>
      <c r="H1454" s="22" t="s">
        <v>558</v>
      </c>
      <c r="I1454" s="23">
        <v>2733316</v>
      </c>
      <c r="J1454" s="22" t="s">
        <v>518</v>
      </c>
      <c r="K1454" s="23">
        <v>244.28</v>
      </c>
      <c r="L1454" s="23">
        <v>10966</v>
      </c>
      <c r="M1454" s="23">
        <v>322</v>
      </c>
      <c r="N1454" s="24">
        <v>0.0294</v>
      </c>
      <c r="O1454" s="23">
        <v>0.76</v>
      </c>
      <c r="P1454" s="23">
        <v>22.28</v>
      </c>
      <c r="Q1454" s="23">
        <v>4</v>
      </c>
      <c r="R1454" s="23">
        <v>0</v>
      </c>
      <c r="S1454" s="23">
        <v>2</v>
      </c>
      <c r="T1454" s="23">
        <v>0</v>
      </c>
      <c r="U1454" s="23">
        <v>0</v>
      </c>
      <c r="V1454" s="23">
        <v>6</v>
      </c>
      <c r="W1454" s="23">
        <v>40.71</v>
      </c>
      <c r="X1454" s="23">
        <v>0</v>
      </c>
      <c r="Y1454" s="24">
        <v>0</v>
      </c>
      <c r="Z1454" s="23">
        <v>0</v>
      </c>
      <c r="AA1454" s="23">
        <v>0</v>
      </c>
      <c r="AB1454" s="19" t="str">
        <f>VLOOKUP(E:E,笔记匹配!A:X,3,FALSE)</f>
        <v>圆湘琴</v>
      </c>
      <c r="AC1454" s="19" t="str">
        <f>VLOOKUP(E:E,笔记匹配!A:X,2,FALSE)</f>
        <v>月之精华</v>
      </c>
      <c r="AD1454" s="19" t="str">
        <f>VLOOKUP(E:E,笔记匹配!A:X,4,FALSE)</f>
        <v>广禾堂月之精华</v>
      </c>
    </row>
    <row r="1455" spans="1:30">
      <c r="A1455" s="22" t="s">
        <v>133</v>
      </c>
      <c r="B1455" s="22" t="s">
        <v>569</v>
      </c>
      <c r="C1455" s="23">
        <v>17994331</v>
      </c>
      <c r="D1455" s="22" t="s">
        <v>172</v>
      </c>
      <c r="E1455" s="22" t="s">
        <v>372</v>
      </c>
      <c r="F1455" s="22" t="s">
        <v>570</v>
      </c>
      <c r="G1455" s="23">
        <v>3555881</v>
      </c>
      <c r="H1455" s="22" t="s">
        <v>570</v>
      </c>
      <c r="I1455" s="23">
        <v>2940876</v>
      </c>
      <c r="J1455" s="22" t="s">
        <v>518</v>
      </c>
      <c r="K1455" s="23">
        <v>1.69</v>
      </c>
      <c r="L1455" s="23">
        <v>117</v>
      </c>
      <c r="M1455" s="23">
        <v>6</v>
      </c>
      <c r="N1455" s="24">
        <v>0.0513</v>
      </c>
      <c r="O1455" s="23">
        <v>0.28</v>
      </c>
      <c r="P1455" s="23">
        <v>14.44</v>
      </c>
      <c r="Q1455" s="23">
        <v>0</v>
      </c>
      <c r="R1455" s="23">
        <v>0</v>
      </c>
      <c r="S1455" s="23">
        <v>0</v>
      </c>
      <c r="T1455" s="23">
        <v>0</v>
      </c>
      <c r="U1455" s="23">
        <v>0</v>
      </c>
      <c r="V1455" s="23">
        <v>0</v>
      </c>
      <c r="W1455" s="23">
        <v>0</v>
      </c>
      <c r="X1455" s="23">
        <v>0</v>
      </c>
      <c r="Y1455" s="24">
        <v>0</v>
      </c>
      <c r="Z1455" s="23">
        <v>0</v>
      </c>
      <c r="AA1455" s="23">
        <v>0</v>
      </c>
      <c r="AB1455" s="19" t="str">
        <f>VLOOKUP(E:E,笔记匹配!A:X,3,FALSE)</f>
        <v>圆湘琴</v>
      </c>
      <c r="AC1455" s="19" t="str">
        <f>VLOOKUP(E:E,笔记匹配!A:X,2,FALSE)</f>
        <v>月之精华</v>
      </c>
      <c r="AD1455" s="19" t="str">
        <f>VLOOKUP(E:E,笔记匹配!A:X,4,FALSE)</f>
        <v>广禾堂月之精华</v>
      </c>
    </row>
    <row r="1456" spans="1:30">
      <c r="A1456" s="22" t="s">
        <v>133</v>
      </c>
      <c r="B1456" s="22" t="s">
        <v>573</v>
      </c>
      <c r="C1456" s="23">
        <v>18062841</v>
      </c>
      <c r="D1456" s="22" t="s">
        <v>172</v>
      </c>
      <c r="E1456" s="22" t="s">
        <v>373</v>
      </c>
      <c r="F1456" s="22" t="s">
        <v>574</v>
      </c>
      <c r="G1456" s="23">
        <v>3590010</v>
      </c>
      <c r="H1456" s="22" t="s">
        <v>575</v>
      </c>
      <c r="I1456" s="23">
        <v>2975201</v>
      </c>
      <c r="J1456" s="22" t="s">
        <v>518</v>
      </c>
      <c r="K1456" s="23">
        <v>2.1</v>
      </c>
      <c r="L1456" s="23">
        <v>219</v>
      </c>
      <c r="M1456" s="23">
        <v>7</v>
      </c>
      <c r="N1456" s="24">
        <v>0.032</v>
      </c>
      <c r="O1456" s="23">
        <v>0.3</v>
      </c>
      <c r="P1456" s="23">
        <v>9.59</v>
      </c>
      <c r="Q1456" s="23">
        <v>0</v>
      </c>
      <c r="R1456" s="23">
        <v>0</v>
      </c>
      <c r="S1456" s="23">
        <v>0</v>
      </c>
      <c r="T1456" s="23">
        <v>0</v>
      </c>
      <c r="U1456" s="23">
        <v>0</v>
      </c>
      <c r="V1456" s="23">
        <v>0</v>
      </c>
      <c r="W1456" s="23">
        <v>0</v>
      </c>
      <c r="X1456" s="23">
        <v>0</v>
      </c>
      <c r="Y1456" s="24">
        <v>0</v>
      </c>
      <c r="Z1456" s="23">
        <v>1</v>
      </c>
      <c r="AA1456" s="23">
        <v>0</v>
      </c>
      <c r="AB1456" s="19" t="str">
        <f>VLOOKUP(E:E,笔记匹配!A:X,3,FALSE)</f>
        <v>西米是个小可爱</v>
      </c>
      <c r="AC1456" s="19" t="str">
        <f>VLOOKUP(E:E,笔记匹配!A:X,2,FALSE)</f>
        <v>月之精华</v>
      </c>
      <c r="AD1456" s="19" t="str">
        <f>VLOOKUP(E:E,笔记匹配!A:X,4,FALSE)</f>
        <v>广禾堂</v>
      </c>
    </row>
    <row r="1457" spans="1:30">
      <c r="A1457" s="22" t="s">
        <v>133</v>
      </c>
      <c r="B1457" s="22" t="s">
        <v>573</v>
      </c>
      <c r="C1457" s="23">
        <v>18063010</v>
      </c>
      <c r="D1457" s="22" t="s">
        <v>172</v>
      </c>
      <c r="E1457" s="22" t="s">
        <v>373</v>
      </c>
      <c r="F1457" s="22" t="s">
        <v>576</v>
      </c>
      <c r="G1457" s="23">
        <v>3590089</v>
      </c>
      <c r="H1457" s="22" t="s">
        <v>577</v>
      </c>
      <c r="I1457" s="23">
        <v>2975278</v>
      </c>
      <c r="J1457" s="22" t="s">
        <v>518</v>
      </c>
      <c r="K1457" s="23">
        <v>28.18</v>
      </c>
      <c r="L1457" s="23">
        <v>1832</v>
      </c>
      <c r="M1457" s="23">
        <v>67</v>
      </c>
      <c r="N1457" s="24">
        <v>0.0366</v>
      </c>
      <c r="O1457" s="23">
        <v>0.42</v>
      </c>
      <c r="P1457" s="23">
        <v>15.38</v>
      </c>
      <c r="Q1457" s="23">
        <v>0</v>
      </c>
      <c r="R1457" s="23">
        <v>0</v>
      </c>
      <c r="S1457" s="23">
        <v>0</v>
      </c>
      <c r="T1457" s="23">
        <v>0</v>
      </c>
      <c r="U1457" s="23">
        <v>0</v>
      </c>
      <c r="V1457" s="23">
        <v>0</v>
      </c>
      <c r="W1457" s="23">
        <v>0</v>
      </c>
      <c r="X1457" s="23">
        <v>0</v>
      </c>
      <c r="Y1457" s="24">
        <v>0</v>
      </c>
      <c r="Z1457" s="23">
        <v>0</v>
      </c>
      <c r="AA1457" s="23">
        <v>0</v>
      </c>
      <c r="AB1457" s="19" t="str">
        <f>VLOOKUP(E:E,笔记匹配!A:X,3,FALSE)</f>
        <v>西米是个小可爱</v>
      </c>
      <c r="AC1457" s="19" t="str">
        <f>VLOOKUP(E:E,笔记匹配!A:X,2,FALSE)</f>
        <v>月之精华</v>
      </c>
      <c r="AD1457" s="19" t="str">
        <f>VLOOKUP(E:E,笔记匹配!A:X,4,FALSE)</f>
        <v>广禾堂</v>
      </c>
    </row>
    <row r="1458" spans="1:30">
      <c r="A1458" s="22" t="s">
        <v>133</v>
      </c>
      <c r="B1458" s="22" t="s">
        <v>578</v>
      </c>
      <c r="C1458" s="23">
        <v>18063089</v>
      </c>
      <c r="D1458" s="22" t="s">
        <v>172</v>
      </c>
      <c r="E1458" s="22" t="s">
        <v>372</v>
      </c>
      <c r="F1458" s="22" t="s">
        <v>579</v>
      </c>
      <c r="G1458" s="23">
        <v>3590129</v>
      </c>
      <c r="H1458" s="22" t="s">
        <v>580</v>
      </c>
      <c r="I1458" s="23">
        <v>2975322</v>
      </c>
      <c r="J1458" s="22" t="s">
        <v>518</v>
      </c>
      <c r="K1458" s="23">
        <v>61.58</v>
      </c>
      <c r="L1458" s="23">
        <v>2862</v>
      </c>
      <c r="M1458" s="23">
        <v>73</v>
      </c>
      <c r="N1458" s="24">
        <v>0.0255</v>
      </c>
      <c r="O1458" s="23">
        <v>0.84</v>
      </c>
      <c r="P1458" s="23">
        <v>21.52</v>
      </c>
      <c r="Q1458" s="23">
        <v>0</v>
      </c>
      <c r="R1458" s="23">
        <v>0</v>
      </c>
      <c r="S1458" s="23">
        <v>0</v>
      </c>
      <c r="T1458" s="23">
        <v>0</v>
      </c>
      <c r="U1458" s="23">
        <v>0</v>
      </c>
      <c r="V1458" s="23">
        <v>0</v>
      </c>
      <c r="W1458" s="23">
        <v>0</v>
      </c>
      <c r="X1458" s="23">
        <v>0</v>
      </c>
      <c r="Y1458" s="24">
        <v>0</v>
      </c>
      <c r="Z1458" s="23">
        <v>0</v>
      </c>
      <c r="AA1458" s="23">
        <v>0</v>
      </c>
      <c r="AB1458" s="19" t="str">
        <f>VLOOKUP(E:E,笔记匹配!A:X,3,FALSE)</f>
        <v>圆湘琴</v>
      </c>
      <c r="AC1458" s="19" t="str">
        <f>VLOOKUP(E:E,笔记匹配!A:X,2,FALSE)</f>
        <v>月之精华</v>
      </c>
      <c r="AD1458" s="19" t="str">
        <f>VLOOKUP(E:E,笔记匹配!A:X,4,FALSE)</f>
        <v>广禾堂月之精华</v>
      </c>
    </row>
    <row r="1459" spans="1:30">
      <c r="A1459" s="22" t="s">
        <v>133</v>
      </c>
      <c r="B1459" s="22" t="s">
        <v>590</v>
      </c>
      <c r="C1459" s="23">
        <v>19153892</v>
      </c>
      <c r="D1459" s="22" t="s">
        <v>184</v>
      </c>
      <c r="E1459" s="22" t="s">
        <v>374</v>
      </c>
      <c r="F1459" s="22" t="s">
        <v>591</v>
      </c>
      <c r="G1459" s="23">
        <v>4107361</v>
      </c>
      <c r="H1459" s="22" t="s">
        <v>591</v>
      </c>
      <c r="I1459" s="23">
        <v>3489735</v>
      </c>
      <c r="J1459" s="22" t="s">
        <v>518</v>
      </c>
      <c r="K1459" s="23">
        <v>12.83</v>
      </c>
      <c r="L1459" s="23">
        <v>270</v>
      </c>
      <c r="M1459" s="23">
        <v>22</v>
      </c>
      <c r="N1459" s="24">
        <v>0.0815</v>
      </c>
      <c r="O1459" s="23">
        <v>0.58</v>
      </c>
      <c r="P1459" s="23">
        <v>47.52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23">
        <v>0</v>
      </c>
      <c r="X1459" s="23">
        <v>0</v>
      </c>
      <c r="Y1459" s="24">
        <v>0</v>
      </c>
      <c r="Z1459" s="23">
        <v>0</v>
      </c>
      <c r="AA1459" s="23">
        <v>0</v>
      </c>
      <c r="AB1459" s="19" t="str">
        <f>VLOOKUP(E:E,笔记匹配!A:X,3,FALSE)</f>
        <v>是你拐</v>
      </c>
      <c r="AC1459" s="19" t="str">
        <f>VLOOKUP(E:E,笔记匹配!A:X,2,FALSE)</f>
        <v>月之精华</v>
      </c>
      <c r="AD1459" s="19" t="str">
        <f>VLOOKUP(E:E,笔记匹配!A:X,4,FALSE)</f>
        <v>广禾堂月之精华</v>
      </c>
    </row>
    <row r="1460" spans="1:30">
      <c r="A1460" s="22" t="s">
        <v>133</v>
      </c>
      <c r="B1460" s="22" t="s">
        <v>598</v>
      </c>
      <c r="C1460" s="23">
        <v>19868929</v>
      </c>
      <c r="D1460" s="22" t="s">
        <v>172</v>
      </c>
      <c r="E1460" s="22" t="s">
        <v>372</v>
      </c>
      <c r="F1460" s="22" t="s">
        <v>599</v>
      </c>
      <c r="G1460" s="23">
        <v>4439660</v>
      </c>
      <c r="H1460" s="22" t="s">
        <v>599</v>
      </c>
      <c r="I1460" s="23">
        <v>3806955</v>
      </c>
      <c r="J1460" s="22" t="s">
        <v>518</v>
      </c>
      <c r="K1460" s="23">
        <v>107.95</v>
      </c>
      <c r="L1460" s="23">
        <v>4689</v>
      </c>
      <c r="M1460" s="23">
        <v>125</v>
      </c>
      <c r="N1460" s="24">
        <v>0.0267</v>
      </c>
      <c r="O1460" s="23">
        <v>0.86</v>
      </c>
      <c r="P1460" s="23">
        <v>23.02</v>
      </c>
      <c r="Q1460" s="23">
        <v>2</v>
      </c>
      <c r="R1460" s="23">
        <v>1</v>
      </c>
      <c r="S1460" s="23">
        <v>0</v>
      </c>
      <c r="T1460" s="23">
        <v>0</v>
      </c>
      <c r="U1460" s="23">
        <v>0</v>
      </c>
      <c r="V1460" s="23">
        <v>3</v>
      </c>
      <c r="W1460" s="23">
        <v>35.98</v>
      </c>
      <c r="X1460" s="23">
        <v>0</v>
      </c>
      <c r="Y1460" s="24">
        <v>0</v>
      </c>
      <c r="Z1460" s="23">
        <v>0</v>
      </c>
      <c r="AA1460" s="23">
        <v>0</v>
      </c>
      <c r="AB1460" s="19" t="str">
        <f>VLOOKUP(E:E,笔记匹配!A:X,3,FALSE)</f>
        <v>圆湘琴</v>
      </c>
      <c r="AC1460" s="19" t="str">
        <f>VLOOKUP(E:E,笔记匹配!A:X,2,FALSE)</f>
        <v>月之精华</v>
      </c>
      <c r="AD1460" s="19" t="str">
        <f>VLOOKUP(E:E,笔记匹配!A:X,4,FALSE)</f>
        <v>广禾堂月之精华</v>
      </c>
    </row>
    <row r="1461" spans="1:30">
      <c r="A1461" s="22" t="s">
        <v>133</v>
      </c>
      <c r="B1461" s="22" t="s">
        <v>610</v>
      </c>
      <c r="C1461" s="23">
        <v>20800058</v>
      </c>
      <c r="D1461" s="22" t="s">
        <v>184</v>
      </c>
      <c r="E1461" s="22" t="s">
        <v>372</v>
      </c>
      <c r="F1461" s="22" t="s">
        <v>611</v>
      </c>
      <c r="G1461" s="23">
        <v>4924835</v>
      </c>
      <c r="H1461" s="22" t="s">
        <v>611</v>
      </c>
      <c r="I1461" s="23">
        <v>4180685</v>
      </c>
      <c r="J1461" s="22" t="s">
        <v>518</v>
      </c>
      <c r="K1461" s="23">
        <v>120.3</v>
      </c>
      <c r="L1461" s="23">
        <v>3003</v>
      </c>
      <c r="M1461" s="23">
        <v>120</v>
      </c>
      <c r="N1461" s="24">
        <v>0.04</v>
      </c>
      <c r="O1461" s="23">
        <v>1</v>
      </c>
      <c r="P1461" s="23">
        <v>40.06</v>
      </c>
      <c r="Q1461" s="23">
        <v>3</v>
      </c>
      <c r="R1461" s="23">
        <v>2</v>
      </c>
      <c r="S1461" s="23">
        <v>6</v>
      </c>
      <c r="T1461" s="23">
        <v>0</v>
      </c>
      <c r="U1461" s="23">
        <v>0</v>
      </c>
      <c r="V1461" s="23">
        <v>11</v>
      </c>
      <c r="W1461" s="23">
        <v>10.94</v>
      </c>
      <c r="X1461" s="23">
        <v>0</v>
      </c>
      <c r="Y1461" s="24">
        <v>0</v>
      </c>
      <c r="Z1461" s="23">
        <v>1</v>
      </c>
      <c r="AA1461" s="23">
        <v>0</v>
      </c>
      <c r="AB1461" s="19" t="str">
        <f>VLOOKUP(E:E,笔记匹配!A:X,3,FALSE)</f>
        <v>圆湘琴</v>
      </c>
      <c r="AC1461" s="19" t="str">
        <f>VLOOKUP(E:E,笔记匹配!A:X,2,FALSE)</f>
        <v>月之精华</v>
      </c>
      <c r="AD1461" s="19" t="str">
        <f>VLOOKUP(E:E,笔记匹配!A:X,4,FALSE)</f>
        <v>广禾堂月之精华</v>
      </c>
    </row>
    <row r="1462" spans="1:30">
      <c r="A1462" s="22" t="s">
        <v>133</v>
      </c>
      <c r="B1462" s="22" t="s">
        <v>614</v>
      </c>
      <c r="C1462" s="23">
        <v>20930624</v>
      </c>
      <c r="D1462" s="22" t="s">
        <v>184</v>
      </c>
      <c r="E1462" s="22" t="s">
        <v>390</v>
      </c>
      <c r="F1462" s="22" t="s">
        <v>615</v>
      </c>
      <c r="G1462" s="23">
        <v>4989047</v>
      </c>
      <c r="H1462" s="22" t="s">
        <v>616</v>
      </c>
      <c r="I1462" s="23">
        <v>4228648</v>
      </c>
      <c r="J1462" s="22" t="s">
        <v>518</v>
      </c>
      <c r="K1462" s="23">
        <v>256.7</v>
      </c>
      <c r="L1462" s="23">
        <v>7378</v>
      </c>
      <c r="M1462" s="23">
        <v>416</v>
      </c>
      <c r="N1462" s="24">
        <v>0.0564</v>
      </c>
      <c r="O1462" s="23">
        <v>0.62</v>
      </c>
      <c r="P1462" s="23">
        <v>34.79</v>
      </c>
      <c r="Q1462" s="23">
        <v>39</v>
      </c>
      <c r="R1462" s="23">
        <v>2</v>
      </c>
      <c r="S1462" s="23">
        <v>17</v>
      </c>
      <c r="T1462" s="23">
        <v>0</v>
      </c>
      <c r="U1462" s="23">
        <v>0</v>
      </c>
      <c r="V1462" s="23">
        <v>58</v>
      </c>
      <c r="W1462" s="23">
        <v>4.43</v>
      </c>
      <c r="X1462" s="23">
        <v>0</v>
      </c>
      <c r="Y1462" s="24">
        <v>0</v>
      </c>
      <c r="Z1462" s="23">
        <v>3</v>
      </c>
      <c r="AA1462" s="23">
        <v>9</v>
      </c>
      <c r="AB1462" s="19" t="str">
        <f>VLOOKUP(E:E,笔记匹配!A:X,3,FALSE)</f>
        <v>大雷芸</v>
      </c>
      <c r="AC1462" s="19" t="str">
        <f>VLOOKUP(E:E,笔记匹配!A:X,2,FALSE)</f>
        <v>月之精华</v>
      </c>
      <c r="AD1462" s="19" t="str">
        <f>VLOOKUP(E:E,笔记匹配!A:X,4,FALSE)</f>
        <v>广禾堂</v>
      </c>
    </row>
    <row r="1463" spans="1:30">
      <c r="A1463" s="22" t="s">
        <v>133</v>
      </c>
      <c r="B1463" s="22" t="s">
        <v>617</v>
      </c>
      <c r="C1463" s="23">
        <v>21038669</v>
      </c>
      <c r="D1463" s="22" t="s">
        <v>184</v>
      </c>
      <c r="E1463" s="22" t="s">
        <v>397</v>
      </c>
      <c r="F1463" s="22" t="s">
        <v>619</v>
      </c>
      <c r="G1463" s="23">
        <v>5038347</v>
      </c>
      <c r="H1463" s="22" t="s">
        <v>619</v>
      </c>
      <c r="I1463" s="23">
        <v>4265435</v>
      </c>
      <c r="J1463" s="22" t="s">
        <v>518</v>
      </c>
      <c r="K1463" s="23">
        <v>45.21</v>
      </c>
      <c r="L1463" s="23">
        <v>1912</v>
      </c>
      <c r="M1463" s="23">
        <v>49</v>
      </c>
      <c r="N1463" s="24">
        <v>0.0256</v>
      </c>
      <c r="O1463" s="23">
        <v>0.92</v>
      </c>
      <c r="P1463" s="23">
        <v>23.65</v>
      </c>
      <c r="Q1463" s="23">
        <v>0</v>
      </c>
      <c r="R1463" s="23">
        <v>0</v>
      </c>
      <c r="S1463" s="23">
        <v>3</v>
      </c>
      <c r="T1463" s="23">
        <v>0</v>
      </c>
      <c r="U1463" s="23">
        <v>1</v>
      </c>
      <c r="V1463" s="23">
        <v>4</v>
      </c>
      <c r="W1463" s="23">
        <v>11.3</v>
      </c>
      <c r="X1463" s="23">
        <v>0</v>
      </c>
      <c r="Y1463" s="24">
        <v>0</v>
      </c>
      <c r="Z1463" s="23">
        <v>0</v>
      </c>
      <c r="AA1463" s="23">
        <v>0</v>
      </c>
      <c r="AB1463" s="19" t="str">
        <f>VLOOKUP(E:E,笔记匹配!A:X,3,FALSE)</f>
        <v>木木酱</v>
      </c>
      <c r="AC1463" s="19" t="str">
        <f>VLOOKUP(E:E,笔记匹配!A:X,2,FALSE)</f>
        <v>月之精华</v>
      </c>
      <c r="AD1463" s="19" t="str">
        <f>VLOOKUP(E:E,笔记匹配!A:X,4,FALSE)</f>
        <v>广禾堂月子汤</v>
      </c>
    </row>
    <row r="1464" spans="1:30">
      <c r="A1464" s="22" t="s">
        <v>133</v>
      </c>
      <c r="B1464" s="22" t="s">
        <v>620</v>
      </c>
      <c r="C1464" s="23">
        <v>21399553</v>
      </c>
      <c r="D1464" s="22" t="s">
        <v>184</v>
      </c>
      <c r="E1464" s="22" t="s">
        <v>398</v>
      </c>
      <c r="F1464" s="22" t="s">
        <v>621</v>
      </c>
      <c r="G1464" s="23">
        <v>5211391</v>
      </c>
      <c r="H1464" s="22" t="s">
        <v>621</v>
      </c>
      <c r="I1464" s="23">
        <v>4393763</v>
      </c>
      <c r="J1464" s="22" t="s">
        <v>518</v>
      </c>
      <c r="K1464" s="23">
        <v>58.53</v>
      </c>
      <c r="L1464" s="23">
        <v>1520</v>
      </c>
      <c r="M1464" s="23">
        <v>70</v>
      </c>
      <c r="N1464" s="24">
        <v>0.0461</v>
      </c>
      <c r="O1464" s="23">
        <v>0.84</v>
      </c>
      <c r="P1464" s="23">
        <v>38.51</v>
      </c>
      <c r="Q1464" s="23">
        <v>5</v>
      </c>
      <c r="R1464" s="23">
        <v>0</v>
      </c>
      <c r="S1464" s="23">
        <v>1</v>
      </c>
      <c r="T1464" s="23">
        <v>0</v>
      </c>
      <c r="U1464" s="23">
        <v>0</v>
      </c>
      <c r="V1464" s="23">
        <v>6</v>
      </c>
      <c r="W1464" s="23">
        <v>9.76</v>
      </c>
      <c r="X1464" s="23">
        <v>0</v>
      </c>
      <c r="Y1464" s="24">
        <v>0</v>
      </c>
      <c r="Z1464" s="23">
        <v>2</v>
      </c>
      <c r="AA1464" s="23">
        <v>0</v>
      </c>
      <c r="AB1464" s="19" t="str">
        <f>VLOOKUP(E:E,笔记匹配!A:X,3,FALSE)</f>
        <v>苏Su超级爱吃甜品呀</v>
      </c>
      <c r="AC1464" s="19" t="str">
        <f>VLOOKUP(E:E,笔记匹配!A:X,2,FALSE)</f>
        <v>月之精华</v>
      </c>
      <c r="AD1464" s="19" t="str">
        <f>VLOOKUP(E:E,笔记匹配!A:X,4,FALSE)</f>
        <v>无</v>
      </c>
    </row>
    <row r="1465" spans="1:30">
      <c r="A1465" s="22" t="s">
        <v>133</v>
      </c>
      <c r="B1465" s="22" t="s">
        <v>622</v>
      </c>
      <c r="C1465" s="23">
        <v>21495214</v>
      </c>
      <c r="D1465" s="22" t="s">
        <v>184</v>
      </c>
      <c r="E1465" s="22" t="s">
        <v>399</v>
      </c>
      <c r="F1465" s="22" t="s">
        <v>623</v>
      </c>
      <c r="G1465" s="23">
        <v>5254218</v>
      </c>
      <c r="H1465" s="22" t="s">
        <v>623</v>
      </c>
      <c r="I1465" s="23">
        <v>4426644</v>
      </c>
      <c r="J1465" s="22" t="s">
        <v>518</v>
      </c>
      <c r="K1465" s="23">
        <v>198.5</v>
      </c>
      <c r="L1465" s="23">
        <v>7491</v>
      </c>
      <c r="M1465" s="23">
        <v>483</v>
      </c>
      <c r="N1465" s="24">
        <v>0.0645</v>
      </c>
      <c r="O1465" s="23">
        <v>0.41</v>
      </c>
      <c r="P1465" s="23">
        <v>26.5</v>
      </c>
      <c r="Q1465" s="23">
        <v>15</v>
      </c>
      <c r="R1465" s="23">
        <v>0</v>
      </c>
      <c r="S1465" s="23">
        <v>13</v>
      </c>
      <c r="T1465" s="23">
        <v>1</v>
      </c>
      <c r="U1465" s="23">
        <v>1</v>
      </c>
      <c r="V1465" s="23">
        <v>30</v>
      </c>
      <c r="W1465" s="23">
        <v>6.62</v>
      </c>
      <c r="X1465" s="23">
        <v>0</v>
      </c>
      <c r="Y1465" s="24">
        <v>0</v>
      </c>
      <c r="Z1465" s="23">
        <v>4</v>
      </c>
      <c r="AA1465" s="23">
        <v>2</v>
      </c>
      <c r="AB1465" s="19" t="str">
        <f>VLOOKUP(E:E,笔记匹配!A:X,3,FALSE)</f>
        <v>可可奈</v>
      </c>
      <c r="AC1465" s="19" t="str">
        <f>VLOOKUP(E:E,笔记匹配!A:X,2,FALSE)</f>
        <v>无</v>
      </c>
      <c r="AD1465" s="19" t="str">
        <f>VLOOKUP(E:E,笔记匹配!A:X,4,FALSE)</f>
        <v>无</v>
      </c>
    </row>
    <row r="1466" spans="1:30">
      <c r="A1466" s="22" t="s">
        <v>133</v>
      </c>
      <c r="B1466" s="22" t="s">
        <v>625</v>
      </c>
      <c r="C1466" s="23">
        <v>21579972</v>
      </c>
      <c r="D1466" s="22" t="s">
        <v>184</v>
      </c>
      <c r="E1466" s="22" t="s">
        <v>401</v>
      </c>
      <c r="F1466" s="22" t="s">
        <v>626</v>
      </c>
      <c r="G1466" s="23">
        <v>5291454</v>
      </c>
      <c r="H1466" s="22" t="s">
        <v>627</v>
      </c>
      <c r="I1466" s="23">
        <v>4455685</v>
      </c>
      <c r="J1466" s="22" t="s">
        <v>518</v>
      </c>
      <c r="K1466" s="23">
        <v>202.21</v>
      </c>
      <c r="L1466" s="23">
        <v>10613</v>
      </c>
      <c r="M1466" s="23">
        <v>778</v>
      </c>
      <c r="N1466" s="24">
        <v>0.0733</v>
      </c>
      <c r="O1466" s="23">
        <v>0.26</v>
      </c>
      <c r="P1466" s="23">
        <v>19.05</v>
      </c>
      <c r="Q1466" s="23">
        <v>9</v>
      </c>
      <c r="R1466" s="23">
        <v>0</v>
      </c>
      <c r="S1466" s="23">
        <v>6</v>
      </c>
      <c r="T1466" s="23">
        <v>0</v>
      </c>
      <c r="U1466" s="23">
        <v>1</v>
      </c>
      <c r="V1466" s="23">
        <v>16</v>
      </c>
      <c r="W1466" s="23">
        <v>12.64</v>
      </c>
      <c r="X1466" s="23">
        <v>0</v>
      </c>
      <c r="Y1466" s="24">
        <v>0</v>
      </c>
      <c r="Z1466" s="23">
        <v>8</v>
      </c>
      <c r="AA1466" s="23">
        <v>2</v>
      </c>
      <c r="AB1466" s="19" t="str">
        <f>VLOOKUP(E:E,笔记匹配!A:X,3,FALSE)</f>
        <v>是麦子吖~</v>
      </c>
      <c r="AC1466" s="19" t="str">
        <f>VLOOKUP(E:E,笔记匹配!A:X,2,FALSE)</f>
        <v>无</v>
      </c>
      <c r="AD1466" s="19" t="str">
        <f>VLOOKUP(E:E,笔记匹配!A:X,4,FALSE)</f>
        <v>无</v>
      </c>
    </row>
    <row r="1467" spans="1:30">
      <c r="A1467" s="22" t="s">
        <v>133</v>
      </c>
      <c r="B1467" s="22" t="s">
        <v>628</v>
      </c>
      <c r="C1467" s="23">
        <v>21705266</v>
      </c>
      <c r="D1467" s="22" t="s">
        <v>184</v>
      </c>
      <c r="E1467" s="22" t="s">
        <v>402</v>
      </c>
      <c r="F1467" s="22" t="s">
        <v>629</v>
      </c>
      <c r="G1467" s="23">
        <v>5346081</v>
      </c>
      <c r="H1467" s="22" t="s">
        <v>629</v>
      </c>
      <c r="I1467" s="23">
        <v>4497501</v>
      </c>
      <c r="J1467" s="22" t="s">
        <v>518</v>
      </c>
      <c r="K1467" s="23">
        <v>202.85</v>
      </c>
      <c r="L1467" s="23">
        <v>9673</v>
      </c>
      <c r="M1467" s="23">
        <v>573</v>
      </c>
      <c r="N1467" s="24">
        <v>0.0592</v>
      </c>
      <c r="O1467" s="23">
        <v>0.35</v>
      </c>
      <c r="P1467" s="23">
        <v>20.97</v>
      </c>
      <c r="Q1467" s="23">
        <v>13</v>
      </c>
      <c r="R1467" s="23">
        <v>0</v>
      </c>
      <c r="S1467" s="23">
        <v>13</v>
      </c>
      <c r="T1467" s="23">
        <v>0</v>
      </c>
      <c r="U1467" s="23">
        <v>0</v>
      </c>
      <c r="V1467" s="23">
        <v>26</v>
      </c>
      <c r="W1467" s="23">
        <v>7.8</v>
      </c>
      <c r="X1467" s="23">
        <v>0</v>
      </c>
      <c r="Y1467" s="24">
        <v>0</v>
      </c>
      <c r="Z1467" s="23">
        <v>3</v>
      </c>
      <c r="AA1467" s="23">
        <v>0</v>
      </c>
      <c r="AB1467" s="19" t="str">
        <f>VLOOKUP(E:E,笔记匹配!A:X,3,FALSE)</f>
        <v>小茹来杯冰美式</v>
      </c>
      <c r="AC1467" s="19" t="str">
        <f>VLOOKUP(E:E,笔记匹配!A:X,2,FALSE)</f>
        <v>月之精华</v>
      </c>
      <c r="AD1467" s="19" t="str">
        <f>VLOOKUP(E:E,笔记匹配!A:X,4,FALSE)</f>
        <v>无</v>
      </c>
    </row>
    <row r="1468" spans="1:30">
      <c r="A1468" s="22" t="s">
        <v>133</v>
      </c>
      <c r="B1468" s="22" t="s">
        <v>630</v>
      </c>
      <c r="C1468" s="23">
        <v>21902004</v>
      </c>
      <c r="D1468" s="22" t="s">
        <v>184</v>
      </c>
      <c r="E1468" s="22" t="s">
        <v>403</v>
      </c>
      <c r="F1468" s="22" t="s">
        <v>631</v>
      </c>
      <c r="G1468" s="23">
        <v>5439828</v>
      </c>
      <c r="H1468" s="22" t="s">
        <v>631</v>
      </c>
      <c r="I1468" s="23">
        <v>4568189</v>
      </c>
      <c r="J1468" s="22" t="s">
        <v>518</v>
      </c>
      <c r="K1468" s="23">
        <v>34.92</v>
      </c>
      <c r="L1468" s="23">
        <v>1925</v>
      </c>
      <c r="M1468" s="23">
        <v>49</v>
      </c>
      <c r="N1468" s="24">
        <v>0.0255</v>
      </c>
      <c r="O1468" s="23">
        <v>0.71</v>
      </c>
      <c r="P1468" s="23">
        <v>18.14</v>
      </c>
      <c r="Q1468" s="23">
        <v>0</v>
      </c>
      <c r="R1468" s="23">
        <v>0</v>
      </c>
      <c r="S1468" s="23">
        <v>0</v>
      </c>
      <c r="T1468" s="23">
        <v>-1</v>
      </c>
      <c r="U1468" s="23">
        <v>0</v>
      </c>
      <c r="V1468" s="23">
        <v>-1</v>
      </c>
      <c r="W1468" s="23">
        <v>0</v>
      </c>
      <c r="X1468" s="23">
        <v>0</v>
      </c>
      <c r="Y1468" s="24">
        <v>0</v>
      </c>
      <c r="Z1468" s="23">
        <v>0</v>
      </c>
      <c r="AA1468" s="23">
        <v>0</v>
      </c>
      <c r="AB1468" s="19" t="str">
        <f>VLOOKUP(E:E,笔记匹配!A:X,3,FALSE)</f>
        <v>官方首发! 保姆级双十一攻略，这样买最省钱</v>
      </c>
      <c r="AC1468" s="19" t="str">
        <f>VLOOKUP(E:E,笔记匹配!A:X,2,FALSE)</f>
        <v>无</v>
      </c>
      <c r="AD1468" s="19" t="str">
        <f>VLOOKUP(E:E,笔记匹配!A:X,4,FALSE)</f>
        <v>无</v>
      </c>
    </row>
    <row r="1469" spans="1:30">
      <c r="A1469" s="22" t="s">
        <v>134</v>
      </c>
      <c r="B1469" s="22" t="s">
        <v>521</v>
      </c>
      <c r="C1469" s="23">
        <v>16642222</v>
      </c>
      <c r="D1469" s="22" t="s">
        <v>172</v>
      </c>
      <c r="E1469" s="22" t="s">
        <v>372</v>
      </c>
      <c r="F1469" s="22" t="s">
        <v>522</v>
      </c>
      <c r="G1469" s="23">
        <v>3233847</v>
      </c>
      <c r="H1469" s="22" t="s">
        <v>522</v>
      </c>
      <c r="I1469" s="23">
        <v>2619163</v>
      </c>
      <c r="J1469" s="22" t="s">
        <v>518</v>
      </c>
      <c r="K1469" s="23">
        <v>194.13</v>
      </c>
      <c r="L1469" s="23">
        <v>7078</v>
      </c>
      <c r="M1469" s="23">
        <v>258</v>
      </c>
      <c r="N1469" s="24">
        <v>0.0365</v>
      </c>
      <c r="O1469" s="23">
        <v>0.75</v>
      </c>
      <c r="P1469" s="23">
        <v>27.43</v>
      </c>
      <c r="Q1469" s="23">
        <v>3</v>
      </c>
      <c r="R1469" s="23">
        <v>0</v>
      </c>
      <c r="S1469" s="23">
        <v>1</v>
      </c>
      <c r="T1469" s="23">
        <v>1</v>
      </c>
      <c r="U1469" s="23">
        <v>0</v>
      </c>
      <c r="V1469" s="23">
        <v>5</v>
      </c>
      <c r="W1469" s="23">
        <v>38.83</v>
      </c>
      <c r="X1469" s="23">
        <v>0</v>
      </c>
      <c r="Y1469" s="24">
        <v>0</v>
      </c>
      <c r="Z1469" s="23">
        <v>2</v>
      </c>
      <c r="AA1469" s="23">
        <v>0</v>
      </c>
      <c r="AB1469" s="19" t="str">
        <f>VLOOKUP(E:E,笔记匹配!A:X,3,FALSE)</f>
        <v>圆湘琴</v>
      </c>
      <c r="AC1469" s="19" t="str">
        <f>VLOOKUP(E:E,笔记匹配!A:X,2,FALSE)</f>
        <v>月之精华</v>
      </c>
      <c r="AD1469" s="19" t="str">
        <f>VLOOKUP(E:E,笔记匹配!A:X,4,FALSE)</f>
        <v>广禾堂月之精华</v>
      </c>
    </row>
    <row r="1470" spans="1:30">
      <c r="A1470" s="22" t="s">
        <v>134</v>
      </c>
      <c r="B1470" s="22" t="s">
        <v>521</v>
      </c>
      <c r="C1470" s="23">
        <v>16642794</v>
      </c>
      <c r="D1470" s="22" t="s">
        <v>172</v>
      </c>
      <c r="E1470" s="22" t="s">
        <v>372</v>
      </c>
      <c r="F1470" s="22" t="s">
        <v>523</v>
      </c>
      <c r="G1470" s="23">
        <v>3233955</v>
      </c>
      <c r="H1470" s="22" t="s">
        <v>523</v>
      </c>
      <c r="I1470" s="23">
        <v>2619293</v>
      </c>
      <c r="J1470" s="22" t="s">
        <v>518</v>
      </c>
      <c r="K1470" s="23">
        <v>239.91</v>
      </c>
      <c r="L1470" s="23">
        <v>8627</v>
      </c>
      <c r="M1470" s="23">
        <v>283</v>
      </c>
      <c r="N1470" s="24">
        <v>0.0328</v>
      </c>
      <c r="O1470" s="23">
        <v>0.85</v>
      </c>
      <c r="P1470" s="23">
        <v>27.81</v>
      </c>
      <c r="Q1470" s="23">
        <v>2</v>
      </c>
      <c r="R1470" s="23">
        <v>0</v>
      </c>
      <c r="S1470" s="23">
        <v>1</v>
      </c>
      <c r="T1470" s="23">
        <v>0</v>
      </c>
      <c r="U1470" s="23">
        <v>0</v>
      </c>
      <c r="V1470" s="23">
        <v>3</v>
      </c>
      <c r="W1470" s="23">
        <v>79.97</v>
      </c>
      <c r="X1470" s="23">
        <v>0</v>
      </c>
      <c r="Y1470" s="24">
        <v>0</v>
      </c>
      <c r="Z1470" s="23">
        <v>0</v>
      </c>
      <c r="AA1470" s="23">
        <v>0</v>
      </c>
      <c r="AB1470" s="19" t="str">
        <f>VLOOKUP(E:E,笔记匹配!A:X,3,FALSE)</f>
        <v>圆湘琴</v>
      </c>
      <c r="AC1470" s="19" t="str">
        <f>VLOOKUP(E:E,笔记匹配!A:X,2,FALSE)</f>
        <v>月之精华</v>
      </c>
      <c r="AD1470" s="19" t="str">
        <f>VLOOKUP(E:E,笔记匹配!A:X,4,FALSE)</f>
        <v>广禾堂月之精华</v>
      </c>
    </row>
    <row r="1471" spans="1:30">
      <c r="A1471" s="22" t="s">
        <v>134</v>
      </c>
      <c r="B1471" s="22" t="s">
        <v>521</v>
      </c>
      <c r="C1471" s="23">
        <v>16642894</v>
      </c>
      <c r="D1471" s="22" t="s">
        <v>172</v>
      </c>
      <c r="E1471" s="22" t="s">
        <v>372</v>
      </c>
      <c r="F1471" s="22" t="s">
        <v>524</v>
      </c>
      <c r="G1471" s="23">
        <v>3233979</v>
      </c>
      <c r="H1471" s="22" t="s">
        <v>524</v>
      </c>
      <c r="I1471" s="23">
        <v>2619310</v>
      </c>
      <c r="J1471" s="22" t="s">
        <v>518</v>
      </c>
      <c r="K1471" s="23">
        <v>0.6</v>
      </c>
      <c r="L1471" s="23">
        <v>91</v>
      </c>
      <c r="M1471" s="23">
        <v>2</v>
      </c>
      <c r="N1471" s="24">
        <v>0.022</v>
      </c>
      <c r="O1471" s="23">
        <v>0.3</v>
      </c>
      <c r="P1471" s="23">
        <v>6.59</v>
      </c>
      <c r="Q1471" s="23">
        <v>0</v>
      </c>
      <c r="R1471" s="23">
        <v>0</v>
      </c>
      <c r="S1471" s="23">
        <v>0</v>
      </c>
      <c r="T1471" s="23">
        <v>0</v>
      </c>
      <c r="U1471" s="23">
        <v>0</v>
      </c>
      <c r="V1471" s="23">
        <v>0</v>
      </c>
      <c r="W1471" s="23">
        <v>0</v>
      </c>
      <c r="X1471" s="23">
        <v>0</v>
      </c>
      <c r="Y1471" s="24">
        <v>0</v>
      </c>
      <c r="Z1471" s="23">
        <v>0</v>
      </c>
      <c r="AA1471" s="23">
        <v>0</v>
      </c>
      <c r="AB1471" s="19" t="str">
        <f>VLOOKUP(E:E,笔记匹配!A:X,3,FALSE)</f>
        <v>圆湘琴</v>
      </c>
      <c r="AC1471" s="19" t="str">
        <f>VLOOKUP(E:E,笔记匹配!A:X,2,FALSE)</f>
        <v>月之精华</v>
      </c>
      <c r="AD1471" s="19" t="str">
        <f>VLOOKUP(E:E,笔记匹配!A:X,4,FALSE)</f>
        <v>广禾堂月之精华</v>
      </c>
    </row>
    <row r="1472" spans="1:30">
      <c r="A1472" s="22" t="s">
        <v>134</v>
      </c>
      <c r="B1472" s="22" t="s">
        <v>531</v>
      </c>
      <c r="C1472" s="23">
        <v>16851432</v>
      </c>
      <c r="D1472" s="22" t="s">
        <v>172</v>
      </c>
      <c r="E1472" s="22" t="s">
        <v>372</v>
      </c>
      <c r="F1472" s="22" t="s">
        <v>532</v>
      </c>
      <c r="G1472" s="23">
        <v>3264185</v>
      </c>
      <c r="H1472" s="22" t="s">
        <v>532</v>
      </c>
      <c r="I1472" s="23">
        <v>2651960</v>
      </c>
      <c r="J1472" s="22" t="s">
        <v>518</v>
      </c>
      <c r="K1472" s="23">
        <v>69.1</v>
      </c>
      <c r="L1472" s="23">
        <v>4142</v>
      </c>
      <c r="M1472" s="23">
        <v>145</v>
      </c>
      <c r="N1472" s="24">
        <v>0.035</v>
      </c>
      <c r="O1472" s="23">
        <v>0.48</v>
      </c>
      <c r="P1472" s="23">
        <v>16.68</v>
      </c>
      <c r="Q1472" s="23">
        <v>0</v>
      </c>
      <c r="R1472" s="23">
        <v>0</v>
      </c>
      <c r="S1472" s="23">
        <v>2</v>
      </c>
      <c r="T1472" s="23">
        <v>0</v>
      </c>
      <c r="U1472" s="23">
        <v>0</v>
      </c>
      <c r="V1472" s="23">
        <v>2</v>
      </c>
      <c r="W1472" s="23">
        <v>34.55</v>
      </c>
      <c r="X1472" s="23">
        <v>0</v>
      </c>
      <c r="Y1472" s="24">
        <v>0</v>
      </c>
      <c r="Z1472" s="23">
        <v>0</v>
      </c>
      <c r="AA1472" s="23">
        <v>0</v>
      </c>
      <c r="AB1472" s="19" t="str">
        <f>VLOOKUP(E:E,笔记匹配!A:X,3,FALSE)</f>
        <v>圆湘琴</v>
      </c>
      <c r="AC1472" s="19" t="str">
        <f>VLOOKUP(E:E,笔记匹配!A:X,2,FALSE)</f>
        <v>月之精华</v>
      </c>
      <c r="AD1472" s="19" t="str">
        <f>VLOOKUP(E:E,笔记匹配!A:X,4,FALSE)</f>
        <v>广禾堂月之精华</v>
      </c>
    </row>
    <row r="1473" spans="1:30">
      <c r="A1473" s="22" t="s">
        <v>134</v>
      </c>
      <c r="B1473" s="22" t="s">
        <v>557</v>
      </c>
      <c r="C1473" s="23">
        <v>17419696</v>
      </c>
      <c r="D1473" s="22" t="s">
        <v>172</v>
      </c>
      <c r="E1473" s="22" t="s">
        <v>372</v>
      </c>
      <c r="F1473" s="22" t="s">
        <v>558</v>
      </c>
      <c r="G1473" s="23">
        <v>3345513</v>
      </c>
      <c r="H1473" s="22" t="s">
        <v>558</v>
      </c>
      <c r="I1473" s="23">
        <v>2733316</v>
      </c>
      <c r="J1473" s="22" t="s">
        <v>518</v>
      </c>
      <c r="K1473" s="23">
        <v>219.2</v>
      </c>
      <c r="L1473" s="23">
        <v>10413</v>
      </c>
      <c r="M1473" s="23">
        <v>283</v>
      </c>
      <c r="N1473" s="24">
        <v>0.0272</v>
      </c>
      <c r="O1473" s="23">
        <v>0.77</v>
      </c>
      <c r="P1473" s="23">
        <v>21.05</v>
      </c>
      <c r="Q1473" s="23">
        <v>2</v>
      </c>
      <c r="R1473" s="23">
        <v>0</v>
      </c>
      <c r="S1473" s="23">
        <v>2</v>
      </c>
      <c r="T1473" s="23">
        <v>0</v>
      </c>
      <c r="U1473" s="23">
        <v>0</v>
      </c>
      <c r="V1473" s="23">
        <v>4</v>
      </c>
      <c r="W1473" s="23">
        <v>54.8</v>
      </c>
      <c r="X1473" s="23">
        <v>0</v>
      </c>
      <c r="Y1473" s="24">
        <v>0</v>
      </c>
      <c r="Z1473" s="23">
        <v>1</v>
      </c>
      <c r="AA1473" s="23">
        <v>0</v>
      </c>
      <c r="AB1473" s="19" t="str">
        <f>VLOOKUP(E:E,笔记匹配!A:X,3,FALSE)</f>
        <v>圆湘琴</v>
      </c>
      <c r="AC1473" s="19" t="str">
        <f>VLOOKUP(E:E,笔记匹配!A:X,2,FALSE)</f>
        <v>月之精华</v>
      </c>
      <c r="AD1473" s="19" t="str">
        <f>VLOOKUP(E:E,笔记匹配!A:X,4,FALSE)</f>
        <v>广禾堂月之精华</v>
      </c>
    </row>
    <row r="1474" spans="1:30">
      <c r="A1474" s="22" t="s">
        <v>134</v>
      </c>
      <c r="B1474" s="22" t="s">
        <v>569</v>
      </c>
      <c r="C1474" s="23">
        <v>17994331</v>
      </c>
      <c r="D1474" s="22" t="s">
        <v>172</v>
      </c>
      <c r="E1474" s="22" t="s">
        <v>372</v>
      </c>
      <c r="F1474" s="22" t="s">
        <v>570</v>
      </c>
      <c r="G1474" s="23">
        <v>3555881</v>
      </c>
      <c r="H1474" s="22" t="s">
        <v>570</v>
      </c>
      <c r="I1474" s="23">
        <v>2940876</v>
      </c>
      <c r="J1474" s="22" t="s">
        <v>518</v>
      </c>
      <c r="K1474" s="23">
        <v>0.85</v>
      </c>
      <c r="L1474" s="23">
        <v>127</v>
      </c>
      <c r="M1474" s="23">
        <v>3</v>
      </c>
      <c r="N1474" s="24">
        <v>0.0236</v>
      </c>
      <c r="O1474" s="23">
        <v>0.28</v>
      </c>
      <c r="P1474" s="23">
        <v>6.69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23">
        <v>0</v>
      </c>
      <c r="X1474" s="23">
        <v>0</v>
      </c>
      <c r="Y1474" s="24">
        <v>0</v>
      </c>
      <c r="Z1474" s="23">
        <v>0</v>
      </c>
      <c r="AA1474" s="23">
        <v>0</v>
      </c>
      <c r="AB1474" s="19" t="str">
        <f>VLOOKUP(E:E,笔记匹配!A:X,3,FALSE)</f>
        <v>圆湘琴</v>
      </c>
      <c r="AC1474" s="19" t="str">
        <f>VLOOKUP(E:E,笔记匹配!A:X,2,FALSE)</f>
        <v>月之精华</v>
      </c>
      <c r="AD1474" s="19" t="str">
        <f>VLOOKUP(E:E,笔记匹配!A:X,4,FALSE)</f>
        <v>广禾堂月之精华</v>
      </c>
    </row>
    <row r="1475" spans="1:30">
      <c r="A1475" s="22" t="s">
        <v>134</v>
      </c>
      <c r="B1475" s="22" t="s">
        <v>573</v>
      </c>
      <c r="C1475" s="23">
        <v>18062841</v>
      </c>
      <c r="D1475" s="22" t="s">
        <v>172</v>
      </c>
      <c r="E1475" s="22" t="s">
        <v>373</v>
      </c>
      <c r="F1475" s="22" t="s">
        <v>574</v>
      </c>
      <c r="G1475" s="23">
        <v>3590010</v>
      </c>
      <c r="H1475" s="22" t="s">
        <v>575</v>
      </c>
      <c r="I1475" s="23">
        <v>2975201</v>
      </c>
      <c r="J1475" s="22" t="s">
        <v>518</v>
      </c>
      <c r="K1475" s="23">
        <v>0.6</v>
      </c>
      <c r="L1475" s="23">
        <v>172</v>
      </c>
      <c r="M1475" s="23">
        <v>2</v>
      </c>
      <c r="N1475" s="24">
        <v>0.0116</v>
      </c>
      <c r="O1475" s="23">
        <v>0.3</v>
      </c>
      <c r="P1475" s="23">
        <v>3.49</v>
      </c>
      <c r="Q1475" s="23">
        <v>0</v>
      </c>
      <c r="R1475" s="23">
        <v>0</v>
      </c>
      <c r="S1475" s="23">
        <v>0</v>
      </c>
      <c r="T1475" s="23">
        <v>0</v>
      </c>
      <c r="U1475" s="23">
        <v>0</v>
      </c>
      <c r="V1475" s="23">
        <v>0</v>
      </c>
      <c r="W1475" s="23">
        <v>0</v>
      </c>
      <c r="X1475" s="23">
        <v>0</v>
      </c>
      <c r="Y1475" s="24">
        <v>0</v>
      </c>
      <c r="Z1475" s="23">
        <v>0</v>
      </c>
      <c r="AA1475" s="23">
        <v>0</v>
      </c>
      <c r="AB1475" s="19" t="str">
        <f>VLOOKUP(E:E,笔记匹配!A:X,3,FALSE)</f>
        <v>西米是个小可爱</v>
      </c>
      <c r="AC1475" s="19" t="str">
        <f>VLOOKUP(E:E,笔记匹配!A:X,2,FALSE)</f>
        <v>月之精华</v>
      </c>
      <c r="AD1475" s="19" t="str">
        <f>VLOOKUP(E:E,笔记匹配!A:X,4,FALSE)</f>
        <v>广禾堂</v>
      </c>
    </row>
    <row r="1476" spans="1:30">
      <c r="A1476" s="22" t="s">
        <v>134</v>
      </c>
      <c r="B1476" s="22" t="s">
        <v>573</v>
      </c>
      <c r="C1476" s="23">
        <v>18063010</v>
      </c>
      <c r="D1476" s="22" t="s">
        <v>172</v>
      </c>
      <c r="E1476" s="22" t="s">
        <v>373</v>
      </c>
      <c r="F1476" s="22" t="s">
        <v>576</v>
      </c>
      <c r="G1476" s="23">
        <v>3590089</v>
      </c>
      <c r="H1476" s="22" t="s">
        <v>577</v>
      </c>
      <c r="I1476" s="23">
        <v>2975278</v>
      </c>
      <c r="J1476" s="22" t="s">
        <v>518</v>
      </c>
      <c r="K1476" s="23">
        <v>33.24</v>
      </c>
      <c r="L1476" s="23">
        <v>2309</v>
      </c>
      <c r="M1476" s="23">
        <v>76</v>
      </c>
      <c r="N1476" s="24">
        <v>0.0329</v>
      </c>
      <c r="O1476" s="23">
        <v>0.44</v>
      </c>
      <c r="P1476" s="23">
        <v>14.4</v>
      </c>
      <c r="Q1476" s="23">
        <v>1</v>
      </c>
      <c r="R1476" s="23">
        <v>0</v>
      </c>
      <c r="S1476" s="23">
        <v>0</v>
      </c>
      <c r="T1476" s="23">
        <v>0</v>
      </c>
      <c r="U1476" s="23">
        <v>0</v>
      </c>
      <c r="V1476" s="23">
        <v>1</v>
      </c>
      <c r="W1476" s="23">
        <v>33.24</v>
      </c>
      <c r="X1476" s="23">
        <v>0</v>
      </c>
      <c r="Y1476" s="24">
        <v>0</v>
      </c>
      <c r="Z1476" s="23">
        <v>0</v>
      </c>
      <c r="AA1476" s="23">
        <v>0</v>
      </c>
      <c r="AB1476" s="19" t="str">
        <f>VLOOKUP(E:E,笔记匹配!A:X,3,FALSE)</f>
        <v>西米是个小可爱</v>
      </c>
      <c r="AC1476" s="19" t="str">
        <f>VLOOKUP(E:E,笔记匹配!A:X,2,FALSE)</f>
        <v>月之精华</v>
      </c>
      <c r="AD1476" s="19" t="str">
        <f>VLOOKUP(E:E,笔记匹配!A:X,4,FALSE)</f>
        <v>广禾堂</v>
      </c>
    </row>
    <row r="1477" spans="1:30">
      <c r="A1477" s="22" t="s">
        <v>134</v>
      </c>
      <c r="B1477" s="22" t="s">
        <v>578</v>
      </c>
      <c r="C1477" s="23">
        <v>18063089</v>
      </c>
      <c r="D1477" s="22" t="s">
        <v>172</v>
      </c>
      <c r="E1477" s="22" t="s">
        <v>372</v>
      </c>
      <c r="F1477" s="22" t="s">
        <v>579</v>
      </c>
      <c r="G1477" s="23">
        <v>3590129</v>
      </c>
      <c r="H1477" s="22" t="s">
        <v>580</v>
      </c>
      <c r="I1477" s="23">
        <v>2975322</v>
      </c>
      <c r="J1477" s="22" t="s">
        <v>518</v>
      </c>
      <c r="K1477" s="23">
        <v>58.26</v>
      </c>
      <c r="L1477" s="23">
        <v>2197</v>
      </c>
      <c r="M1477" s="23">
        <v>66</v>
      </c>
      <c r="N1477" s="24">
        <v>0.03</v>
      </c>
      <c r="O1477" s="23">
        <v>0.88</v>
      </c>
      <c r="P1477" s="23">
        <v>26.52</v>
      </c>
      <c r="Q1477" s="23">
        <v>0</v>
      </c>
      <c r="R1477" s="23">
        <v>0</v>
      </c>
      <c r="S1477" s="23">
        <v>1</v>
      </c>
      <c r="T1477" s="23">
        <v>0</v>
      </c>
      <c r="U1477" s="23">
        <v>0</v>
      </c>
      <c r="V1477" s="23">
        <v>1</v>
      </c>
      <c r="W1477" s="23">
        <v>58.26</v>
      </c>
      <c r="X1477" s="23">
        <v>0</v>
      </c>
      <c r="Y1477" s="24">
        <v>0</v>
      </c>
      <c r="Z1477" s="23">
        <v>0</v>
      </c>
      <c r="AA1477" s="23">
        <v>0</v>
      </c>
      <c r="AB1477" s="19" t="str">
        <f>VLOOKUP(E:E,笔记匹配!A:X,3,FALSE)</f>
        <v>圆湘琴</v>
      </c>
      <c r="AC1477" s="19" t="str">
        <f>VLOOKUP(E:E,笔记匹配!A:X,2,FALSE)</f>
        <v>月之精华</v>
      </c>
      <c r="AD1477" s="19" t="str">
        <f>VLOOKUP(E:E,笔记匹配!A:X,4,FALSE)</f>
        <v>广禾堂月之精华</v>
      </c>
    </row>
    <row r="1478" spans="1:30">
      <c r="A1478" s="22" t="s">
        <v>134</v>
      </c>
      <c r="B1478" s="22" t="s">
        <v>590</v>
      </c>
      <c r="C1478" s="23">
        <v>19153892</v>
      </c>
      <c r="D1478" s="22" t="s">
        <v>184</v>
      </c>
      <c r="E1478" s="22" t="s">
        <v>374</v>
      </c>
      <c r="F1478" s="22" t="s">
        <v>591</v>
      </c>
      <c r="G1478" s="23">
        <v>4107361</v>
      </c>
      <c r="H1478" s="22" t="s">
        <v>591</v>
      </c>
      <c r="I1478" s="23">
        <v>3489735</v>
      </c>
      <c r="J1478" s="22" t="s">
        <v>518</v>
      </c>
      <c r="K1478" s="23">
        <v>11.54</v>
      </c>
      <c r="L1478" s="23">
        <v>268</v>
      </c>
      <c r="M1478" s="23">
        <v>20</v>
      </c>
      <c r="N1478" s="24">
        <v>0.0746</v>
      </c>
      <c r="O1478" s="23">
        <v>0.58</v>
      </c>
      <c r="P1478" s="23">
        <v>43.06</v>
      </c>
      <c r="Q1478" s="23">
        <v>0</v>
      </c>
      <c r="R1478" s="23">
        <v>0</v>
      </c>
      <c r="S1478" s="23">
        <v>1</v>
      </c>
      <c r="T1478" s="23">
        <v>0</v>
      </c>
      <c r="U1478" s="23">
        <v>0</v>
      </c>
      <c r="V1478" s="23">
        <v>1</v>
      </c>
      <c r="W1478" s="23">
        <v>11.54</v>
      </c>
      <c r="X1478" s="23">
        <v>0</v>
      </c>
      <c r="Y1478" s="24">
        <v>0</v>
      </c>
      <c r="Z1478" s="23">
        <v>0</v>
      </c>
      <c r="AA1478" s="23">
        <v>0</v>
      </c>
      <c r="AB1478" s="19" t="str">
        <f>VLOOKUP(E:E,笔记匹配!A:X,3,FALSE)</f>
        <v>是你拐</v>
      </c>
      <c r="AC1478" s="19" t="str">
        <f>VLOOKUP(E:E,笔记匹配!A:X,2,FALSE)</f>
        <v>月之精华</v>
      </c>
      <c r="AD1478" s="19" t="str">
        <f>VLOOKUP(E:E,笔记匹配!A:X,4,FALSE)</f>
        <v>广禾堂月之精华</v>
      </c>
    </row>
    <row r="1479" spans="1:30">
      <c r="A1479" s="22" t="s">
        <v>134</v>
      </c>
      <c r="B1479" s="22" t="s">
        <v>598</v>
      </c>
      <c r="C1479" s="23">
        <v>19868929</v>
      </c>
      <c r="D1479" s="22" t="s">
        <v>172</v>
      </c>
      <c r="E1479" s="22" t="s">
        <v>372</v>
      </c>
      <c r="F1479" s="22" t="s">
        <v>599</v>
      </c>
      <c r="G1479" s="23">
        <v>4439660</v>
      </c>
      <c r="H1479" s="22" t="s">
        <v>599</v>
      </c>
      <c r="I1479" s="23">
        <v>3806955</v>
      </c>
      <c r="J1479" s="22" t="s">
        <v>518</v>
      </c>
      <c r="K1479" s="23">
        <v>102.41</v>
      </c>
      <c r="L1479" s="23">
        <v>4405</v>
      </c>
      <c r="M1479" s="23">
        <v>120</v>
      </c>
      <c r="N1479" s="24">
        <v>0.0272</v>
      </c>
      <c r="O1479" s="23">
        <v>0.85</v>
      </c>
      <c r="P1479" s="23">
        <v>23.25</v>
      </c>
      <c r="Q1479" s="23">
        <v>0</v>
      </c>
      <c r="R1479" s="23">
        <v>0</v>
      </c>
      <c r="S1479" s="23">
        <v>1</v>
      </c>
      <c r="T1479" s="23">
        <v>0</v>
      </c>
      <c r="U1479" s="23">
        <v>1</v>
      </c>
      <c r="V1479" s="23">
        <v>2</v>
      </c>
      <c r="W1479" s="23">
        <v>51.2</v>
      </c>
      <c r="X1479" s="23">
        <v>0</v>
      </c>
      <c r="Y1479" s="24">
        <v>0</v>
      </c>
      <c r="Z1479" s="23">
        <v>1</v>
      </c>
      <c r="AA1479" s="23">
        <v>0</v>
      </c>
      <c r="AB1479" s="19" t="str">
        <f>VLOOKUP(E:E,笔记匹配!A:X,3,FALSE)</f>
        <v>圆湘琴</v>
      </c>
      <c r="AC1479" s="19" t="str">
        <f>VLOOKUP(E:E,笔记匹配!A:X,2,FALSE)</f>
        <v>月之精华</v>
      </c>
      <c r="AD1479" s="19" t="str">
        <f>VLOOKUP(E:E,笔记匹配!A:X,4,FALSE)</f>
        <v>广禾堂月之精华</v>
      </c>
    </row>
    <row r="1480" spans="1:30">
      <c r="A1480" s="22" t="s">
        <v>134</v>
      </c>
      <c r="B1480" s="22" t="s">
        <v>610</v>
      </c>
      <c r="C1480" s="23">
        <v>20800058</v>
      </c>
      <c r="D1480" s="22" t="s">
        <v>184</v>
      </c>
      <c r="E1480" s="22" t="s">
        <v>372</v>
      </c>
      <c r="F1480" s="22" t="s">
        <v>611</v>
      </c>
      <c r="G1480" s="23">
        <v>4924835</v>
      </c>
      <c r="H1480" s="22" t="s">
        <v>611</v>
      </c>
      <c r="I1480" s="23">
        <v>4180685</v>
      </c>
      <c r="J1480" s="22" t="s">
        <v>518</v>
      </c>
      <c r="K1480" s="23">
        <v>110.63</v>
      </c>
      <c r="L1480" s="23">
        <v>3022</v>
      </c>
      <c r="M1480" s="23">
        <v>103</v>
      </c>
      <c r="N1480" s="24">
        <v>0.0341</v>
      </c>
      <c r="O1480" s="23">
        <v>1.07</v>
      </c>
      <c r="P1480" s="23">
        <v>36.61</v>
      </c>
      <c r="Q1480" s="23">
        <v>3</v>
      </c>
      <c r="R1480" s="23">
        <v>0</v>
      </c>
      <c r="S1480" s="23">
        <v>8</v>
      </c>
      <c r="T1480" s="23">
        <v>0</v>
      </c>
      <c r="U1480" s="23">
        <v>1</v>
      </c>
      <c r="V1480" s="23">
        <v>12</v>
      </c>
      <c r="W1480" s="23">
        <v>9.22</v>
      </c>
      <c r="X1480" s="23">
        <v>0</v>
      </c>
      <c r="Y1480" s="24">
        <v>0</v>
      </c>
      <c r="Z1480" s="23">
        <v>4</v>
      </c>
      <c r="AA1480" s="23">
        <v>0</v>
      </c>
      <c r="AB1480" s="19" t="str">
        <f>VLOOKUP(E:E,笔记匹配!A:X,3,FALSE)</f>
        <v>圆湘琴</v>
      </c>
      <c r="AC1480" s="19" t="str">
        <f>VLOOKUP(E:E,笔记匹配!A:X,2,FALSE)</f>
        <v>月之精华</v>
      </c>
      <c r="AD1480" s="19" t="str">
        <f>VLOOKUP(E:E,笔记匹配!A:X,4,FALSE)</f>
        <v>广禾堂月之精华</v>
      </c>
    </row>
    <row r="1481" spans="1:30">
      <c r="A1481" s="22" t="s">
        <v>134</v>
      </c>
      <c r="B1481" s="22" t="s">
        <v>614</v>
      </c>
      <c r="C1481" s="23">
        <v>20930624</v>
      </c>
      <c r="D1481" s="22" t="s">
        <v>184</v>
      </c>
      <c r="E1481" s="22" t="s">
        <v>390</v>
      </c>
      <c r="F1481" s="22" t="s">
        <v>615</v>
      </c>
      <c r="G1481" s="23">
        <v>4989047</v>
      </c>
      <c r="H1481" s="22" t="s">
        <v>616</v>
      </c>
      <c r="I1481" s="23">
        <v>4228648</v>
      </c>
      <c r="J1481" s="22" t="s">
        <v>518</v>
      </c>
      <c r="K1481" s="23">
        <v>195.73</v>
      </c>
      <c r="L1481" s="23">
        <v>7850</v>
      </c>
      <c r="M1481" s="23">
        <v>331</v>
      </c>
      <c r="N1481" s="24">
        <v>0.0422</v>
      </c>
      <c r="O1481" s="23">
        <v>0.59</v>
      </c>
      <c r="P1481" s="23">
        <v>24.93</v>
      </c>
      <c r="Q1481" s="23">
        <v>21</v>
      </c>
      <c r="R1481" s="23">
        <v>0</v>
      </c>
      <c r="S1481" s="23">
        <v>12</v>
      </c>
      <c r="T1481" s="23">
        <v>0</v>
      </c>
      <c r="U1481" s="23">
        <v>0</v>
      </c>
      <c r="V1481" s="23">
        <v>33</v>
      </c>
      <c r="W1481" s="23">
        <v>5.93</v>
      </c>
      <c r="X1481" s="23">
        <v>0</v>
      </c>
      <c r="Y1481" s="24">
        <v>0</v>
      </c>
      <c r="Z1481" s="23">
        <v>1</v>
      </c>
      <c r="AA1481" s="23">
        <v>1</v>
      </c>
      <c r="AB1481" s="19" t="str">
        <f>VLOOKUP(E:E,笔记匹配!A:X,3,FALSE)</f>
        <v>大雷芸</v>
      </c>
      <c r="AC1481" s="19" t="str">
        <f>VLOOKUP(E:E,笔记匹配!A:X,2,FALSE)</f>
        <v>月之精华</v>
      </c>
      <c r="AD1481" s="19" t="str">
        <f>VLOOKUP(E:E,笔记匹配!A:X,4,FALSE)</f>
        <v>广禾堂</v>
      </c>
    </row>
    <row r="1482" spans="1:30">
      <c r="A1482" s="22" t="s">
        <v>134</v>
      </c>
      <c r="B1482" s="22" t="s">
        <v>617</v>
      </c>
      <c r="C1482" s="23">
        <v>21038669</v>
      </c>
      <c r="D1482" s="22" t="s">
        <v>184</v>
      </c>
      <c r="E1482" s="22" t="s">
        <v>397</v>
      </c>
      <c r="F1482" s="22" t="s">
        <v>619</v>
      </c>
      <c r="G1482" s="23">
        <v>5038347</v>
      </c>
      <c r="H1482" s="22" t="s">
        <v>619</v>
      </c>
      <c r="I1482" s="23">
        <v>4265435</v>
      </c>
      <c r="J1482" s="22" t="s">
        <v>518</v>
      </c>
      <c r="K1482" s="23">
        <v>53.26</v>
      </c>
      <c r="L1482" s="23">
        <v>2358</v>
      </c>
      <c r="M1482" s="23">
        <v>60</v>
      </c>
      <c r="N1482" s="24">
        <v>0.0254</v>
      </c>
      <c r="O1482" s="23">
        <v>0.89</v>
      </c>
      <c r="P1482" s="23">
        <v>22.59</v>
      </c>
      <c r="Q1482" s="23">
        <v>3</v>
      </c>
      <c r="R1482" s="23">
        <v>1</v>
      </c>
      <c r="S1482" s="23">
        <v>2</v>
      </c>
      <c r="T1482" s="23">
        <v>0</v>
      </c>
      <c r="U1482" s="23">
        <v>0</v>
      </c>
      <c r="V1482" s="23">
        <v>6</v>
      </c>
      <c r="W1482" s="23">
        <v>8.88</v>
      </c>
      <c r="X1482" s="23">
        <v>0</v>
      </c>
      <c r="Y1482" s="24">
        <v>0</v>
      </c>
      <c r="Z1482" s="23">
        <v>0</v>
      </c>
      <c r="AA1482" s="23">
        <v>2</v>
      </c>
      <c r="AB1482" s="19" t="str">
        <f>VLOOKUP(E:E,笔记匹配!A:X,3,FALSE)</f>
        <v>木木酱</v>
      </c>
      <c r="AC1482" s="19" t="str">
        <f>VLOOKUP(E:E,笔记匹配!A:X,2,FALSE)</f>
        <v>月之精华</v>
      </c>
      <c r="AD1482" s="19" t="str">
        <f>VLOOKUP(E:E,笔记匹配!A:X,4,FALSE)</f>
        <v>广禾堂月子汤</v>
      </c>
    </row>
    <row r="1483" spans="1:30">
      <c r="A1483" s="22" t="s">
        <v>134</v>
      </c>
      <c r="B1483" s="22" t="s">
        <v>620</v>
      </c>
      <c r="C1483" s="23">
        <v>21399553</v>
      </c>
      <c r="D1483" s="22" t="s">
        <v>184</v>
      </c>
      <c r="E1483" s="22" t="s">
        <v>398</v>
      </c>
      <c r="F1483" s="22" t="s">
        <v>621</v>
      </c>
      <c r="G1483" s="23">
        <v>5211391</v>
      </c>
      <c r="H1483" s="22" t="s">
        <v>621</v>
      </c>
      <c r="I1483" s="23">
        <v>4393763</v>
      </c>
      <c r="J1483" s="22" t="s">
        <v>518</v>
      </c>
      <c r="K1483" s="23">
        <v>53.1</v>
      </c>
      <c r="L1483" s="23">
        <v>1540</v>
      </c>
      <c r="M1483" s="23">
        <v>60</v>
      </c>
      <c r="N1483" s="24">
        <v>0.039</v>
      </c>
      <c r="O1483" s="23">
        <v>0.88</v>
      </c>
      <c r="P1483" s="23">
        <v>34.48</v>
      </c>
      <c r="Q1483" s="23">
        <v>3</v>
      </c>
      <c r="R1483" s="23">
        <v>0</v>
      </c>
      <c r="S1483" s="23">
        <v>3</v>
      </c>
      <c r="T1483" s="23">
        <v>0</v>
      </c>
      <c r="U1483" s="23">
        <v>0</v>
      </c>
      <c r="V1483" s="23">
        <v>6</v>
      </c>
      <c r="W1483" s="23">
        <v>8.85</v>
      </c>
      <c r="X1483" s="23">
        <v>0</v>
      </c>
      <c r="Y1483" s="24">
        <v>0</v>
      </c>
      <c r="Z1483" s="23">
        <v>0</v>
      </c>
      <c r="AA1483" s="23">
        <v>0</v>
      </c>
      <c r="AB1483" s="19" t="str">
        <f>VLOOKUP(E:E,笔记匹配!A:X,3,FALSE)</f>
        <v>苏Su超级爱吃甜品呀</v>
      </c>
      <c r="AC1483" s="19" t="str">
        <f>VLOOKUP(E:E,笔记匹配!A:X,2,FALSE)</f>
        <v>月之精华</v>
      </c>
      <c r="AD1483" s="19" t="str">
        <f>VLOOKUP(E:E,笔记匹配!A:X,4,FALSE)</f>
        <v>无</v>
      </c>
    </row>
    <row r="1484" spans="1:30">
      <c r="A1484" s="22" t="s">
        <v>134</v>
      </c>
      <c r="B1484" s="22" t="s">
        <v>622</v>
      </c>
      <c r="C1484" s="23">
        <v>21495214</v>
      </c>
      <c r="D1484" s="22" t="s">
        <v>184</v>
      </c>
      <c r="E1484" s="22" t="s">
        <v>399</v>
      </c>
      <c r="F1484" s="22" t="s">
        <v>623</v>
      </c>
      <c r="G1484" s="23">
        <v>5254218</v>
      </c>
      <c r="H1484" s="22" t="s">
        <v>623</v>
      </c>
      <c r="I1484" s="23">
        <v>4426644</v>
      </c>
      <c r="J1484" s="22" t="s">
        <v>518</v>
      </c>
      <c r="K1484" s="23">
        <v>204.35</v>
      </c>
      <c r="L1484" s="23">
        <v>11149</v>
      </c>
      <c r="M1484" s="23">
        <v>614</v>
      </c>
      <c r="N1484" s="24">
        <v>0.0551</v>
      </c>
      <c r="O1484" s="23">
        <v>0.33</v>
      </c>
      <c r="P1484" s="23">
        <v>18.33</v>
      </c>
      <c r="Q1484" s="23">
        <v>12</v>
      </c>
      <c r="R1484" s="23">
        <v>0</v>
      </c>
      <c r="S1484" s="23">
        <v>5</v>
      </c>
      <c r="T1484" s="23">
        <v>0</v>
      </c>
      <c r="U1484" s="23">
        <v>1</v>
      </c>
      <c r="V1484" s="23">
        <v>18</v>
      </c>
      <c r="W1484" s="23">
        <v>11.35</v>
      </c>
      <c r="X1484" s="23">
        <v>0</v>
      </c>
      <c r="Y1484" s="24">
        <v>0</v>
      </c>
      <c r="Z1484" s="23">
        <v>7</v>
      </c>
      <c r="AA1484" s="23">
        <v>16</v>
      </c>
      <c r="AB1484" s="19" t="str">
        <f>VLOOKUP(E:E,笔记匹配!A:X,3,FALSE)</f>
        <v>可可奈</v>
      </c>
      <c r="AC1484" s="19" t="str">
        <f>VLOOKUP(E:E,笔记匹配!A:X,2,FALSE)</f>
        <v>无</v>
      </c>
      <c r="AD1484" s="19" t="str">
        <f>VLOOKUP(E:E,笔记匹配!A:X,4,FALSE)</f>
        <v>无</v>
      </c>
    </row>
    <row r="1485" spans="1:30">
      <c r="A1485" s="22" t="s">
        <v>134</v>
      </c>
      <c r="B1485" s="22" t="s">
        <v>625</v>
      </c>
      <c r="C1485" s="23">
        <v>21579972</v>
      </c>
      <c r="D1485" s="22" t="s">
        <v>184</v>
      </c>
      <c r="E1485" s="22" t="s">
        <v>401</v>
      </c>
      <c r="F1485" s="22" t="s">
        <v>626</v>
      </c>
      <c r="G1485" s="23">
        <v>5291454</v>
      </c>
      <c r="H1485" s="22" t="s">
        <v>627</v>
      </c>
      <c r="I1485" s="23">
        <v>4455685</v>
      </c>
      <c r="J1485" s="22" t="s">
        <v>518</v>
      </c>
      <c r="K1485" s="23">
        <v>199.86</v>
      </c>
      <c r="L1485" s="23">
        <v>12369</v>
      </c>
      <c r="M1485" s="23">
        <v>844</v>
      </c>
      <c r="N1485" s="24">
        <v>0.0682</v>
      </c>
      <c r="O1485" s="23">
        <v>0.24</v>
      </c>
      <c r="P1485" s="23">
        <v>16.16</v>
      </c>
      <c r="Q1485" s="23">
        <v>7</v>
      </c>
      <c r="R1485" s="23">
        <v>0</v>
      </c>
      <c r="S1485" s="23">
        <v>1</v>
      </c>
      <c r="T1485" s="23">
        <v>0</v>
      </c>
      <c r="U1485" s="23">
        <v>0</v>
      </c>
      <c r="V1485" s="23">
        <v>8</v>
      </c>
      <c r="W1485" s="23">
        <v>24.98</v>
      </c>
      <c r="X1485" s="23">
        <v>0</v>
      </c>
      <c r="Y1485" s="24">
        <v>0</v>
      </c>
      <c r="Z1485" s="23">
        <v>1</v>
      </c>
      <c r="AA1485" s="23">
        <v>3</v>
      </c>
      <c r="AB1485" s="19" t="str">
        <f>VLOOKUP(E:E,笔记匹配!A:X,3,FALSE)</f>
        <v>是麦子吖~</v>
      </c>
      <c r="AC1485" s="19" t="str">
        <f>VLOOKUP(E:E,笔记匹配!A:X,2,FALSE)</f>
        <v>无</v>
      </c>
      <c r="AD1485" s="19" t="str">
        <f>VLOOKUP(E:E,笔记匹配!A:X,4,FALSE)</f>
        <v>无</v>
      </c>
    </row>
    <row r="1486" spans="1:30">
      <c r="A1486" s="22" t="s">
        <v>134</v>
      </c>
      <c r="B1486" s="22" t="s">
        <v>628</v>
      </c>
      <c r="C1486" s="23">
        <v>21705266</v>
      </c>
      <c r="D1486" s="22" t="s">
        <v>184</v>
      </c>
      <c r="E1486" s="22" t="s">
        <v>402</v>
      </c>
      <c r="F1486" s="22" t="s">
        <v>629</v>
      </c>
      <c r="G1486" s="23">
        <v>5346081</v>
      </c>
      <c r="H1486" s="22" t="s">
        <v>629</v>
      </c>
      <c r="I1486" s="23">
        <v>4497501</v>
      </c>
      <c r="J1486" s="22" t="s">
        <v>518</v>
      </c>
      <c r="K1486" s="23">
        <v>200.94</v>
      </c>
      <c r="L1486" s="23">
        <v>11927</v>
      </c>
      <c r="M1486" s="23">
        <v>688</v>
      </c>
      <c r="N1486" s="24">
        <v>0.0577</v>
      </c>
      <c r="O1486" s="23">
        <v>0.29</v>
      </c>
      <c r="P1486" s="23">
        <v>16.85</v>
      </c>
      <c r="Q1486" s="23">
        <v>11</v>
      </c>
      <c r="R1486" s="23">
        <v>0</v>
      </c>
      <c r="S1486" s="23">
        <v>12</v>
      </c>
      <c r="T1486" s="23">
        <v>3</v>
      </c>
      <c r="U1486" s="23">
        <v>0</v>
      </c>
      <c r="V1486" s="23">
        <v>26</v>
      </c>
      <c r="W1486" s="23">
        <v>7.73</v>
      </c>
      <c r="X1486" s="23">
        <v>0</v>
      </c>
      <c r="Y1486" s="24">
        <v>0</v>
      </c>
      <c r="Z1486" s="23">
        <v>2</v>
      </c>
      <c r="AA1486" s="23">
        <v>2</v>
      </c>
      <c r="AB1486" s="19" t="str">
        <f>VLOOKUP(E:E,笔记匹配!A:X,3,FALSE)</f>
        <v>小茹来杯冰美式</v>
      </c>
      <c r="AC1486" s="19" t="str">
        <f>VLOOKUP(E:E,笔记匹配!A:X,2,FALSE)</f>
        <v>月之精华</v>
      </c>
      <c r="AD1486" s="19" t="str">
        <f>VLOOKUP(E:E,笔记匹配!A:X,4,FALSE)</f>
        <v>无</v>
      </c>
    </row>
    <row r="1487" spans="1:30">
      <c r="A1487" s="22" t="s">
        <v>134</v>
      </c>
      <c r="B1487" s="22" t="s">
        <v>630</v>
      </c>
      <c r="C1487" s="23">
        <v>21902004</v>
      </c>
      <c r="D1487" s="22" t="s">
        <v>184</v>
      </c>
      <c r="E1487" s="22" t="s">
        <v>403</v>
      </c>
      <c r="F1487" s="22" t="s">
        <v>631</v>
      </c>
      <c r="G1487" s="23">
        <v>5439828</v>
      </c>
      <c r="H1487" s="22" t="s">
        <v>631</v>
      </c>
      <c r="I1487" s="23">
        <v>4568189</v>
      </c>
      <c r="J1487" s="22" t="s">
        <v>518</v>
      </c>
      <c r="K1487" s="23">
        <v>64.57</v>
      </c>
      <c r="L1487" s="23">
        <v>3460</v>
      </c>
      <c r="M1487" s="23">
        <v>110</v>
      </c>
      <c r="N1487" s="24">
        <v>0.0318</v>
      </c>
      <c r="O1487" s="23">
        <v>0.59</v>
      </c>
      <c r="P1487" s="23">
        <v>18.66</v>
      </c>
      <c r="Q1487" s="23">
        <v>0</v>
      </c>
      <c r="R1487" s="23">
        <v>2</v>
      </c>
      <c r="S1487" s="23">
        <v>0</v>
      </c>
      <c r="T1487" s="23">
        <v>1</v>
      </c>
      <c r="U1487" s="23">
        <v>0</v>
      </c>
      <c r="V1487" s="23">
        <v>3</v>
      </c>
      <c r="W1487" s="23">
        <v>21.52</v>
      </c>
      <c r="X1487" s="23">
        <v>0</v>
      </c>
      <c r="Y1487" s="24">
        <v>0</v>
      </c>
      <c r="Z1487" s="23">
        <v>0</v>
      </c>
      <c r="AA1487" s="23">
        <v>0</v>
      </c>
      <c r="AB1487" s="19" t="str">
        <f>VLOOKUP(E:E,笔记匹配!A:X,3,FALSE)</f>
        <v>官方首发! 保姆级双十一攻略，这样买最省钱</v>
      </c>
      <c r="AC1487" s="19" t="str">
        <f>VLOOKUP(E:E,笔记匹配!A:X,2,FALSE)</f>
        <v>无</v>
      </c>
      <c r="AD1487" s="19" t="str">
        <f>VLOOKUP(E:E,笔记匹配!A:X,4,FALSE)</f>
        <v>无</v>
      </c>
    </row>
    <row r="1488" spans="1:30">
      <c r="A1488" s="22" t="s">
        <v>135</v>
      </c>
      <c r="B1488" s="22" t="s">
        <v>521</v>
      </c>
      <c r="C1488" s="23">
        <v>16642222</v>
      </c>
      <c r="D1488" s="22" t="s">
        <v>172</v>
      </c>
      <c r="E1488" s="22" t="s">
        <v>372</v>
      </c>
      <c r="F1488" s="22" t="s">
        <v>522</v>
      </c>
      <c r="G1488" s="23">
        <v>3233847</v>
      </c>
      <c r="H1488" s="22" t="s">
        <v>522</v>
      </c>
      <c r="I1488" s="23">
        <v>2619163</v>
      </c>
      <c r="J1488" s="22" t="s">
        <v>518</v>
      </c>
      <c r="K1488" s="23">
        <v>163.79</v>
      </c>
      <c r="L1488" s="23">
        <v>6668</v>
      </c>
      <c r="M1488" s="23">
        <v>220</v>
      </c>
      <c r="N1488" s="24">
        <v>0.033</v>
      </c>
      <c r="O1488" s="23">
        <v>0.74</v>
      </c>
      <c r="P1488" s="23">
        <v>24.56</v>
      </c>
      <c r="Q1488" s="23">
        <v>1</v>
      </c>
      <c r="R1488" s="23">
        <v>0</v>
      </c>
      <c r="S1488" s="23">
        <v>0</v>
      </c>
      <c r="T1488" s="23">
        <v>0</v>
      </c>
      <c r="U1488" s="23">
        <v>0</v>
      </c>
      <c r="V1488" s="23">
        <v>1</v>
      </c>
      <c r="W1488" s="23">
        <v>163.79</v>
      </c>
      <c r="X1488" s="23">
        <v>0</v>
      </c>
      <c r="Y1488" s="24">
        <v>0</v>
      </c>
      <c r="Z1488" s="23">
        <v>1</v>
      </c>
      <c r="AA1488" s="23">
        <v>0</v>
      </c>
      <c r="AB1488" s="19" t="str">
        <f>VLOOKUP(E:E,笔记匹配!A:X,3,FALSE)</f>
        <v>圆湘琴</v>
      </c>
      <c r="AC1488" s="19" t="str">
        <f>VLOOKUP(E:E,笔记匹配!A:X,2,FALSE)</f>
        <v>月之精华</v>
      </c>
      <c r="AD1488" s="19" t="str">
        <f>VLOOKUP(E:E,笔记匹配!A:X,4,FALSE)</f>
        <v>广禾堂月之精华</v>
      </c>
    </row>
    <row r="1489" spans="1:30">
      <c r="A1489" s="22" t="s">
        <v>135</v>
      </c>
      <c r="B1489" s="22" t="s">
        <v>521</v>
      </c>
      <c r="C1489" s="23">
        <v>16642794</v>
      </c>
      <c r="D1489" s="22" t="s">
        <v>172</v>
      </c>
      <c r="E1489" s="22" t="s">
        <v>372</v>
      </c>
      <c r="F1489" s="22" t="s">
        <v>523</v>
      </c>
      <c r="G1489" s="23">
        <v>3233955</v>
      </c>
      <c r="H1489" s="22" t="s">
        <v>523</v>
      </c>
      <c r="I1489" s="23">
        <v>2619293</v>
      </c>
      <c r="J1489" s="22" t="s">
        <v>518</v>
      </c>
      <c r="K1489" s="23">
        <v>217.72</v>
      </c>
      <c r="L1489" s="23">
        <v>8289</v>
      </c>
      <c r="M1489" s="23">
        <v>257</v>
      </c>
      <c r="N1489" s="24">
        <v>0.031</v>
      </c>
      <c r="O1489" s="23">
        <v>0.85</v>
      </c>
      <c r="P1489" s="23">
        <v>26.27</v>
      </c>
      <c r="Q1489" s="23">
        <v>3</v>
      </c>
      <c r="R1489" s="23">
        <v>0</v>
      </c>
      <c r="S1489" s="23">
        <v>0</v>
      </c>
      <c r="T1489" s="23">
        <v>1</v>
      </c>
      <c r="U1489" s="23">
        <v>0</v>
      </c>
      <c r="V1489" s="23">
        <v>4</v>
      </c>
      <c r="W1489" s="23">
        <v>54.43</v>
      </c>
      <c r="X1489" s="23">
        <v>0</v>
      </c>
      <c r="Y1489" s="24">
        <v>0</v>
      </c>
      <c r="Z1489" s="23">
        <v>0</v>
      </c>
      <c r="AA1489" s="23">
        <v>0</v>
      </c>
      <c r="AB1489" s="19" t="str">
        <f>VLOOKUP(E:E,笔记匹配!A:X,3,FALSE)</f>
        <v>圆湘琴</v>
      </c>
      <c r="AC1489" s="19" t="str">
        <f>VLOOKUP(E:E,笔记匹配!A:X,2,FALSE)</f>
        <v>月之精华</v>
      </c>
      <c r="AD1489" s="19" t="str">
        <f>VLOOKUP(E:E,笔记匹配!A:X,4,FALSE)</f>
        <v>广禾堂月之精华</v>
      </c>
    </row>
    <row r="1490" spans="1:30">
      <c r="A1490" s="22" t="s">
        <v>135</v>
      </c>
      <c r="B1490" s="22" t="s">
        <v>521</v>
      </c>
      <c r="C1490" s="23">
        <v>16642894</v>
      </c>
      <c r="D1490" s="22" t="s">
        <v>172</v>
      </c>
      <c r="E1490" s="22" t="s">
        <v>372</v>
      </c>
      <c r="F1490" s="22" t="s">
        <v>524</v>
      </c>
      <c r="G1490" s="23">
        <v>3233979</v>
      </c>
      <c r="H1490" s="22" t="s">
        <v>524</v>
      </c>
      <c r="I1490" s="23">
        <v>2619310</v>
      </c>
      <c r="J1490" s="22" t="s">
        <v>518</v>
      </c>
      <c r="K1490" s="23">
        <v>0.3</v>
      </c>
      <c r="L1490" s="23">
        <v>103</v>
      </c>
      <c r="M1490" s="23">
        <v>1</v>
      </c>
      <c r="N1490" s="24">
        <v>0.0097</v>
      </c>
      <c r="O1490" s="23">
        <v>0.3</v>
      </c>
      <c r="P1490" s="23">
        <v>2.91</v>
      </c>
      <c r="Q1490" s="23">
        <v>0</v>
      </c>
      <c r="R1490" s="23">
        <v>0</v>
      </c>
      <c r="S1490" s="23">
        <v>0</v>
      </c>
      <c r="T1490" s="23">
        <v>0</v>
      </c>
      <c r="U1490" s="23">
        <v>0</v>
      </c>
      <c r="V1490" s="23">
        <v>0</v>
      </c>
      <c r="W1490" s="23">
        <v>0</v>
      </c>
      <c r="X1490" s="23">
        <v>0</v>
      </c>
      <c r="Y1490" s="24">
        <v>0</v>
      </c>
      <c r="Z1490" s="23">
        <v>0</v>
      </c>
      <c r="AA1490" s="23">
        <v>0</v>
      </c>
      <c r="AB1490" s="19" t="str">
        <f>VLOOKUP(E:E,笔记匹配!A:X,3,FALSE)</f>
        <v>圆湘琴</v>
      </c>
      <c r="AC1490" s="19" t="str">
        <f>VLOOKUP(E:E,笔记匹配!A:X,2,FALSE)</f>
        <v>月之精华</v>
      </c>
      <c r="AD1490" s="19" t="str">
        <f>VLOOKUP(E:E,笔记匹配!A:X,4,FALSE)</f>
        <v>广禾堂月之精华</v>
      </c>
    </row>
    <row r="1491" spans="1:30">
      <c r="A1491" s="22" t="s">
        <v>135</v>
      </c>
      <c r="B1491" s="22" t="s">
        <v>531</v>
      </c>
      <c r="C1491" s="23">
        <v>16851432</v>
      </c>
      <c r="D1491" s="22" t="s">
        <v>172</v>
      </c>
      <c r="E1491" s="22" t="s">
        <v>372</v>
      </c>
      <c r="F1491" s="22" t="s">
        <v>532</v>
      </c>
      <c r="G1491" s="23">
        <v>3264185</v>
      </c>
      <c r="H1491" s="22" t="s">
        <v>532</v>
      </c>
      <c r="I1491" s="23">
        <v>2651960</v>
      </c>
      <c r="J1491" s="22" t="s">
        <v>518</v>
      </c>
      <c r="K1491" s="23">
        <v>61.9</v>
      </c>
      <c r="L1491" s="23">
        <v>4436</v>
      </c>
      <c r="M1491" s="23">
        <v>129</v>
      </c>
      <c r="N1491" s="24">
        <v>0.0291</v>
      </c>
      <c r="O1491" s="23">
        <v>0.48</v>
      </c>
      <c r="P1491" s="23">
        <v>13.95</v>
      </c>
      <c r="Q1491" s="23">
        <v>0</v>
      </c>
      <c r="R1491" s="23">
        <v>0</v>
      </c>
      <c r="S1491" s="23">
        <v>0</v>
      </c>
      <c r="T1491" s="23">
        <v>0</v>
      </c>
      <c r="U1491" s="23">
        <v>0</v>
      </c>
      <c r="V1491" s="23">
        <v>0</v>
      </c>
      <c r="W1491" s="23">
        <v>0</v>
      </c>
      <c r="X1491" s="23">
        <v>0</v>
      </c>
      <c r="Y1491" s="24">
        <v>0</v>
      </c>
      <c r="Z1491" s="23">
        <v>0</v>
      </c>
      <c r="AA1491" s="23">
        <v>1</v>
      </c>
      <c r="AB1491" s="19" t="str">
        <f>VLOOKUP(E:E,笔记匹配!A:X,3,FALSE)</f>
        <v>圆湘琴</v>
      </c>
      <c r="AC1491" s="19" t="str">
        <f>VLOOKUP(E:E,笔记匹配!A:X,2,FALSE)</f>
        <v>月之精华</v>
      </c>
      <c r="AD1491" s="19" t="str">
        <f>VLOOKUP(E:E,笔记匹配!A:X,4,FALSE)</f>
        <v>广禾堂月之精华</v>
      </c>
    </row>
    <row r="1492" spans="1:30">
      <c r="A1492" s="22" t="s">
        <v>135</v>
      </c>
      <c r="B1492" s="22" t="s">
        <v>557</v>
      </c>
      <c r="C1492" s="23">
        <v>17419696</v>
      </c>
      <c r="D1492" s="22" t="s">
        <v>172</v>
      </c>
      <c r="E1492" s="22" t="s">
        <v>372</v>
      </c>
      <c r="F1492" s="22" t="s">
        <v>558</v>
      </c>
      <c r="G1492" s="23">
        <v>3345513</v>
      </c>
      <c r="H1492" s="22" t="s">
        <v>558</v>
      </c>
      <c r="I1492" s="23">
        <v>2733316</v>
      </c>
      <c r="J1492" s="22" t="s">
        <v>518</v>
      </c>
      <c r="K1492" s="23">
        <v>229.7</v>
      </c>
      <c r="L1492" s="23">
        <v>11645</v>
      </c>
      <c r="M1492" s="23">
        <v>313</v>
      </c>
      <c r="N1492" s="24">
        <v>0.0269</v>
      </c>
      <c r="O1492" s="23">
        <v>0.73</v>
      </c>
      <c r="P1492" s="23">
        <v>19.73</v>
      </c>
      <c r="Q1492" s="23">
        <v>2</v>
      </c>
      <c r="R1492" s="23">
        <v>0</v>
      </c>
      <c r="S1492" s="23">
        <v>1</v>
      </c>
      <c r="T1492" s="23">
        <v>0</v>
      </c>
      <c r="U1492" s="23">
        <v>0</v>
      </c>
      <c r="V1492" s="23">
        <v>3</v>
      </c>
      <c r="W1492" s="23">
        <v>76.57</v>
      </c>
      <c r="X1492" s="23">
        <v>0</v>
      </c>
      <c r="Y1492" s="24">
        <v>0</v>
      </c>
      <c r="Z1492" s="23">
        <v>0</v>
      </c>
      <c r="AA1492" s="23">
        <v>0</v>
      </c>
      <c r="AB1492" s="19" t="str">
        <f>VLOOKUP(E:E,笔记匹配!A:X,3,FALSE)</f>
        <v>圆湘琴</v>
      </c>
      <c r="AC1492" s="19" t="str">
        <f>VLOOKUP(E:E,笔记匹配!A:X,2,FALSE)</f>
        <v>月之精华</v>
      </c>
      <c r="AD1492" s="19" t="str">
        <f>VLOOKUP(E:E,笔记匹配!A:X,4,FALSE)</f>
        <v>广禾堂月之精华</v>
      </c>
    </row>
    <row r="1493" spans="1:30">
      <c r="A1493" s="22" t="s">
        <v>135</v>
      </c>
      <c r="B1493" s="22" t="s">
        <v>573</v>
      </c>
      <c r="C1493" s="23">
        <v>18062841</v>
      </c>
      <c r="D1493" s="22" t="s">
        <v>172</v>
      </c>
      <c r="E1493" s="22" t="s">
        <v>373</v>
      </c>
      <c r="F1493" s="22" t="s">
        <v>574</v>
      </c>
      <c r="G1493" s="23">
        <v>3590010</v>
      </c>
      <c r="H1493" s="22" t="s">
        <v>575</v>
      </c>
      <c r="I1493" s="23">
        <v>2975201</v>
      </c>
      <c r="J1493" s="22" t="s">
        <v>518</v>
      </c>
      <c r="K1493" s="23">
        <v>1.76</v>
      </c>
      <c r="L1493" s="23">
        <v>202</v>
      </c>
      <c r="M1493" s="23">
        <v>6</v>
      </c>
      <c r="N1493" s="24">
        <v>0.0297</v>
      </c>
      <c r="O1493" s="23">
        <v>0.29</v>
      </c>
      <c r="P1493" s="23">
        <v>8.71</v>
      </c>
      <c r="Q1493" s="23">
        <v>0</v>
      </c>
      <c r="R1493" s="23">
        <v>0</v>
      </c>
      <c r="S1493" s="23">
        <v>0</v>
      </c>
      <c r="T1493" s="23">
        <v>0</v>
      </c>
      <c r="U1493" s="23">
        <v>0</v>
      </c>
      <c r="V1493" s="23">
        <v>0</v>
      </c>
      <c r="W1493" s="23">
        <v>0</v>
      </c>
      <c r="X1493" s="23">
        <v>0</v>
      </c>
      <c r="Y1493" s="24">
        <v>0</v>
      </c>
      <c r="Z1493" s="23">
        <v>0</v>
      </c>
      <c r="AA1493" s="23">
        <v>0</v>
      </c>
      <c r="AB1493" s="19" t="str">
        <f>VLOOKUP(E:E,笔记匹配!A:X,3,FALSE)</f>
        <v>西米是个小可爱</v>
      </c>
      <c r="AC1493" s="19" t="str">
        <f>VLOOKUP(E:E,笔记匹配!A:X,2,FALSE)</f>
        <v>月之精华</v>
      </c>
      <c r="AD1493" s="19" t="str">
        <f>VLOOKUP(E:E,笔记匹配!A:X,4,FALSE)</f>
        <v>广禾堂</v>
      </c>
    </row>
    <row r="1494" spans="1:30">
      <c r="A1494" s="22" t="s">
        <v>135</v>
      </c>
      <c r="B1494" s="22" t="s">
        <v>573</v>
      </c>
      <c r="C1494" s="23">
        <v>18063010</v>
      </c>
      <c r="D1494" s="22" t="s">
        <v>172</v>
      </c>
      <c r="E1494" s="22" t="s">
        <v>373</v>
      </c>
      <c r="F1494" s="22" t="s">
        <v>576</v>
      </c>
      <c r="G1494" s="23">
        <v>3590089</v>
      </c>
      <c r="H1494" s="22" t="s">
        <v>577</v>
      </c>
      <c r="I1494" s="23">
        <v>2975278</v>
      </c>
      <c r="J1494" s="22" t="s">
        <v>518</v>
      </c>
      <c r="K1494" s="23">
        <v>39.08</v>
      </c>
      <c r="L1494" s="23">
        <v>2476</v>
      </c>
      <c r="M1494" s="23">
        <v>92</v>
      </c>
      <c r="N1494" s="24">
        <v>0.0372</v>
      </c>
      <c r="O1494" s="23">
        <v>0.42</v>
      </c>
      <c r="P1494" s="23">
        <v>15.78</v>
      </c>
      <c r="Q1494" s="23">
        <v>0</v>
      </c>
      <c r="R1494" s="23">
        <v>0</v>
      </c>
      <c r="S1494" s="23">
        <v>1</v>
      </c>
      <c r="T1494" s="23">
        <v>0</v>
      </c>
      <c r="U1494" s="23">
        <v>0</v>
      </c>
      <c r="V1494" s="23">
        <v>1</v>
      </c>
      <c r="W1494" s="23">
        <v>39.08</v>
      </c>
      <c r="X1494" s="23">
        <v>0</v>
      </c>
      <c r="Y1494" s="24">
        <v>0</v>
      </c>
      <c r="Z1494" s="23">
        <v>0</v>
      </c>
      <c r="AA1494" s="23">
        <v>0</v>
      </c>
      <c r="AB1494" s="19" t="str">
        <f>VLOOKUP(E:E,笔记匹配!A:X,3,FALSE)</f>
        <v>西米是个小可爱</v>
      </c>
      <c r="AC1494" s="19" t="str">
        <f>VLOOKUP(E:E,笔记匹配!A:X,2,FALSE)</f>
        <v>月之精华</v>
      </c>
      <c r="AD1494" s="19" t="str">
        <f>VLOOKUP(E:E,笔记匹配!A:X,4,FALSE)</f>
        <v>广禾堂</v>
      </c>
    </row>
    <row r="1495" spans="1:30">
      <c r="A1495" s="22" t="s">
        <v>135</v>
      </c>
      <c r="B1495" s="22" t="s">
        <v>578</v>
      </c>
      <c r="C1495" s="23">
        <v>18063089</v>
      </c>
      <c r="D1495" s="22" t="s">
        <v>172</v>
      </c>
      <c r="E1495" s="22" t="s">
        <v>372</v>
      </c>
      <c r="F1495" s="22" t="s">
        <v>579</v>
      </c>
      <c r="G1495" s="23">
        <v>3590129</v>
      </c>
      <c r="H1495" s="22" t="s">
        <v>580</v>
      </c>
      <c r="I1495" s="23">
        <v>2975322</v>
      </c>
      <c r="J1495" s="22" t="s">
        <v>518</v>
      </c>
      <c r="K1495" s="23">
        <v>51.61</v>
      </c>
      <c r="L1495" s="23">
        <v>2152</v>
      </c>
      <c r="M1495" s="23">
        <v>60</v>
      </c>
      <c r="N1495" s="24">
        <v>0.0279</v>
      </c>
      <c r="O1495" s="23">
        <v>0.86</v>
      </c>
      <c r="P1495" s="23">
        <v>23.98</v>
      </c>
      <c r="Q1495" s="23">
        <v>0</v>
      </c>
      <c r="R1495" s="23">
        <v>0</v>
      </c>
      <c r="S1495" s="23">
        <v>0</v>
      </c>
      <c r="T1495" s="23">
        <v>0</v>
      </c>
      <c r="U1495" s="23">
        <v>0</v>
      </c>
      <c r="V1495" s="23">
        <v>0</v>
      </c>
      <c r="W1495" s="23">
        <v>0</v>
      </c>
      <c r="X1495" s="23">
        <v>0</v>
      </c>
      <c r="Y1495" s="24">
        <v>0</v>
      </c>
      <c r="Z1495" s="23">
        <v>0</v>
      </c>
      <c r="AA1495" s="23">
        <v>0</v>
      </c>
      <c r="AB1495" s="19" t="str">
        <f>VLOOKUP(E:E,笔记匹配!A:X,3,FALSE)</f>
        <v>圆湘琴</v>
      </c>
      <c r="AC1495" s="19" t="str">
        <f>VLOOKUP(E:E,笔记匹配!A:X,2,FALSE)</f>
        <v>月之精华</v>
      </c>
      <c r="AD1495" s="19" t="str">
        <f>VLOOKUP(E:E,笔记匹配!A:X,4,FALSE)</f>
        <v>广禾堂月之精华</v>
      </c>
    </row>
    <row r="1496" spans="1:30">
      <c r="A1496" s="22" t="s">
        <v>135</v>
      </c>
      <c r="B1496" s="22" t="s">
        <v>590</v>
      </c>
      <c r="C1496" s="23">
        <v>19153892</v>
      </c>
      <c r="D1496" s="22" t="s">
        <v>184</v>
      </c>
      <c r="E1496" s="22" t="s">
        <v>374</v>
      </c>
      <c r="F1496" s="22" t="s">
        <v>591</v>
      </c>
      <c r="G1496" s="23">
        <v>4107361</v>
      </c>
      <c r="H1496" s="22" t="s">
        <v>591</v>
      </c>
      <c r="I1496" s="23">
        <v>3489735</v>
      </c>
      <c r="J1496" s="22" t="s">
        <v>518</v>
      </c>
      <c r="K1496" s="23">
        <v>3.57</v>
      </c>
      <c r="L1496" s="23">
        <v>175</v>
      </c>
      <c r="M1496" s="23">
        <v>7</v>
      </c>
      <c r="N1496" s="24">
        <v>0.04</v>
      </c>
      <c r="O1496" s="23">
        <v>0.51</v>
      </c>
      <c r="P1496" s="23">
        <v>20.4</v>
      </c>
      <c r="Q1496" s="23">
        <v>0</v>
      </c>
      <c r="R1496" s="23">
        <v>0</v>
      </c>
      <c r="S1496" s="23">
        <v>0</v>
      </c>
      <c r="T1496" s="23">
        <v>0</v>
      </c>
      <c r="U1496" s="23">
        <v>0</v>
      </c>
      <c r="V1496" s="23">
        <v>0</v>
      </c>
      <c r="W1496" s="23">
        <v>0</v>
      </c>
      <c r="X1496" s="23">
        <v>0</v>
      </c>
      <c r="Y1496" s="24">
        <v>0</v>
      </c>
      <c r="Z1496" s="23">
        <v>0</v>
      </c>
      <c r="AA1496" s="23">
        <v>0</v>
      </c>
      <c r="AB1496" s="19" t="str">
        <f>VLOOKUP(E:E,笔记匹配!A:X,3,FALSE)</f>
        <v>是你拐</v>
      </c>
      <c r="AC1496" s="19" t="str">
        <f>VLOOKUP(E:E,笔记匹配!A:X,2,FALSE)</f>
        <v>月之精华</v>
      </c>
      <c r="AD1496" s="19" t="str">
        <f>VLOOKUP(E:E,笔记匹配!A:X,4,FALSE)</f>
        <v>广禾堂月之精华</v>
      </c>
    </row>
    <row r="1497" spans="1:30">
      <c r="A1497" s="22" t="s">
        <v>135</v>
      </c>
      <c r="B1497" s="22" t="s">
        <v>598</v>
      </c>
      <c r="C1497" s="23">
        <v>19868929</v>
      </c>
      <c r="D1497" s="22" t="s">
        <v>172</v>
      </c>
      <c r="E1497" s="22" t="s">
        <v>372</v>
      </c>
      <c r="F1497" s="22" t="s">
        <v>599</v>
      </c>
      <c r="G1497" s="23">
        <v>4439660</v>
      </c>
      <c r="H1497" s="22" t="s">
        <v>599</v>
      </c>
      <c r="I1497" s="23">
        <v>3806955</v>
      </c>
      <c r="J1497" s="22" t="s">
        <v>518</v>
      </c>
      <c r="K1497" s="23">
        <v>121.26</v>
      </c>
      <c r="L1497" s="23">
        <v>4473</v>
      </c>
      <c r="M1497" s="23">
        <v>147</v>
      </c>
      <c r="N1497" s="24">
        <v>0.0329</v>
      </c>
      <c r="O1497" s="23">
        <v>0.82</v>
      </c>
      <c r="P1497" s="23">
        <v>27.11</v>
      </c>
      <c r="Q1497" s="23">
        <v>0</v>
      </c>
      <c r="R1497" s="23">
        <v>0</v>
      </c>
      <c r="S1497" s="23">
        <v>0</v>
      </c>
      <c r="T1497" s="23">
        <v>0</v>
      </c>
      <c r="U1497" s="23">
        <v>2</v>
      </c>
      <c r="V1497" s="23">
        <v>2</v>
      </c>
      <c r="W1497" s="23">
        <v>60.63</v>
      </c>
      <c r="X1497" s="23">
        <v>0</v>
      </c>
      <c r="Y1497" s="24">
        <v>0</v>
      </c>
      <c r="Z1497" s="23">
        <v>1</v>
      </c>
      <c r="AA1497" s="23">
        <v>1</v>
      </c>
      <c r="AB1497" s="19" t="str">
        <f>VLOOKUP(E:E,笔记匹配!A:X,3,FALSE)</f>
        <v>圆湘琴</v>
      </c>
      <c r="AC1497" s="19" t="str">
        <f>VLOOKUP(E:E,笔记匹配!A:X,2,FALSE)</f>
        <v>月之精华</v>
      </c>
      <c r="AD1497" s="19" t="str">
        <f>VLOOKUP(E:E,笔记匹配!A:X,4,FALSE)</f>
        <v>广禾堂月之精华</v>
      </c>
    </row>
    <row r="1498" spans="1:30">
      <c r="A1498" s="22" t="s">
        <v>135</v>
      </c>
      <c r="B1498" s="22" t="s">
        <v>610</v>
      </c>
      <c r="C1498" s="23">
        <v>20800058</v>
      </c>
      <c r="D1498" s="22" t="s">
        <v>184</v>
      </c>
      <c r="E1498" s="22" t="s">
        <v>372</v>
      </c>
      <c r="F1498" s="22" t="s">
        <v>611</v>
      </c>
      <c r="G1498" s="23">
        <v>4924835</v>
      </c>
      <c r="H1498" s="22" t="s">
        <v>611</v>
      </c>
      <c r="I1498" s="23">
        <v>4180685</v>
      </c>
      <c r="J1498" s="22" t="s">
        <v>518</v>
      </c>
      <c r="K1498" s="23">
        <v>81.22</v>
      </c>
      <c r="L1498" s="23">
        <v>3040</v>
      </c>
      <c r="M1498" s="23">
        <v>81</v>
      </c>
      <c r="N1498" s="24">
        <v>0.0266</v>
      </c>
      <c r="O1498" s="23">
        <v>1</v>
      </c>
      <c r="P1498" s="23">
        <v>26.72</v>
      </c>
      <c r="Q1498" s="23">
        <v>6</v>
      </c>
      <c r="R1498" s="23">
        <v>0</v>
      </c>
      <c r="S1498" s="23">
        <v>7</v>
      </c>
      <c r="T1498" s="23">
        <v>0</v>
      </c>
      <c r="U1498" s="23">
        <v>0</v>
      </c>
      <c r="V1498" s="23">
        <v>13</v>
      </c>
      <c r="W1498" s="23">
        <v>6.25</v>
      </c>
      <c r="X1498" s="23">
        <v>0</v>
      </c>
      <c r="Y1498" s="24">
        <v>0</v>
      </c>
      <c r="Z1498" s="23">
        <v>2</v>
      </c>
      <c r="AA1498" s="23">
        <v>0</v>
      </c>
      <c r="AB1498" s="19" t="str">
        <f>VLOOKUP(E:E,笔记匹配!A:X,3,FALSE)</f>
        <v>圆湘琴</v>
      </c>
      <c r="AC1498" s="19" t="str">
        <f>VLOOKUP(E:E,笔记匹配!A:X,2,FALSE)</f>
        <v>月之精华</v>
      </c>
      <c r="AD1498" s="19" t="str">
        <f>VLOOKUP(E:E,笔记匹配!A:X,4,FALSE)</f>
        <v>广禾堂月之精华</v>
      </c>
    </row>
    <row r="1499" spans="1:30">
      <c r="A1499" s="22" t="s">
        <v>135</v>
      </c>
      <c r="B1499" s="22" t="s">
        <v>614</v>
      </c>
      <c r="C1499" s="23">
        <v>20930624</v>
      </c>
      <c r="D1499" s="22" t="s">
        <v>184</v>
      </c>
      <c r="E1499" s="22" t="s">
        <v>390</v>
      </c>
      <c r="F1499" s="22" t="s">
        <v>615</v>
      </c>
      <c r="G1499" s="23">
        <v>4989047</v>
      </c>
      <c r="H1499" s="22" t="s">
        <v>616</v>
      </c>
      <c r="I1499" s="23">
        <v>4228648</v>
      </c>
      <c r="J1499" s="22" t="s">
        <v>518</v>
      </c>
      <c r="K1499" s="23">
        <v>286.92</v>
      </c>
      <c r="L1499" s="23">
        <v>10866</v>
      </c>
      <c r="M1499" s="23">
        <v>486</v>
      </c>
      <c r="N1499" s="24">
        <v>0.0447</v>
      </c>
      <c r="O1499" s="23">
        <v>0.59</v>
      </c>
      <c r="P1499" s="23">
        <v>26.41</v>
      </c>
      <c r="Q1499" s="23">
        <v>25</v>
      </c>
      <c r="R1499" s="23">
        <v>0</v>
      </c>
      <c r="S1499" s="23">
        <v>22</v>
      </c>
      <c r="T1499" s="23">
        <v>2</v>
      </c>
      <c r="U1499" s="23">
        <v>2</v>
      </c>
      <c r="V1499" s="23">
        <v>51</v>
      </c>
      <c r="W1499" s="23">
        <v>5.63</v>
      </c>
      <c r="X1499" s="23">
        <v>0</v>
      </c>
      <c r="Y1499" s="24">
        <v>0</v>
      </c>
      <c r="Z1499" s="23">
        <v>4</v>
      </c>
      <c r="AA1499" s="23">
        <v>1</v>
      </c>
      <c r="AB1499" s="19" t="str">
        <f>VLOOKUP(E:E,笔记匹配!A:X,3,FALSE)</f>
        <v>大雷芸</v>
      </c>
      <c r="AC1499" s="19" t="str">
        <f>VLOOKUP(E:E,笔记匹配!A:X,2,FALSE)</f>
        <v>月之精华</v>
      </c>
      <c r="AD1499" s="19" t="str">
        <f>VLOOKUP(E:E,笔记匹配!A:X,4,FALSE)</f>
        <v>广禾堂</v>
      </c>
    </row>
    <row r="1500" spans="1:30">
      <c r="A1500" s="22" t="s">
        <v>135</v>
      </c>
      <c r="B1500" s="22" t="s">
        <v>617</v>
      </c>
      <c r="C1500" s="23">
        <v>21038669</v>
      </c>
      <c r="D1500" s="22" t="s">
        <v>184</v>
      </c>
      <c r="E1500" s="22" t="s">
        <v>397</v>
      </c>
      <c r="F1500" s="22" t="s">
        <v>619</v>
      </c>
      <c r="G1500" s="23">
        <v>5038347</v>
      </c>
      <c r="H1500" s="22" t="s">
        <v>619</v>
      </c>
      <c r="I1500" s="23">
        <v>4265435</v>
      </c>
      <c r="J1500" s="22" t="s">
        <v>518</v>
      </c>
      <c r="K1500" s="23">
        <v>44.95</v>
      </c>
      <c r="L1500" s="23">
        <v>1599</v>
      </c>
      <c r="M1500" s="23">
        <v>49</v>
      </c>
      <c r="N1500" s="24">
        <v>0.0306</v>
      </c>
      <c r="O1500" s="23">
        <v>0.92</v>
      </c>
      <c r="P1500" s="23">
        <v>28.11</v>
      </c>
      <c r="Q1500" s="23">
        <v>4</v>
      </c>
      <c r="R1500" s="23">
        <v>0</v>
      </c>
      <c r="S1500" s="23">
        <v>2</v>
      </c>
      <c r="T1500" s="23">
        <v>1</v>
      </c>
      <c r="U1500" s="23">
        <v>0</v>
      </c>
      <c r="V1500" s="23">
        <v>7</v>
      </c>
      <c r="W1500" s="23">
        <v>6.42</v>
      </c>
      <c r="X1500" s="23">
        <v>0</v>
      </c>
      <c r="Y1500" s="24">
        <v>0</v>
      </c>
      <c r="Z1500" s="23">
        <v>1</v>
      </c>
      <c r="AA1500" s="23">
        <v>0</v>
      </c>
      <c r="AB1500" s="19" t="str">
        <f>VLOOKUP(E:E,笔记匹配!A:X,3,FALSE)</f>
        <v>木木酱</v>
      </c>
      <c r="AC1500" s="19" t="str">
        <f>VLOOKUP(E:E,笔记匹配!A:X,2,FALSE)</f>
        <v>月之精华</v>
      </c>
      <c r="AD1500" s="19" t="str">
        <f>VLOOKUP(E:E,笔记匹配!A:X,4,FALSE)</f>
        <v>广禾堂月子汤</v>
      </c>
    </row>
    <row r="1501" spans="1:30">
      <c r="A1501" s="22" t="s">
        <v>135</v>
      </c>
      <c r="B1501" s="22" t="s">
        <v>620</v>
      </c>
      <c r="C1501" s="23">
        <v>21399553</v>
      </c>
      <c r="D1501" s="22" t="s">
        <v>184</v>
      </c>
      <c r="E1501" s="22" t="s">
        <v>398</v>
      </c>
      <c r="F1501" s="22" t="s">
        <v>621</v>
      </c>
      <c r="G1501" s="23">
        <v>5211391</v>
      </c>
      <c r="H1501" s="22" t="s">
        <v>621</v>
      </c>
      <c r="I1501" s="23">
        <v>4393763</v>
      </c>
      <c r="J1501" s="22" t="s">
        <v>518</v>
      </c>
      <c r="K1501" s="23">
        <v>55.33</v>
      </c>
      <c r="L1501" s="23">
        <v>2170</v>
      </c>
      <c r="M1501" s="23">
        <v>66</v>
      </c>
      <c r="N1501" s="24">
        <v>0.0304</v>
      </c>
      <c r="O1501" s="23">
        <v>0.84</v>
      </c>
      <c r="P1501" s="23">
        <v>25.5</v>
      </c>
      <c r="Q1501" s="23">
        <v>2</v>
      </c>
      <c r="R1501" s="23">
        <v>0</v>
      </c>
      <c r="S1501" s="23">
        <v>7</v>
      </c>
      <c r="T1501" s="23">
        <v>1</v>
      </c>
      <c r="U1501" s="23">
        <v>0</v>
      </c>
      <c r="V1501" s="23">
        <v>10</v>
      </c>
      <c r="W1501" s="23">
        <v>5.53</v>
      </c>
      <c r="X1501" s="23">
        <v>0</v>
      </c>
      <c r="Y1501" s="24">
        <v>0</v>
      </c>
      <c r="Z1501" s="23">
        <v>0</v>
      </c>
      <c r="AA1501" s="23">
        <v>0</v>
      </c>
      <c r="AB1501" s="19" t="str">
        <f>VLOOKUP(E:E,笔记匹配!A:X,3,FALSE)</f>
        <v>苏Su超级爱吃甜品呀</v>
      </c>
      <c r="AC1501" s="19" t="str">
        <f>VLOOKUP(E:E,笔记匹配!A:X,2,FALSE)</f>
        <v>月之精华</v>
      </c>
      <c r="AD1501" s="19" t="str">
        <f>VLOOKUP(E:E,笔记匹配!A:X,4,FALSE)</f>
        <v>无</v>
      </c>
    </row>
    <row r="1502" spans="1:30">
      <c r="A1502" s="22" t="s">
        <v>135</v>
      </c>
      <c r="B1502" s="22" t="s">
        <v>622</v>
      </c>
      <c r="C1502" s="23">
        <v>21495214</v>
      </c>
      <c r="D1502" s="22" t="s">
        <v>184</v>
      </c>
      <c r="E1502" s="22" t="s">
        <v>399</v>
      </c>
      <c r="F1502" s="22" t="s">
        <v>623</v>
      </c>
      <c r="G1502" s="23">
        <v>5254218</v>
      </c>
      <c r="H1502" s="22" t="s">
        <v>623</v>
      </c>
      <c r="I1502" s="23">
        <v>4426644</v>
      </c>
      <c r="J1502" s="22" t="s">
        <v>518</v>
      </c>
      <c r="K1502" s="23">
        <v>202.15</v>
      </c>
      <c r="L1502" s="23">
        <v>10792</v>
      </c>
      <c r="M1502" s="23">
        <v>626</v>
      </c>
      <c r="N1502" s="24">
        <v>0.058</v>
      </c>
      <c r="O1502" s="23">
        <v>0.32</v>
      </c>
      <c r="P1502" s="23">
        <v>18.73</v>
      </c>
      <c r="Q1502" s="23">
        <v>8</v>
      </c>
      <c r="R1502" s="23">
        <v>0</v>
      </c>
      <c r="S1502" s="23">
        <v>13</v>
      </c>
      <c r="T1502" s="23">
        <v>0</v>
      </c>
      <c r="U1502" s="23">
        <v>1</v>
      </c>
      <c r="V1502" s="23">
        <v>22</v>
      </c>
      <c r="W1502" s="23">
        <v>9.19</v>
      </c>
      <c r="X1502" s="23">
        <v>0</v>
      </c>
      <c r="Y1502" s="24">
        <v>0</v>
      </c>
      <c r="Z1502" s="23">
        <v>3</v>
      </c>
      <c r="AA1502" s="23">
        <v>10</v>
      </c>
      <c r="AB1502" s="19" t="str">
        <f>VLOOKUP(E:E,笔记匹配!A:X,3,FALSE)</f>
        <v>可可奈</v>
      </c>
      <c r="AC1502" s="19" t="str">
        <f>VLOOKUP(E:E,笔记匹配!A:X,2,FALSE)</f>
        <v>无</v>
      </c>
      <c r="AD1502" s="19" t="str">
        <f>VLOOKUP(E:E,笔记匹配!A:X,4,FALSE)</f>
        <v>无</v>
      </c>
    </row>
    <row r="1503" spans="1:30">
      <c r="A1503" s="22" t="s">
        <v>135</v>
      </c>
      <c r="B1503" s="22" t="s">
        <v>625</v>
      </c>
      <c r="C1503" s="23">
        <v>21579972</v>
      </c>
      <c r="D1503" s="22" t="s">
        <v>184</v>
      </c>
      <c r="E1503" s="22" t="s">
        <v>401</v>
      </c>
      <c r="F1503" s="22" t="s">
        <v>626</v>
      </c>
      <c r="G1503" s="23">
        <v>5291454</v>
      </c>
      <c r="H1503" s="22" t="s">
        <v>627</v>
      </c>
      <c r="I1503" s="23">
        <v>4455685</v>
      </c>
      <c r="J1503" s="22" t="s">
        <v>518</v>
      </c>
      <c r="K1503" s="23">
        <v>202.75</v>
      </c>
      <c r="L1503" s="23">
        <v>11088</v>
      </c>
      <c r="M1503" s="23">
        <v>803</v>
      </c>
      <c r="N1503" s="24">
        <v>0.0724</v>
      </c>
      <c r="O1503" s="23">
        <v>0.25</v>
      </c>
      <c r="P1503" s="23">
        <v>18.29</v>
      </c>
      <c r="Q1503" s="23">
        <v>5</v>
      </c>
      <c r="R1503" s="23">
        <v>0</v>
      </c>
      <c r="S1503" s="23">
        <v>3</v>
      </c>
      <c r="T1503" s="23">
        <v>0</v>
      </c>
      <c r="U1503" s="23">
        <v>0</v>
      </c>
      <c r="V1503" s="23">
        <v>8</v>
      </c>
      <c r="W1503" s="23">
        <v>25.34</v>
      </c>
      <c r="X1503" s="23">
        <v>0</v>
      </c>
      <c r="Y1503" s="24">
        <v>0</v>
      </c>
      <c r="Z1503" s="23">
        <v>1</v>
      </c>
      <c r="AA1503" s="23">
        <v>2</v>
      </c>
      <c r="AB1503" s="19" t="str">
        <f>VLOOKUP(E:E,笔记匹配!A:X,3,FALSE)</f>
        <v>是麦子吖~</v>
      </c>
      <c r="AC1503" s="19" t="str">
        <f>VLOOKUP(E:E,笔记匹配!A:X,2,FALSE)</f>
        <v>无</v>
      </c>
      <c r="AD1503" s="19" t="str">
        <f>VLOOKUP(E:E,笔记匹配!A:X,4,FALSE)</f>
        <v>无</v>
      </c>
    </row>
    <row r="1504" spans="1:30">
      <c r="A1504" s="22" t="s">
        <v>135</v>
      </c>
      <c r="B1504" s="22" t="s">
        <v>628</v>
      </c>
      <c r="C1504" s="23">
        <v>21705266</v>
      </c>
      <c r="D1504" s="22" t="s">
        <v>184</v>
      </c>
      <c r="E1504" s="22" t="s">
        <v>402</v>
      </c>
      <c r="F1504" s="22" t="s">
        <v>629</v>
      </c>
      <c r="G1504" s="23">
        <v>5346081</v>
      </c>
      <c r="H1504" s="22" t="s">
        <v>629</v>
      </c>
      <c r="I1504" s="23">
        <v>4497501</v>
      </c>
      <c r="J1504" s="22" t="s">
        <v>518</v>
      </c>
      <c r="K1504" s="23">
        <v>201.49</v>
      </c>
      <c r="L1504" s="23">
        <v>12898</v>
      </c>
      <c r="M1504" s="23">
        <v>864</v>
      </c>
      <c r="N1504" s="24">
        <v>0.067</v>
      </c>
      <c r="O1504" s="23">
        <v>0.23</v>
      </c>
      <c r="P1504" s="23">
        <v>15.62</v>
      </c>
      <c r="Q1504" s="23">
        <v>10</v>
      </c>
      <c r="R1504" s="23">
        <v>0</v>
      </c>
      <c r="S1504" s="23">
        <v>6</v>
      </c>
      <c r="T1504" s="23">
        <v>1</v>
      </c>
      <c r="U1504" s="23">
        <v>0</v>
      </c>
      <c r="V1504" s="23">
        <v>17</v>
      </c>
      <c r="W1504" s="23">
        <v>11.85</v>
      </c>
      <c r="X1504" s="23">
        <v>0</v>
      </c>
      <c r="Y1504" s="24">
        <v>0</v>
      </c>
      <c r="Z1504" s="23">
        <v>2</v>
      </c>
      <c r="AA1504" s="23">
        <v>1</v>
      </c>
      <c r="AB1504" s="19" t="str">
        <f>VLOOKUP(E:E,笔记匹配!A:X,3,FALSE)</f>
        <v>小茹来杯冰美式</v>
      </c>
      <c r="AC1504" s="19" t="str">
        <f>VLOOKUP(E:E,笔记匹配!A:X,2,FALSE)</f>
        <v>月之精华</v>
      </c>
      <c r="AD1504" s="19" t="str">
        <f>VLOOKUP(E:E,笔记匹配!A:X,4,FALSE)</f>
        <v>无</v>
      </c>
    </row>
    <row r="1505" spans="1:30">
      <c r="A1505" s="22" t="s">
        <v>135</v>
      </c>
      <c r="B1505" s="22" t="s">
        <v>630</v>
      </c>
      <c r="C1505" s="23">
        <v>21902004</v>
      </c>
      <c r="D1505" s="22" t="s">
        <v>184</v>
      </c>
      <c r="E1505" s="22" t="s">
        <v>403</v>
      </c>
      <c r="F1505" s="22" t="s">
        <v>631</v>
      </c>
      <c r="G1505" s="23">
        <v>5439828</v>
      </c>
      <c r="H1505" s="22" t="s">
        <v>631</v>
      </c>
      <c r="I1505" s="23">
        <v>4568189</v>
      </c>
      <c r="J1505" s="22" t="s">
        <v>518</v>
      </c>
      <c r="K1505" s="23">
        <v>67.6</v>
      </c>
      <c r="L1505" s="23">
        <v>4566</v>
      </c>
      <c r="M1505" s="23">
        <v>103</v>
      </c>
      <c r="N1505" s="24">
        <v>0.0226</v>
      </c>
      <c r="O1505" s="23">
        <v>0.66</v>
      </c>
      <c r="P1505" s="23">
        <v>14.81</v>
      </c>
      <c r="Q1505" s="23">
        <v>0</v>
      </c>
      <c r="R1505" s="23">
        <v>1</v>
      </c>
      <c r="S1505" s="23">
        <v>2</v>
      </c>
      <c r="T1505" s="23">
        <v>0</v>
      </c>
      <c r="U1505" s="23">
        <v>0</v>
      </c>
      <c r="V1505" s="23">
        <v>3</v>
      </c>
      <c r="W1505" s="23">
        <v>22.53</v>
      </c>
      <c r="X1505" s="23">
        <v>0</v>
      </c>
      <c r="Y1505" s="24">
        <v>0</v>
      </c>
      <c r="Z1505" s="23">
        <v>0</v>
      </c>
      <c r="AA1505" s="23">
        <v>0</v>
      </c>
      <c r="AB1505" s="19" t="str">
        <f>VLOOKUP(E:E,笔记匹配!A:X,3,FALSE)</f>
        <v>官方首发! 保姆级双十一攻略，这样买最省钱</v>
      </c>
      <c r="AC1505" s="19" t="str">
        <f>VLOOKUP(E:E,笔记匹配!A:X,2,FALSE)</f>
        <v>无</v>
      </c>
      <c r="AD1505" s="19" t="str">
        <f>VLOOKUP(E:E,笔记匹配!A:X,4,FALSE)</f>
        <v>无</v>
      </c>
    </row>
    <row r="1506" spans="1:30">
      <c r="A1506" s="22" t="s">
        <v>136</v>
      </c>
      <c r="B1506" s="22" t="s">
        <v>521</v>
      </c>
      <c r="C1506" s="23">
        <v>16642222</v>
      </c>
      <c r="D1506" s="22" t="s">
        <v>172</v>
      </c>
      <c r="E1506" s="22" t="s">
        <v>372</v>
      </c>
      <c r="F1506" s="22" t="s">
        <v>522</v>
      </c>
      <c r="G1506" s="23">
        <v>3233847</v>
      </c>
      <c r="H1506" s="22" t="s">
        <v>522</v>
      </c>
      <c r="I1506" s="23">
        <v>2619163</v>
      </c>
      <c r="J1506" s="22" t="s">
        <v>518</v>
      </c>
      <c r="K1506" s="23">
        <v>157.11</v>
      </c>
      <c r="L1506" s="23">
        <v>7473</v>
      </c>
      <c r="M1506" s="23">
        <v>200</v>
      </c>
      <c r="N1506" s="24">
        <v>0.0268</v>
      </c>
      <c r="O1506" s="23">
        <v>0.79</v>
      </c>
      <c r="P1506" s="23">
        <v>21.02</v>
      </c>
      <c r="Q1506" s="23">
        <v>0</v>
      </c>
      <c r="R1506" s="23">
        <v>0</v>
      </c>
      <c r="S1506" s="23">
        <v>2</v>
      </c>
      <c r="T1506" s="23">
        <v>0</v>
      </c>
      <c r="U1506" s="23">
        <v>0</v>
      </c>
      <c r="V1506" s="23">
        <v>2</v>
      </c>
      <c r="W1506" s="23">
        <v>78.56</v>
      </c>
      <c r="X1506" s="23">
        <v>0</v>
      </c>
      <c r="Y1506" s="24">
        <v>0</v>
      </c>
      <c r="Z1506" s="23">
        <v>0</v>
      </c>
      <c r="AA1506" s="23">
        <v>0</v>
      </c>
      <c r="AB1506" s="19" t="str">
        <f>VLOOKUP(E:E,笔记匹配!A:X,3,FALSE)</f>
        <v>圆湘琴</v>
      </c>
      <c r="AC1506" s="19" t="str">
        <f>VLOOKUP(E:E,笔记匹配!A:X,2,FALSE)</f>
        <v>月之精华</v>
      </c>
      <c r="AD1506" s="19" t="str">
        <f>VLOOKUP(E:E,笔记匹配!A:X,4,FALSE)</f>
        <v>广禾堂月之精华</v>
      </c>
    </row>
    <row r="1507" spans="1:30">
      <c r="A1507" s="22" t="s">
        <v>136</v>
      </c>
      <c r="B1507" s="22" t="s">
        <v>521</v>
      </c>
      <c r="C1507" s="23">
        <v>16642794</v>
      </c>
      <c r="D1507" s="22" t="s">
        <v>172</v>
      </c>
      <c r="E1507" s="22" t="s">
        <v>372</v>
      </c>
      <c r="F1507" s="22" t="s">
        <v>523</v>
      </c>
      <c r="G1507" s="23">
        <v>3233955</v>
      </c>
      <c r="H1507" s="22" t="s">
        <v>523</v>
      </c>
      <c r="I1507" s="23">
        <v>2619293</v>
      </c>
      <c r="J1507" s="22" t="s">
        <v>518</v>
      </c>
      <c r="K1507" s="23">
        <v>229.15</v>
      </c>
      <c r="L1507" s="23">
        <v>8893</v>
      </c>
      <c r="M1507" s="23">
        <v>272</v>
      </c>
      <c r="N1507" s="24">
        <v>0.0306</v>
      </c>
      <c r="O1507" s="23">
        <v>0.84</v>
      </c>
      <c r="P1507" s="23">
        <v>25.77</v>
      </c>
      <c r="Q1507" s="23">
        <v>4</v>
      </c>
      <c r="R1507" s="23">
        <v>0</v>
      </c>
      <c r="S1507" s="23">
        <v>2</v>
      </c>
      <c r="T1507" s="23">
        <v>0</v>
      </c>
      <c r="U1507" s="23">
        <v>0</v>
      </c>
      <c r="V1507" s="23">
        <v>6</v>
      </c>
      <c r="W1507" s="23">
        <v>38.19</v>
      </c>
      <c r="X1507" s="23">
        <v>0</v>
      </c>
      <c r="Y1507" s="24">
        <v>0</v>
      </c>
      <c r="Z1507" s="23">
        <v>1</v>
      </c>
      <c r="AA1507" s="23">
        <v>0</v>
      </c>
      <c r="AB1507" s="19" t="str">
        <f>VLOOKUP(E:E,笔记匹配!A:X,3,FALSE)</f>
        <v>圆湘琴</v>
      </c>
      <c r="AC1507" s="19" t="str">
        <f>VLOOKUP(E:E,笔记匹配!A:X,2,FALSE)</f>
        <v>月之精华</v>
      </c>
      <c r="AD1507" s="19" t="str">
        <f>VLOOKUP(E:E,笔记匹配!A:X,4,FALSE)</f>
        <v>广禾堂月之精华</v>
      </c>
    </row>
    <row r="1508" spans="1:30">
      <c r="A1508" s="22" t="s">
        <v>136</v>
      </c>
      <c r="B1508" s="22" t="s">
        <v>521</v>
      </c>
      <c r="C1508" s="23">
        <v>16642894</v>
      </c>
      <c r="D1508" s="22" t="s">
        <v>172</v>
      </c>
      <c r="E1508" s="22" t="s">
        <v>372</v>
      </c>
      <c r="F1508" s="22" t="s">
        <v>524</v>
      </c>
      <c r="G1508" s="23">
        <v>3233979</v>
      </c>
      <c r="H1508" s="22" t="s">
        <v>524</v>
      </c>
      <c r="I1508" s="23">
        <v>2619310</v>
      </c>
      <c r="J1508" s="22" t="s">
        <v>518</v>
      </c>
      <c r="K1508" s="23">
        <v>0.58</v>
      </c>
      <c r="L1508" s="23">
        <v>133</v>
      </c>
      <c r="M1508" s="23">
        <v>2</v>
      </c>
      <c r="N1508" s="24">
        <v>0.015</v>
      </c>
      <c r="O1508" s="23">
        <v>0.29</v>
      </c>
      <c r="P1508" s="23">
        <v>4.36</v>
      </c>
      <c r="Q1508" s="23">
        <v>0</v>
      </c>
      <c r="R1508" s="23">
        <v>0</v>
      </c>
      <c r="S1508" s="23">
        <v>0</v>
      </c>
      <c r="T1508" s="23">
        <v>0</v>
      </c>
      <c r="U1508" s="23">
        <v>0</v>
      </c>
      <c r="V1508" s="23">
        <v>0</v>
      </c>
      <c r="W1508" s="23">
        <v>0</v>
      </c>
      <c r="X1508" s="23">
        <v>0</v>
      </c>
      <c r="Y1508" s="24">
        <v>0</v>
      </c>
      <c r="Z1508" s="23">
        <v>0</v>
      </c>
      <c r="AA1508" s="23">
        <v>0</v>
      </c>
      <c r="AB1508" s="19" t="str">
        <f>VLOOKUP(E:E,笔记匹配!A:X,3,FALSE)</f>
        <v>圆湘琴</v>
      </c>
      <c r="AC1508" s="19" t="str">
        <f>VLOOKUP(E:E,笔记匹配!A:X,2,FALSE)</f>
        <v>月之精华</v>
      </c>
      <c r="AD1508" s="19" t="str">
        <f>VLOOKUP(E:E,笔记匹配!A:X,4,FALSE)</f>
        <v>广禾堂月之精华</v>
      </c>
    </row>
    <row r="1509" spans="1:30">
      <c r="A1509" s="22" t="s">
        <v>136</v>
      </c>
      <c r="B1509" s="22" t="s">
        <v>531</v>
      </c>
      <c r="C1509" s="23">
        <v>16851432</v>
      </c>
      <c r="D1509" s="22" t="s">
        <v>172</v>
      </c>
      <c r="E1509" s="22" t="s">
        <v>372</v>
      </c>
      <c r="F1509" s="22" t="s">
        <v>532</v>
      </c>
      <c r="G1509" s="23">
        <v>3264185</v>
      </c>
      <c r="H1509" s="22" t="s">
        <v>532</v>
      </c>
      <c r="I1509" s="23">
        <v>2651960</v>
      </c>
      <c r="J1509" s="22" t="s">
        <v>518</v>
      </c>
      <c r="K1509" s="23">
        <v>61.9</v>
      </c>
      <c r="L1509" s="23">
        <v>4046</v>
      </c>
      <c r="M1509" s="23">
        <v>134</v>
      </c>
      <c r="N1509" s="24">
        <v>0.0331</v>
      </c>
      <c r="O1509" s="23">
        <v>0.46</v>
      </c>
      <c r="P1509" s="23">
        <v>15.3</v>
      </c>
      <c r="Q1509" s="23">
        <v>1</v>
      </c>
      <c r="R1509" s="23">
        <v>0</v>
      </c>
      <c r="S1509" s="23">
        <v>0</v>
      </c>
      <c r="T1509" s="23">
        <v>0</v>
      </c>
      <c r="U1509" s="23">
        <v>1</v>
      </c>
      <c r="V1509" s="23">
        <v>2</v>
      </c>
      <c r="W1509" s="23">
        <v>30.95</v>
      </c>
      <c r="X1509" s="23">
        <v>0</v>
      </c>
      <c r="Y1509" s="24">
        <v>0</v>
      </c>
      <c r="Z1509" s="23">
        <v>0</v>
      </c>
      <c r="AA1509" s="23">
        <v>0</v>
      </c>
      <c r="AB1509" s="19" t="str">
        <f>VLOOKUP(E:E,笔记匹配!A:X,3,FALSE)</f>
        <v>圆湘琴</v>
      </c>
      <c r="AC1509" s="19" t="str">
        <f>VLOOKUP(E:E,笔记匹配!A:X,2,FALSE)</f>
        <v>月之精华</v>
      </c>
      <c r="AD1509" s="19" t="str">
        <f>VLOOKUP(E:E,笔记匹配!A:X,4,FALSE)</f>
        <v>广禾堂月之精华</v>
      </c>
    </row>
    <row r="1510" spans="1:30">
      <c r="A1510" s="22" t="s">
        <v>136</v>
      </c>
      <c r="B1510" s="22" t="s">
        <v>557</v>
      </c>
      <c r="C1510" s="23">
        <v>17419696</v>
      </c>
      <c r="D1510" s="22" t="s">
        <v>172</v>
      </c>
      <c r="E1510" s="22" t="s">
        <v>372</v>
      </c>
      <c r="F1510" s="22" t="s">
        <v>558</v>
      </c>
      <c r="G1510" s="23">
        <v>3345513</v>
      </c>
      <c r="H1510" s="22" t="s">
        <v>558</v>
      </c>
      <c r="I1510" s="23">
        <v>2733316</v>
      </c>
      <c r="J1510" s="22" t="s">
        <v>518</v>
      </c>
      <c r="K1510" s="23">
        <v>271.32</v>
      </c>
      <c r="L1510" s="23">
        <v>12102</v>
      </c>
      <c r="M1510" s="23">
        <v>362</v>
      </c>
      <c r="N1510" s="24">
        <v>0.0299</v>
      </c>
      <c r="O1510" s="23">
        <v>0.75</v>
      </c>
      <c r="P1510" s="23">
        <v>22.42</v>
      </c>
      <c r="Q1510" s="23">
        <v>4</v>
      </c>
      <c r="R1510" s="23">
        <v>0</v>
      </c>
      <c r="S1510" s="23">
        <v>1</v>
      </c>
      <c r="T1510" s="23">
        <v>1</v>
      </c>
      <c r="U1510" s="23">
        <v>0</v>
      </c>
      <c r="V1510" s="23">
        <v>6</v>
      </c>
      <c r="W1510" s="23">
        <v>45.22</v>
      </c>
      <c r="X1510" s="23">
        <v>0</v>
      </c>
      <c r="Y1510" s="24">
        <v>0</v>
      </c>
      <c r="Z1510" s="23">
        <v>0</v>
      </c>
      <c r="AA1510" s="23">
        <v>0</v>
      </c>
      <c r="AB1510" s="19" t="str">
        <f>VLOOKUP(E:E,笔记匹配!A:X,3,FALSE)</f>
        <v>圆湘琴</v>
      </c>
      <c r="AC1510" s="19" t="str">
        <f>VLOOKUP(E:E,笔记匹配!A:X,2,FALSE)</f>
        <v>月之精华</v>
      </c>
      <c r="AD1510" s="19" t="str">
        <f>VLOOKUP(E:E,笔记匹配!A:X,4,FALSE)</f>
        <v>广禾堂月之精华</v>
      </c>
    </row>
    <row r="1511" spans="1:30">
      <c r="A1511" s="22" t="s">
        <v>136</v>
      </c>
      <c r="B1511" s="22" t="s">
        <v>569</v>
      </c>
      <c r="C1511" s="23">
        <v>17994331</v>
      </c>
      <c r="D1511" s="22" t="s">
        <v>172</v>
      </c>
      <c r="E1511" s="22" t="s">
        <v>372</v>
      </c>
      <c r="F1511" s="22" t="s">
        <v>570</v>
      </c>
      <c r="G1511" s="23">
        <v>3555881</v>
      </c>
      <c r="H1511" s="22" t="s">
        <v>570</v>
      </c>
      <c r="I1511" s="23">
        <v>2940876</v>
      </c>
      <c r="J1511" s="22" t="s">
        <v>518</v>
      </c>
      <c r="K1511" s="23">
        <v>1.2</v>
      </c>
      <c r="L1511" s="23">
        <v>107</v>
      </c>
      <c r="M1511" s="23">
        <v>4</v>
      </c>
      <c r="N1511" s="24">
        <v>0.0374</v>
      </c>
      <c r="O1511" s="23">
        <v>0.3</v>
      </c>
      <c r="P1511" s="23">
        <v>11.21</v>
      </c>
      <c r="Q1511" s="23">
        <v>0</v>
      </c>
      <c r="R1511" s="23">
        <v>0</v>
      </c>
      <c r="S1511" s="23">
        <v>0</v>
      </c>
      <c r="T1511" s="23">
        <v>0</v>
      </c>
      <c r="U1511" s="23">
        <v>0</v>
      </c>
      <c r="V1511" s="23">
        <v>0</v>
      </c>
      <c r="W1511" s="23">
        <v>0</v>
      </c>
      <c r="X1511" s="23">
        <v>0</v>
      </c>
      <c r="Y1511" s="24">
        <v>0</v>
      </c>
      <c r="Z1511" s="23">
        <v>0</v>
      </c>
      <c r="AA1511" s="23">
        <v>0</v>
      </c>
      <c r="AB1511" s="19" t="str">
        <f>VLOOKUP(E:E,笔记匹配!A:X,3,FALSE)</f>
        <v>圆湘琴</v>
      </c>
      <c r="AC1511" s="19" t="str">
        <f>VLOOKUP(E:E,笔记匹配!A:X,2,FALSE)</f>
        <v>月之精华</v>
      </c>
      <c r="AD1511" s="19" t="str">
        <f>VLOOKUP(E:E,笔记匹配!A:X,4,FALSE)</f>
        <v>广禾堂月之精华</v>
      </c>
    </row>
    <row r="1512" spans="1:30">
      <c r="A1512" s="22" t="s">
        <v>136</v>
      </c>
      <c r="B1512" s="22" t="s">
        <v>573</v>
      </c>
      <c r="C1512" s="23">
        <v>18062841</v>
      </c>
      <c r="D1512" s="22" t="s">
        <v>172</v>
      </c>
      <c r="E1512" s="22" t="s">
        <v>373</v>
      </c>
      <c r="F1512" s="22" t="s">
        <v>574</v>
      </c>
      <c r="G1512" s="23">
        <v>3590010</v>
      </c>
      <c r="H1512" s="22" t="s">
        <v>575</v>
      </c>
      <c r="I1512" s="23">
        <v>2975201</v>
      </c>
      <c r="J1512" s="22" t="s">
        <v>518</v>
      </c>
      <c r="K1512" s="23">
        <v>2.4</v>
      </c>
      <c r="L1512" s="23">
        <v>206</v>
      </c>
      <c r="M1512" s="23">
        <v>8</v>
      </c>
      <c r="N1512" s="24">
        <v>0.0388</v>
      </c>
      <c r="O1512" s="23">
        <v>0.3</v>
      </c>
      <c r="P1512" s="23">
        <v>11.65</v>
      </c>
      <c r="Q1512" s="23">
        <v>0</v>
      </c>
      <c r="R1512" s="23">
        <v>0</v>
      </c>
      <c r="S1512" s="23">
        <v>0</v>
      </c>
      <c r="T1512" s="23">
        <v>0</v>
      </c>
      <c r="U1512" s="23">
        <v>0</v>
      </c>
      <c r="V1512" s="23">
        <v>0</v>
      </c>
      <c r="W1512" s="23">
        <v>0</v>
      </c>
      <c r="X1512" s="23">
        <v>0</v>
      </c>
      <c r="Y1512" s="24">
        <v>0</v>
      </c>
      <c r="Z1512" s="23">
        <v>0</v>
      </c>
      <c r="AA1512" s="23">
        <v>0</v>
      </c>
      <c r="AB1512" s="19" t="str">
        <f>VLOOKUP(E:E,笔记匹配!A:X,3,FALSE)</f>
        <v>西米是个小可爱</v>
      </c>
      <c r="AC1512" s="19" t="str">
        <f>VLOOKUP(E:E,笔记匹配!A:X,2,FALSE)</f>
        <v>月之精华</v>
      </c>
      <c r="AD1512" s="19" t="str">
        <f>VLOOKUP(E:E,笔记匹配!A:X,4,FALSE)</f>
        <v>广禾堂</v>
      </c>
    </row>
    <row r="1513" spans="1:30">
      <c r="A1513" s="22" t="s">
        <v>136</v>
      </c>
      <c r="B1513" s="22" t="s">
        <v>573</v>
      </c>
      <c r="C1513" s="23">
        <v>18063010</v>
      </c>
      <c r="D1513" s="22" t="s">
        <v>172</v>
      </c>
      <c r="E1513" s="22" t="s">
        <v>373</v>
      </c>
      <c r="F1513" s="22" t="s">
        <v>576</v>
      </c>
      <c r="G1513" s="23">
        <v>3590089</v>
      </c>
      <c r="H1513" s="22" t="s">
        <v>577</v>
      </c>
      <c r="I1513" s="23">
        <v>2975278</v>
      </c>
      <c r="J1513" s="22" t="s">
        <v>518</v>
      </c>
      <c r="K1513" s="23">
        <v>46.88</v>
      </c>
      <c r="L1513" s="23">
        <v>2760</v>
      </c>
      <c r="M1513" s="23">
        <v>109</v>
      </c>
      <c r="N1513" s="24">
        <v>0.0395</v>
      </c>
      <c r="O1513" s="23">
        <v>0.43</v>
      </c>
      <c r="P1513" s="23">
        <v>16.99</v>
      </c>
      <c r="Q1513" s="23">
        <v>1</v>
      </c>
      <c r="R1513" s="23">
        <v>0</v>
      </c>
      <c r="S1513" s="23">
        <v>1</v>
      </c>
      <c r="T1513" s="23">
        <v>0</v>
      </c>
      <c r="U1513" s="23">
        <v>0</v>
      </c>
      <c r="V1513" s="23">
        <v>2</v>
      </c>
      <c r="W1513" s="23">
        <v>23.44</v>
      </c>
      <c r="X1513" s="23">
        <v>0</v>
      </c>
      <c r="Y1513" s="24">
        <v>0</v>
      </c>
      <c r="Z1513" s="23">
        <v>0</v>
      </c>
      <c r="AA1513" s="23">
        <v>0</v>
      </c>
      <c r="AB1513" s="19" t="str">
        <f>VLOOKUP(E:E,笔记匹配!A:X,3,FALSE)</f>
        <v>西米是个小可爱</v>
      </c>
      <c r="AC1513" s="19" t="str">
        <f>VLOOKUP(E:E,笔记匹配!A:X,2,FALSE)</f>
        <v>月之精华</v>
      </c>
      <c r="AD1513" s="19" t="str">
        <f>VLOOKUP(E:E,笔记匹配!A:X,4,FALSE)</f>
        <v>广禾堂</v>
      </c>
    </row>
    <row r="1514" spans="1:30">
      <c r="A1514" s="22" t="s">
        <v>136</v>
      </c>
      <c r="B1514" s="22" t="s">
        <v>578</v>
      </c>
      <c r="C1514" s="23">
        <v>18063089</v>
      </c>
      <c r="D1514" s="22" t="s">
        <v>172</v>
      </c>
      <c r="E1514" s="22" t="s">
        <v>372</v>
      </c>
      <c r="F1514" s="22" t="s">
        <v>579</v>
      </c>
      <c r="G1514" s="23">
        <v>3590129</v>
      </c>
      <c r="H1514" s="22" t="s">
        <v>580</v>
      </c>
      <c r="I1514" s="23">
        <v>2975322</v>
      </c>
      <c r="J1514" s="22" t="s">
        <v>518</v>
      </c>
      <c r="K1514" s="23">
        <v>62.27</v>
      </c>
      <c r="L1514" s="23">
        <v>2409</v>
      </c>
      <c r="M1514" s="23">
        <v>72</v>
      </c>
      <c r="N1514" s="24">
        <v>0.0299</v>
      </c>
      <c r="O1514" s="23">
        <v>0.86</v>
      </c>
      <c r="P1514" s="23">
        <v>25.85</v>
      </c>
      <c r="Q1514" s="23">
        <v>0</v>
      </c>
      <c r="R1514" s="23">
        <v>0</v>
      </c>
      <c r="S1514" s="23">
        <v>0</v>
      </c>
      <c r="T1514" s="23">
        <v>0</v>
      </c>
      <c r="U1514" s="23">
        <v>0</v>
      </c>
      <c r="V1514" s="23">
        <v>0</v>
      </c>
      <c r="W1514" s="23">
        <v>0</v>
      </c>
      <c r="X1514" s="23">
        <v>0</v>
      </c>
      <c r="Y1514" s="24">
        <v>0</v>
      </c>
      <c r="Z1514" s="23">
        <v>1</v>
      </c>
      <c r="AA1514" s="23">
        <v>0</v>
      </c>
      <c r="AB1514" s="19" t="str">
        <f>VLOOKUP(E:E,笔记匹配!A:X,3,FALSE)</f>
        <v>圆湘琴</v>
      </c>
      <c r="AC1514" s="19" t="str">
        <f>VLOOKUP(E:E,笔记匹配!A:X,2,FALSE)</f>
        <v>月之精华</v>
      </c>
      <c r="AD1514" s="19" t="str">
        <f>VLOOKUP(E:E,笔记匹配!A:X,4,FALSE)</f>
        <v>广禾堂月之精华</v>
      </c>
    </row>
    <row r="1515" spans="1:30">
      <c r="A1515" s="22" t="s">
        <v>136</v>
      </c>
      <c r="B1515" s="22" t="s">
        <v>590</v>
      </c>
      <c r="C1515" s="23">
        <v>19153892</v>
      </c>
      <c r="D1515" s="22" t="s">
        <v>184</v>
      </c>
      <c r="E1515" s="22" t="s">
        <v>374</v>
      </c>
      <c r="F1515" s="22" t="s">
        <v>591</v>
      </c>
      <c r="G1515" s="23">
        <v>4107361</v>
      </c>
      <c r="H1515" s="22" t="s">
        <v>591</v>
      </c>
      <c r="I1515" s="23">
        <v>3489735</v>
      </c>
      <c r="J1515" s="22" t="s">
        <v>518</v>
      </c>
      <c r="K1515" s="23">
        <v>8.71</v>
      </c>
      <c r="L1515" s="23">
        <v>224</v>
      </c>
      <c r="M1515" s="23">
        <v>17</v>
      </c>
      <c r="N1515" s="24">
        <v>0.0759</v>
      </c>
      <c r="O1515" s="23">
        <v>0.51</v>
      </c>
      <c r="P1515" s="23">
        <v>38.88</v>
      </c>
      <c r="Q1515" s="23">
        <v>0</v>
      </c>
      <c r="R1515" s="23">
        <v>0</v>
      </c>
      <c r="S1515" s="23">
        <v>0</v>
      </c>
      <c r="T1515" s="23">
        <v>0</v>
      </c>
      <c r="U1515" s="23">
        <v>0</v>
      </c>
      <c r="V1515" s="23">
        <v>0</v>
      </c>
      <c r="W1515" s="23">
        <v>0</v>
      </c>
      <c r="X1515" s="23">
        <v>0</v>
      </c>
      <c r="Y1515" s="24">
        <v>0</v>
      </c>
      <c r="Z1515" s="23">
        <v>0</v>
      </c>
      <c r="AA1515" s="23">
        <v>0</v>
      </c>
      <c r="AB1515" s="19" t="str">
        <f>VLOOKUP(E:E,笔记匹配!A:X,3,FALSE)</f>
        <v>是你拐</v>
      </c>
      <c r="AC1515" s="19" t="str">
        <f>VLOOKUP(E:E,笔记匹配!A:X,2,FALSE)</f>
        <v>月之精华</v>
      </c>
      <c r="AD1515" s="19" t="str">
        <f>VLOOKUP(E:E,笔记匹配!A:X,4,FALSE)</f>
        <v>广禾堂月之精华</v>
      </c>
    </row>
    <row r="1516" spans="1:30">
      <c r="A1516" s="22" t="s">
        <v>136</v>
      </c>
      <c r="B1516" s="22" t="s">
        <v>598</v>
      </c>
      <c r="C1516" s="23">
        <v>19868929</v>
      </c>
      <c r="D1516" s="22" t="s">
        <v>172</v>
      </c>
      <c r="E1516" s="22" t="s">
        <v>372</v>
      </c>
      <c r="F1516" s="22" t="s">
        <v>599</v>
      </c>
      <c r="G1516" s="23">
        <v>4439660</v>
      </c>
      <c r="H1516" s="22" t="s">
        <v>599</v>
      </c>
      <c r="I1516" s="23">
        <v>3806955</v>
      </c>
      <c r="J1516" s="22" t="s">
        <v>518</v>
      </c>
      <c r="K1516" s="23">
        <v>102.18</v>
      </c>
      <c r="L1516" s="23">
        <v>4175</v>
      </c>
      <c r="M1516" s="23">
        <v>119</v>
      </c>
      <c r="N1516" s="24">
        <v>0.0285</v>
      </c>
      <c r="O1516" s="23">
        <v>0.86</v>
      </c>
      <c r="P1516" s="23">
        <v>24.47</v>
      </c>
      <c r="Q1516" s="23">
        <v>1</v>
      </c>
      <c r="R1516" s="23">
        <v>0</v>
      </c>
      <c r="S1516" s="23">
        <v>0</v>
      </c>
      <c r="T1516" s="23">
        <v>0</v>
      </c>
      <c r="U1516" s="23">
        <v>0</v>
      </c>
      <c r="V1516" s="23">
        <v>1</v>
      </c>
      <c r="W1516" s="23">
        <v>102.18</v>
      </c>
      <c r="X1516" s="23">
        <v>0</v>
      </c>
      <c r="Y1516" s="24">
        <v>0</v>
      </c>
      <c r="Z1516" s="23">
        <v>0</v>
      </c>
      <c r="AA1516" s="23">
        <v>0</v>
      </c>
      <c r="AB1516" s="19" t="str">
        <f>VLOOKUP(E:E,笔记匹配!A:X,3,FALSE)</f>
        <v>圆湘琴</v>
      </c>
      <c r="AC1516" s="19" t="str">
        <f>VLOOKUP(E:E,笔记匹配!A:X,2,FALSE)</f>
        <v>月之精华</v>
      </c>
      <c r="AD1516" s="19" t="str">
        <f>VLOOKUP(E:E,笔记匹配!A:X,4,FALSE)</f>
        <v>广禾堂月之精华</v>
      </c>
    </row>
    <row r="1517" spans="1:30">
      <c r="A1517" s="22" t="s">
        <v>136</v>
      </c>
      <c r="B1517" s="22" t="s">
        <v>610</v>
      </c>
      <c r="C1517" s="23">
        <v>20800058</v>
      </c>
      <c r="D1517" s="22" t="s">
        <v>184</v>
      </c>
      <c r="E1517" s="22" t="s">
        <v>372</v>
      </c>
      <c r="F1517" s="22" t="s">
        <v>611</v>
      </c>
      <c r="G1517" s="23">
        <v>4924835</v>
      </c>
      <c r="H1517" s="22" t="s">
        <v>611</v>
      </c>
      <c r="I1517" s="23">
        <v>4180685</v>
      </c>
      <c r="J1517" s="22" t="s">
        <v>518</v>
      </c>
      <c r="K1517" s="23">
        <v>106.02</v>
      </c>
      <c r="L1517" s="23">
        <v>3014</v>
      </c>
      <c r="M1517" s="23">
        <v>104</v>
      </c>
      <c r="N1517" s="24">
        <v>0.0345</v>
      </c>
      <c r="O1517" s="23">
        <v>1.02</v>
      </c>
      <c r="P1517" s="23">
        <v>35.18</v>
      </c>
      <c r="Q1517" s="23">
        <v>10</v>
      </c>
      <c r="R1517" s="23">
        <v>0</v>
      </c>
      <c r="S1517" s="23">
        <v>1</v>
      </c>
      <c r="T1517" s="23">
        <v>0</v>
      </c>
      <c r="U1517" s="23">
        <v>0</v>
      </c>
      <c r="V1517" s="23">
        <v>11</v>
      </c>
      <c r="W1517" s="23">
        <v>9.64</v>
      </c>
      <c r="X1517" s="23">
        <v>0</v>
      </c>
      <c r="Y1517" s="24">
        <v>0</v>
      </c>
      <c r="Z1517" s="23">
        <v>1</v>
      </c>
      <c r="AA1517" s="23">
        <v>0</v>
      </c>
      <c r="AB1517" s="19" t="str">
        <f>VLOOKUP(E:E,笔记匹配!A:X,3,FALSE)</f>
        <v>圆湘琴</v>
      </c>
      <c r="AC1517" s="19" t="str">
        <f>VLOOKUP(E:E,笔记匹配!A:X,2,FALSE)</f>
        <v>月之精华</v>
      </c>
      <c r="AD1517" s="19" t="str">
        <f>VLOOKUP(E:E,笔记匹配!A:X,4,FALSE)</f>
        <v>广禾堂月之精华</v>
      </c>
    </row>
    <row r="1518" spans="1:30">
      <c r="A1518" s="22" t="s">
        <v>136</v>
      </c>
      <c r="B1518" s="22" t="s">
        <v>614</v>
      </c>
      <c r="C1518" s="23">
        <v>20930624</v>
      </c>
      <c r="D1518" s="22" t="s">
        <v>184</v>
      </c>
      <c r="E1518" s="22" t="s">
        <v>390</v>
      </c>
      <c r="F1518" s="22" t="s">
        <v>615</v>
      </c>
      <c r="G1518" s="23">
        <v>4989047</v>
      </c>
      <c r="H1518" s="22" t="s">
        <v>616</v>
      </c>
      <c r="I1518" s="23">
        <v>4228648</v>
      </c>
      <c r="J1518" s="22" t="s">
        <v>518</v>
      </c>
      <c r="K1518" s="23">
        <v>187.95</v>
      </c>
      <c r="L1518" s="23">
        <v>6690</v>
      </c>
      <c r="M1518" s="23">
        <v>283</v>
      </c>
      <c r="N1518" s="24">
        <v>0.0423</v>
      </c>
      <c r="O1518" s="23">
        <v>0.66</v>
      </c>
      <c r="P1518" s="23">
        <v>28.09</v>
      </c>
      <c r="Q1518" s="23">
        <v>15</v>
      </c>
      <c r="R1518" s="23">
        <v>0</v>
      </c>
      <c r="S1518" s="23">
        <v>16</v>
      </c>
      <c r="T1518" s="23">
        <v>0</v>
      </c>
      <c r="U1518" s="23">
        <v>1</v>
      </c>
      <c r="V1518" s="23">
        <v>32</v>
      </c>
      <c r="W1518" s="23">
        <v>5.87</v>
      </c>
      <c r="X1518" s="23">
        <v>0</v>
      </c>
      <c r="Y1518" s="24">
        <v>0</v>
      </c>
      <c r="Z1518" s="23">
        <v>1</v>
      </c>
      <c r="AA1518" s="23">
        <v>0</v>
      </c>
      <c r="AB1518" s="19" t="str">
        <f>VLOOKUP(E:E,笔记匹配!A:X,3,FALSE)</f>
        <v>大雷芸</v>
      </c>
      <c r="AC1518" s="19" t="str">
        <f>VLOOKUP(E:E,笔记匹配!A:X,2,FALSE)</f>
        <v>月之精华</v>
      </c>
      <c r="AD1518" s="19" t="str">
        <f>VLOOKUP(E:E,笔记匹配!A:X,4,FALSE)</f>
        <v>广禾堂</v>
      </c>
    </row>
    <row r="1519" spans="1:30">
      <c r="A1519" s="22" t="s">
        <v>136</v>
      </c>
      <c r="B1519" s="22" t="s">
        <v>617</v>
      </c>
      <c r="C1519" s="23">
        <v>21038669</v>
      </c>
      <c r="D1519" s="22" t="s">
        <v>184</v>
      </c>
      <c r="E1519" s="22" t="s">
        <v>397</v>
      </c>
      <c r="F1519" s="22" t="s">
        <v>619</v>
      </c>
      <c r="G1519" s="23">
        <v>5038347</v>
      </c>
      <c r="H1519" s="22" t="s">
        <v>619</v>
      </c>
      <c r="I1519" s="23">
        <v>4265435</v>
      </c>
      <c r="J1519" s="22" t="s">
        <v>518</v>
      </c>
      <c r="K1519" s="23">
        <v>49.77</v>
      </c>
      <c r="L1519" s="23">
        <v>3430</v>
      </c>
      <c r="M1519" s="23">
        <v>54</v>
      </c>
      <c r="N1519" s="24">
        <v>0.0157</v>
      </c>
      <c r="O1519" s="23">
        <v>0.92</v>
      </c>
      <c r="P1519" s="23">
        <v>14.51</v>
      </c>
      <c r="Q1519" s="23">
        <v>7</v>
      </c>
      <c r="R1519" s="23">
        <v>0</v>
      </c>
      <c r="S1519" s="23">
        <v>2</v>
      </c>
      <c r="T1519" s="23">
        <v>1</v>
      </c>
      <c r="U1519" s="23">
        <v>0</v>
      </c>
      <c r="V1519" s="23">
        <v>10</v>
      </c>
      <c r="W1519" s="23">
        <v>4.98</v>
      </c>
      <c r="X1519" s="23">
        <v>0</v>
      </c>
      <c r="Y1519" s="24">
        <v>0</v>
      </c>
      <c r="Z1519" s="23">
        <v>0</v>
      </c>
      <c r="AA1519" s="23">
        <v>0</v>
      </c>
      <c r="AB1519" s="19" t="str">
        <f>VLOOKUP(E:E,笔记匹配!A:X,3,FALSE)</f>
        <v>木木酱</v>
      </c>
      <c r="AC1519" s="19" t="str">
        <f>VLOOKUP(E:E,笔记匹配!A:X,2,FALSE)</f>
        <v>月之精华</v>
      </c>
      <c r="AD1519" s="19" t="str">
        <f>VLOOKUP(E:E,笔记匹配!A:X,4,FALSE)</f>
        <v>广禾堂月子汤</v>
      </c>
    </row>
    <row r="1520" spans="1:30">
      <c r="A1520" s="22" t="s">
        <v>136</v>
      </c>
      <c r="B1520" s="22" t="s">
        <v>620</v>
      </c>
      <c r="C1520" s="23">
        <v>21399553</v>
      </c>
      <c r="D1520" s="22" t="s">
        <v>184</v>
      </c>
      <c r="E1520" s="22" t="s">
        <v>398</v>
      </c>
      <c r="F1520" s="22" t="s">
        <v>621</v>
      </c>
      <c r="G1520" s="23">
        <v>5211391</v>
      </c>
      <c r="H1520" s="22" t="s">
        <v>621</v>
      </c>
      <c r="I1520" s="23">
        <v>4393763</v>
      </c>
      <c r="J1520" s="22" t="s">
        <v>518</v>
      </c>
      <c r="K1520" s="23">
        <v>74.02</v>
      </c>
      <c r="L1520" s="23">
        <v>2321</v>
      </c>
      <c r="M1520" s="23">
        <v>93</v>
      </c>
      <c r="N1520" s="24">
        <v>0.0401</v>
      </c>
      <c r="O1520" s="23">
        <v>0.8</v>
      </c>
      <c r="P1520" s="23">
        <v>31.89</v>
      </c>
      <c r="Q1520" s="23">
        <v>2</v>
      </c>
      <c r="R1520" s="23">
        <v>0</v>
      </c>
      <c r="S1520" s="23">
        <v>4</v>
      </c>
      <c r="T1520" s="23">
        <v>0</v>
      </c>
      <c r="U1520" s="23">
        <v>0</v>
      </c>
      <c r="V1520" s="23">
        <v>6</v>
      </c>
      <c r="W1520" s="23">
        <v>12.34</v>
      </c>
      <c r="X1520" s="23">
        <v>0</v>
      </c>
      <c r="Y1520" s="24">
        <v>0</v>
      </c>
      <c r="Z1520" s="23">
        <v>2</v>
      </c>
      <c r="AA1520" s="23">
        <v>0</v>
      </c>
      <c r="AB1520" s="19" t="str">
        <f>VLOOKUP(E:E,笔记匹配!A:X,3,FALSE)</f>
        <v>苏Su超级爱吃甜品呀</v>
      </c>
      <c r="AC1520" s="19" t="str">
        <f>VLOOKUP(E:E,笔记匹配!A:X,2,FALSE)</f>
        <v>月之精华</v>
      </c>
      <c r="AD1520" s="19" t="str">
        <f>VLOOKUP(E:E,笔记匹配!A:X,4,FALSE)</f>
        <v>无</v>
      </c>
    </row>
    <row r="1521" spans="1:30">
      <c r="A1521" s="22" t="s">
        <v>136</v>
      </c>
      <c r="B1521" s="22" t="s">
        <v>622</v>
      </c>
      <c r="C1521" s="23">
        <v>21495214</v>
      </c>
      <c r="D1521" s="22" t="s">
        <v>184</v>
      </c>
      <c r="E1521" s="22" t="s">
        <v>399</v>
      </c>
      <c r="F1521" s="22" t="s">
        <v>623</v>
      </c>
      <c r="G1521" s="23">
        <v>5254218</v>
      </c>
      <c r="H1521" s="22" t="s">
        <v>623</v>
      </c>
      <c r="I1521" s="23">
        <v>4426644</v>
      </c>
      <c r="J1521" s="22" t="s">
        <v>518</v>
      </c>
      <c r="K1521" s="23">
        <v>202.57</v>
      </c>
      <c r="L1521" s="23">
        <v>10918</v>
      </c>
      <c r="M1521" s="23">
        <v>680</v>
      </c>
      <c r="N1521" s="24">
        <v>0.0623</v>
      </c>
      <c r="O1521" s="23">
        <v>0.3</v>
      </c>
      <c r="P1521" s="23">
        <v>18.55</v>
      </c>
      <c r="Q1521" s="23">
        <v>4</v>
      </c>
      <c r="R1521" s="23">
        <v>0</v>
      </c>
      <c r="S1521" s="23">
        <v>16</v>
      </c>
      <c r="T1521" s="23">
        <v>2</v>
      </c>
      <c r="U1521" s="23">
        <v>0</v>
      </c>
      <c r="V1521" s="23">
        <v>22</v>
      </c>
      <c r="W1521" s="23">
        <v>9.21</v>
      </c>
      <c r="X1521" s="23">
        <v>0</v>
      </c>
      <c r="Y1521" s="24">
        <v>0</v>
      </c>
      <c r="Z1521" s="23">
        <v>3</v>
      </c>
      <c r="AA1521" s="23">
        <v>2</v>
      </c>
      <c r="AB1521" s="19" t="str">
        <f>VLOOKUP(E:E,笔记匹配!A:X,3,FALSE)</f>
        <v>可可奈</v>
      </c>
      <c r="AC1521" s="19" t="str">
        <f>VLOOKUP(E:E,笔记匹配!A:X,2,FALSE)</f>
        <v>无</v>
      </c>
      <c r="AD1521" s="19" t="str">
        <f>VLOOKUP(E:E,笔记匹配!A:X,4,FALSE)</f>
        <v>无</v>
      </c>
    </row>
    <row r="1522" spans="1:30">
      <c r="A1522" s="22" t="s">
        <v>136</v>
      </c>
      <c r="B1522" s="22" t="s">
        <v>625</v>
      </c>
      <c r="C1522" s="23">
        <v>21579972</v>
      </c>
      <c r="D1522" s="22" t="s">
        <v>184</v>
      </c>
      <c r="E1522" s="22" t="s">
        <v>401</v>
      </c>
      <c r="F1522" s="22" t="s">
        <v>626</v>
      </c>
      <c r="G1522" s="23">
        <v>5291454</v>
      </c>
      <c r="H1522" s="22" t="s">
        <v>627</v>
      </c>
      <c r="I1522" s="23">
        <v>4455685</v>
      </c>
      <c r="J1522" s="22" t="s">
        <v>518</v>
      </c>
      <c r="K1522" s="23">
        <v>201.2</v>
      </c>
      <c r="L1522" s="23">
        <v>12723</v>
      </c>
      <c r="M1522" s="23">
        <v>858</v>
      </c>
      <c r="N1522" s="24">
        <v>0.0674</v>
      </c>
      <c r="O1522" s="23">
        <v>0.23</v>
      </c>
      <c r="P1522" s="23">
        <v>15.81</v>
      </c>
      <c r="Q1522" s="23">
        <v>5</v>
      </c>
      <c r="R1522" s="23">
        <v>0</v>
      </c>
      <c r="S1522" s="23">
        <v>3</v>
      </c>
      <c r="T1522" s="23">
        <v>0</v>
      </c>
      <c r="U1522" s="23">
        <v>0</v>
      </c>
      <c r="V1522" s="23">
        <v>8</v>
      </c>
      <c r="W1522" s="23">
        <v>25.15</v>
      </c>
      <c r="X1522" s="23">
        <v>0</v>
      </c>
      <c r="Y1522" s="24">
        <v>0</v>
      </c>
      <c r="Z1522" s="23">
        <v>1</v>
      </c>
      <c r="AA1522" s="23">
        <v>2</v>
      </c>
      <c r="AB1522" s="19" t="str">
        <f>VLOOKUP(E:E,笔记匹配!A:X,3,FALSE)</f>
        <v>是麦子吖~</v>
      </c>
      <c r="AC1522" s="19" t="str">
        <f>VLOOKUP(E:E,笔记匹配!A:X,2,FALSE)</f>
        <v>无</v>
      </c>
      <c r="AD1522" s="19" t="str">
        <f>VLOOKUP(E:E,笔记匹配!A:X,4,FALSE)</f>
        <v>无</v>
      </c>
    </row>
    <row r="1523" spans="1:30">
      <c r="A1523" s="22" t="s">
        <v>136</v>
      </c>
      <c r="B1523" s="22" t="s">
        <v>628</v>
      </c>
      <c r="C1523" s="23">
        <v>21705266</v>
      </c>
      <c r="D1523" s="22" t="s">
        <v>184</v>
      </c>
      <c r="E1523" s="22" t="s">
        <v>402</v>
      </c>
      <c r="F1523" s="22" t="s">
        <v>629</v>
      </c>
      <c r="G1523" s="23">
        <v>5346081</v>
      </c>
      <c r="H1523" s="22" t="s">
        <v>629</v>
      </c>
      <c r="I1523" s="23">
        <v>4497501</v>
      </c>
      <c r="J1523" s="22" t="s">
        <v>518</v>
      </c>
      <c r="K1523" s="23">
        <v>202.42</v>
      </c>
      <c r="L1523" s="23">
        <v>11904</v>
      </c>
      <c r="M1523" s="23">
        <v>695</v>
      </c>
      <c r="N1523" s="24">
        <v>0.0584</v>
      </c>
      <c r="O1523" s="23">
        <v>0.29</v>
      </c>
      <c r="P1523" s="23">
        <v>17</v>
      </c>
      <c r="Q1523" s="23">
        <v>16</v>
      </c>
      <c r="R1523" s="23">
        <v>2</v>
      </c>
      <c r="S1523" s="23">
        <v>12</v>
      </c>
      <c r="T1523" s="23">
        <v>4</v>
      </c>
      <c r="U1523" s="23">
        <v>0</v>
      </c>
      <c r="V1523" s="23">
        <v>34</v>
      </c>
      <c r="W1523" s="23">
        <v>5.95</v>
      </c>
      <c r="X1523" s="23">
        <v>0</v>
      </c>
      <c r="Y1523" s="24">
        <v>0</v>
      </c>
      <c r="Z1523" s="23">
        <v>3</v>
      </c>
      <c r="AA1523" s="23">
        <v>1</v>
      </c>
      <c r="AB1523" s="19" t="str">
        <f>VLOOKUP(E:E,笔记匹配!A:X,3,FALSE)</f>
        <v>小茹来杯冰美式</v>
      </c>
      <c r="AC1523" s="19" t="str">
        <f>VLOOKUP(E:E,笔记匹配!A:X,2,FALSE)</f>
        <v>月之精华</v>
      </c>
      <c r="AD1523" s="19" t="str">
        <f>VLOOKUP(E:E,笔记匹配!A:X,4,FALSE)</f>
        <v>无</v>
      </c>
    </row>
    <row r="1524" spans="1:30">
      <c r="A1524" s="22" t="s">
        <v>136</v>
      </c>
      <c r="B1524" s="22" t="s">
        <v>630</v>
      </c>
      <c r="C1524" s="23">
        <v>21902004</v>
      </c>
      <c r="D1524" s="22" t="s">
        <v>184</v>
      </c>
      <c r="E1524" s="22" t="s">
        <v>403</v>
      </c>
      <c r="F1524" s="22" t="s">
        <v>631</v>
      </c>
      <c r="G1524" s="23">
        <v>5439828</v>
      </c>
      <c r="H1524" s="22" t="s">
        <v>631</v>
      </c>
      <c r="I1524" s="23">
        <v>4568189</v>
      </c>
      <c r="J1524" s="22" t="s">
        <v>518</v>
      </c>
      <c r="K1524" s="23">
        <v>51.98</v>
      </c>
      <c r="L1524" s="23">
        <v>2911</v>
      </c>
      <c r="M1524" s="23">
        <v>80</v>
      </c>
      <c r="N1524" s="24">
        <v>0.0275</v>
      </c>
      <c r="O1524" s="23">
        <v>0.65</v>
      </c>
      <c r="P1524" s="23">
        <v>17.86</v>
      </c>
      <c r="Q1524" s="23">
        <v>1</v>
      </c>
      <c r="R1524" s="23">
        <v>0</v>
      </c>
      <c r="S1524" s="23">
        <v>0</v>
      </c>
      <c r="T1524" s="23">
        <v>1</v>
      </c>
      <c r="U1524" s="23">
        <v>0</v>
      </c>
      <c r="V1524" s="23">
        <v>2</v>
      </c>
      <c r="W1524" s="23">
        <v>25.99</v>
      </c>
      <c r="X1524" s="23">
        <v>0</v>
      </c>
      <c r="Y1524" s="24">
        <v>0</v>
      </c>
      <c r="Z1524" s="23">
        <v>0</v>
      </c>
      <c r="AA1524" s="23">
        <v>0</v>
      </c>
      <c r="AB1524" s="19" t="str">
        <f>VLOOKUP(E:E,笔记匹配!A:X,3,FALSE)</f>
        <v>官方首发! 保姆级双十一攻略，这样买最省钱</v>
      </c>
      <c r="AC1524" s="19" t="str">
        <f>VLOOKUP(E:E,笔记匹配!A:X,2,FALSE)</f>
        <v>无</v>
      </c>
      <c r="AD1524" s="19" t="str">
        <f>VLOOKUP(E:E,笔记匹配!A:X,4,FALSE)</f>
        <v>无</v>
      </c>
    </row>
    <row r="1525" spans="1:30">
      <c r="A1525" s="22" t="s">
        <v>136</v>
      </c>
      <c r="B1525" s="22" t="s">
        <v>632</v>
      </c>
      <c r="C1525" s="23">
        <v>22927460</v>
      </c>
      <c r="D1525" s="22" t="s">
        <v>184</v>
      </c>
      <c r="E1525" s="22" t="s">
        <v>404</v>
      </c>
      <c r="F1525" s="22" t="s">
        <v>633</v>
      </c>
      <c r="G1525" s="23">
        <v>5934461</v>
      </c>
      <c r="H1525" s="22" t="s">
        <v>633</v>
      </c>
      <c r="I1525" s="23">
        <v>4945257</v>
      </c>
      <c r="J1525" s="22" t="s">
        <v>518</v>
      </c>
      <c r="K1525" s="23">
        <v>2.55</v>
      </c>
      <c r="L1525" s="23">
        <v>308</v>
      </c>
      <c r="M1525" s="23">
        <v>4</v>
      </c>
      <c r="N1525" s="24">
        <v>0.013</v>
      </c>
      <c r="O1525" s="23">
        <v>0.64</v>
      </c>
      <c r="P1525" s="23">
        <v>8.28</v>
      </c>
      <c r="Q1525" s="23">
        <v>1</v>
      </c>
      <c r="R1525" s="23">
        <v>0</v>
      </c>
      <c r="S1525" s="23">
        <v>1</v>
      </c>
      <c r="T1525" s="23">
        <v>1</v>
      </c>
      <c r="U1525" s="23">
        <v>0</v>
      </c>
      <c r="V1525" s="23">
        <v>3</v>
      </c>
      <c r="W1525" s="23">
        <v>0.85</v>
      </c>
      <c r="X1525" s="23">
        <v>0</v>
      </c>
      <c r="Y1525" s="24">
        <v>0</v>
      </c>
      <c r="Z1525" s="23">
        <v>0</v>
      </c>
      <c r="AA1525" s="23">
        <v>0</v>
      </c>
      <c r="AB1525" s="19" t="str">
        <f>VLOOKUP(E:E,笔记匹配!A:X,3,FALSE)</f>
        <v>央妈力推，宝藏育儿记录片，妈妈必看
分享四部值得一看的纪录片，部部封神‼️</v>
      </c>
      <c r="AC1525" s="19" t="str">
        <f>VLOOKUP(E:E,笔记匹配!A:X,2,FALSE)</f>
        <v>无</v>
      </c>
      <c r="AD1525" s="19" t="str">
        <f>VLOOKUP(E:E,笔记匹配!A:X,4,FALSE)</f>
        <v>无</v>
      </c>
    </row>
    <row r="1526" spans="1:30">
      <c r="A1526" s="22" t="s">
        <v>137</v>
      </c>
      <c r="B1526" s="22" t="s">
        <v>521</v>
      </c>
      <c r="C1526" s="23">
        <v>16642222</v>
      </c>
      <c r="D1526" s="22" t="s">
        <v>172</v>
      </c>
      <c r="E1526" s="22" t="s">
        <v>372</v>
      </c>
      <c r="F1526" s="22" t="s">
        <v>522</v>
      </c>
      <c r="G1526" s="23">
        <v>3233847</v>
      </c>
      <c r="H1526" s="22" t="s">
        <v>522</v>
      </c>
      <c r="I1526" s="23">
        <v>2619163</v>
      </c>
      <c r="J1526" s="22" t="s">
        <v>518</v>
      </c>
      <c r="K1526" s="23">
        <v>155.19</v>
      </c>
      <c r="L1526" s="23">
        <v>6944</v>
      </c>
      <c r="M1526" s="23">
        <v>210</v>
      </c>
      <c r="N1526" s="24">
        <v>0.0302</v>
      </c>
      <c r="O1526" s="23">
        <v>0.74</v>
      </c>
      <c r="P1526" s="23">
        <v>22.35</v>
      </c>
      <c r="Q1526" s="23">
        <v>3</v>
      </c>
      <c r="R1526" s="23">
        <v>0</v>
      </c>
      <c r="S1526" s="23">
        <v>1</v>
      </c>
      <c r="T1526" s="23">
        <v>0</v>
      </c>
      <c r="U1526" s="23">
        <v>0</v>
      </c>
      <c r="V1526" s="23">
        <v>4</v>
      </c>
      <c r="W1526" s="23">
        <v>38.8</v>
      </c>
      <c r="X1526" s="23">
        <v>0</v>
      </c>
      <c r="Y1526" s="24">
        <v>0</v>
      </c>
      <c r="Z1526" s="23">
        <v>0</v>
      </c>
      <c r="AA1526" s="23">
        <v>0</v>
      </c>
      <c r="AB1526" s="19" t="str">
        <f>VLOOKUP(E:E,笔记匹配!A:X,3,FALSE)</f>
        <v>圆湘琴</v>
      </c>
      <c r="AC1526" s="19" t="str">
        <f>VLOOKUP(E:E,笔记匹配!A:X,2,FALSE)</f>
        <v>月之精华</v>
      </c>
      <c r="AD1526" s="19" t="str">
        <f>VLOOKUP(E:E,笔记匹配!A:X,4,FALSE)</f>
        <v>广禾堂月之精华</v>
      </c>
    </row>
    <row r="1527" spans="1:30">
      <c r="A1527" s="22" t="s">
        <v>137</v>
      </c>
      <c r="B1527" s="22" t="s">
        <v>521</v>
      </c>
      <c r="C1527" s="23">
        <v>16642794</v>
      </c>
      <c r="D1527" s="22" t="s">
        <v>172</v>
      </c>
      <c r="E1527" s="22" t="s">
        <v>372</v>
      </c>
      <c r="F1527" s="22" t="s">
        <v>523</v>
      </c>
      <c r="G1527" s="23">
        <v>3233955</v>
      </c>
      <c r="H1527" s="22" t="s">
        <v>523</v>
      </c>
      <c r="I1527" s="23">
        <v>2619293</v>
      </c>
      <c r="J1527" s="22" t="s">
        <v>518</v>
      </c>
      <c r="K1527" s="23">
        <v>212.24</v>
      </c>
      <c r="L1527" s="23">
        <v>7535</v>
      </c>
      <c r="M1527" s="23">
        <v>248</v>
      </c>
      <c r="N1527" s="24">
        <v>0.0329</v>
      </c>
      <c r="O1527" s="23">
        <v>0.86</v>
      </c>
      <c r="P1527" s="23">
        <v>28.17</v>
      </c>
      <c r="Q1527" s="23">
        <v>0</v>
      </c>
      <c r="R1527" s="23">
        <v>0</v>
      </c>
      <c r="S1527" s="23">
        <v>0</v>
      </c>
      <c r="T1527" s="23">
        <v>0</v>
      </c>
      <c r="U1527" s="23">
        <v>0</v>
      </c>
      <c r="V1527" s="23">
        <v>0</v>
      </c>
      <c r="W1527" s="23">
        <v>0</v>
      </c>
      <c r="X1527" s="23">
        <v>0</v>
      </c>
      <c r="Y1527" s="24">
        <v>0</v>
      </c>
      <c r="Z1527" s="23">
        <v>2</v>
      </c>
      <c r="AA1527" s="23">
        <v>0</v>
      </c>
      <c r="AB1527" s="19" t="str">
        <f>VLOOKUP(E:E,笔记匹配!A:X,3,FALSE)</f>
        <v>圆湘琴</v>
      </c>
      <c r="AC1527" s="19" t="str">
        <f>VLOOKUP(E:E,笔记匹配!A:X,2,FALSE)</f>
        <v>月之精华</v>
      </c>
      <c r="AD1527" s="19" t="str">
        <f>VLOOKUP(E:E,笔记匹配!A:X,4,FALSE)</f>
        <v>广禾堂月之精华</v>
      </c>
    </row>
    <row r="1528" spans="1:30">
      <c r="A1528" s="22" t="s">
        <v>137</v>
      </c>
      <c r="B1528" s="22" t="s">
        <v>521</v>
      </c>
      <c r="C1528" s="23">
        <v>16642894</v>
      </c>
      <c r="D1528" s="22" t="s">
        <v>172</v>
      </c>
      <c r="E1528" s="22" t="s">
        <v>372</v>
      </c>
      <c r="F1528" s="22" t="s">
        <v>524</v>
      </c>
      <c r="G1528" s="23">
        <v>3233979</v>
      </c>
      <c r="H1528" s="22" t="s">
        <v>524</v>
      </c>
      <c r="I1528" s="23">
        <v>2619310</v>
      </c>
      <c r="J1528" s="22" t="s">
        <v>518</v>
      </c>
      <c r="K1528" s="23">
        <v>1.2</v>
      </c>
      <c r="L1528" s="23">
        <v>106</v>
      </c>
      <c r="M1528" s="23">
        <v>4</v>
      </c>
      <c r="N1528" s="24">
        <v>0.0377</v>
      </c>
      <c r="O1528" s="23">
        <v>0.3</v>
      </c>
      <c r="P1528" s="23">
        <v>11.32</v>
      </c>
      <c r="Q1528" s="23">
        <v>0</v>
      </c>
      <c r="R1528" s="23">
        <v>0</v>
      </c>
      <c r="S1528" s="23">
        <v>0</v>
      </c>
      <c r="T1528" s="23">
        <v>0</v>
      </c>
      <c r="U1528" s="23">
        <v>0</v>
      </c>
      <c r="V1528" s="23">
        <v>0</v>
      </c>
      <c r="W1528" s="23">
        <v>0</v>
      </c>
      <c r="X1528" s="23">
        <v>0</v>
      </c>
      <c r="Y1528" s="24">
        <v>0</v>
      </c>
      <c r="Z1528" s="23">
        <v>0</v>
      </c>
      <c r="AA1528" s="23">
        <v>0</v>
      </c>
      <c r="AB1528" s="19" t="str">
        <f>VLOOKUP(E:E,笔记匹配!A:X,3,FALSE)</f>
        <v>圆湘琴</v>
      </c>
      <c r="AC1528" s="19" t="str">
        <f>VLOOKUP(E:E,笔记匹配!A:X,2,FALSE)</f>
        <v>月之精华</v>
      </c>
      <c r="AD1528" s="19" t="str">
        <f>VLOOKUP(E:E,笔记匹配!A:X,4,FALSE)</f>
        <v>广禾堂月之精华</v>
      </c>
    </row>
    <row r="1529" spans="1:30">
      <c r="A1529" s="22" t="s">
        <v>137</v>
      </c>
      <c r="B1529" s="22" t="s">
        <v>531</v>
      </c>
      <c r="C1529" s="23">
        <v>16851432</v>
      </c>
      <c r="D1529" s="22" t="s">
        <v>172</v>
      </c>
      <c r="E1529" s="22" t="s">
        <v>372</v>
      </c>
      <c r="F1529" s="22" t="s">
        <v>532</v>
      </c>
      <c r="G1529" s="23">
        <v>3264185</v>
      </c>
      <c r="H1529" s="22" t="s">
        <v>532</v>
      </c>
      <c r="I1529" s="23">
        <v>2651960</v>
      </c>
      <c r="J1529" s="22" t="s">
        <v>518</v>
      </c>
      <c r="K1529" s="23">
        <v>49.78</v>
      </c>
      <c r="L1529" s="23">
        <v>3428</v>
      </c>
      <c r="M1529" s="23">
        <v>108</v>
      </c>
      <c r="N1529" s="24">
        <v>0.0315</v>
      </c>
      <c r="O1529" s="23">
        <v>0.46</v>
      </c>
      <c r="P1529" s="23">
        <v>14.52</v>
      </c>
      <c r="Q1529" s="23">
        <v>0</v>
      </c>
      <c r="R1529" s="23">
        <v>0</v>
      </c>
      <c r="S1529" s="23">
        <v>0</v>
      </c>
      <c r="T1529" s="23">
        <v>0</v>
      </c>
      <c r="U1529" s="23">
        <v>0</v>
      </c>
      <c r="V1529" s="23">
        <v>0</v>
      </c>
      <c r="W1529" s="23">
        <v>0</v>
      </c>
      <c r="X1529" s="23">
        <v>0</v>
      </c>
      <c r="Y1529" s="24">
        <v>0</v>
      </c>
      <c r="Z1529" s="23">
        <v>0</v>
      </c>
      <c r="AA1529" s="23">
        <v>0</v>
      </c>
      <c r="AB1529" s="19" t="str">
        <f>VLOOKUP(E:E,笔记匹配!A:X,3,FALSE)</f>
        <v>圆湘琴</v>
      </c>
      <c r="AC1529" s="19" t="str">
        <f>VLOOKUP(E:E,笔记匹配!A:X,2,FALSE)</f>
        <v>月之精华</v>
      </c>
      <c r="AD1529" s="19" t="str">
        <f>VLOOKUP(E:E,笔记匹配!A:X,4,FALSE)</f>
        <v>广禾堂月之精华</v>
      </c>
    </row>
    <row r="1530" spans="1:30">
      <c r="A1530" s="22" t="s">
        <v>137</v>
      </c>
      <c r="B1530" s="22" t="s">
        <v>557</v>
      </c>
      <c r="C1530" s="23">
        <v>17419696</v>
      </c>
      <c r="D1530" s="22" t="s">
        <v>172</v>
      </c>
      <c r="E1530" s="22" t="s">
        <v>372</v>
      </c>
      <c r="F1530" s="22" t="s">
        <v>558</v>
      </c>
      <c r="G1530" s="23">
        <v>3345513</v>
      </c>
      <c r="H1530" s="22" t="s">
        <v>558</v>
      </c>
      <c r="I1530" s="23">
        <v>2733316</v>
      </c>
      <c r="J1530" s="22" t="s">
        <v>518</v>
      </c>
      <c r="K1530" s="23">
        <v>219.38</v>
      </c>
      <c r="L1530" s="23">
        <v>10968</v>
      </c>
      <c r="M1530" s="23">
        <v>293</v>
      </c>
      <c r="N1530" s="24">
        <v>0.0267</v>
      </c>
      <c r="O1530" s="23">
        <v>0.75</v>
      </c>
      <c r="P1530" s="23">
        <v>20</v>
      </c>
      <c r="Q1530" s="23">
        <v>3</v>
      </c>
      <c r="R1530" s="23">
        <v>0</v>
      </c>
      <c r="S1530" s="23">
        <v>0</v>
      </c>
      <c r="T1530" s="23">
        <v>0</v>
      </c>
      <c r="U1530" s="23">
        <v>0</v>
      </c>
      <c r="V1530" s="23">
        <v>3</v>
      </c>
      <c r="W1530" s="23">
        <v>73.13</v>
      </c>
      <c r="X1530" s="23">
        <v>0</v>
      </c>
      <c r="Y1530" s="24">
        <v>0</v>
      </c>
      <c r="Z1530" s="23">
        <v>2</v>
      </c>
      <c r="AA1530" s="23">
        <v>0</v>
      </c>
      <c r="AB1530" s="19" t="str">
        <f>VLOOKUP(E:E,笔记匹配!A:X,3,FALSE)</f>
        <v>圆湘琴</v>
      </c>
      <c r="AC1530" s="19" t="str">
        <f>VLOOKUP(E:E,笔记匹配!A:X,2,FALSE)</f>
        <v>月之精华</v>
      </c>
      <c r="AD1530" s="19" t="str">
        <f>VLOOKUP(E:E,笔记匹配!A:X,4,FALSE)</f>
        <v>广禾堂月之精华</v>
      </c>
    </row>
    <row r="1531" spans="1:30">
      <c r="A1531" s="22" t="s">
        <v>137</v>
      </c>
      <c r="B1531" s="22" t="s">
        <v>569</v>
      </c>
      <c r="C1531" s="23">
        <v>17994331</v>
      </c>
      <c r="D1531" s="22" t="s">
        <v>172</v>
      </c>
      <c r="E1531" s="22" t="s">
        <v>372</v>
      </c>
      <c r="F1531" s="22" t="s">
        <v>570</v>
      </c>
      <c r="G1531" s="23">
        <v>3555881</v>
      </c>
      <c r="H1531" s="22" t="s">
        <v>570</v>
      </c>
      <c r="I1531" s="23">
        <v>2940876</v>
      </c>
      <c r="J1531" s="22" t="s">
        <v>518</v>
      </c>
      <c r="K1531" s="23">
        <v>0.9</v>
      </c>
      <c r="L1531" s="23">
        <v>88</v>
      </c>
      <c r="M1531" s="23">
        <v>3</v>
      </c>
      <c r="N1531" s="24">
        <v>0.0341</v>
      </c>
      <c r="O1531" s="23">
        <v>0.3</v>
      </c>
      <c r="P1531" s="23">
        <v>10.23</v>
      </c>
      <c r="Q1531" s="23">
        <v>0</v>
      </c>
      <c r="R1531" s="23">
        <v>0</v>
      </c>
      <c r="S1531" s="23">
        <v>1</v>
      </c>
      <c r="T1531" s="23">
        <v>0</v>
      </c>
      <c r="U1531" s="23">
        <v>0</v>
      </c>
      <c r="V1531" s="23">
        <v>1</v>
      </c>
      <c r="W1531" s="23">
        <v>0.9</v>
      </c>
      <c r="X1531" s="23">
        <v>0</v>
      </c>
      <c r="Y1531" s="24">
        <v>0</v>
      </c>
      <c r="Z1531" s="23">
        <v>0</v>
      </c>
      <c r="AA1531" s="23">
        <v>0</v>
      </c>
      <c r="AB1531" s="19" t="str">
        <f>VLOOKUP(E:E,笔记匹配!A:X,3,FALSE)</f>
        <v>圆湘琴</v>
      </c>
      <c r="AC1531" s="19" t="str">
        <f>VLOOKUP(E:E,笔记匹配!A:X,2,FALSE)</f>
        <v>月之精华</v>
      </c>
      <c r="AD1531" s="19" t="str">
        <f>VLOOKUP(E:E,笔记匹配!A:X,4,FALSE)</f>
        <v>广禾堂月之精华</v>
      </c>
    </row>
    <row r="1532" spans="1:30">
      <c r="A1532" s="22" t="s">
        <v>137</v>
      </c>
      <c r="B1532" s="22" t="s">
        <v>573</v>
      </c>
      <c r="C1532" s="23">
        <v>18062841</v>
      </c>
      <c r="D1532" s="22" t="s">
        <v>172</v>
      </c>
      <c r="E1532" s="22" t="s">
        <v>373</v>
      </c>
      <c r="F1532" s="22" t="s">
        <v>574</v>
      </c>
      <c r="G1532" s="23">
        <v>3590010</v>
      </c>
      <c r="H1532" s="22" t="s">
        <v>575</v>
      </c>
      <c r="I1532" s="23">
        <v>2975201</v>
      </c>
      <c r="J1532" s="22" t="s">
        <v>518</v>
      </c>
      <c r="K1532" s="23">
        <v>2.08</v>
      </c>
      <c r="L1532" s="23">
        <v>174</v>
      </c>
      <c r="M1532" s="23">
        <v>7</v>
      </c>
      <c r="N1532" s="24">
        <v>0.0402</v>
      </c>
      <c r="O1532" s="23">
        <v>0.3</v>
      </c>
      <c r="P1532" s="23">
        <v>11.95</v>
      </c>
      <c r="Q1532" s="23">
        <v>0</v>
      </c>
      <c r="R1532" s="23">
        <v>0</v>
      </c>
      <c r="S1532" s="23">
        <v>0</v>
      </c>
      <c r="T1532" s="23">
        <v>0</v>
      </c>
      <c r="U1532" s="23">
        <v>0</v>
      </c>
      <c r="V1532" s="23">
        <v>0</v>
      </c>
      <c r="W1532" s="23">
        <v>0</v>
      </c>
      <c r="X1532" s="23">
        <v>0</v>
      </c>
      <c r="Y1532" s="24">
        <v>0</v>
      </c>
      <c r="Z1532" s="23">
        <v>0</v>
      </c>
      <c r="AA1532" s="23">
        <v>0</v>
      </c>
      <c r="AB1532" s="19" t="str">
        <f>VLOOKUP(E:E,笔记匹配!A:X,3,FALSE)</f>
        <v>西米是个小可爱</v>
      </c>
      <c r="AC1532" s="19" t="str">
        <f>VLOOKUP(E:E,笔记匹配!A:X,2,FALSE)</f>
        <v>月之精华</v>
      </c>
      <c r="AD1532" s="19" t="str">
        <f>VLOOKUP(E:E,笔记匹配!A:X,4,FALSE)</f>
        <v>广禾堂</v>
      </c>
    </row>
    <row r="1533" spans="1:30">
      <c r="A1533" s="22" t="s">
        <v>137</v>
      </c>
      <c r="B1533" s="22" t="s">
        <v>573</v>
      </c>
      <c r="C1533" s="23">
        <v>18063010</v>
      </c>
      <c r="D1533" s="22" t="s">
        <v>172</v>
      </c>
      <c r="E1533" s="22" t="s">
        <v>373</v>
      </c>
      <c r="F1533" s="22" t="s">
        <v>576</v>
      </c>
      <c r="G1533" s="23">
        <v>3590089</v>
      </c>
      <c r="H1533" s="22" t="s">
        <v>577</v>
      </c>
      <c r="I1533" s="23">
        <v>2975278</v>
      </c>
      <c r="J1533" s="22" t="s">
        <v>518</v>
      </c>
      <c r="K1533" s="23">
        <v>48.69</v>
      </c>
      <c r="L1533" s="23">
        <v>2508</v>
      </c>
      <c r="M1533" s="23">
        <v>112</v>
      </c>
      <c r="N1533" s="24">
        <v>0.0447</v>
      </c>
      <c r="O1533" s="23">
        <v>0.43</v>
      </c>
      <c r="P1533" s="23">
        <v>19.41</v>
      </c>
      <c r="Q1533" s="23">
        <v>0</v>
      </c>
      <c r="R1533" s="23">
        <v>0</v>
      </c>
      <c r="S1533" s="23">
        <v>0</v>
      </c>
      <c r="T1533" s="23">
        <v>0</v>
      </c>
      <c r="U1533" s="23">
        <v>0</v>
      </c>
      <c r="V1533" s="23">
        <v>0</v>
      </c>
      <c r="W1533" s="23">
        <v>0</v>
      </c>
      <c r="X1533" s="23">
        <v>0</v>
      </c>
      <c r="Y1533" s="24">
        <v>0</v>
      </c>
      <c r="Z1533" s="23">
        <v>1</v>
      </c>
      <c r="AA1533" s="23">
        <v>0</v>
      </c>
      <c r="AB1533" s="19" t="str">
        <f>VLOOKUP(E:E,笔记匹配!A:X,3,FALSE)</f>
        <v>西米是个小可爱</v>
      </c>
      <c r="AC1533" s="19" t="str">
        <f>VLOOKUP(E:E,笔记匹配!A:X,2,FALSE)</f>
        <v>月之精华</v>
      </c>
      <c r="AD1533" s="19" t="str">
        <f>VLOOKUP(E:E,笔记匹配!A:X,4,FALSE)</f>
        <v>广禾堂</v>
      </c>
    </row>
    <row r="1534" spans="1:30">
      <c r="A1534" s="22" t="s">
        <v>137</v>
      </c>
      <c r="B1534" s="22" t="s">
        <v>578</v>
      </c>
      <c r="C1534" s="23">
        <v>18063089</v>
      </c>
      <c r="D1534" s="22" t="s">
        <v>172</v>
      </c>
      <c r="E1534" s="22" t="s">
        <v>372</v>
      </c>
      <c r="F1534" s="22" t="s">
        <v>579</v>
      </c>
      <c r="G1534" s="23">
        <v>3590129</v>
      </c>
      <c r="H1534" s="22" t="s">
        <v>580</v>
      </c>
      <c r="I1534" s="23">
        <v>2975322</v>
      </c>
      <c r="J1534" s="22" t="s">
        <v>518</v>
      </c>
      <c r="K1534" s="23">
        <v>59.71</v>
      </c>
      <c r="L1534" s="23">
        <v>2506</v>
      </c>
      <c r="M1534" s="23">
        <v>67</v>
      </c>
      <c r="N1534" s="24">
        <v>0.0267</v>
      </c>
      <c r="O1534" s="23">
        <v>0.89</v>
      </c>
      <c r="P1534" s="23">
        <v>23.83</v>
      </c>
      <c r="Q1534" s="23">
        <v>1</v>
      </c>
      <c r="R1534" s="23">
        <v>0</v>
      </c>
      <c r="S1534" s="23">
        <v>1</v>
      </c>
      <c r="T1534" s="23">
        <v>0</v>
      </c>
      <c r="U1534" s="23">
        <v>0</v>
      </c>
      <c r="V1534" s="23">
        <v>2</v>
      </c>
      <c r="W1534" s="23">
        <v>29.86</v>
      </c>
      <c r="X1534" s="23">
        <v>0</v>
      </c>
      <c r="Y1534" s="24">
        <v>0</v>
      </c>
      <c r="Z1534" s="23">
        <v>1</v>
      </c>
      <c r="AA1534" s="23">
        <v>0</v>
      </c>
      <c r="AB1534" s="19" t="str">
        <f>VLOOKUP(E:E,笔记匹配!A:X,3,FALSE)</f>
        <v>圆湘琴</v>
      </c>
      <c r="AC1534" s="19" t="str">
        <f>VLOOKUP(E:E,笔记匹配!A:X,2,FALSE)</f>
        <v>月之精华</v>
      </c>
      <c r="AD1534" s="19" t="str">
        <f>VLOOKUP(E:E,笔记匹配!A:X,4,FALSE)</f>
        <v>广禾堂月之精华</v>
      </c>
    </row>
    <row r="1535" spans="1:30">
      <c r="A1535" s="22" t="s">
        <v>137</v>
      </c>
      <c r="B1535" s="22" t="s">
        <v>590</v>
      </c>
      <c r="C1535" s="23">
        <v>19153892</v>
      </c>
      <c r="D1535" s="22" t="s">
        <v>184</v>
      </c>
      <c r="E1535" s="22" t="s">
        <v>374</v>
      </c>
      <c r="F1535" s="22" t="s">
        <v>591</v>
      </c>
      <c r="G1535" s="23">
        <v>4107361</v>
      </c>
      <c r="H1535" s="22" t="s">
        <v>591</v>
      </c>
      <c r="I1535" s="23">
        <v>3489735</v>
      </c>
      <c r="J1535" s="22" t="s">
        <v>518</v>
      </c>
      <c r="K1535" s="23">
        <v>17.02</v>
      </c>
      <c r="L1535" s="23">
        <v>296</v>
      </c>
      <c r="M1535" s="23">
        <v>30</v>
      </c>
      <c r="N1535" s="24">
        <v>0.1014</v>
      </c>
      <c r="O1535" s="23">
        <v>0.57</v>
      </c>
      <c r="P1535" s="23">
        <v>57.5</v>
      </c>
      <c r="Q1535" s="23">
        <v>0</v>
      </c>
      <c r="R1535" s="23">
        <v>0</v>
      </c>
      <c r="S1535" s="23">
        <v>1</v>
      </c>
      <c r="T1535" s="23">
        <v>0</v>
      </c>
      <c r="U1535" s="23">
        <v>0</v>
      </c>
      <c r="V1535" s="23">
        <v>1</v>
      </c>
      <c r="W1535" s="23">
        <v>17.02</v>
      </c>
      <c r="X1535" s="23">
        <v>0</v>
      </c>
      <c r="Y1535" s="24">
        <v>0</v>
      </c>
      <c r="Z1535" s="23">
        <v>0</v>
      </c>
      <c r="AA1535" s="23">
        <v>0</v>
      </c>
      <c r="AB1535" s="19" t="str">
        <f>VLOOKUP(E:E,笔记匹配!A:X,3,FALSE)</f>
        <v>是你拐</v>
      </c>
      <c r="AC1535" s="19" t="str">
        <f>VLOOKUP(E:E,笔记匹配!A:X,2,FALSE)</f>
        <v>月之精华</v>
      </c>
      <c r="AD1535" s="19" t="str">
        <f>VLOOKUP(E:E,笔记匹配!A:X,4,FALSE)</f>
        <v>广禾堂月之精华</v>
      </c>
    </row>
    <row r="1536" spans="1:30">
      <c r="A1536" s="22" t="s">
        <v>137</v>
      </c>
      <c r="B1536" s="22" t="s">
        <v>598</v>
      </c>
      <c r="C1536" s="23">
        <v>19868929</v>
      </c>
      <c r="D1536" s="22" t="s">
        <v>172</v>
      </c>
      <c r="E1536" s="22" t="s">
        <v>372</v>
      </c>
      <c r="F1536" s="22" t="s">
        <v>599</v>
      </c>
      <c r="G1536" s="23">
        <v>4439660</v>
      </c>
      <c r="H1536" s="22" t="s">
        <v>599</v>
      </c>
      <c r="I1536" s="23">
        <v>3806955</v>
      </c>
      <c r="J1536" s="22" t="s">
        <v>518</v>
      </c>
      <c r="K1536" s="23">
        <v>111.74</v>
      </c>
      <c r="L1536" s="23">
        <v>4811</v>
      </c>
      <c r="M1536" s="23">
        <v>132</v>
      </c>
      <c r="N1536" s="24">
        <v>0.0274</v>
      </c>
      <c r="O1536" s="23">
        <v>0.85</v>
      </c>
      <c r="P1536" s="23">
        <v>23.23</v>
      </c>
      <c r="Q1536" s="23">
        <v>2</v>
      </c>
      <c r="R1536" s="23">
        <v>0</v>
      </c>
      <c r="S1536" s="23">
        <v>1</v>
      </c>
      <c r="T1536" s="23">
        <v>0</v>
      </c>
      <c r="U1536" s="23">
        <v>1</v>
      </c>
      <c r="V1536" s="23">
        <v>4</v>
      </c>
      <c r="W1536" s="23">
        <v>27.94</v>
      </c>
      <c r="X1536" s="23">
        <v>0</v>
      </c>
      <c r="Y1536" s="24">
        <v>0</v>
      </c>
      <c r="Z1536" s="23">
        <v>0</v>
      </c>
      <c r="AA1536" s="23">
        <v>0</v>
      </c>
      <c r="AB1536" s="19" t="str">
        <f>VLOOKUP(E:E,笔记匹配!A:X,3,FALSE)</f>
        <v>圆湘琴</v>
      </c>
      <c r="AC1536" s="19" t="str">
        <f>VLOOKUP(E:E,笔记匹配!A:X,2,FALSE)</f>
        <v>月之精华</v>
      </c>
      <c r="AD1536" s="19" t="str">
        <f>VLOOKUP(E:E,笔记匹配!A:X,4,FALSE)</f>
        <v>广禾堂月之精华</v>
      </c>
    </row>
    <row r="1537" spans="1:30">
      <c r="A1537" s="22" t="s">
        <v>137</v>
      </c>
      <c r="B1537" s="22" t="s">
        <v>610</v>
      </c>
      <c r="C1537" s="23">
        <v>20800058</v>
      </c>
      <c r="D1537" s="22" t="s">
        <v>184</v>
      </c>
      <c r="E1537" s="22" t="s">
        <v>372</v>
      </c>
      <c r="F1537" s="22" t="s">
        <v>611</v>
      </c>
      <c r="G1537" s="23">
        <v>4924835</v>
      </c>
      <c r="H1537" s="22" t="s">
        <v>611</v>
      </c>
      <c r="I1537" s="23">
        <v>4180685</v>
      </c>
      <c r="J1537" s="22" t="s">
        <v>518</v>
      </c>
      <c r="K1537" s="23">
        <v>109.6</v>
      </c>
      <c r="L1537" s="23">
        <v>3053</v>
      </c>
      <c r="M1537" s="23">
        <v>108</v>
      </c>
      <c r="N1537" s="24">
        <v>0.0354</v>
      </c>
      <c r="O1537" s="23">
        <v>1.01</v>
      </c>
      <c r="P1537" s="23">
        <v>35.9</v>
      </c>
      <c r="Q1537" s="23">
        <v>8</v>
      </c>
      <c r="R1537" s="23">
        <v>0</v>
      </c>
      <c r="S1537" s="23">
        <v>9</v>
      </c>
      <c r="T1537" s="23">
        <v>0</v>
      </c>
      <c r="U1537" s="23">
        <v>0</v>
      </c>
      <c r="V1537" s="23">
        <v>17</v>
      </c>
      <c r="W1537" s="23">
        <v>6.45</v>
      </c>
      <c r="X1537" s="23">
        <v>0</v>
      </c>
      <c r="Y1537" s="24">
        <v>0</v>
      </c>
      <c r="Z1537" s="23">
        <v>0</v>
      </c>
      <c r="AA1537" s="23">
        <v>5</v>
      </c>
      <c r="AB1537" s="19" t="str">
        <f>VLOOKUP(E:E,笔记匹配!A:X,3,FALSE)</f>
        <v>圆湘琴</v>
      </c>
      <c r="AC1537" s="19" t="str">
        <f>VLOOKUP(E:E,笔记匹配!A:X,2,FALSE)</f>
        <v>月之精华</v>
      </c>
      <c r="AD1537" s="19" t="str">
        <f>VLOOKUP(E:E,笔记匹配!A:X,4,FALSE)</f>
        <v>广禾堂月之精华</v>
      </c>
    </row>
    <row r="1538" spans="1:30">
      <c r="A1538" s="22" t="s">
        <v>137</v>
      </c>
      <c r="B1538" s="22" t="s">
        <v>614</v>
      </c>
      <c r="C1538" s="23">
        <v>20930624</v>
      </c>
      <c r="D1538" s="22" t="s">
        <v>184</v>
      </c>
      <c r="E1538" s="22" t="s">
        <v>390</v>
      </c>
      <c r="F1538" s="22" t="s">
        <v>615</v>
      </c>
      <c r="G1538" s="23">
        <v>4989047</v>
      </c>
      <c r="H1538" s="22" t="s">
        <v>616</v>
      </c>
      <c r="I1538" s="23">
        <v>4228648</v>
      </c>
      <c r="J1538" s="22" t="s">
        <v>518</v>
      </c>
      <c r="K1538" s="23">
        <v>229.34</v>
      </c>
      <c r="L1538" s="23">
        <v>7892</v>
      </c>
      <c r="M1538" s="23">
        <v>371</v>
      </c>
      <c r="N1538" s="24">
        <v>0.047</v>
      </c>
      <c r="O1538" s="23">
        <v>0.62</v>
      </c>
      <c r="P1538" s="23">
        <v>29.06</v>
      </c>
      <c r="Q1538" s="23">
        <v>26</v>
      </c>
      <c r="R1538" s="23">
        <v>0</v>
      </c>
      <c r="S1538" s="23">
        <v>5</v>
      </c>
      <c r="T1538" s="23">
        <v>1</v>
      </c>
      <c r="U1538" s="23">
        <v>0</v>
      </c>
      <c r="V1538" s="23">
        <v>32</v>
      </c>
      <c r="W1538" s="23">
        <v>7.17</v>
      </c>
      <c r="X1538" s="23">
        <v>0</v>
      </c>
      <c r="Y1538" s="24">
        <v>0</v>
      </c>
      <c r="Z1538" s="23">
        <v>0</v>
      </c>
      <c r="AA1538" s="23">
        <v>3</v>
      </c>
      <c r="AB1538" s="19" t="str">
        <f>VLOOKUP(E:E,笔记匹配!A:X,3,FALSE)</f>
        <v>大雷芸</v>
      </c>
      <c r="AC1538" s="19" t="str">
        <f>VLOOKUP(E:E,笔记匹配!A:X,2,FALSE)</f>
        <v>月之精华</v>
      </c>
      <c r="AD1538" s="19" t="str">
        <f>VLOOKUP(E:E,笔记匹配!A:X,4,FALSE)</f>
        <v>广禾堂</v>
      </c>
    </row>
    <row r="1539" spans="1:30">
      <c r="A1539" s="22" t="s">
        <v>137</v>
      </c>
      <c r="B1539" s="22" t="s">
        <v>617</v>
      </c>
      <c r="C1539" s="23">
        <v>21038669</v>
      </c>
      <c r="D1539" s="22" t="s">
        <v>184</v>
      </c>
      <c r="E1539" s="22" t="s">
        <v>397</v>
      </c>
      <c r="F1539" s="22" t="s">
        <v>619</v>
      </c>
      <c r="G1539" s="23">
        <v>5038347</v>
      </c>
      <c r="H1539" s="22" t="s">
        <v>619</v>
      </c>
      <c r="I1539" s="23">
        <v>4265435</v>
      </c>
      <c r="J1539" s="22" t="s">
        <v>518</v>
      </c>
      <c r="K1539" s="23">
        <v>68.1</v>
      </c>
      <c r="L1539" s="23">
        <v>2776</v>
      </c>
      <c r="M1539" s="23">
        <v>80</v>
      </c>
      <c r="N1539" s="24">
        <v>0.0288</v>
      </c>
      <c r="O1539" s="23">
        <v>0.85</v>
      </c>
      <c r="P1539" s="23">
        <v>24.53</v>
      </c>
      <c r="Q1539" s="23">
        <v>5</v>
      </c>
      <c r="R1539" s="23">
        <v>0</v>
      </c>
      <c r="S1539" s="23">
        <v>6</v>
      </c>
      <c r="T1539" s="23">
        <v>0</v>
      </c>
      <c r="U1539" s="23">
        <v>0</v>
      </c>
      <c r="V1539" s="23">
        <v>11</v>
      </c>
      <c r="W1539" s="23">
        <v>6.19</v>
      </c>
      <c r="X1539" s="23">
        <v>0</v>
      </c>
      <c r="Y1539" s="24">
        <v>0</v>
      </c>
      <c r="Z1539" s="23">
        <v>0</v>
      </c>
      <c r="AA1539" s="23">
        <v>0</v>
      </c>
      <c r="AB1539" s="19" t="str">
        <f>VLOOKUP(E:E,笔记匹配!A:X,3,FALSE)</f>
        <v>木木酱</v>
      </c>
      <c r="AC1539" s="19" t="str">
        <f>VLOOKUP(E:E,笔记匹配!A:X,2,FALSE)</f>
        <v>月之精华</v>
      </c>
      <c r="AD1539" s="19" t="str">
        <f>VLOOKUP(E:E,笔记匹配!A:X,4,FALSE)</f>
        <v>广禾堂月子汤</v>
      </c>
    </row>
    <row r="1540" spans="1:30">
      <c r="A1540" s="22" t="s">
        <v>137</v>
      </c>
      <c r="B1540" s="22" t="s">
        <v>620</v>
      </c>
      <c r="C1540" s="23">
        <v>21399553</v>
      </c>
      <c r="D1540" s="22" t="s">
        <v>184</v>
      </c>
      <c r="E1540" s="22" t="s">
        <v>398</v>
      </c>
      <c r="F1540" s="22" t="s">
        <v>621</v>
      </c>
      <c r="G1540" s="23">
        <v>5211391</v>
      </c>
      <c r="H1540" s="22" t="s">
        <v>621</v>
      </c>
      <c r="I1540" s="23">
        <v>4393763</v>
      </c>
      <c r="J1540" s="22" t="s">
        <v>518</v>
      </c>
      <c r="K1540" s="23">
        <v>71.04</v>
      </c>
      <c r="L1540" s="23">
        <v>2400</v>
      </c>
      <c r="M1540" s="23">
        <v>94</v>
      </c>
      <c r="N1540" s="24">
        <v>0.0392</v>
      </c>
      <c r="O1540" s="23">
        <v>0.76</v>
      </c>
      <c r="P1540" s="23">
        <v>29.6</v>
      </c>
      <c r="Q1540" s="23">
        <v>7</v>
      </c>
      <c r="R1540" s="23">
        <v>0</v>
      </c>
      <c r="S1540" s="23">
        <v>3</v>
      </c>
      <c r="T1540" s="23">
        <v>1</v>
      </c>
      <c r="U1540" s="23">
        <v>1</v>
      </c>
      <c r="V1540" s="23">
        <v>12</v>
      </c>
      <c r="W1540" s="23">
        <v>5.92</v>
      </c>
      <c r="X1540" s="23">
        <v>0</v>
      </c>
      <c r="Y1540" s="24">
        <v>0</v>
      </c>
      <c r="Z1540" s="23">
        <v>1</v>
      </c>
      <c r="AA1540" s="23">
        <v>0</v>
      </c>
      <c r="AB1540" s="19" t="str">
        <f>VLOOKUP(E:E,笔记匹配!A:X,3,FALSE)</f>
        <v>苏Su超级爱吃甜品呀</v>
      </c>
      <c r="AC1540" s="19" t="str">
        <f>VLOOKUP(E:E,笔记匹配!A:X,2,FALSE)</f>
        <v>月之精华</v>
      </c>
      <c r="AD1540" s="19" t="str">
        <f>VLOOKUP(E:E,笔记匹配!A:X,4,FALSE)</f>
        <v>无</v>
      </c>
    </row>
    <row r="1541" spans="1:30">
      <c r="A1541" s="22" t="s">
        <v>137</v>
      </c>
      <c r="B1541" s="22" t="s">
        <v>622</v>
      </c>
      <c r="C1541" s="23">
        <v>21495214</v>
      </c>
      <c r="D1541" s="22" t="s">
        <v>184</v>
      </c>
      <c r="E1541" s="22" t="s">
        <v>399</v>
      </c>
      <c r="F1541" s="22" t="s">
        <v>623</v>
      </c>
      <c r="G1541" s="23">
        <v>5254218</v>
      </c>
      <c r="H1541" s="22" t="s">
        <v>623</v>
      </c>
      <c r="I1541" s="23">
        <v>4426644</v>
      </c>
      <c r="J1541" s="22" t="s">
        <v>518</v>
      </c>
      <c r="K1541" s="23">
        <v>202.49</v>
      </c>
      <c r="L1541" s="23">
        <v>9442</v>
      </c>
      <c r="M1541" s="23">
        <v>540</v>
      </c>
      <c r="N1541" s="24">
        <v>0.0572</v>
      </c>
      <c r="O1541" s="23">
        <v>0.37</v>
      </c>
      <c r="P1541" s="23">
        <v>21.45</v>
      </c>
      <c r="Q1541" s="23">
        <v>18</v>
      </c>
      <c r="R1541" s="23">
        <v>0</v>
      </c>
      <c r="S1541" s="23">
        <v>19</v>
      </c>
      <c r="T1541" s="23">
        <v>0</v>
      </c>
      <c r="U1541" s="23">
        <v>0</v>
      </c>
      <c r="V1541" s="23">
        <v>37</v>
      </c>
      <c r="W1541" s="23">
        <v>5.47</v>
      </c>
      <c r="X1541" s="23">
        <v>0</v>
      </c>
      <c r="Y1541" s="24">
        <v>0</v>
      </c>
      <c r="Z1541" s="23">
        <v>5</v>
      </c>
      <c r="AA1541" s="23">
        <v>7</v>
      </c>
      <c r="AB1541" s="19" t="str">
        <f>VLOOKUP(E:E,笔记匹配!A:X,3,FALSE)</f>
        <v>可可奈</v>
      </c>
      <c r="AC1541" s="19" t="str">
        <f>VLOOKUP(E:E,笔记匹配!A:X,2,FALSE)</f>
        <v>无</v>
      </c>
      <c r="AD1541" s="19" t="str">
        <f>VLOOKUP(E:E,笔记匹配!A:X,4,FALSE)</f>
        <v>无</v>
      </c>
    </row>
    <row r="1542" spans="1:30">
      <c r="A1542" s="22" t="s">
        <v>137</v>
      </c>
      <c r="B1542" s="22" t="s">
        <v>625</v>
      </c>
      <c r="C1542" s="23">
        <v>21579972</v>
      </c>
      <c r="D1542" s="22" t="s">
        <v>184</v>
      </c>
      <c r="E1542" s="22" t="s">
        <v>401</v>
      </c>
      <c r="F1542" s="22" t="s">
        <v>626</v>
      </c>
      <c r="G1542" s="23">
        <v>5291454</v>
      </c>
      <c r="H1542" s="22" t="s">
        <v>627</v>
      </c>
      <c r="I1542" s="23">
        <v>4455685</v>
      </c>
      <c r="J1542" s="22" t="s">
        <v>518</v>
      </c>
      <c r="K1542" s="23">
        <v>200.48</v>
      </c>
      <c r="L1542" s="23">
        <v>10350</v>
      </c>
      <c r="M1542" s="23">
        <v>766</v>
      </c>
      <c r="N1542" s="24">
        <v>0.074</v>
      </c>
      <c r="O1542" s="23">
        <v>0.26</v>
      </c>
      <c r="P1542" s="23">
        <v>19.37</v>
      </c>
      <c r="Q1542" s="23">
        <v>6</v>
      </c>
      <c r="R1542" s="23">
        <v>0</v>
      </c>
      <c r="S1542" s="23">
        <v>8</v>
      </c>
      <c r="T1542" s="23">
        <v>0</v>
      </c>
      <c r="U1542" s="23">
        <v>0</v>
      </c>
      <c r="V1542" s="23">
        <v>14</v>
      </c>
      <c r="W1542" s="23">
        <v>14.32</v>
      </c>
      <c r="X1542" s="23">
        <v>0</v>
      </c>
      <c r="Y1542" s="24">
        <v>0</v>
      </c>
      <c r="Z1542" s="23">
        <v>0</v>
      </c>
      <c r="AA1542" s="23">
        <v>1</v>
      </c>
      <c r="AB1542" s="19" t="str">
        <f>VLOOKUP(E:E,笔记匹配!A:X,3,FALSE)</f>
        <v>是麦子吖~</v>
      </c>
      <c r="AC1542" s="19" t="str">
        <f>VLOOKUP(E:E,笔记匹配!A:X,2,FALSE)</f>
        <v>无</v>
      </c>
      <c r="AD1542" s="19" t="str">
        <f>VLOOKUP(E:E,笔记匹配!A:X,4,FALSE)</f>
        <v>无</v>
      </c>
    </row>
    <row r="1543" spans="1:30">
      <c r="A1543" s="22" t="s">
        <v>137</v>
      </c>
      <c r="B1543" s="22" t="s">
        <v>628</v>
      </c>
      <c r="C1543" s="23">
        <v>21705266</v>
      </c>
      <c r="D1543" s="22" t="s">
        <v>184</v>
      </c>
      <c r="E1543" s="22" t="s">
        <v>402</v>
      </c>
      <c r="F1543" s="22" t="s">
        <v>629</v>
      </c>
      <c r="G1543" s="23">
        <v>5346081</v>
      </c>
      <c r="H1543" s="22" t="s">
        <v>629</v>
      </c>
      <c r="I1543" s="23">
        <v>4497501</v>
      </c>
      <c r="J1543" s="22" t="s">
        <v>518</v>
      </c>
      <c r="K1543" s="23">
        <v>201.34</v>
      </c>
      <c r="L1543" s="23">
        <v>13672</v>
      </c>
      <c r="M1543" s="23">
        <v>825</v>
      </c>
      <c r="N1543" s="24">
        <v>0.0603</v>
      </c>
      <c r="O1543" s="23">
        <v>0.24</v>
      </c>
      <c r="P1543" s="23">
        <v>14.73</v>
      </c>
      <c r="Q1543" s="23">
        <v>14</v>
      </c>
      <c r="R1543" s="23">
        <v>1</v>
      </c>
      <c r="S1543" s="23">
        <v>9</v>
      </c>
      <c r="T1543" s="23">
        <v>1</v>
      </c>
      <c r="U1543" s="23">
        <v>0</v>
      </c>
      <c r="V1543" s="23">
        <v>25</v>
      </c>
      <c r="W1543" s="23">
        <v>8.05</v>
      </c>
      <c r="X1543" s="23">
        <v>0</v>
      </c>
      <c r="Y1543" s="24">
        <v>0</v>
      </c>
      <c r="Z1543" s="23">
        <v>2</v>
      </c>
      <c r="AA1543" s="23">
        <v>4</v>
      </c>
      <c r="AB1543" s="19" t="str">
        <f>VLOOKUP(E:E,笔记匹配!A:X,3,FALSE)</f>
        <v>小茹来杯冰美式</v>
      </c>
      <c r="AC1543" s="19" t="str">
        <f>VLOOKUP(E:E,笔记匹配!A:X,2,FALSE)</f>
        <v>月之精华</v>
      </c>
      <c r="AD1543" s="19" t="str">
        <f>VLOOKUP(E:E,笔记匹配!A:X,4,FALSE)</f>
        <v>无</v>
      </c>
    </row>
    <row r="1544" spans="1:30">
      <c r="A1544" s="22" t="s">
        <v>137</v>
      </c>
      <c r="B1544" s="22" t="s">
        <v>630</v>
      </c>
      <c r="C1544" s="23">
        <v>21902004</v>
      </c>
      <c r="D1544" s="22" t="s">
        <v>184</v>
      </c>
      <c r="E1544" s="22" t="s">
        <v>403</v>
      </c>
      <c r="F1544" s="22" t="s">
        <v>631</v>
      </c>
      <c r="G1544" s="23">
        <v>5439828</v>
      </c>
      <c r="H1544" s="22" t="s">
        <v>631</v>
      </c>
      <c r="I1544" s="23">
        <v>4568189</v>
      </c>
      <c r="J1544" s="22" t="s">
        <v>518</v>
      </c>
      <c r="K1544" s="23">
        <v>48.88</v>
      </c>
      <c r="L1544" s="23">
        <v>2679</v>
      </c>
      <c r="M1544" s="23">
        <v>71</v>
      </c>
      <c r="N1544" s="24">
        <v>0.0265</v>
      </c>
      <c r="O1544" s="23">
        <v>0.69</v>
      </c>
      <c r="P1544" s="23">
        <v>18.25</v>
      </c>
      <c r="Q1544" s="23">
        <v>0</v>
      </c>
      <c r="R1544" s="23">
        <v>0</v>
      </c>
      <c r="S1544" s="23">
        <v>2</v>
      </c>
      <c r="T1544" s="23">
        <v>0</v>
      </c>
      <c r="U1544" s="23">
        <v>0</v>
      </c>
      <c r="V1544" s="23">
        <v>2</v>
      </c>
      <c r="W1544" s="23">
        <v>24.44</v>
      </c>
      <c r="X1544" s="23">
        <v>0</v>
      </c>
      <c r="Y1544" s="24">
        <v>0</v>
      </c>
      <c r="Z1544" s="23">
        <v>0</v>
      </c>
      <c r="AA1544" s="23">
        <v>1</v>
      </c>
      <c r="AB1544" s="19" t="str">
        <f>VLOOKUP(E:E,笔记匹配!A:X,3,FALSE)</f>
        <v>官方首发! 保姆级双十一攻略，这样买最省钱</v>
      </c>
      <c r="AC1544" s="19" t="str">
        <f>VLOOKUP(E:E,笔记匹配!A:X,2,FALSE)</f>
        <v>无</v>
      </c>
      <c r="AD1544" s="19" t="str">
        <f>VLOOKUP(E:E,笔记匹配!A:X,4,FALSE)</f>
        <v>无</v>
      </c>
    </row>
    <row r="1545" spans="1:30">
      <c r="A1545" s="22" t="s">
        <v>137</v>
      </c>
      <c r="B1545" s="22" t="s">
        <v>632</v>
      </c>
      <c r="C1545" s="23">
        <v>22927460</v>
      </c>
      <c r="D1545" s="22" t="s">
        <v>184</v>
      </c>
      <c r="E1545" s="22" t="s">
        <v>404</v>
      </c>
      <c r="F1545" s="22" t="s">
        <v>633</v>
      </c>
      <c r="G1545" s="23">
        <v>5934461</v>
      </c>
      <c r="H1545" s="22" t="s">
        <v>633</v>
      </c>
      <c r="I1545" s="23">
        <v>4945257</v>
      </c>
      <c r="J1545" s="22" t="s">
        <v>518</v>
      </c>
      <c r="K1545" s="23">
        <v>12.85</v>
      </c>
      <c r="L1545" s="23">
        <v>2203</v>
      </c>
      <c r="M1545" s="23">
        <v>24</v>
      </c>
      <c r="N1545" s="24">
        <v>0.0109</v>
      </c>
      <c r="O1545" s="23">
        <v>0.54</v>
      </c>
      <c r="P1545" s="23">
        <v>5.83</v>
      </c>
      <c r="Q1545" s="23">
        <v>4</v>
      </c>
      <c r="R1545" s="23">
        <v>0</v>
      </c>
      <c r="S1545" s="23">
        <v>0</v>
      </c>
      <c r="T1545" s="23">
        <v>0</v>
      </c>
      <c r="U1545" s="23">
        <v>1</v>
      </c>
      <c r="V1545" s="23">
        <v>5</v>
      </c>
      <c r="W1545" s="23">
        <v>2.57</v>
      </c>
      <c r="X1545" s="23">
        <v>0</v>
      </c>
      <c r="Y1545" s="24">
        <v>0</v>
      </c>
      <c r="Z1545" s="23">
        <v>0</v>
      </c>
      <c r="AA1545" s="23">
        <v>0</v>
      </c>
      <c r="AB1545" s="19" t="str">
        <f>VLOOKUP(E:E,笔记匹配!A:X,3,FALSE)</f>
        <v>央妈力推，宝藏育儿记录片，妈妈必看
分享四部值得一看的纪录片，部部封神‼️</v>
      </c>
      <c r="AC1545" s="19" t="str">
        <f>VLOOKUP(E:E,笔记匹配!A:X,2,FALSE)</f>
        <v>无</v>
      </c>
      <c r="AD1545" s="19" t="str">
        <f>VLOOKUP(E:E,笔记匹配!A:X,4,FALSE)</f>
        <v>无</v>
      </c>
    </row>
    <row r="1546" spans="1:30">
      <c r="A1546" s="22" t="s">
        <v>138</v>
      </c>
      <c r="B1546" s="22" t="s">
        <v>521</v>
      </c>
      <c r="C1546" s="23">
        <v>16642222</v>
      </c>
      <c r="D1546" s="22" t="s">
        <v>172</v>
      </c>
      <c r="E1546" s="22" t="s">
        <v>372</v>
      </c>
      <c r="F1546" s="22" t="s">
        <v>522</v>
      </c>
      <c r="G1546" s="23">
        <v>3233847</v>
      </c>
      <c r="H1546" s="22" t="s">
        <v>522</v>
      </c>
      <c r="I1546" s="23">
        <v>2619163</v>
      </c>
      <c r="J1546" s="22" t="s">
        <v>518</v>
      </c>
      <c r="K1546" s="23">
        <v>186.24</v>
      </c>
      <c r="L1546" s="23">
        <v>7451</v>
      </c>
      <c r="M1546" s="23">
        <v>237</v>
      </c>
      <c r="N1546" s="24">
        <v>0.0318</v>
      </c>
      <c r="O1546" s="23">
        <v>0.79</v>
      </c>
      <c r="P1546" s="23">
        <v>25</v>
      </c>
      <c r="Q1546" s="23">
        <v>0</v>
      </c>
      <c r="R1546" s="23">
        <v>0</v>
      </c>
      <c r="S1546" s="23">
        <v>0</v>
      </c>
      <c r="T1546" s="23">
        <v>0</v>
      </c>
      <c r="U1546" s="23">
        <v>0</v>
      </c>
      <c r="V1546" s="23">
        <v>0</v>
      </c>
      <c r="W1546" s="23">
        <v>0</v>
      </c>
      <c r="X1546" s="23">
        <v>0</v>
      </c>
      <c r="Y1546" s="24">
        <v>0</v>
      </c>
      <c r="Z1546" s="23">
        <v>0</v>
      </c>
      <c r="AA1546" s="23">
        <v>0</v>
      </c>
      <c r="AB1546" s="19" t="str">
        <f>VLOOKUP(E:E,笔记匹配!A:X,3,FALSE)</f>
        <v>圆湘琴</v>
      </c>
      <c r="AC1546" s="19" t="str">
        <f>VLOOKUP(E:E,笔记匹配!A:X,2,FALSE)</f>
        <v>月之精华</v>
      </c>
      <c r="AD1546" s="19" t="str">
        <f>VLOOKUP(E:E,笔记匹配!A:X,4,FALSE)</f>
        <v>广禾堂月之精华</v>
      </c>
    </row>
    <row r="1547" spans="1:30">
      <c r="A1547" s="22" t="s">
        <v>138</v>
      </c>
      <c r="B1547" s="22" t="s">
        <v>521</v>
      </c>
      <c r="C1547" s="23">
        <v>16642794</v>
      </c>
      <c r="D1547" s="22" t="s">
        <v>172</v>
      </c>
      <c r="E1547" s="22" t="s">
        <v>372</v>
      </c>
      <c r="F1547" s="22" t="s">
        <v>523</v>
      </c>
      <c r="G1547" s="23">
        <v>3233955</v>
      </c>
      <c r="H1547" s="22" t="s">
        <v>523</v>
      </c>
      <c r="I1547" s="23">
        <v>2619293</v>
      </c>
      <c r="J1547" s="22" t="s">
        <v>518</v>
      </c>
      <c r="K1547" s="23">
        <v>235.88</v>
      </c>
      <c r="L1547" s="23">
        <v>9232</v>
      </c>
      <c r="M1547" s="23">
        <v>276</v>
      </c>
      <c r="N1547" s="24">
        <v>0.0299</v>
      </c>
      <c r="O1547" s="23">
        <v>0.85</v>
      </c>
      <c r="P1547" s="23">
        <v>25.55</v>
      </c>
      <c r="Q1547" s="23">
        <v>5</v>
      </c>
      <c r="R1547" s="23">
        <v>0</v>
      </c>
      <c r="S1547" s="23">
        <v>4</v>
      </c>
      <c r="T1547" s="23">
        <v>0</v>
      </c>
      <c r="U1547" s="23">
        <v>0</v>
      </c>
      <c r="V1547" s="23">
        <v>9</v>
      </c>
      <c r="W1547" s="23">
        <v>26.21</v>
      </c>
      <c r="X1547" s="23">
        <v>0</v>
      </c>
      <c r="Y1547" s="24">
        <v>0</v>
      </c>
      <c r="Z1547" s="23">
        <v>2</v>
      </c>
      <c r="AA1547" s="23">
        <v>0</v>
      </c>
      <c r="AB1547" s="19" t="str">
        <f>VLOOKUP(E:E,笔记匹配!A:X,3,FALSE)</f>
        <v>圆湘琴</v>
      </c>
      <c r="AC1547" s="19" t="str">
        <f>VLOOKUP(E:E,笔记匹配!A:X,2,FALSE)</f>
        <v>月之精华</v>
      </c>
      <c r="AD1547" s="19" t="str">
        <f>VLOOKUP(E:E,笔记匹配!A:X,4,FALSE)</f>
        <v>广禾堂月之精华</v>
      </c>
    </row>
    <row r="1548" spans="1:30">
      <c r="A1548" s="22" t="s">
        <v>138</v>
      </c>
      <c r="B1548" s="22" t="s">
        <v>521</v>
      </c>
      <c r="C1548" s="23">
        <v>16642894</v>
      </c>
      <c r="D1548" s="22" t="s">
        <v>172</v>
      </c>
      <c r="E1548" s="22" t="s">
        <v>372</v>
      </c>
      <c r="F1548" s="22" t="s">
        <v>524</v>
      </c>
      <c r="G1548" s="23">
        <v>3233979</v>
      </c>
      <c r="H1548" s="22" t="s">
        <v>524</v>
      </c>
      <c r="I1548" s="23">
        <v>2619310</v>
      </c>
      <c r="J1548" s="22" t="s">
        <v>518</v>
      </c>
      <c r="K1548" s="23">
        <v>0.84</v>
      </c>
      <c r="L1548" s="23">
        <v>112</v>
      </c>
      <c r="M1548" s="23">
        <v>3</v>
      </c>
      <c r="N1548" s="24">
        <v>0.0268</v>
      </c>
      <c r="O1548" s="23">
        <v>0.28</v>
      </c>
      <c r="P1548" s="23">
        <v>7.5</v>
      </c>
      <c r="Q1548" s="23">
        <v>0</v>
      </c>
      <c r="R1548" s="23">
        <v>0</v>
      </c>
      <c r="S1548" s="23">
        <v>0</v>
      </c>
      <c r="T1548" s="23">
        <v>0</v>
      </c>
      <c r="U1548" s="23">
        <v>0</v>
      </c>
      <c r="V1548" s="23">
        <v>0</v>
      </c>
      <c r="W1548" s="23">
        <v>0</v>
      </c>
      <c r="X1548" s="23">
        <v>0</v>
      </c>
      <c r="Y1548" s="24">
        <v>0</v>
      </c>
      <c r="Z1548" s="23">
        <v>0</v>
      </c>
      <c r="AA1548" s="23">
        <v>0</v>
      </c>
      <c r="AB1548" s="19" t="str">
        <f>VLOOKUP(E:E,笔记匹配!A:X,3,FALSE)</f>
        <v>圆湘琴</v>
      </c>
      <c r="AC1548" s="19" t="str">
        <f>VLOOKUP(E:E,笔记匹配!A:X,2,FALSE)</f>
        <v>月之精华</v>
      </c>
      <c r="AD1548" s="19" t="str">
        <f>VLOOKUP(E:E,笔记匹配!A:X,4,FALSE)</f>
        <v>广禾堂月之精华</v>
      </c>
    </row>
    <row r="1549" spans="1:30">
      <c r="A1549" s="22" t="s">
        <v>138</v>
      </c>
      <c r="B1549" s="22" t="s">
        <v>531</v>
      </c>
      <c r="C1549" s="23">
        <v>16851432</v>
      </c>
      <c r="D1549" s="22" t="s">
        <v>172</v>
      </c>
      <c r="E1549" s="22" t="s">
        <v>372</v>
      </c>
      <c r="F1549" s="22" t="s">
        <v>532</v>
      </c>
      <c r="G1549" s="23">
        <v>3264185</v>
      </c>
      <c r="H1549" s="22" t="s">
        <v>532</v>
      </c>
      <c r="I1549" s="23">
        <v>2651960</v>
      </c>
      <c r="J1549" s="22" t="s">
        <v>518</v>
      </c>
      <c r="K1549" s="23">
        <v>54.19</v>
      </c>
      <c r="L1549" s="23">
        <v>3762</v>
      </c>
      <c r="M1549" s="23">
        <v>118</v>
      </c>
      <c r="N1549" s="24">
        <v>0.0314</v>
      </c>
      <c r="O1549" s="23">
        <v>0.46</v>
      </c>
      <c r="P1549" s="23">
        <v>14.4</v>
      </c>
      <c r="Q1549" s="23">
        <v>0</v>
      </c>
      <c r="R1549" s="23">
        <v>0</v>
      </c>
      <c r="S1549" s="23">
        <v>0</v>
      </c>
      <c r="T1549" s="23">
        <v>0</v>
      </c>
      <c r="U1549" s="23">
        <v>0</v>
      </c>
      <c r="V1549" s="23">
        <v>0</v>
      </c>
      <c r="W1549" s="23">
        <v>0</v>
      </c>
      <c r="X1549" s="23">
        <v>0</v>
      </c>
      <c r="Y1549" s="24">
        <v>0</v>
      </c>
      <c r="Z1549" s="23">
        <v>0</v>
      </c>
      <c r="AA1549" s="23">
        <v>0</v>
      </c>
      <c r="AB1549" s="19" t="str">
        <f>VLOOKUP(E:E,笔记匹配!A:X,3,FALSE)</f>
        <v>圆湘琴</v>
      </c>
      <c r="AC1549" s="19" t="str">
        <f>VLOOKUP(E:E,笔记匹配!A:X,2,FALSE)</f>
        <v>月之精华</v>
      </c>
      <c r="AD1549" s="19" t="str">
        <f>VLOOKUP(E:E,笔记匹配!A:X,4,FALSE)</f>
        <v>广禾堂月之精华</v>
      </c>
    </row>
    <row r="1550" spans="1:30">
      <c r="A1550" s="22" t="s">
        <v>138</v>
      </c>
      <c r="B1550" s="22" t="s">
        <v>557</v>
      </c>
      <c r="C1550" s="23">
        <v>17419696</v>
      </c>
      <c r="D1550" s="22" t="s">
        <v>172</v>
      </c>
      <c r="E1550" s="22" t="s">
        <v>372</v>
      </c>
      <c r="F1550" s="22" t="s">
        <v>558</v>
      </c>
      <c r="G1550" s="23">
        <v>3345513</v>
      </c>
      <c r="H1550" s="22" t="s">
        <v>558</v>
      </c>
      <c r="I1550" s="23">
        <v>2733316</v>
      </c>
      <c r="J1550" s="22" t="s">
        <v>518</v>
      </c>
      <c r="K1550" s="23">
        <v>232.89</v>
      </c>
      <c r="L1550" s="23">
        <v>11825</v>
      </c>
      <c r="M1550" s="23">
        <v>307</v>
      </c>
      <c r="N1550" s="24">
        <v>0.026</v>
      </c>
      <c r="O1550" s="23">
        <v>0.76</v>
      </c>
      <c r="P1550" s="23">
        <v>19.69</v>
      </c>
      <c r="Q1550" s="23">
        <v>1</v>
      </c>
      <c r="R1550" s="23">
        <v>1</v>
      </c>
      <c r="S1550" s="23">
        <v>1</v>
      </c>
      <c r="T1550" s="23">
        <v>2</v>
      </c>
      <c r="U1550" s="23">
        <v>0</v>
      </c>
      <c r="V1550" s="23">
        <v>5</v>
      </c>
      <c r="W1550" s="23">
        <v>46.58</v>
      </c>
      <c r="X1550" s="23">
        <v>0</v>
      </c>
      <c r="Y1550" s="24">
        <v>0</v>
      </c>
      <c r="Z1550" s="23">
        <v>1</v>
      </c>
      <c r="AA1550" s="23">
        <v>0</v>
      </c>
      <c r="AB1550" s="19" t="str">
        <f>VLOOKUP(E:E,笔记匹配!A:X,3,FALSE)</f>
        <v>圆湘琴</v>
      </c>
      <c r="AC1550" s="19" t="str">
        <f>VLOOKUP(E:E,笔记匹配!A:X,2,FALSE)</f>
        <v>月之精华</v>
      </c>
      <c r="AD1550" s="19" t="str">
        <f>VLOOKUP(E:E,笔记匹配!A:X,4,FALSE)</f>
        <v>广禾堂月之精华</v>
      </c>
    </row>
    <row r="1551" spans="1:30">
      <c r="A1551" s="22" t="s">
        <v>138</v>
      </c>
      <c r="B1551" s="22" t="s">
        <v>569</v>
      </c>
      <c r="C1551" s="23">
        <v>17994331</v>
      </c>
      <c r="D1551" s="22" t="s">
        <v>172</v>
      </c>
      <c r="E1551" s="22" t="s">
        <v>372</v>
      </c>
      <c r="F1551" s="22" t="s">
        <v>570</v>
      </c>
      <c r="G1551" s="23">
        <v>3555881</v>
      </c>
      <c r="H1551" s="22" t="s">
        <v>570</v>
      </c>
      <c r="I1551" s="23">
        <v>2940876</v>
      </c>
      <c r="J1551" s="22" t="s">
        <v>518</v>
      </c>
      <c r="K1551" s="23">
        <v>1.2</v>
      </c>
      <c r="L1551" s="23">
        <v>151</v>
      </c>
      <c r="M1551" s="23">
        <v>4</v>
      </c>
      <c r="N1551" s="24">
        <v>0.0265</v>
      </c>
      <c r="O1551" s="23">
        <v>0.3</v>
      </c>
      <c r="P1551" s="23">
        <v>7.95</v>
      </c>
      <c r="Q1551" s="23">
        <v>1</v>
      </c>
      <c r="R1551" s="23">
        <v>0</v>
      </c>
      <c r="S1551" s="23">
        <v>0</v>
      </c>
      <c r="T1551" s="23">
        <v>1</v>
      </c>
      <c r="U1551" s="23">
        <v>0</v>
      </c>
      <c r="V1551" s="23">
        <v>2</v>
      </c>
      <c r="W1551" s="23">
        <v>0.6</v>
      </c>
      <c r="X1551" s="23">
        <v>0</v>
      </c>
      <c r="Y1551" s="24">
        <v>0</v>
      </c>
      <c r="Z1551" s="23">
        <v>0</v>
      </c>
      <c r="AA1551" s="23">
        <v>0</v>
      </c>
      <c r="AB1551" s="19" t="str">
        <f>VLOOKUP(E:E,笔记匹配!A:X,3,FALSE)</f>
        <v>圆湘琴</v>
      </c>
      <c r="AC1551" s="19" t="str">
        <f>VLOOKUP(E:E,笔记匹配!A:X,2,FALSE)</f>
        <v>月之精华</v>
      </c>
      <c r="AD1551" s="19" t="str">
        <f>VLOOKUP(E:E,笔记匹配!A:X,4,FALSE)</f>
        <v>广禾堂月之精华</v>
      </c>
    </row>
    <row r="1552" spans="1:30">
      <c r="A1552" s="22" t="s">
        <v>138</v>
      </c>
      <c r="B1552" s="22" t="s">
        <v>573</v>
      </c>
      <c r="C1552" s="23">
        <v>18062841</v>
      </c>
      <c r="D1552" s="22" t="s">
        <v>172</v>
      </c>
      <c r="E1552" s="22" t="s">
        <v>373</v>
      </c>
      <c r="F1552" s="22" t="s">
        <v>574</v>
      </c>
      <c r="G1552" s="23">
        <v>3590010</v>
      </c>
      <c r="H1552" s="22" t="s">
        <v>575</v>
      </c>
      <c r="I1552" s="23">
        <v>2975201</v>
      </c>
      <c r="J1552" s="22" t="s">
        <v>518</v>
      </c>
      <c r="K1552" s="23">
        <v>1.55</v>
      </c>
      <c r="L1552" s="23">
        <v>190</v>
      </c>
      <c r="M1552" s="23">
        <v>6</v>
      </c>
      <c r="N1552" s="24">
        <v>0.0316</v>
      </c>
      <c r="O1552" s="23">
        <v>0.26</v>
      </c>
      <c r="P1552" s="23">
        <v>8.16</v>
      </c>
      <c r="Q1552" s="23">
        <v>0</v>
      </c>
      <c r="R1552" s="23">
        <v>0</v>
      </c>
      <c r="S1552" s="23">
        <v>0</v>
      </c>
      <c r="T1552" s="23">
        <v>0</v>
      </c>
      <c r="U1552" s="23">
        <v>0</v>
      </c>
      <c r="V1552" s="23">
        <v>0</v>
      </c>
      <c r="W1552" s="23">
        <v>0</v>
      </c>
      <c r="X1552" s="23">
        <v>0</v>
      </c>
      <c r="Y1552" s="24">
        <v>0</v>
      </c>
      <c r="Z1552" s="23">
        <v>0</v>
      </c>
      <c r="AA1552" s="23">
        <v>0</v>
      </c>
      <c r="AB1552" s="19" t="str">
        <f>VLOOKUP(E:E,笔记匹配!A:X,3,FALSE)</f>
        <v>西米是个小可爱</v>
      </c>
      <c r="AC1552" s="19" t="str">
        <f>VLOOKUP(E:E,笔记匹配!A:X,2,FALSE)</f>
        <v>月之精华</v>
      </c>
      <c r="AD1552" s="19" t="str">
        <f>VLOOKUP(E:E,笔记匹配!A:X,4,FALSE)</f>
        <v>广禾堂</v>
      </c>
    </row>
    <row r="1553" spans="1:30">
      <c r="A1553" s="22" t="s">
        <v>138</v>
      </c>
      <c r="B1553" s="22" t="s">
        <v>573</v>
      </c>
      <c r="C1553" s="23">
        <v>18063010</v>
      </c>
      <c r="D1553" s="22" t="s">
        <v>172</v>
      </c>
      <c r="E1553" s="22" t="s">
        <v>373</v>
      </c>
      <c r="F1553" s="22" t="s">
        <v>576</v>
      </c>
      <c r="G1553" s="23">
        <v>3590089</v>
      </c>
      <c r="H1553" s="22" t="s">
        <v>577</v>
      </c>
      <c r="I1553" s="23">
        <v>2975278</v>
      </c>
      <c r="J1553" s="22" t="s">
        <v>518</v>
      </c>
      <c r="K1553" s="23">
        <v>43.27</v>
      </c>
      <c r="L1553" s="23">
        <v>2691</v>
      </c>
      <c r="M1553" s="23">
        <v>102</v>
      </c>
      <c r="N1553" s="24">
        <v>0.0379</v>
      </c>
      <c r="O1553" s="23">
        <v>0.42</v>
      </c>
      <c r="P1553" s="23">
        <v>16.08</v>
      </c>
      <c r="Q1553" s="23">
        <v>0</v>
      </c>
      <c r="R1553" s="23">
        <v>0</v>
      </c>
      <c r="S1553" s="23">
        <v>2</v>
      </c>
      <c r="T1553" s="23">
        <v>0</v>
      </c>
      <c r="U1553" s="23">
        <v>0</v>
      </c>
      <c r="V1553" s="23">
        <v>2</v>
      </c>
      <c r="W1553" s="23">
        <v>21.64</v>
      </c>
      <c r="X1553" s="23">
        <v>0</v>
      </c>
      <c r="Y1553" s="24">
        <v>0</v>
      </c>
      <c r="Z1553" s="23">
        <v>2</v>
      </c>
      <c r="AA1553" s="23">
        <v>1</v>
      </c>
      <c r="AB1553" s="19" t="str">
        <f>VLOOKUP(E:E,笔记匹配!A:X,3,FALSE)</f>
        <v>西米是个小可爱</v>
      </c>
      <c r="AC1553" s="19" t="str">
        <f>VLOOKUP(E:E,笔记匹配!A:X,2,FALSE)</f>
        <v>月之精华</v>
      </c>
      <c r="AD1553" s="19" t="str">
        <f>VLOOKUP(E:E,笔记匹配!A:X,4,FALSE)</f>
        <v>广禾堂</v>
      </c>
    </row>
    <row r="1554" spans="1:30">
      <c r="A1554" s="22" t="s">
        <v>138</v>
      </c>
      <c r="B1554" s="22" t="s">
        <v>578</v>
      </c>
      <c r="C1554" s="23">
        <v>18063089</v>
      </c>
      <c r="D1554" s="22" t="s">
        <v>172</v>
      </c>
      <c r="E1554" s="22" t="s">
        <v>372</v>
      </c>
      <c r="F1554" s="22" t="s">
        <v>579</v>
      </c>
      <c r="G1554" s="23">
        <v>3590129</v>
      </c>
      <c r="H1554" s="22" t="s">
        <v>580</v>
      </c>
      <c r="I1554" s="23">
        <v>2975322</v>
      </c>
      <c r="J1554" s="22" t="s">
        <v>518</v>
      </c>
      <c r="K1554" s="23">
        <v>83.54</v>
      </c>
      <c r="L1554" s="23">
        <v>3101</v>
      </c>
      <c r="M1554" s="23">
        <v>95</v>
      </c>
      <c r="N1554" s="24">
        <v>0.0306</v>
      </c>
      <c r="O1554" s="23">
        <v>0.88</v>
      </c>
      <c r="P1554" s="23">
        <v>26.94</v>
      </c>
      <c r="Q1554" s="23">
        <v>2</v>
      </c>
      <c r="R1554" s="23">
        <v>0</v>
      </c>
      <c r="S1554" s="23">
        <v>1</v>
      </c>
      <c r="T1554" s="23">
        <v>0</v>
      </c>
      <c r="U1554" s="23">
        <v>0</v>
      </c>
      <c r="V1554" s="23">
        <v>3</v>
      </c>
      <c r="W1554" s="23">
        <v>27.85</v>
      </c>
      <c r="X1554" s="23">
        <v>0</v>
      </c>
      <c r="Y1554" s="24">
        <v>0</v>
      </c>
      <c r="Z1554" s="23">
        <v>1</v>
      </c>
      <c r="AA1554" s="23">
        <v>0</v>
      </c>
      <c r="AB1554" s="19" t="str">
        <f>VLOOKUP(E:E,笔记匹配!A:X,3,FALSE)</f>
        <v>圆湘琴</v>
      </c>
      <c r="AC1554" s="19" t="str">
        <f>VLOOKUP(E:E,笔记匹配!A:X,2,FALSE)</f>
        <v>月之精华</v>
      </c>
      <c r="AD1554" s="19" t="str">
        <f>VLOOKUP(E:E,笔记匹配!A:X,4,FALSE)</f>
        <v>广禾堂月之精华</v>
      </c>
    </row>
    <row r="1555" spans="1:30">
      <c r="A1555" s="22" t="s">
        <v>138</v>
      </c>
      <c r="B1555" s="22" t="s">
        <v>590</v>
      </c>
      <c r="C1555" s="23">
        <v>19153892</v>
      </c>
      <c r="D1555" s="22" t="s">
        <v>184</v>
      </c>
      <c r="E1555" s="22" t="s">
        <v>374</v>
      </c>
      <c r="F1555" s="22" t="s">
        <v>591</v>
      </c>
      <c r="G1555" s="23">
        <v>4107361</v>
      </c>
      <c r="H1555" s="22" t="s">
        <v>591</v>
      </c>
      <c r="I1555" s="23">
        <v>3489735</v>
      </c>
      <c r="J1555" s="22" t="s">
        <v>518</v>
      </c>
      <c r="K1555" s="23">
        <v>17.43</v>
      </c>
      <c r="L1555" s="23">
        <v>284</v>
      </c>
      <c r="M1555" s="23">
        <v>32</v>
      </c>
      <c r="N1555" s="24">
        <v>0.1127</v>
      </c>
      <c r="O1555" s="23">
        <v>0.54</v>
      </c>
      <c r="P1555" s="23">
        <v>61.37</v>
      </c>
      <c r="Q1555" s="23">
        <v>0</v>
      </c>
      <c r="R1555" s="23">
        <v>0</v>
      </c>
      <c r="S1555" s="23">
        <v>0</v>
      </c>
      <c r="T1555" s="23">
        <v>0</v>
      </c>
      <c r="U1555" s="23">
        <v>0</v>
      </c>
      <c r="V1555" s="23">
        <v>0</v>
      </c>
      <c r="W1555" s="23">
        <v>0</v>
      </c>
      <c r="X1555" s="23">
        <v>0</v>
      </c>
      <c r="Y1555" s="24">
        <v>0</v>
      </c>
      <c r="Z1555" s="23">
        <v>0</v>
      </c>
      <c r="AA1555" s="23">
        <v>0</v>
      </c>
      <c r="AB1555" s="19" t="str">
        <f>VLOOKUP(E:E,笔记匹配!A:X,3,FALSE)</f>
        <v>是你拐</v>
      </c>
      <c r="AC1555" s="19" t="str">
        <f>VLOOKUP(E:E,笔记匹配!A:X,2,FALSE)</f>
        <v>月之精华</v>
      </c>
      <c r="AD1555" s="19" t="str">
        <f>VLOOKUP(E:E,笔记匹配!A:X,4,FALSE)</f>
        <v>广禾堂月之精华</v>
      </c>
    </row>
    <row r="1556" spans="1:30">
      <c r="A1556" s="22" t="s">
        <v>138</v>
      </c>
      <c r="B1556" s="22" t="s">
        <v>598</v>
      </c>
      <c r="C1556" s="23">
        <v>19868929</v>
      </c>
      <c r="D1556" s="22" t="s">
        <v>172</v>
      </c>
      <c r="E1556" s="22" t="s">
        <v>372</v>
      </c>
      <c r="F1556" s="22" t="s">
        <v>599</v>
      </c>
      <c r="G1556" s="23">
        <v>4439660</v>
      </c>
      <c r="H1556" s="22" t="s">
        <v>599</v>
      </c>
      <c r="I1556" s="23">
        <v>3806955</v>
      </c>
      <c r="J1556" s="22" t="s">
        <v>518</v>
      </c>
      <c r="K1556" s="23">
        <v>98.88</v>
      </c>
      <c r="L1556" s="23">
        <v>3993</v>
      </c>
      <c r="M1556" s="23">
        <v>117</v>
      </c>
      <c r="N1556" s="24">
        <v>0.0293</v>
      </c>
      <c r="O1556" s="23">
        <v>0.85</v>
      </c>
      <c r="P1556" s="23">
        <v>24.76</v>
      </c>
      <c r="Q1556" s="23">
        <v>2</v>
      </c>
      <c r="R1556" s="23">
        <v>0</v>
      </c>
      <c r="S1556" s="23">
        <v>0</v>
      </c>
      <c r="T1556" s="23">
        <v>0</v>
      </c>
      <c r="U1556" s="23">
        <v>0</v>
      </c>
      <c r="V1556" s="23">
        <v>2</v>
      </c>
      <c r="W1556" s="23">
        <v>49.44</v>
      </c>
      <c r="X1556" s="23">
        <v>0</v>
      </c>
      <c r="Y1556" s="24">
        <v>0</v>
      </c>
      <c r="Z1556" s="23">
        <v>0</v>
      </c>
      <c r="AA1556" s="23">
        <v>0</v>
      </c>
      <c r="AB1556" s="19" t="str">
        <f>VLOOKUP(E:E,笔记匹配!A:X,3,FALSE)</f>
        <v>圆湘琴</v>
      </c>
      <c r="AC1556" s="19" t="str">
        <f>VLOOKUP(E:E,笔记匹配!A:X,2,FALSE)</f>
        <v>月之精华</v>
      </c>
      <c r="AD1556" s="19" t="str">
        <f>VLOOKUP(E:E,笔记匹配!A:X,4,FALSE)</f>
        <v>广禾堂月之精华</v>
      </c>
    </row>
    <row r="1557" spans="1:30">
      <c r="A1557" s="22" t="s">
        <v>138</v>
      </c>
      <c r="B1557" s="22" t="s">
        <v>610</v>
      </c>
      <c r="C1557" s="23">
        <v>20800058</v>
      </c>
      <c r="D1557" s="22" t="s">
        <v>184</v>
      </c>
      <c r="E1557" s="22" t="s">
        <v>372</v>
      </c>
      <c r="F1557" s="22" t="s">
        <v>611</v>
      </c>
      <c r="G1557" s="23">
        <v>4924835</v>
      </c>
      <c r="H1557" s="22" t="s">
        <v>611</v>
      </c>
      <c r="I1557" s="23">
        <v>4180685</v>
      </c>
      <c r="J1557" s="22" t="s">
        <v>518</v>
      </c>
      <c r="K1557" s="23">
        <v>98.4</v>
      </c>
      <c r="L1557" s="23">
        <v>3850</v>
      </c>
      <c r="M1557" s="23">
        <v>109</v>
      </c>
      <c r="N1557" s="24">
        <v>0.0283</v>
      </c>
      <c r="O1557" s="23">
        <v>0.9</v>
      </c>
      <c r="P1557" s="23">
        <v>25.56</v>
      </c>
      <c r="Q1557" s="23">
        <v>4</v>
      </c>
      <c r="R1557" s="23">
        <v>0</v>
      </c>
      <c r="S1557" s="23">
        <v>5</v>
      </c>
      <c r="T1557" s="23">
        <v>1</v>
      </c>
      <c r="U1557" s="23">
        <v>6</v>
      </c>
      <c r="V1557" s="23">
        <v>16</v>
      </c>
      <c r="W1557" s="23">
        <v>6.15</v>
      </c>
      <c r="X1557" s="23">
        <v>0</v>
      </c>
      <c r="Y1557" s="24">
        <v>0</v>
      </c>
      <c r="Z1557" s="23">
        <v>1</v>
      </c>
      <c r="AA1557" s="23">
        <v>0</v>
      </c>
      <c r="AB1557" s="19" t="str">
        <f>VLOOKUP(E:E,笔记匹配!A:X,3,FALSE)</f>
        <v>圆湘琴</v>
      </c>
      <c r="AC1557" s="19" t="str">
        <f>VLOOKUP(E:E,笔记匹配!A:X,2,FALSE)</f>
        <v>月之精华</v>
      </c>
      <c r="AD1557" s="19" t="str">
        <f>VLOOKUP(E:E,笔记匹配!A:X,4,FALSE)</f>
        <v>广禾堂月之精华</v>
      </c>
    </row>
    <row r="1558" spans="1:30">
      <c r="A1558" s="22" t="s">
        <v>138</v>
      </c>
      <c r="B1558" s="22" t="s">
        <v>614</v>
      </c>
      <c r="C1558" s="23">
        <v>20930624</v>
      </c>
      <c r="D1558" s="22" t="s">
        <v>184</v>
      </c>
      <c r="E1558" s="22" t="s">
        <v>390</v>
      </c>
      <c r="F1558" s="22" t="s">
        <v>615</v>
      </c>
      <c r="G1558" s="23">
        <v>4989047</v>
      </c>
      <c r="H1558" s="22" t="s">
        <v>616</v>
      </c>
      <c r="I1558" s="23">
        <v>4228648</v>
      </c>
      <c r="J1558" s="22" t="s">
        <v>518</v>
      </c>
      <c r="K1558" s="23">
        <v>191.6</v>
      </c>
      <c r="L1558" s="23">
        <v>6725</v>
      </c>
      <c r="M1558" s="23">
        <v>296</v>
      </c>
      <c r="N1558" s="24">
        <v>0.044</v>
      </c>
      <c r="O1558" s="23">
        <v>0.65</v>
      </c>
      <c r="P1558" s="23">
        <v>28.49</v>
      </c>
      <c r="Q1558" s="23">
        <v>27</v>
      </c>
      <c r="R1558" s="23">
        <v>0</v>
      </c>
      <c r="S1558" s="23">
        <v>16</v>
      </c>
      <c r="T1558" s="23">
        <v>0</v>
      </c>
      <c r="U1558" s="23">
        <v>0</v>
      </c>
      <c r="V1558" s="23">
        <v>43</v>
      </c>
      <c r="W1558" s="23">
        <v>4.46</v>
      </c>
      <c r="X1558" s="23">
        <v>0</v>
      </c>
      <c r="Y1558" s="24">
        <v>0</v>
      </c>
      <c r="Z1558" s="23">
        <v>0</v>
      </c>
      <c r="AA1558" s="23">
        <v>0</v>
      </c>
      <c r="AB1558" s="19" t="str">
        <f>VLOOKUP(E:E,笔记匹配!A:X,3,FALSE)</f>
        <v>大雷芸</v>
      </c>
      <c r="AC1558" s="19" t="str">
        <f>VLOOKUP(E:E,笔记匹配!A:X,2,FALSE)</f>
        <v>月之精华</v>
      </c>
      <c r="AD1558" s="19" t="str">
        <f>VLOOKUP(E:E,笔记匹配!A:X,4,FALSE)</f>
        <v>广禾堂</v>
      </c>
    </row>
    <row r="1559" spans="1:30">
      <c r="A1559" s="22" t="s">
        <v>138</v>
      </c>
      <c r="B1559" s="22" t="s">
        <v>617</v>
      </c>
      <c r="C1559" s="23">
        <v>21038669</v>
      </c>
      <c r="D1559" s="22" t="s">
        <v>184</v>
      </c>
      <c r="E1559" s="22" t="s">
        <v>397</v>
      </c>
      <c r="F1559" s="22" t="s">
        <v>619</v>
      </c>
      <c r="G1559" s="23">
        <v>5038347</v>
      </c>
      <c r="H1559" s="22" t="s">
        <v>619</v>
      </c>
      <c r="I1559" s="23">
        <v>4265435</v>
      </c>
      <c r="J1559" s="22" t="s">
        <v>518</v>
      </c>
      <c r="K1559" s="23">
        <v>53.87</v>
      </c>
      <c r="L1559" s="23">
        <v>2489</v>
      </c>
      <c r="M1559" s="23">
        <v>67</v>
      </c>
      <c r="N1559" s="24">
        <v>0.0269</v>
      </c>
      <c r="O1559" s="23">
        <v>0.8</v>
      </c>
      <c r="P1559" s="23">
        <v>21.64</v>
      </c>
      <c r="Q1559" s="23">
        <v>6</v>
      </c>
      <c r="R1559" s="23">
        <v>0</v>
      </c>
      <c r="S1559" s="23">
        <v>2</v>
      </c>
      <c r="T1559" s="23">
        <v>0</v>
      </c>
      <c r="U1559" s="23">
        <v>0</v>
      </c>
      <c r="V1559" s="23">
        <v>8</v>
      </c>
      <c r="W1559" s="23">
        <v>6.73</v>
      </c>
      <c r="X1559" s="23">
        <v>0</v>
      </c>
      <c r="Y1559" s="24">
        <v>0</v>
      </c>
      <c r="Z1559" s="23">
        <v>0</v>
      </c>
      <c r="AA1559" s="23">
        <v>0</v>
      </c>
      <c r="AB1559" s="19" t="str">
        <f>VLOOKUP(E:E,笔记匹配!A:X,3,FALSE)</f>
        <v>木木酱</v>
      </c>
      <c r="AC1559" s="19" t="str">
        <f>VLOOKUP(E:E,笔记匹配!A:X,2,FALSE)</f>
        <v>月之精华</v>
      </c>
      <c r="AD1559" s="19" t="str">
        <f>VLOOKUP(E:E,笔记匹配!A:X,4,FALSE)</f>
        <v>广禾堂月子汤</v>
      </c>
    </row>
    <row r="1560" spans="1:30">
      <c r="A1560" s="22" t="s">
        <v>138</v>
      </c>
      <c r="B1560" s="22" t="s">
        <v>620</v>
      </c>
      <c r="C1560" s="23">
        <v>21399553</v>
      </c>
      <c r="D1560" s="22" t="s">
        <v>184</v>
      </c>
      <c r="E1560" s="22" t="s">
        <v>398</v>
      </c>
      <c r="F1560" s="22" t="s">
        <v>621</v>
      </c>
      <c r="G1560" s="23">
        <v>5211391</v>
      </c>
      <c r="H1560" s="22" t="s">
        <v>621</v>
      </c>
      <c r="I1560" s="23">
        <v>4393763</v>
      </c>
      <c r="J1560" s="22" t="s">
        <v>518</v>
      </c>
      <c r="K1560" s="23">
        <v>78.64</v>
      </c>
      <c r="L1560" s="23">
        <v>2341</v>
      </c>
      <c r="M1560" s="23">
        <v>106</v>
      </c>
      <c r="N1560" s="24">
        <v>0.0453</v>
      </c>
      <c r="O1560" s="23">
        <v>0.74</v>
      </c>
      <c r="P1560" s="23">
        <v>33.59</v>
      </c>
      <c r="Q1560" s="23">
        <v>5</v>
      </c>
      <c r="R1560" s="23">
        <v>1</v>
      </c>
      <c r="S1560" s="23">
        <v>6</v>
      </c>
      <c r="T1560" s="23">
        <v>0</v>
      </c>
      <c r="U1560" s="23">
        <v>0</v>
      </c>
      <c r="V1560" s="23">
        <v>12</v>
      </c>
      <c r="W1560" s="23">
        <v>6.55</v>
      </c>
      <c r="X1560" s="23">
        <v>0</v>
      </c>
      <c r="Y1560" s="24">
        <v>0</v>
      </c>
      <c r="Z1560" s="23">
        <v>0</v>
      </c>
      <c r="AA1560" s="23">
        <v>1</v>
      </c>
      <c r="AB1560" s="19" t="str">
        <f>VLOOKUP(E:E,笔记匹配!A:X,3,FALSE)</f>
        <v>苏Su超级爱吃甜品呀</v>
      </c>
      <c r="AC1560" s="19" t="str">
        <f>VLOOKUP(E:E,笔记匹配!A:X,2,FALSE)</f>
        <v>月之精华</v>
      </c>
      <c r="AD1560" s="19" t="str">
        <f>VLOOKUP(E:E,笔记匹配!A:X,4,FALSE)</f>
        <v>无</v>
      </c>
    </row>
    <row r="1561" spans="1:30">
      <c r="A1561" s="22" t="s">
        <v>138</v>
      </c>
      <c r="B1561" s="22" t="s">
        <v>622</v>
      </c>
      <c r="C1561" s="23">
        <v>21495214</v>
      </c>
      <c r="D1561" s="22" t="s">
        <v>184</v>
      </c>
      <c r="E1561" s="22" t="s">
        <v>399</v>
      </c>
      <c r="F1561" s="22" t="s">
        <v>623</v>
      </c>
      <c r="G1561" s="23">
        <v>5254218</v>
      </c>
      <c r="H1561" s="22" t="s">
        <v>623</v>
      </c>
      <c r="I1561" s="23">
        <v>4426644</v>
      </c>
      <c r="J1561" s="22" t="s">
        <v>518</v>
      </c>
      <c r="K1561" s="23">
        <v>202.5</v>
      </c>
      <c r="L1561" s="23">
        <v>10124</v>
      </c>
      <c r="M1561" s="23">
        <v>624</v>
      </c>
      <c r="N1561" s="24">
        <v>0.0616</v>
      </c>
      <c r="O1561" s="23">
        <v>0.32</v>
      </c>
      <c r="P1561" s="23">
        <v>20</v>
      </c>
      <c r="Q1561" s="23">
        <v>11</v>
      </c>
      <c r="R1561" s="23">
        <v>0</v>
      </c>
      <c r="S1561" s="23">
        <v>13</v>
      </c>
      <c r="T1561" s="23">
        <v>0</v>
      </c>
      <c r="U1561" s="23">
        <v>0</v>
      </c>
      <c r="V1561" s="23">
        <v>24</v>
      </c>
      <c r="W1561" s="23">
        <v>8.44</v>
      </c>
      <c r="X1561" s="23">
        <v>0</v>
      </c>
      <c r="Y1561" s="24">
        <v>0</v>
      </c>
      <c r="Z1561" s="23">
        <v>0</v>
      </c>
      <c r="AA1561" s="23">
        <v>13</v>
      </c>
      <c r="AB1561" s="19" t="str">
        <f>VLOOKUP(E:E,笔记匹配!A:X,3,FALSE)</f>
        <v>可可奈</v>
      </c>
      <c r="AC1561" s="19" t="str">
        <f>VLOOKUP(E:E,笔记匹配!A:X,2,FALSE)</f>
        <v>无</v>
      </c>
      <c r="AD1561" s="19" t="str">
        <f>VLOOKUP(E:E,笔记匹配!A:X,4,FALSE)</f>
        <v>无</v>
      </c>
    </row>
    <row r="1562" spans="1:30">
      <c r="A1562" s="22" t="s">
        <v>138</v>
      </c>
      <c r="B1562" s="22" t="s">
        <v>625</v>
      </c>
      <c r="C1562" s="23">
        <v>21579972</v>
      </c>
      <c r="D1562" s="22" t="s">
        <v>184</v>
      </c>
      <c r="E1562" s="22" t="s">
        <v>401</v>
      </c>
      <c r="F1562" s="22" t="s">
        <v>626</v>
      </c>
      <c r="G1562" s="23">
        <v>5291454</v>
      </c>
      <c r="H1562" s="22" t="s">
        <v>627</v>
      </c>
      <c r="I1562" s="23">
        <v>4455685</v>
      </c>
      <c r="J1562" s="22" t="s">
        <v>518</v>
      </c>
      <c r="K1562" s="23">
        <v>201.24</v>
      </c>
      <c r="L1562" s="23">
        <v>11173</v>
      </c>
      <c r="M1562" s="23">
        <v>788</v>
      </c>
      <c r="N1562" s="24">
        <v>0.0705</v>
      </c>
      <c r="O1562" s="23">
        <v>0.26</v>
      </c>
      <c r="P1562" s="23">
        <v>18.01</v>
      </c>
      <c r="Q1562" s="23">
        <v>6</v>
      </c>
      <c r="R1562" s="23">
        <v>0</v>
      </c>
      <c r="S1562" s="23">
        <v>9</v>
      </c>
      <c r="T1562" s="23">
        <v>0</v>
      </c>
      <c r="U1562" s="23">
        <v>0</v>
      </c>
      <c r="V1562" s="23">
        <v>15</v>
      </c>
      <c r="W1562" s="23">
        <v>13.42</v>
      </c>
      <c r="X1562" s="23">
        <v>0</v>
      </c>
      <c r="Y1562" s="24">
        <v>0</v>
      </c>
      <c r="Z1562" s="23">
        <v>2</v>
      </c>
      <c r="AA1562" s="23">
        <v>4</v>
      </c>
      <c r="AB1562" s="19" t="str">
        <f>VLOOKUP(E:E,笔记匹配!A:X,3,FALSE)</f>
        <v>是麦子吖~</v>
      </c>
      <c r="AC1562" s="19" t="str">
        <f>VLOOKUP(E:E,笔记匹配!A:X,2,FALSE)</f>
        <v>无</v>
      </c>
      <c r="AD1562" s="19" t="str">
        <f>VLOOKUP(E:E,笔记匹配!A:X,4,FALSE)</f>
        <v>无</v>
      </c>
    </row>
    <row r="1563" spans="1:30">
      <c r="A1563" s="22" t="s">
        <v>138</v>
      </c>
      <c r="B1563" s="22" t="s">
        <v>628</v>
      </c>
      <c r="C1563" s="23">
        <v>21705266</v>
      </c>
      <c r="D1563" s="22" t="s">
        <v>184</v>
      </c>
      <c r="E1563" s="22" t="s">
        <v>402</v>
      </c>
      <c r="F1563" s="22" t="s">
        <v>629</v>
      </c>
      <c r="G1563" s="23">
        <v>5346081</v>
      </c>
      <c r="H1563" s="22" t="s">
        <v>629</v>
      </c>
      <c r="I1563" s="23">
        <v>4497501</v>
      </c>
      <c r="J1563" s="22" t="s">
        <v>518</v>
      </c>
      <c r="K1563" s="23">
        <v>199.11</v>
      </c>
      <c r="L1563" s="23">
        <v>11350</v>
      </c>
      <c r="M1563" s="23">
        <v>688</v>
      </c>
      <c r="N1563" s="24">
        <v>0.0606</v>
      </c>
      <c r="O1563" s="23">
        <v>0.29</v>
      </c>
      <c r="P1563" s="23">
        <v>17.54</v>
      </c>
      <c r="Q1563" s="23">
        <v>15</v>
      </c>
      <c r="R1563" s="23">
        <v>2</v>
      </c>
      <c r="S1563" s="23">
        <v>12</v>
      </c>
      <c r="T1563" s="23">
        <v>2</v>
      </c>
      <c r="U1563" s="23">
        <v>0</v>
      </c>
      <c r="V1563" s="23">
        <v>31</v>
      </c>
      <c r="W1563" s="23">
        <v>6.42</v>
      </c>
      <c r="X1563" s="23">
        <v>0</v>
      </c>
      <c r="Y1563" s="24">
        <v>0</v>
      </c>
      <c r="Z1563" s="23">
        <v>2</v>
      </c>
      <c r="AA1563" s="23">
        <v>3</v>
      </c>
      <c r="AB1563" s="19" t="str">
        <f>VLOOKUP(E:E,笔记匹配!A:X,3,FALSE)</f>
        <v>小茹来杯冰美式</v>
      </c>
      <c r="AC1563" s="19" t="str">
        <f>VLOOKUP(E:E,笔记匹配!A:X,2,FALSE)</f>
        <v>月之精华</v>
      </c>
      <c r="AD1563" s="19" t="str">
        <f>VLOOKUP(E:E,笔记匹配!A:X,4,FALSE)</f>
        <v>无</v>
      </c>
    </row>
    <row r="1564" spans="1:30">
      <c r="A1564" s="22" t="s">
        <v>138</v>
      </c>
      <c r="B1564" s="22" t="s">
        <v>630</v>
      </c>
      <c r="C1564" s="23">
        <v>21902004</v>
      </c>
      <c r="D1564" s="22" t="s">
        <v>184</v>
      </c>
      <c r="E1564" s="22" t="s">
        <v>403</v>
      </c>
      <c r="F1564" s="22" t="s">
        <v>631</v>
      </c>
      <c r="G1564" s="23">
        <v>5439828</v>
      </c>
      <c r="H1564" s="22" t="s">
        <v>631</v>
      </c>
      <c r="I1564" s="23">
        <v>4568189</v>
      </c>
      <c r="J1564" s="22" t="s">
        <v>518</v>
      </c>
      <c r="K1564" s="23">
        <v>22.13</v>
      </c>
      <c r="L1564" s="23">
        <v>1819</v>
      </c>
      <c r="M1564" s="23">
        <v>28</v>
      </c>
      <c r="N1564" s="24">
        <v>0.0154</v>
      </c>
      <c r="O1564" s="23">
        <v>0.79</v>
      </c>
      <c r="P1564" s="23">
        <v>12.17</v>
      </c>
      <c r="Q1564" s="23">
        <v>2</v>
      </c>
      <c r="R1564" s="23">
        <v>0</v>
      </c>
      <c r="S1564" s="23">
        <v>0</v>
      </c>
      <c r="T1564" s="23">
        <v>0</v>
      </c>
      <c r="U1564" s="23">
        <v>0</v>
      </c>
      <c r="V1564" s="23">
        <v>2</v>
      </c>
      <c r="W1564" s="23">
        <v>11.06</v>
      </c>
      <c r="X1564" s="23">
        <v>0</v>
      </c>
      <c r="Y1564" s="24">
        <v>0</v>
      </c>
      <c r="Z1564" s="23">
        <v>0</v>
      </c>
      <c r="AA1564" s="23">
        <v>0</v>
      </c>
      <c r="AB1564" s="19" t="str">
        <f>VLOOKUP(E:E,笔记匹配!A:X,3,FALSE)</f>
        <v>官方首发! 保姆级双十一攻略，这样买最省钱</v>
      </c>
      <c r="AC1564" s="19" t="str">
        <f>VLOOKUP(E:E,笔记匹配!A:X,2,FALSE)</f>
        <v>无</v>
      </c>
      <c r="AD1564" s="19" t="str">
        <f>VLOOKUP(E:E,笔记匹配!A:X,4,FALSE)</f>
        <v>无</v>
      </c>
    </row>
    <row r="1565" spans="1:30">
      <c r="A1565" s="22" t="s">
        <v>138</v>
      </c>
      <c r="B1565" s="22" t="s">
        <v>632</v>
      </c>
      <c r="C1565" s="23">
        <v>22927460</v>
      </c>
      <c r="D1565" s="22" t="s">
        <v>184</v>
      </c>
      <c r="E1565" s="22" t="s">
        <v>404</v>
      </c>
      <c r="F1565" s="22" t="s">
        <v>633</v>
      </c>
      <c r="G1565" s="23">
        <v>5934461</v>
      </c>
      <c r="H1565" s="22" t="s">
        <v>633</v>
      </c>
      <c r="I1565" s="23">
        <v>4945257</v>
      </c>
      <c r="J1565" s="22" t="s">
        <v>518</v>
      </c>
      <c r="K1565" s="23">
        <v>9.19</v>
      </c>
      <c r="L1565" s="23">
        <v>854</v>
      </c>
      <c r="M1565" s="23">
        <v>17</v>
      </c>
      <c r="N1565" s="24">
        <v>0.0199</v>
      </c>
      <c r="O1565" s="23">
        <v>0.54</v>
      </c>
      <c r="P1565" s="23">
        <v>10.76</v>
      </c>
      <c r="Q1565" s="23">
        <v>1</v>
      </c>
      <c r="R1565" s="23">
        <v>0</v>
      </c>
      <c r="S1565" s="23">
        <v>2</v>
      </c>
      <c r="T1565" s="23">
        <v>0</v>
      </c>
      <c r="U1565" s="23">
        <v>0</v>
      </c>
      <c r="V1565" s="23">
        <v>3</v>
      </c>
      <c r="W1565" s="23">
        <v>3.06</v>
      </c>
      <c r="X1565" s="23">
        <v>0</v>
      </c>
      <c r="Y1565" s="24">
        <v>0</v>
      </c>
      <c r="Z1565" s="23">
        <v>0</v>
      </c>
      <c r="AA1565" s="23">
        <v>0</v>
      </c>
      <c r="AB1565" s="19" t="str">
        <f>VLOOKUP(E:E,笔记匹配!A:X,3,FALSE)</f>
        <v>央妈力推，宝藏育儿记录片，妈妈必看
分享四部值得一看的纪录片，部部封神‼️</v>
      </c>
      <c r="AC1565" s="19" t="str">
        <f>VLOOKUP(E:E,笔记匹配!A:X,2,FALSE)</f>
        <v>无</v>
      </c>
      <c r="AD1565" s="19" t="str">
        <f>VLOOKUP(E:E,笔记匹配!A:X,4,FALSE)</f>
        <v>无</v>
      </c>
    </row>
    <row r="1566" spans="1:30">
      <c r="A1566" s="22" t="s">
        <v>139</v>
      </c>
      <c r="B1566" s="22" t="s">
        <v>521</v>
      </c>
      <c r="C1566" s="23">
        <v>16642222</v>
      </c>
      <c r="D1566" s="22" t="s">
        <v>172</v>
      </c>
      <c r="E1566" s="22" t="s">
        <v>372</v>
      </c>
      <c r="F1566" s="22" t="s">
        <v>522</v>
      </c>
      <c r="G1566" s="23">
        <v>3233847</v>
      </c>
      <c r="H1566" s="22" t="s">
        <v>522</v>
      </c>
      <c r="I1566" s="23">
        <v>2619163</v>
      </c>
      <c r="J1566" s="22" t="s">
        <v>518</v>
      </c>
      <c r="K1566" s="23">
        <v>191.43</v>
      </c>
      <c r="L1566" s="23">
        <v>7174</v>
      </c>
      <c r="M1566" s="23">
        <v>253</v>
      </c>
      <c r="N1566" s="24">
        <v>0.0353</v>
      </c>
      <c r="O1566" s="23">
        <v>0.76</v>
      </c>
      <c r="P1566" s="23">
        <v>26.68</v>
      </c>
      <c r="Q1566" s="23">
        <v>2</v>
      </c>
      <c r="R1566" s="23">
        <v>0</v>
      </c>
      <c r="S1566" s="23">
        <v>1</v>
      </c>
      <c r="T1566" s="23">
        <v>0</v>
      </c>
      <c r="U1566" s="23">
        <v>0</v>
      </c>
      <c r="V1566" s="23">
        <v>3</v>
      </c>
      <c r="W1566" s="23">
        <v>63.81</v>
      </c>
      <c r="X1566" s="23">
        <v>0</v>
      </c>
      <c r="Y1566" s="24">
        <v>0</v>
      </c>
      <c r="Z1566" s="23">
        <v>0</v>
      </c>
      <c r="AA1566" s="23">
        <v>0</v>
      </c>
      <c r="AB1566" s="19" t="str">
        <f>VLOOKUP(E:E,笔记匹配!A:X,3,FALSE)</f>
        <v>圆湘琴</v>
      </c>
      <c r="AC1566" s="19" t="str">
        <f>VLOOKUP(E:E,笔记匹配!A:X,2,FALSE)</f>
        <v>月之精华</v>
      </c>
      <c r="AD1566" s="19" t="str">
        <f>VLOOKUP(E:E,笔记匹配!A:X,4,FALSE)</f>
        <v>广禾堂月之精华</v>
      </c>
    </row>
    <row r="1567" spans="1:30">
      <c r="A1567" s="22" t="s">
        <v>139</v>
      </c>
      <c r="B1567" s="22" t="s">
        <v>521</v>
      </c>
      <c r="C1567" s="23">
        <v>16642794</v>
      </c>
      <c r="D1567" s="22" t="s">
        <v>172</v>
      </c>
      <c r="E1567" s="22" t="s">
        <v>372</v>
      </c>
      <c r="F1567" s="22" t="s">
        <v>523</v>
      </c>
      <c r="G1567" s="23">
        <v>3233955</v>
      </c>
      <c r="H1567" s="22" t="s">
        <v>523</v>
      </c>
      <c r="I1567" s="23">
        <v>2619293</v>
      </c>
      <c r="J1567" s="22" t="s">
        <v>518</v>
      </c>
      <c r="K1567" s="23">
        <v>243.97</v>
      </c>
      <c r="L1567" s="23">
        <v>8094</v>
      </c>
      <c r="M1567" s="23">
        <v>285</v>
      </c>
      <c r="N1567" s="24">
        <v>0.0352</v>
      </c>
      <c r="O1567" s="23">
        <v>0.86</v>
      </c>
      <c r="P1567" s="23">
        <v>30.14</v>
      </c>
      <c r="Q1567" s="23">
        <v>2</v>
      </c>
      <c r="R1567" s="23">
        <v>0</v>
      </c>
      <c r="S1567" s="23">
        <v>1</v>
      </c>
      <c r="T1567" s="23">
        <v>0</v>
      </c>
      <c r="U1567" s="23">
        <v>0</v>
      </c>
      <c r="V1567" s="23">
        <v>3</v>
      </c>
      <c r="W1567" s="23">
        <v>81.32</v>
      </c>
      <c r="X1567" s="23">
        <v>0</v>
      </c>
      <c r="Y1567" s="24">
        <v>0</v>
      </c>
      <c r="Z1567" s="23">
        <v>1</v>
      </c>
      <c r="AA1567" s="23">
        <v>0</v>
      </c>
      <c r="AB1567" s="19" t="str">
        <f>VLOOKUP(E:E,笔记匹配!A:X,3,FALSE)</f>
        <v>圆湘琴</v>
      </c>
      <c r="AC1567" s="19" t="str">
        <f>VLOOKUP(E:E,笔记匹配!A:X,2,FALSE)</f>
        <v>月之精华</v>
      </c>
      <c r="AD1567" s="19" t="str">
        <f>VLOOKUP(E:E,笔记匹配!A:X,4,FALSE)</f>
        <v>广禾堂月之精华</v>
      </c>
    </row>
    <row r="1568" spans="1:30">
      <c r="A1568" s="22" t="s">
        <v>139</v>
      </c>
      <c r="B1568" s="22" t="s">
        <v>521</v>
      </c>
      <c r="C1568" s="23">
        <v>16642894</v>
      </c>
      <c r="D1568" s="22" t="s">
        <v>172</v>
      </c>
      <c r="E1568" s="22" t="s">
        <v>372</v>
      </c>
      <c r="F1568" s="22" t="s">
        <v>524</v>
      </c>
      <c r="G1568" s="23">
        <v>3233979</v>
      </c>
      <c r="H1568" s="22" t="s">
        <v>524</v>
      </c>
      <c r="I1568" s="23">
        <v>2619310</v>
      </c>
      <c r="J1568" s="22" t="s">
        <v>518</v>
      </c>
      <c r="K1568" s="23">
        <v>0.3</v>
      </c>
      <c r="L1568" s="23">
        <v>94</v>
      </c>
      <c r="M1568" s="23">
        <v>1</v>
      </c>
      <c r="N1568" s="24">
        <v>0.0106</v>
      </c>
      <c r="O1568" s="23">
        <v>0.3</v>
      </c>
      <c r="P1568" s="23">
        <v>3.19</v>
      </c>
      <c r="Q1568" s="23">
        <v>0</v>
      </c>
      <c r="R1568" s="23">
        <v>0</v>
      </c>
      <c r="S1568" s="23">
        <v>0</v>
      </c>
      <c r="T1568" s="23">
        <v>0</v>
      </c>
      <c r="U1568" s="23">
        <v>0</v>
      </c>
      <c r="V1568" s="23">
        <v>0</v>
      </c>
      <c r="W1568" s="23">
        <v>0</v>
      </c>
      <c r="X1568" s="23">
        <v>0</v>
      </c>
      <c r="Y1568" s="24">
        <v>0</v>
      </c>
      <c r="Z1568" s="23">
        <v>0</v>
      </c>
      <c r="AA1568" s="23">
        <v>0</v>
      </c>
      <c r="AB1568" s="19" t="str">
        <f>VLOOKUP(E:E,笔记匹配!A:X,3,FALSE)</f>
        <v>圆湘琴</v>
      </c>
      <c r="AC1568" s="19" t="str">
        <f>VLOOKUP(E:E,笔记匹配!A:X,2,FALSE)</f>
        <v>月之精华</v>
      </c>
      <c r="AD1568" s="19" t="str">
        <f>VLOOKUP(E:E,笔记匹配!A:X,4,FALSE)</f>
        <v>广禾堂月之精华</v>
      </c>
    </row>
    <row r="1569" spans="1:30">
      <c r="A1569" s="22" t="s">
        <v>139</v>
      </c>
      <c r="B1569" s="22" t="s">
        <v>531</v>
      </c>
      <c r="C1569" s="23">
        <v>16851432</v>
      </c>
      <c r="D1569" s="22" t="s">
        <v>172</v>
      </c>
      <c r="E1569" s="22" t="s">
        <v>372</v>
      </c>
      <c r="F1569" s="22" t="s">
        <v>532</v>
      </c>
      <c r="G1569" s="23">
        <v>3264185</v>
      </c>
      <c r="H1569" s="22" t="s">
        <v>532</v>
      </c>
      <c r="I1569" s="23">
        <v>2651960</v>
      </c>
      <c r="J1569" s="22" t="s">
        <v>518</v>
      </c>
      <c r="K1569" s="23">
        <v>40.35</v>
      </c>
      <c r="L1569" s="23">
        <v>2616</v>
      </c>
      <c r="M1569" s="23">
        <v>85</v>
      </c>
      <c r="N1569" s="24">
        <v>0.0325</v>
      </c>
      <c r="O1569" s="23">
        <v>0.47</v>
      </c>
      <c r="P1569" s="23">
        <v>15.42</v>
      </c>
      <c r="Q1569" s="23">
        <v>1</v>
      </c>
      <c r="R1569" s="23">
        <v>1</v>
      </c>
      <c r="S1569" s="23">
        <v>1</v>
      </c>
      <c r="T1569" s="23">
        <v>0</v>
      </c>
      <c r="U1569" s="23">
        <v>0</v>
      </c>
      <c r="V1569" s="23">
        <v>3</v>
      </c>
      <c r="W1569" s="23">
        <v>13.45</v>
      </c>
      <c r="X1569" s="23">
        <v>0</v>
      </c>
      <c r="Y1569" s="24">
        <v>0</v>
      </c>
      <c r="Z1569" s="23">
        <v>0</v>
      </c>
      <c r="AA1569" s="23">
        <v>0</v>
      </c>
      <c r="AB1569" s="19" t="str">
        <f>VLOOKUP(E:E,笔记匹配!A:X,3,FALSE)</f>
        <v>圆湘琴</v>
      </c>
      <c r="AC1569" s="19" t="str">
        <f>VLOOKUP(E:E,笔记匹配!A:X,2,FALSE)</f>
        <v>月之精华</v>
      </c>
      <c r="AD1569" s="19" t="str">
        <f>VLOOKUP(E:E,笔记匹配!A:X,4,FALSE)</f>
        <v>广禾堂月之精华</v>
      </c>
    </row>
    <row r="1570" spans="1:30">
      <c r="A1570" s="22" t="s">
        <v>139</v>
      </c>
      <c r="B1570" s="22" t="s">
        <v>557</v>
      </c>
      <c r="C1570" s="23">
        <v>17419696</v>
      </c>
      <c r="D1570" s="22" t="s">
        <v>172</v>
      </c>
      <c r="E1570" s="22" t="s">
        <v>372</v>
      </c>
      <c r="F1570" s="22" t="s">
        <v>558</v>
      </c>
      <c r="G1570" s="23">
        <v>3345513</v>
      </c>
      <c r="H1570" s="22" t="s">
        <v>558</v>
      </c>
      <c r="I1570" s="23">
        <v>2733316</v>
      </c>
      <c r="J1570" s="22" t="s">
        <v>518</v>
      </c>
      <c r="K1570" s="23">
        <v>245.03</v>
      </c>
      <c r="L1570" s="23">
        <v>11471</v>
      </c>
      <c r="M1570" s="23">
        <v>339</v>
      </c>
      <c r="N1570" s="24">
        <v>0.0296</v>
      </c>
      <c r="O1570" s="23">
        <v>0.72</v>
      </c>
      <c r="P1570" s="23">
        <v>21.36</v>
      </c>
      <c r="Q1570" s="23">
        <v>3</v>
      </c>
      <c r="R1570" s="23">
        <v>0</v>
      </c>
      <c r="S1570" s="23">
        <v>0</v>
      </c>
      <c r="T1570" s="23">
        <v>0</v>
      </c>
      <c r="U1570" s="23">
        <v>0</v>
      </c>
      <c r="V1570" s="23">
        <v>3</v>
      </c>
      <c r="W1570" s="23">
        <v>81.68</v>
      </c>
      <c r="X1570" s="23">
        <v>0</v>
      </c>
      <c r="Y1570" s="24">
        <v>0</v>
      </c>
      <c r="Z1570" s="23">
        <v>3</v>
      </c>
      <c r="AA1570" s="23">
        <v>0</v>
      </c>
      <c r="AB1570" s="19" t="str">
        <f>VLOOKUP(E:E,笔记匹配!A:X,3,FALSE)</f>
        <v>圆湘琴</v>
      </c>
      <c r="AC1570" s="19" t="str">
        <f>VLOOKUP(E:E,笔记匹配!A:X,2,FALSE)</f>
        <v>月之精华</v>
      </c>
      <c r="AD1570" s="19" t="str">
        <f>VLOOKUP(E:E,笔记匹配!A:X,4,FALSE)</f>
        <v>广禾堂月之精华</v>
      </c>
    </row>
    <row r="1571" spans="1:30">
      <c r="A1571" s="22" t="s">
        <v>139</v>
      </c>
      <c r="B1571" s="22" t="s">
        <v>569</v>
      </c>
      <c r="C1571" s="23">
        <v>17994331</v>
      </c>
      <c r="D1571" s="22" t="s">
        <v>172</v>
      </c>
      <c r="E1571" s="22" t="s">
        <v>372</v>
      </c>
      <c r="F1571" s="22" t="s">
        <v>570</v>
      </c>
      <c r="G1571" s="23">
        <v>3555881</v>
      </c>
      <c r="H1571" s="22" t="s">
        <v>570</v>
      </c>
      <c r="I1571" s="23">
        <v>2940876</v>
      </c>
      <c r="J1571" s="22" t="s">
        <v>518</v>
      </c>
      <c r="K1571" s="23">
        <v>0.9</v>
      </c>
      <c r="L1571" s="23">
        <v>152</v>
      </c>
      <c r="M1571" s="23">
        <v>3</v>
      </c>
      <c r="N1571" s="24">
        <v>0.0197</v>
      </c>
      <c r="O1571" s="23">
        <v>0.3</v>
      </c>
      <c r="P1571" s="23">
        <v>5.92</v>
      </c>
      <c r="Q1571" s="23">
        <v>0</v>
      </c>
      <c r="R1571" s="23">
        <v>0</v>
      </c>
      <c r="S1571" s="23">
        <v>0</v>
      </c>
      <c r="T1571" s="23">
        <v>0</v>
      </c>
      <c r="U1571" s="23">
        <v>0</v>
      </c>
      <c r="V1571" s="23">
        <v>0</v>
      </c>
      <c r="W1571" s="23">
        <v>0</v>
      </c>
      <c r="X1571" s="23">
        <v>0</v>
      </c>
      <c r="Y1571" s="24">
        <v>0</v>
      </c>
      <c r="Z1571" s="23">
        <v>0</v>
      </c>
      <c r="AA1571" s="23">
        <v>0</v>
      </c>
      <c r="AB1571" s="19" t="str">
        <f>VLOOKUP(E:E,笔记匹配!A:X,3,FALSE)</f>
        <v>圆湘琴</v>
      </c>
      <c r="AC1571" s="19" t="str">
        <f>VLOOKUP(E:E,笔记匹配!A:X,2,FALSE)</f>
        <v>月之精华</v>
      </c>
      <c r="AD1571" s="19" t="str">
        <f>VLOOKUP(E:E,笔记匹配!A:X,4,FALSE)</f>
        <v>广禾堂月之精华</v>
      </c>
    </row>
    <row r="1572" spans="1:30">
      <c r="A1572" s="22" t="s">
        <v>139</v>
      </c>
      <c r="B1572" s="22" t="s">
        <v>573</v>
      </c>
      <c r="C1572" s="23">
        <v>18062841</v>
      </c>
      <c r="D1572" s="22" t="s">
        <v>172</v>
      </c>
      <c r="E1572" s="22" t="s">
        <v>373</v>
      </c>
      <c r="F1572" s="22" t="s">
        <v>574</v>
      </c>
      <c r="G1572" s="23">
        <v>3590010</v>
      </c>
      <c r="H1572" s="22" t="s">
        <v>575</v>
      </c>
      <c r="I1572" s="23">
        <v>2975201</v>
      </c>
      <c r="J1572" s="22" t="s">
        <v>518</v>
      </c>
      <c r="K1572" s="23">
        <v>4.37</v>
      </c>
      <c r="L1572" s="23">
        <v>179</v>
      </c>
      <c r="M1572" s="23">
        <v>15</v>
      </c>
      <c r="N1572" s="24">
        <v>0.0838</v>
      </c>
      <c r="O1572" s="23">
        <v>0.29</v>
      </c>
      <c r="P1572" s="23">
        <v>24.41</v>
      </c>
      <c r="Q1572" s="23">
        <v>0</v>
      </c>
      <c r="R1572" s="23">
        <v>0</v>
      </c>
      <c r="S1572" s="23">
        <v>0</v>
      </c>
      <c r="T1572" s="23">
        <v>0</v>
      </c>
      <c r="U1572" s="23">
        <v>0</v>
      </c>
      <c r="V1572" s="23">
        <v>0</v>
      </c>
      <c r="W1572" s="23">
        <v>0</v>
      </c>
      <c r="X1572" s="23">
        <v>0</v>
      </c>
      <c r="Y1572" s="24">
        <v>0</v>
      </c>
      <c r="Z1572" s="23">
        <v>1</v>
      </c>
      <c r="AA1572" s="23">
        <v>0</v>
      </c>
      <c r="AB1572" s="19" t="str">
        <f>VLOOKUP(E:E,笔记匹配!A:X,3,FALSE)</f>
        <v>西米是个小可爱</v>
      </c>
      <c r="AC1572" s="19" t="str">
        <f>VLOOKUP(E:E,笔记匹配!A:X,2,FALSE)</f>
        <v>月之精华</v>
      </c>
      <c r="AD1572" s="19" t="str">
        <f>VLOOKUP(E:E,笔记匹配!A:X,4,FALSE)</f>
        <v>广禾堂</v>
      </c>
    </row>
    <row r="1573" spans="1:30">
      <c r="A1573" s="22" t="s">
        <v>139</v>
      </c>
      <c r="B1573" s="22" t="s">
        <v>573</v>
      </c>
      <c r="C1573" s="23">
        <v>18063010</v>
      </c>
      <c r="D1573" s="22" t="s">
        <v>172</v>
      </c>
      <c r="E1573" s="22" t="s">
        <v>373</v>
      </c>
      <c r="F1573" s="22" t="s">
        <v>576</v>
      </c>
      <c r="G1573" s="23">
        <v>3590089</v>
      </c>
      <c r="H1573" s="22" t="s">
        <v>577</v>
      </c>
      <c r="I1573" s="23">
        <v>2975278</v>
      </c>
      <c r="J1573" s="22" t="s">
        <v>518</v>
      </c>
      <c r="K1573" s="23">
        <v>27.63</v>
      </c>
      <c r="L1573" s="23">
        <v>2209</v>
      </c>
      <c r="M1573" s="23">
        <v>70</v>
      </c>
      <c r="N1573" s="24">
        <v>0.0317</v>
      </c>
      <c r="O1573" s="23">
        <v>0.39</v>
      </c>
      <c r="P1573" s="23">
        <v>12.51</v>
      </c>
      <c r="Q1573" s="23">
        <v>0</v>
      </c>
      <c r="R1573" s="23">
        <v>0</v>
      </c>
      <c r="S1573" s="23">
        <v>2</v>
      </c>
      <c r="T1573" s="23">
        <v>0</v>
      </c>
      <c r="U1573" s="23">
        <v>0</v>
      </c>
      <c r="V1573" s="23">
        <v>2</v>
      </c>
      <c r="W1573" s="23">
        <v>13.82</v>
      </c>
      <c r="X1573" s="23">
        <v>0</v>
      </c>
      <c r="Y1573" s="24">
        <v>0</v>
      </c>
      <c r="Z1573" s="23">
        <v>0</v>
      </c>
      <c r="AA1573" s="23">
        <v>0</v>
      </c>
      <c r="AB1573" s="19" t="str">
        <f>VLOOKUP(E:E,笔记匹配!A:X,3,FALSE)</f>
        <v>西米是个小可爱</v>
      </c>
      <c r="AC1573" s="19" t="str">
        <f>VLOOKUP(E:E,笔记匹配!A:X,2,FALSE)</f>
        <v>月之精华</v>
      </c>
      <c r="AD1573" s="19" t="str">
        <f>VLOOKUP(E:E,笔记匹配!A:X,4,FALSE)</f>
        <v>广禾堂</v>
      </c>
    </row>
    <row r="1574" spans="1:30">
      <c r="A1574" s="22" t="s">
        <v>139</v>
      </c>
      <c r="B1574" s="22" t="s">
        <v>578</v>
      </c>
      <c r="C1574" s="23">
        <v>18063089</v>
      </c>
      <c r="D1574" s="22" t="s">
        <v>172</v>
      </c>
      <c r="E1574" s="22" t="s">
        <v>372</v>
      </c>
      <c r="F1574" s="22" t="s">
        <v>579</v>
      </c>
      <c r="G1574" s="23">
        <v>3590129</v>
      </c>
      <c r="H1574" s="22" t="s">
        <v>580</v>
      </c>
      <c r="I1574" s="23">
        <v>2975322</v>
      </c>
      <c r="J1574" s="22" t="s">
        <v>518</v>
      </c>
      <c r="K1574" s="23">
        <v>60.76</v>
      </c>
      <c r="L1574" s="23">
        <v>2664</v>
      </c>
      <c r="M1574" s="23">
        <v>70</v>
      </c>
      <c r="N1574" s="24">
        <v>0.0263</v>
      </c>
      <c r="O1574" s="23">
        <v>0.87</v>
      </c>
      <c r="P1574" s="23">
        <v>22.81</v>
      </c>
      <c r="Q1574" s="23">
        <v>2</v>
      </c>
      <c r="R1574" s="23">
        <v>0</v>
      </c>
      <c r="S1574" s="23">
        <v>0</v>
      </c>
      <c r="T1574" s="23">
        <v>0</v>
      </c>
      <c r="U1574" s="23">
        <v>0</v>
      </c>
      <c r="V1574" s="23">
        <v>2</v>
      </c>
      <c r="W1574" s="23">
        <v>30.38</v>
      </c>
      <c r="X1574" s="23">
        <v>0</v>
      </c>
      <c r="Y1574" s="24">
        <v>0</v>
      </c>
      <c r="Z1574" s="23">
        <v>0</v>
      </c>
      <c r="AA1574" s="23">
        <v>0</v>
      </c>
      <c r="AB1574" s="19" t="str">
        <f>VLOOKUP(E:E,笔记匹配!A:X,3,FALSE)</f>
        <v>圆湘琴</v>
      </c>
      <c r="AC1574" s="19" t="str">
        <f>VLOOKUP(E:E,笔记匹配!A:X,2,FALSE)</f>
        <v>月之精华</v>
      </c>
      <c r="AD1574" s="19" t="str">
        <f>VLOOKUP(E:E,笔记匹配!A:X,4,FALSE)</f>
        <v>广禾堂月之精华</v>
      </c>
    </row>
    <row r="1575" spans="1:30">
      <c r="A1575" s="22" t="s">
        <v>139</v>
      </c>
      <c r="B1575" s="22" t="s">
        <v>590</v>
      </c>
      <c r="C1575" s="23">
        <v>19153892</v>
      </c>
      <c r="D1575" s="22" t="s">
        <v>184</v>
      </c>
      <c r="E1575" s="22" t="s">
        <v>374</v>
      </c>
      <c r="F1575" s="22" t="s">
        <v>591</v>
      </c>
      <c r="G1575" s="23">
        <v>4107361</v>
      </c>
      <c r="H1575" s="22" t="s">
        <v>591</v>
      </c>
      <c r="I1575" s="23">
        <v>3489735</v>
      </c>
      <c r="J1575" s="22" t="s">
        <v>518</v>
      </c>
      <c r="K1575" s="23">
        <v>7.53</v>
      </c>
      <c r="L1575" s="23">
        <v>154</v>
      </c>
      <c r="M1575" s="23">
        <v>15</v>
      </c>
      <c r="N1575" s="24">
        <v>0.0974</v>
      </c>
      <c r="O1575" s="23">
        <v>0.5</v>
      </c>
      <c r="P1575" s="23">
        <v>48.9</v>
      </c>
      <c r="Q1575" s="23">
        <v>1</v>
      </c>
      <c r="R1575" s="23">
        <v>0</v>
      </c>
      <c r="S1575" s="23">
        <v>0</v>
      </c>
      <c r="T1575" s="23">
        <v>0</v>
      </c>
      <c r="U1575" s="23">
        <v>0</v>
      </c>
      <c r="V1575" s="23">
        <v>1</v>
      </c>
      <c r="W1575" s="23">
        <v>7.53</v>
      </c>
      <c r="X1575" s="23">
        <v>0</v>
      </c>
      <c r="Y1575" s="24">
        <v>0</v>
      </c>
      <c r="Z1575" s="23">
        <v>0</v>
      </c>
      <c r="AA1575" s="23">
        <v>0</v>
      </c>
      <c r="AB1575" s="19" t="str">
        <f>VLOOKUP(E:E,笔记匹配!A:X,3,FALSE)</f>
        <v>是你拐</v>
      </c>
      <c r="AC1575" s="19" t="str">
        <f>VLOOKUP(E:E,笔记匹配!A:X,2,FALSE)</f>
        <v>月之精华</v>
      </c>
      <c r="AD1575" s="19" t="str">
        <f>VLOOKUP(E:E,笔记匹配!A:X,4,FALSE)</f>
        <v>广禾堂月之精华</v>
      </c>
    </row>
    <row r="1576" spans="1:30">
      <c r="A1576" s="22" t="s">
        <v>139</v>
      </c>
      <c r="B1576" s="22" t="s">
        <v>598</v>
      </c>
      <c r="C1576" s="23">
        <v>19868929</v>
      </c>
      <c r="D1576" s="22" t="s">
        <v>172</v>
      </c>
      <c r="E1576" s="22" t="s">
        <v>372</v>
      </c>
      <c r="F1576" s="22" t="s">
        <v>599</v>
      </c>
      <c r="G1576" s="23">
        <v>4439660</v>
      </c>
      <c r="H1576" s="22" t="s">
        <v>599</v>
      </c>
      <c r="I1576" s="23">
        <v>3806955</v>
      </c>
      <c r="J1576" s="22" t="s">
        <v>518</v>
      </c>
      <c r="K1576" s="23">
        <v>85.55</v>
      </c>
      <c r="L1576" s="23">
        <v>3459</v>
      </c>
      <c r="M1576" s="23">
        <v>102</v>
      </c>
      <c r="N1576" s="24">
        <v>0.0295</v>
      </c>
      <c r="O1576" s="23">
        <v>0.84</v>
      </c>
      <c r="P1576" s="23">
        <v>24.73</v>
      </c>
      <c r="Q1576" s="23">
        <v>4</v>
      </c>
      <c r="R1576" s="23">
        <v>0</v>
      </c>
      <c r="S1576" s="23">
        <v>2</v>
      </c>
      <c r="T1576" s="23">
        <v>1</v>
      </c>
      <c r="U1576" s="23">
        <v>0</v>
      </c>
      <c r="V1576" s="23">
        <v>7</v>
      </c>
      <c r="W1576" s="23">
        <v>12.22</v>
      </c>
      <c r="X1576" s="23">
        <v>0</v>
      </c>
      <c r="Y1576" s="24">
        <v>0</v>
      </c>
      <c r="Z1576" s="23">
        <v>1</v>
      </c>
      <c r="AA1576" s="23">
        <v>0</v>
      </c>
      <c r="AB1576" s="19" t="str">
        <f>VLOOKUP(E:E,笔记匹配!A:X,3,FALSE)</f>
        <v>圆湘琴</v>
      </c>
      <c r="AC1576" s="19" t="str">
        <f>VLOOKUP(E:E,笔记匹配!A:X,2,FALSE)</f>
        <v>月之精华</v>
      </c>
      <c r="AD1576" s="19" t="str">
        <f>VLOOKUP(E:E,笔记匹配!A:X,4,FALSE)</f>
        <v>广禾堂月之精华</v>
      </c>
    </row>
    <row r="1577" spans="1:30">
      <c r="A1577" s="22" t="s">
        <v>139</v>
      </c>
      <c r="B1577" s="22" t="s">
        <v>610</v>
      </c>
      <c r="C1577" s="23">
        <v>20800058</v>
      </c>
      <c r="D1577" s="22" t="s">
        <v>184</v>
      </c>
      <c r="E1577" s="22" t="s">
        <v>372</v>
      </c>
      <c r="F1577" s="22" t="s">
        <v>611</v>
      </c>
      <c r="G1577" s="23">
        <v>4924835</v>
      </c>
      <c r="H1577" s="22" t="s">
        <v>611</v>
      </c>
      <c r="I1577" s="23">
        <v>4180685</v>
      </c>
      <c r="J1577" s="22" t="s">
        <v>518</v>
      </c>
      <c r="K1577" s="23">
        <v>94.49</v>
      </c>
      <c r="L1577" s="23">
        <v>3083</v>
      </c>
      <c r="M1577" s="23">
        <v>96</v>
      </c>
      <c r="N1577" s="24">
        <v>0.0311</v>
      </c>
      <c r="O1577" s="23">
        <v>0.98</v>
      </c>
      <c r="P1577" s="23">
        <v>30.65</v>
      </c>
      <c r="Q1577" s="23">
        <v>2</v>
      </c>
      <c r="R1577" s="23">
        <v>0</v>
      </c>
      <c r="S1577" s="23">
        <v>8</v>
      </c>
      <c r="T1577" s="23">
        <v>0</v>
      </c>
      <c r="U1577" s="23">
        <v>0</v>
      </c>
      <c r="V1577" s="23">
        <v>10</v>
      </c>
      <c r="W1577" s="23">
        <v>9.45</v>
      </c>
      <c r="X1577" s="23">
        <v>0</v>
      </c>
      <c r="Y1577" s="24">
        <v>0</v>
      </c>
      <c r="Z1577" s="23">
        <v>2</v>
      </c>
      <c r="AA1577" s="23">
        <v>0</v>
      </c>
      <c r="AB1577" s="19" t="str">
        <f>VLOOKUP(E:E,笔记匹配!A:X,3,FALSE)</f>
        <v>圆湘琴</v>
      </c>
      <c r="AC1577" s="19" t="str">
        <f>VLOOKUP(E:E,笔记匹配!A:X,2,FALSE)</f>
        <v>月之精华</v>
      </c>
      <c r="AD1577" s="19" t="str">
        <f>VLOOKUP(E:E,笔记匹配!A:X,4,FALSE)</f>
        <v>广禾堂月之精华</v>
      </c>
    </row>
    <row r="1578" spans="1:30">
      <c r="A1578" s="22" t="s">
        <v>139</v>
      </c>
      <c r="B1578" s="22" t="s">
        <v>614</v>
      </c>
      <c r="C1578" s="23">
        <v>20930624</v>
      </c>
      <c r="D1578" s="22" t="s">
        <v>184</v>
      </c>
      <c r="E1578" s="22" t="s">
        <v>390</v>
      </c>
      <c r="F1578" s="22" t="s">
        <v>615</v>
      </c>
      <c r="G1578" s="23">
        <v>4989047</v>
      </c>
      <c r="H1578" s="22" t="s">
        <v>616</v>
      </c>
      <c r="I1578" s="23">
        <v>4228648</v>
      </c>
      <c r="J1578" s="22" t="s">
        <v>518</v>
      </c>
      <c r="K1578" s="23">
        <v>143.76</v>
      </c>
      <c r="L1578" s="23">
        <v>4210</v>
      </c>
      <c r="M1578" s="23">
        <v>206</v>
      </c>
      <c r="N1578" s="24">
        <v>0.0489</v>
      </c>
      <c r="O1578" s="23">
        <v>0.7</v>
      </c>
      <c r="P1578" s="23">
        <v>34.15</v>
      </c>
      <c r="Q1578" s="23">
        <v>13</v>
      </c>
      <c r="R1578" s="23">
        <v>0</v>
      </c>
      <c r="S1578" s="23">
        <v>12</v>
      </c>
      <c r="T1578" s="23">
        <v>2</v>
      </c>
      <c r="U1578" s="23">
        <v>0</v>
      </c>
      <c r="V1578" s="23">
        <v>27</v>
      </c>
      <c r="W1578" s="23">
        <v>5.32</v>
      </c>
      <c r="X1578" s="23">
        <v>0</v>
      </c>
      <c r="Y1578" s="24">
        <v>0</v>
      </c>
      <c r="Z1578" s="23">
        <v>3</v>
      </c>
      <c r="AA1578" s="23">
        <v>2</v>
      </c>
      <c r="AB1578" s="19" t="str">
        <f>VLOOKUP(E:E,笔记匹配!A:X,3,FALSE)</f>
        <v>大雷芸</v>
      </c>
      <c r="AC1578" s="19" t="str">
        <f>VLOOKUP(E:E,笔记匹配!A:X,2,FALSE)</f>
        <v>月之精华</v>
      </c>
      <c r="AD1578" s="19" t="str">
        <f>VLOOKUP(E:E,笔记匹配!A:X,4,FALSE)</f>
        <v>广禾堂</v>
      </c>
    </row>
    <row r="1579" spans="1:30">
      <c r="A1579" s="22" t="s">
        <v>139</v>
      </c>
      <c r="B1579" s="22" t="s">
        <v>617</v>
      </c>
      <c r="C1579" s="23">
        <v>21038669</v>
      </c>
      <c r="D1579" s="22" t="s">
        <v>184</v>
      </c>
      <c r="E1579" s="22" t="s">
        <v>397</v>
      </c>
      <c r="F1579" s="22" t="s">
        <v>619</v>
      </c>
      <c r="G1579" s="23">
        <v>5038347</v>
      </c>
      <c r="H1579" s="22" t="s">
        <v>619</v>
      </c>
      <c r="I1579" s="23">
        <v>4265435</v>
      </c>
      <c r="J1579" s="22" t="s">
        <v>518</v>
      </c>
      <c r="K1579" s="23">
        <v>52.15</v>
      </c>
      <c r="L1579" s="23">
        <v>2744</v>
      </c>
      <c r="M1579" s="23">
        <v>56</v>
      </c>
      <c r="N1579" s="24">
        <v>0.0204</v>
      </c>
      <c r="O1579" s="23">
        <v>0.93</v>
      </c>
      <c r="P1579" s="23">
        <v>19.01</v>
      </c>
      <c r="Q1579" s="23">
        <v>5</v>
      </c>
      <c r="R1579" s="23">
        <v>1</v>
      </c>
      <c r="S1579" s="23">
        <v>5</v>
      </c>
      <c r="T1579" s="23">
        <v>0</v>
      </c>
      <c r="U1579" s="23">
        <v>0</v>
      </c>
      <c r="V1579" s="23">
        <v>11</v>
      </c>
      <c r="W1579" s="23">
        <v>4.74</v>
      </c>
      <c r="X1579" s="23">
        <v>0</v>
      </c>
      <c r="Y1579" s="24">
        <v>0</v>
      </c>
      <c r="Z1579" s="23">
        <v>0</v>
      </c>
      <c r="AA1579" s="23">
        <v>0</v>
      </c>
      <c r="AB1579" s="19" t="str">
        <f>VLOOKUP(E:E,笔记匹配!A:X,3,FALSE)</f>
        <v>木木酱</v>
      </c>
      <c r="AC1579" s="19" t="str">
        <f>VLOOKUP(E:E,笔记匹配!A:X,2,FALSE)</f>
        <v>月之精华</v>
      </c>
      <c r="AD1579" s="19" t="str">
        <f>VLOOKUP(E:E,笔记匹配!A:X,4,FALSE)</f>
        <v>广禾堂月子汤</v>
      </c>
    </row>
    <row r="1580" spans="1:30">
      <c r="A1580" s="22" t="s">
        <v>139</v>
      </c>
      <c r="B1580" s="22" t="s">
        <v>620</v>
      </c>
      <c r="C1580" s="23">
        <v>21399553</v>
      </c>
      <c r="D1580" s="22" t="s">
        <v>184</v>
      </c>
      <c r="E1580" s="22" t="s">
        <v>398</v>
      </c>
      <c r="F1580" s="22" t="s">
        <v>621</v>
      </c>
      <c r="G1580" s="23">
        <v>5211391</v>
      </c>
      <c r="H1580" s="22" t="s">
        <v>621</v>
      </c>
      <c r="I1580" s="23">
        <v>4393763</v>
      </c>
      <c r="J1580" s="22" t="s">
        <v>518</v>
      </c>
      <c r="K1580" s="23">
        <v>71.87</v>
      </c>
      <c r="L1580" s="23">
        <v>2366</v>
      </c>
      <c r="M1580" s="23">
        <v>95</v>
      </c>
      <c r="N1580" s="24">
        <v>0.0402</v>
      </c>
      <c r="O1580" s="23">
        <v>0.76</v>
      </c>
      <c r="P1580" s="23">
        <v>30.38</v>
      </c>
      <c r="Q1580" s="23">
        <v>3</v>
      </c>
      <c r="R1580" s="23">
        <v>1</v>
      </c>
      <c r="S1580" s="23">
        <v>5</v>
      </c>
      <c r="T1580" s="23">
        <v>0</v>
      </c>
      <c r="U1580" s="23">
        <v>1</v>
      </c>
      <c r="V1580" s="23">
        <v>10</v>
      </c>
      <c r="W1580" s="23">
        <v>7.19</v>
      </c>
      <c r="X1580" s="23">
        <v>0</v>
      </c>
      <c r="Y1580" s="24">
        <v>0</v>
      </c>
      <c r="Z1580" s="23">
        <v>1</v>
      </c>
      <c r="AA1580" s="23">
        <v>2</v>
      </c>
      <c r="AB1580" s="19" t="str">
        <f>VLOOKUP(E:E,笔记匹配!A:X,3,FALSE)</f>
        <v>苏Su超级爱吃甜品呀</v>
      </c>
      <c r="AC1580" s="19" t="str">
        <f>VLOOKUP(E:E,笔记匹配!A:X,2,FALSE)</f>
        <v>月之精华</v>
      </c>
      <c r="AD1580" s="19" t="str">
        <f>VLOOKUP(E:E,笔记匹配!A:X,4,FALSE)</f>
        <v>无</v>
      </c>
    </row>
    <row r="1581" spans="1:30">
      <c r="A1581" s="22" t="s">
        <v>139</v>
      </c>
      <c r="B1581" s="22" t="s">
        <v>622</v>
      </c>
      <c r="C1581" s="23">
        <v>21495214</v>
      </c>
      <c r="D1581" s="22" t="s">
        <v>184</v>
      </c>
      <c r="E1581" s="22" t="s">
        <v>399</v>
      </c>
      <c r="F1581" s="22" t="s">
        <v>623</v>
      </c>
      <c r="G1581" s="23">
        <v>5254218</v>
      </c>
      <c r="H1581" s="22" t="s">
        <v>623</v>
      </c>
      <c r="I1581" s="23">
        <v>4426644</v>
      </c>
      <c r="J1581" s="22" t="s">
        <v>518</v>
      </c>
      <c r="K1581" s="23">
        <v>200.76</v>
      </c>
      <c r="L1581" s="23">
        <v>8399</v>
      </c>
      <c r="M1581" s="23">
        <v>464</v>
      </c>
      <c r="N1581" s="24">
        <v>0.0552</v>
      </c>
      <c r="O1581" s="23">
        <v>0.43</v>
      </c>
      <c r="P1581" s="23">
        <v>23.9</v>
      </c>
      <c r="Q1581" s="23">
        <v>15</v>
      </c>
      <c r="R1581" s="23">
        <v>0</v>
      </c>
      <c r="S1581" s="23">
        <v>14</v>
      </c>
      <c r="T1581" s="23">
        <v>0</v>
      </c>
      <c r="U1581" s="23">
        <v>0</v>
      </c>
      <c r="V1581" s="23">
        <v>29</v>
      </c>
      <c r="W1581" s="23">
        <v>6.92</v>
      </c>
      <c r="X1581" s="23">
        <v>0</v>
      </c>
      <c r="Y1581" s="24">
        <v>0</v>
      </c>
      <c r="Z1581" s="23">
        <v>6</v>
      </c>
      <c r="AA1581" s="23">
        <v>1</v>
      </c>
      <c r="AB1581" s="19" t="str">
        <f>VLOOKUP(E:E,笔记匹配!A:X,3,FALSE)</f>
        <v>可可奈</v>
      </c>
      <c r="AC1581" s="19" t="str">
        <f>VLOOKUP(E:E,笔记匹配!A:X,2,FALSE)</f>
        <v>无</v>
      </c>
      <c r="AD1581" s="19" t="str">
        <f>VLOOKUP(E:E,笔记匹配!A:X,4,FALSE)</f>
        <v>无</v>
      </c>
    </row>
    <row r="1582" spans="1:30">
      <c r="A1582" s="22" t="s">
        <v>139</v>
      </c>
      <c r="B1582" s="22" t="s">
        <v>625</v>
      </c>
      <c r="C1582" s="23">
        <v>21579972</v>
      </c>
      <c r="D1582" s="22" t="s">
        <v>184</v>
      </c>
      <c r="E1582" s="22" t="s">
        <v>401</v>
      </c>
      <c r="F1582" s="22" t="s">
        <v>626</v>
      </c>
      <c r="G1582" s="23">
        <v>5291454</v>
      </c>
      <c r="H1582" s="22" t="s">
        <v>627</v>
      </c>
      <c r="I1582" s="23">
        <v>4455685</v>
      </c>
      <c r="J1582" s="22" t="s">
        <v>518</v>
      </c>
      <c r="K1582" s="23">
        <v>200.61</v>
      </c>
      <c r="L1582" s="23">
        <v>11319</v>
      </c>
      <c r="M1582" s="23">
        <v>789</v>
      </c>
      <c r="N1582" s="24">
        <v>0.0697</v>
      </c>
      <c r="O1582" s="23">
        <v>0.25</v>
      </c>
      <c r="P1582" s="23">
        <v>17.72</v>
      </c>
      <c r="Q1582" s="23">
        <v>8</v>
      </c>
      <c r="R1582" s="23">
        <v>0</v>
      </c>
      <c r="S1582" s="23">
        <v>3</v>
      </c>
      <c r="T1582" s="23">
        <v>0</v>
      </c>
      <c r="U1582" s="23">
        <v>0</v>
      </c>
      <c r="V1582" s="23">
        <v>11</v>
      </c>
      <c r="W1582" s="23">
        <v>18.24</v>
      </c>
      <c r="X1582" s="23">
        <v>0</v>
      </c>
      <c r="Y1582" s="24">
        <v>0</v>
      </c>
      <c r="Z1582" s="23">
        <v>2</v>
      </c>
      <c r="AA1582" s="23">
        <v>1</v>
      </c>
      <c r="AB1582" s="19" t="str">
        <f>VLOOKUP(E:E,笔记匹配!A:X,3,FALSE)</f>
        <v>是麦子吖~</v>
      </c>
      <c r="AC1582" s="19" t="str">
        <f>VLOOKUP(E:E,笔记匹配!A:X,2,FALSE)</f>
        <v>无</v>
      </c>
      <c r="AD1582" s="19" t="str">
        <f>VLOOKUP(E:E,笔记匹配!A:X,4,FALSE)</f>
        <v>无</v>
      </c>
    </row>
    <row r="1583" spans="1:30">
      <c r="A1583" s="22" t="s">
        <v>139</v>
      </c>
      <c r="B1583" s="22" t="s">
        <v>628</v>
      </c>
      <c r="C1583" s="23">
        <v>21705266</v>
      </c>
      <c r="D1583" s="22" t="s">
        <v>184</v>
      </c>
      <c r="E1583" s="22" t="s">
        <v>402</v>
      </c>
      <c r="F1583" s="22" t="s">
        <v>629</v>
      </c>
      <c r="G1583" s="23">
        <v>5346081</v>
      </c>
      <c r="H1583" s="22" t="s">
        <v>629</v>
      </c>
      <c r="I1583" s="23">
        <v>4497501</v>
      </c>
      <c r="J1583" s="22" t="s">
        <v>518</v>
      </c>
      <c r="K1583" s="23">
        <v>203.56</v>
      </c>
      <c r="L1583" s="23">
        <v>8817</v>
      </c>
      <c r="M1583" s="23">
        <v>544</v>
      </c>
      <c r="N1583" s="24">
        <v>0.0617</v>
      </c>
      <c r="O1583" s="23">
        <v>0.37</v>
      </c>
      <c r="P1583" s="23">
        <v>23.09</v>
      </c>
      <c r="Q1583" s="23">
        <v>18</v>
      </c>
      <c r="R1583" s="23">
        <v>0</v>
      </c>
      <c r="S1583" s="23">
        <v>20</v>
      </c>
      <c r="T1583" s="23">
        <v>5</v>
      </c>
      <c r="U1583" s="23">
        <v>0</v>
      </c>
      <c r="V1583" s="23">
        <v>43</v>
      </c>
      <c r="W1583" s="23">
        <v>4.73</v>
      </c>
      <c r="X1583" s="23">
        <v>0</v>
      </c>
      <c r="Y1583" s="24">
        <v>0</v>
      </c>
      <c r="Z1583" s="23">
        <v>2</v>
      </c>
      <c r="AA1583" s="23">
        <v>0</v>
      </c>
      <c r="AB1583" s="19" t="str">
        <f>VLOOKUP(E:E,笔记匹配!A:X,3,FALSE)</f>
        <v>小茹来杯冰美式</v>
      </c>
      <c r="AC1583" s="19" t="str">
        <f>VLOOKUP(E:E,笔记匹配!A:X,2,FALSE)</f>
        <v>月之精华</v>
      </c>
      <c r="AD1583" s="19" t="str">
        <f>VLOOKUP(E:E,笔记匹配!A:X,4,FALSE)</f>
        <v>无</v>
      </c>
    </row>
    <row r="1584" spans="1:30">
      <c r="A1584" s="22" t="s">
        <v>139</v>
      </c>
      <c r="B1584" s="22" t="s">
        <v>632</v>
      </c>
      <c r="C1584" s="23">
        <v>22927460</v>
      </c>
      <c r="D1584" s="22" t="s">
        <v>184</v>
      </c>
      <c r="E1584" s="22" t="s">
        <v>404</v>
      </c>
      <c r="F1584" s="22" t="s">
        <v>633</v>
      </c>
      <c r="G1584" s="23">
        <v>5934461</v>
      </c>
      <c r="H1584" s="22" t="s">
        <v>633</v>
      </c>
      <c r="I1584" s="23">
        <v>4945257</v>
      </c>
      <c r="J1584" s="22" t="s">
        <v>518</v>
      </c>
      <c r="K1584" s="23">
        <v>2.09</v>
      </c>
      <c r="L1584" s="23">
        <v>132</v>
      </c>
      <c r="M1584" s="23">
        <v>3</v>
      </c>
      <c r="N1584" s="24">
        <v>0.0227</v>
      </c>
      <c r="O1584" s="23">
        <v>0.7</v>
      </c>
      <c r="P1584" s="23">
        <v>15.83</v>
      </c>
      <c r="Q1584" s="23">
        <v>1</v>
      </c>
      <c r="R1584" s="23">
        <v>0</v>
      </c>
      <c r="S1584" s="23">
        <v>1</v>
      </c>
      <c r="T1584" s="23">
        <v>0</v>
      </c>
      <c r="U1584" s="23">
        <v>0</v>
      </c>
      <c r="V1584" s="23">
        <v>2</v>
      </c>
      <c r="W1584" s="23">
        <v>1.04</v>
      </c>
      <c r="X1584" s="23">
        <v>0</v>
      </c>
      <c r="Y1584" s="24">
        <v>0</v>
      </c>
      <c r="Z1584" s="23">
        <v>0</v>
      </c>
      <c r="AA1584" s="23">
        <v>0</v>
      </c>
      <c r="AB1584" s="19" t="str">
        <f>VLOOKUP(E:E,笔记匹配!A:X,3,FALSE)</f>
        <v>央妈力推，宝藏育儿记录片，妈妈必看
分享四部值得一看的纪录片，部部封神‼️</v>
      </c>
      <c r="AC1584" s="19" t="str">
        <f>VLOOKUP(E:E,笔记匹配!A:X,2,FALSE)</f>
        <v>无</v>
      </c>
      <c r="AD1584" s="19" t="str">
        <f>VLOOKUP(E:E,笔记匹配!A:X,4,FALSE)</f>
        <v>无</v>
      </c>
    </row>
    <row r="1585" spans="1:30">
      <c r="A1585" s="22" t="s">
        <v>140</v>
      </c>
      <c r="B1585" s="22" t="s">
        <v>521</v>
      </c>
      <c r="C1585" s="23">
        <v>16642222</v>
      </c>
      <c r="D1585" s="22" t="s">
        <v>172</v>
      </c>
      <c r="E1585" s="22" t="s">
        <v>372</v>
      </c>
      <c r="F1585" s="22" t="s">
        <v>522</v>
      </c>
      <c r="G1585" s="23">
        <v>3233847</v>
      </c>
      <c r="H1585" s="22" t="s">
        <v>522</v>
      </c>
      <c r="I1585" s="23">
        <v>2619163</v>
      </c>
      <c r="J1585" s="22" t="s">
        <v>518</v>
      </c>
      <c r="K1585" s="23">
        <v>190.48</v>
      </c>
      <c r="L1585" s="23">
        <v>7981</v>
      </c>
      <c r="M1585" s="23">
        <v>248</v>
      </c>
      <c r="N1585" s="24">
        <v>0.0311</v>
      </c>
      <c r="O1585" s="23">
        <v>0.77</v>
      </c>
      <c r="P1585" s="23">
        <v>23.87</v>
      </c>
      <c r="Q1585" s="23">
        <v>1</v>
      </c>
      <c r="R1585" s="23">
        <v>0</v>
      </c>
      <c r="S1585" s="23">
        <v>1</v>
      </c>
      <c r="T1585" s="23">
        <v>0</v>
      </c>
      <c r="U1585" s="23">
        <v>0</v>
      </c>
      <c r="V1585" s="23">
        <v>2</v>
      </c>
      <c r="W1585" s="23">
        <v>95.24</v>
      </c>
      <c r="X1585" s="23">
        <v>0</v>
      </c>
      <c r="Y1585" s="24">
        <v>0</v>
      </c>
      <c r="Z1585" s="23">
        <v>0</v>
      </c>
      <c r="AA1585" s="23">
        <v>1</v>
      </c>
      <c r="AB1585" s="19" t="str">
        <f>VLOOKUP(E:E,笔记匹配!A:X,3,FALSE)</f>
        <v>圆湘琴</v>
      </c>
      <c r="AC1585" s="19" t="str">
        <f>VLOOKUP(E:E,笔记匹配!A:X,2,FALSE)</f>
        <v>月之精华</v>
      </c>
      <c r="AD1585" s="19" t="str">
        <f>VLOOKUP(E:E,笔记匹配!A:X,4,FALSE)</f>
        <v>广禾堂月之精华</v>
      </c>
    </row>
    <row r="1586" spans="1:30">
      <c r="A1586" s="22" t="s">
        <v>140</v>
      </c>
      <c r="B1586" s="22" t="s">
        <v>521</v>
      </c>
      <c r="C1586" s="23">
        <v>16642794</v>
      </c>
      <c r="D1586" s="22" t="s">
        <v>172</v>
      </c>
      <c r="E1586" s="22" t="s">
        <v>372</v>
      </c>
      <c r="F1586" s="22" t="s">
        <v>523</v>
      </c>
      <c r="G1586" s="23">
        <v>3233955</v>
      </c>
      <c r="H1586" s="22" t="s">
        <v>523</v>
      </c>
      <c r="I1586" s="23">
        <v>2619293</v>
      </c>
      <c r="J1586" s="22" t="s">
        <v>518</v>
      </c>
      <c r="K1586" s="23">
        <v>211.23</v>
      </c>
      <c r="L1586" s="23">
        <v>8798</v>
      </c>
      <c r="M1586" s="23">
        <v>247</v>
      </c>
      <c r="N1586" s="24">
        <v>0.0281</v>
      </c>
      <c r="O1586" s="23">
        <v>0.86</v>
      </c>
      <c r="P1586" s="23">
        <v>24.01</v>
      </c>
      <c r="Q1586" s="23">
        <v>2</v>
      </c>
      <c r="R1586" s="23">
        <v>0</v>
      </c>
      <c r="S1586" s="23">
        <v>1</v>
      </c>
      <c r="T1586" s="23">
        <v>0</v>
      </c>
      <c r="U1586" s="23">
        <v>0</v>
      </c>
      <c r="V1586" s="23">
        <v>3</v>
      </c>
      <c r="W1586" s="23">
        <v>70.41</v>
      </c>
      <c r="X1586" s="23">
        <v>0</v>
      </c>
      <c r="Y1586" s="24">
        <v>0</v>
      </c>
      <c r="Z1586" s="23">
        <v>1</v>
      </c>
      <c r="AA1586" s="23">
        <v>0</v>
      </c>
      <c r="AB1586" s="19" t="str">
        <f>VLOOKUP(E:E,笔记匹配!A:X,3,FALSE)</f>
        <v>圆湘琴</v>
      </c>
      <c r="AC1586" s="19" t="str">
        <f>VLOOKUP(E:E,笔记匹配!A:X,2,FALSE)</f>
        <v>月之精华</v>
      </c>
      <c r="AD1586" s="19" t="str">
        <f>VLOOKUP(E:E,笔记匹配!A:X,4,FALSE)</f>
        <v>广禾堂月之精华</v>
      </c>
    </row>
    <row r="1587" spans="1:30">
      <c r="A1587" s="22" t="s">
        <v>140</v>
      </c>
      <c r="B1587" s="22" t="s">
        <v>521</v>
      </c>
      <c r="C1587" s="23">
        <v>16642894</v>
      </c>
      <c r="D1587" s="22" t="s">
        <v>172</v>
      </c>
      <c r="E1587" s="22" t="s">
        <v>372</v>
      </c>
      <c r="F1587" s="22" t="s">
        <v>524</v>
      </c>
      <c r="G1587" s="23">
        <v>3233979</v>
      </c>
      <c r="H1587" s="22" t="s">
        <v>524</v>
      </c>
      <c r="I1587" s="23">
        <v>2619310</v>
      </c>
      <c r="J1587" s="22" t="s">
        <v>518</v>
      </c>
      <c r="K1587" s="23">
        <v>1.76</v>
      </c>
      <c r="L1587" s="23">
        <v>138</v>
      </c>
      <c r="M1587" s="23">
        <v>6</v>
      </c>
      <c r="N1587" s="24">
        <v>0.0435</v>
      </c>
      <c r="O1587" s="23">
        <v>0.29</v>
      </c>
      <c r="P1587" s="23">
        <v>12.75</v>
      </c>
      <c r="Q1587" s="23">
        <v>0</v>
      </c>
      <c r="R1587" s="23">
        <v>0</v>
      </c>
      <c r="S1587" s="23">
        <v>0</v>
      </c>
      <c r="T1587" s="23">
        <v>0</v>
      </c>
      <c r="U1587" s="23">
        <v>0</v>
      </c>
      <c r="V1587" s="23">
        <v>0</v>
      </c>
      <c r="W1587" s="23">
        <v>0</v>
      </c>
      <c r="X1587" s="23">
        <v>0</v>
      </c>
      <c r="Y1587" s="24">
        <v>0</v>
      </c>
      <c r="Z1587" s="23">
        <v>0</v>
      </c>
      <c r="AA1587" s="23">
        <v>0</v>
      </c>
      <c r="AB1587" s="19" t="str">
        <f>VLOOKUP(E:E,笔记匹配!A:X,3,FALSE)</f>
        <v>圆湘琴</v>
      </c>
      <c r="AC1587" s="19" t="str">
        <f>VLOOKUP(E:E,笔记匹配!A:X,2,FALSE)</f>
        <v>月之精华</v>
      </c>
      <c r="AD1587" s="19" t="str">
        <f>VLOOKUP(E:E,笔记匹配!A:X,4,FALSE)</f>
        <v>广禾堂月之精华</v>
      </c>
    </row>
    <row r="1588" spans="1:30">
      <c r="A1588" s="22" t="s">
        <v>140</v>
      </c>
      <c r="B1588" s="22" t="s">
        <v>531</v>
      </c>
      <c r="C1588" s="23">
        <v>16851432</v>
      </c>
      <c r="D1588" s="22" t="s">
        <v>172</v>
      </c>
      <c r="E1588" s="22" t="s">
        <v>372</v>
      </c>
      <c r="F1588" s="22" t="s">
        <v>532</v>
      </c>
      <c r="G1588" s="23">
        <v>3264185</v>
      </c>
      <c r="H1588" s="22" t="s">
        <v>532</v>
      </c>
      <c r="I1588" s="23">
        <v>2651960</v>
      </c>
      <c r="J1588" s="22" t="s">
        <v>518</v>
      </c>
      <c r="K1588" s="23">
        <v>37.9</v>
      </c>
      <c r="L1588" s="23">
        <v>2759</v>
      </c>
      <c r="M1588" s="23">
        <v>81</v>
      </c>
      <c r="N1588" s="24">
        <v>0.0294</v>
      </c>
      <c r="O1588" s="23">
        <v>0.47</v>
      </c>
      <c r="P1588" s="23">
        <v>13.74</v>
      </c>
      <c r="Q1588" s="23">
        <v>1</v>
      </c>
      <c r="R1588" s="23">
        <v>0</v>
      </c>
      <c r="S1588" s="23">
        <v>1</v>
      </c>
      <c r="T1588" s="23">
        <v>0</v>
      </c>
      <c r="U1588" s="23">
        <v>0</v>
      </c>
      <c r="V1588" s="23">
        <v>2</v>
      </c>
      <c r="W1588" s="23">
        <v>18.95</v>
      </c>
      <c r="X1588" s="23">
        <v>0</v>
      </c>
      <c r="Y1588" s="24">
        <v>0</v>
      </c>
      <c r="Z1588" s="23">
        <v>0</v>
      </c>
      <c r="AA1588" s="23">
        <v>0</v>
      </c>
      <c r="AB1588" s="19" t="str">
        <f>VLOOKUP(E:E,笔记匹配!A:X,3,FALSE)</f>
        <v>圆湘琴</v>
      </c>
      <c r="AC1588" s="19" t="str">
        <f>VLOOKUP(E:E,笔记匹配!A:X,2,FALSE)</f>
        <v>月之精华</v>
      </c>
      <c r="AD1588" s="19" t="str">
        <f>VLOOKUP(E:E,笔记匹配!A:X,4,FALSE)</f>
        <v>广禾堂月之精华</v>
      </c>
    </row>
    <row r="1589" spans="1:30">
      <c r="A1589" s="22" t="s">
        <v>140</v>
      </c>
      <c r="B1589" s="22" t="s">
        <v>557</v>
      </c>
      <c r="C1589" s="23">
        <v>17419696</v>
      </c>
      <c r="D1589" s="22" t="s">
        <v>172</v>
      </c>
      <c r="E1589" s="22" t="s">
        <v>372</v>
      </c>
      <c r="F1589" s="22" t="s">
        <v>558</v>
      </c>
      <c r="G1589" s="23">
        <v>3345513</v>
      </c>
      <c r="H1589" s="22" t="s">
        <v>558</v>
      </c>
      <c r="I1589" s="23">
        <v>2733316</v>
      </c>
      <c r="J1589" s="22" t="s">
        <v>518</v>
      </c>
      <c r="K1589" s="23">
        <v>189.65</v>
      </c>
      <c r="L1589" s="23">
        <v>9954</v>
      </c>
      <c r="M1589" s="23">
        <v>255</v>
      </c>
      <c r="N1589" s="24">
        <v>0.0256</v>
      </c>
      <c r="O1589" s="23">
        <v>0.74</v>
      </c>
      <c r="P1589" s="23">
        <v>19.05</v>
      </c>
      <c r="Q1589" s="23">
        <v>1</v>
      </c>
      <c r="R1589" s="23">
        <v>0</v>
      </c>
      <c r="S1589" s="23">
        <v>0</v>
      </c>
      <c r="T1589" s="23">
        <v>0</v>
      </c>
      <c r="U1589" s="23">
        <v>0</v>
      </c>
      <c r="V1589" s="23">
        <v>1</v>
      </c>
      <c r="W1589" s="23">
        <v>189.65</v>
      </c>
      <c r="X1589" s="23">
        <v>0</v>
      </c>
      <c r="Y1589" s="24">
        <v>0</v>
      </c>
      <c r="Z1589" s="23">
        <v>2</v>
      </c>
      <c r="AA1589" s="23">
        <v>0</v>
      </c>
      <c r="AB1589" s="19" t="str">
        <f>VLOOKUP(E:E,笔记匹配!A:X,3,FALSE)</f>
        <v>圆湘琴</v>
      </c>
      <c r="AC1589" s="19" t="str">
        <f>VLOOKUP(E:E,笔记匹配!A:X,2,FALSE)</f>
        <v>月之精华</v>
      </c>
      <c r="AD1589" s="19" t="str">
        <f>VLOOKUP(E:E,笔记匹配!A:X,4,FALSE)</f>
        <v>广禾堂月之精华</v>
      </c>
    </row>
    <row r="1590" spans="1:30">
      <c r="A1590" s="22" t="s">
        <v>140</v>
      </c>
      <c r="B1590" s="22" t="s">
        <v>569</v>
      </c>
      <c r="C1590" s="23">
        <v>17994331</v>
      </c>
      <c r="D1590" s="22" t="s">
        <v>172</v>
      </c>
      <c r="E1590" s="22" t="s">
        <v>372</v>
      </c>
      <c r="F1590" s="22" t="s">
        <v>570</v>
      </c>
      <c r="G1590" s="23">
        <v>3555881</v>
      </c>
      <c r="H1590" s="22" t="s">
        <v>570</v>
      </c>
      <c r="I1590" s="23">
        <v>2940876</v>
      </c>
      <c r="J1590" s="22" t="s">
        <v>518</v>
      </c>
      <c r="K1590" s="23">
        <v>2.08</v>
      </c>
      <c r="L1590" s="23">
        <v>191</v>
      </c>
      <c r="M1590" s="23">
        <v>7</v>
      </c>
      <c r="N1590" s="24">
        <v>0.0366</v>
      </c>
      <c r="O1590" s="23">
        <v>0.3</v>
      </c>
      <c r="P1590" s="23">
        <v>10.89</v>
      </c>
      <c r="Q1590" s="23">
        <v>0</v>
      </c>
      <c r="R1590" s="23">
        <v>0</v>
      </c>
      <c r="S1590" s="23">
        <v>0</v>
      </c>
      <c r="T1590" s="23">
        <v>0</v>
      </c>
      <c r="U1590" s="23">
        <v>0</v>
      </c>
      <c r="V1590" s="23">
        <v>0</v>
      </c>
      <c r="W1590" s="23">
        <v>0</v>
      </c>
      <c r="X1590" s="23">
        <v>0</v>
      </c>
      <c r="Y1590" s="24">
        <v>0</v>
      </c>
      <c r="Z1590" s="23">
        <v>0</v>
      </c>
      <c r="AA1590" s="23">
        <v>0</v>
      </c>
      <c r="AB1590" s="19" t="str">
        <f>VLOOKUP(E:E,笔记匹配!A:X,3,FALSE)</f>
        <v>圆湘琴</v>
      </c>
      <c r="AC1590" s="19" t="str">
        <f>VLOOKUP(E:E,笔记匹配!A:X,2,FALSE)</f>
        <v>月之精华</v>
      </c>
      <c r="AD1590" s="19" t="str">
        <f>VLOOKUP(E:E,笔记匹配!A:X,4,FALSE)</f>
        <v>广禾堂月之精华</v>
      </c>
    </row>
    <row r="1591" spans="1:30">
      <c r="A1591" s="22" t="s">
        <v>140</v>
      </c>
      <c r="B1591" s="22" t="s">
        <v>573</v>
      </c>
      <c r="C1591" s="23">
        <v>18062841</v>
      </c>
      <c r="D1591" s="22" t="s">
        <v>172</v>
      </c>
      <c r="E1591" s="22" t="s">
        <v>373</v>
      </c>
      <c r="F1591" s="22" t="s">
        <v>574</v>
      </c>
      <c r="G1591" s="23">
        <v>3590010</v>
      </c>
      <c r="H1591" s="22" t="s">
        <v>575</v>
      </c>
      <c r="I1591" s="23">
        <v>2975201</v>
      </c>
      <c r="J1591" s="22" t="s">
        <v>518</v>
      </c>
      <c r="K1591" s="23">
        <v>3.23</v>
      </c>
      <c r="L1591" s="23">
        <v>197</v>
      </c>
      <c r="M1591" s="23">
        <v>11</v>
      </c>
      <c r="N1591" s="24">
        <v>0.0558</v>
      </c>
      <c r="O1591" s="23">
        <v>0.29</v>
      </c>
      <c r="P1591" s="23">
        <v>16.4</v>
      </c>
      <c r="Q1591" s="23">
        <v>0</v>
      </c>
      <c r="R1591" s="23">
        <v>0</v>
      </c>
      <c r="S1591" s="23">
        <v>0</v>
      </c>
      <c r="T1591" s="23">
        <v>0</v>
      </c>
      <c r="U1591" s="23">
        <v>0</v>
      </c>
      <c r="V1591" s="23">
        <v>0</v>
      </c>
      <c r="W1591" s="23">
        <v>0</v>
      </c>
      <c r="X1591" s="23">
        <v>0</v>
      </c>
      <c r="Y1591" s="24">
        <v>0</v>
      </c>
      <c r="Z1591" s="23">
        <v>0</v>
      </c>
      <c r="AA1591" s="23">
        <v>0</v>
      </c>
      <c r="AB1591" s="19" t="str">
        <f>VLOOKUP(E:E,笔记匹配!A:X,3,FALSE)</f>
        <v>西米是个小可爱</v>
      </c>
      <c r="AC1591" s="19" t="str">
        <f>VLOOKUP(E:E,笔记匹配!A:X,2,FALSE)</f>
        <v>月之精华</v>
      </c>
      <c r="AD1591" s="19" t="str">
        <f>VLOOKUP(E:E,笔记匹配!A:X,4,FALSE)</f>
        <v>广禾堂</v>
      </c>
    </row>
    <row r="1592" spans="1:30">
      <c r="A1592" s="22" t="s">
        <v>140</v>
      </c>
      <c r="B1592" s="22" t="s">
        <v>573</v>
      </c>
      <c r="C1592" s="23">
        <v>18063010</v>
      </c>
      <c r="D1592" s="22" t="s">
        <v>172</v>
      </c>
      <c r="E1592" s="22" t="s">
        <v>373</v>
      </c>
      <c r="F1592" s="22" t="s">
        <v>576</v>
      </c>
      <c r="G1592" s="23">
        <v>3590089</v>
      </c>
      <c r="H1592" s="22" t="s">
        <v>577</v>
      </c>
      <c r="I1592" s="23">
        <v>2975278</v>
      </c>
      <c r="J1592" s="22" t="s">
        <v>518</v>
      </c>
      <c r="K1592" s="23">
        <v>37.26</v>
      </c>
      <c r="L1592" s="23">
        <v>2477</v>
      </c>
      <c r="M1592" s="23">
        <v>94</v>
      </c>
      <c r="N1592" s="24">
        <v>0.0379</v>
      </c>
      <c r="O1592" s="23">
        <v>0.4</v>
      </c>
      <c r="P1592" s="23">
        <v>15.04</v>
      </c>
      <c r="Q1592" s="23">
        <v>2</v>
      </c>
      <c r="R1592" s="23">
        <v>0</v>
      </c>
      <c r="S1592" s="23">
        <v>2</v>
      </c>
      <c r="T1592" s="23">
        <v>0</v>
      </c>
      <c r="U1592" s="23">
        <v>0</v>
      </c>
      <c r="V1592" s="23">
        <v>4</v>
      </c>
      <c r="W1592" s="23">
        <v>9.32</v>
      </c>
      <c r="X1592" s="23">
        <v>0</v>
      </c>
      <c r="Y1592" s="24">
        <v>0</v>
      </c>
      <c r="Z1592" s="23">
        <v>0</v>
      </c>
      <c r="AA1592" s="23">
        <v>1</v>
      </c>
      <c r="AB1592" s="19" t="str">
        <f>VLOOKUP(E:E,笔记匹配!A:X,3,FALSE)</f>
        <v>西米是个小可爱</v>
      </c>
      <c r="AC1592" s="19" t="str">
        <f>VLOOKUP(E:E,笔记匹配!A:X,2,FALSE)</f>
        <v>月之精华</v>
      </c>
      <c r="AD1592" s="19" t="str">
        <f>VLOOKUP(E:E,笔记匹配!A:X,4,FALSE)</f>
        <v>广禾堂</v>
      </c>
    </row>
    <row r="1593" spans="1:30">
      <c r="A1593" s="22" t="s">
        <v>140</v>
      </c>
      <c r="B1593" s="22" t="s">
        <v>578</v>
      </c>
      <c r="C1593" s="23">
        <v>18063089</v>
      </c>
      <c r="D1593" s="22" t="s">
        <v>172</v>
      </c>
      <c r="E1593" s="22" t="s">
        <v>372</v>
      </c>
      <c r="F1593" s="22" t="s">
        <v>579</v>
      </c>
      <c r="G1593" s="23">
        <v>3590129</v>
      </c>
      <c r="H1593" s="22" t="s">
        <v>580</v>
      </c>
      <c r="I1593" s="23">
        <v>2975322</v>
      </c>
      <c r="J1593" s="22" t="s">
        <v>518</v>
      </c>
      <c r="K1593" s="23">
        <v>55.01</v>
      </c>
      <c r="L1593" s="23">
        <v>2702</v>
      </c>
      <c r="M1593" s="23">
        <v>63</v>
      </c>
      <c r="N1593" s="24">
        <v>0.0233</v>
      </c>
      <c r="O1593" s="23">
        <v>0.87</v>
      </c>
      <c r="P1593" s="23">
        <v>20.36</v>
      </c>
      <c r="Q1593" s="23">
        <v>0</v>
      </c>
      <c r="R1593" s="23">
        <v>0</v>
      </c>
      <c r="S1593" s="23">
        <v>1</v>
      </c>
      <c r="T1593" s="23">
        <v>0</v>
      </c>
      <c r="U1593" s="23">
        <v>0</v>
      </c>
      <c r="V1593" s="23">
        <v>1</v>
      </c>
      <c r="W1593" s="23">
        <v>55.01</v>
      </c>
      <c r="X1593" s="23">
        <v>0</v>
      </c>
      <c r="Y1593" s="24">
        <v>0</v>
      </c>
      <c r="Z1593" s="23">
        <v>0</v>
      </c>
      <c r="AA1593" s="23">
        <v>0</v>
      </c>
      <c r="AB1593" s="19" t="str">
        <f>VLOOKUP(E:E,笔记匹配!A:X,3,FALSE)</f>
        <v>圆湘琴</v>
      </c>
      <c r="AC1593" s="19" t="str">
        <f>VLOOKUP(E:E,笔记匹配!A:X,2,FALSE)</f>
        <v>月之精华</v>
      </c>
      <c r="AD1593" s="19" t="str">
        <f>VLOOKUP(E:E,笔记匹配!A:X,4,FALSE)</f>
        <v>广禾堂月之精华</v>
      </c>
    </row>
    <row r="1594" spans="1:30">
      <c r="A1594" s="22" t="s">
        <v>140</v>
      </c>
      <c r="B1594" s="22" t="s">
        <v>590</v>
      </c>
      <c r="C1594" s="23">
        <v>19153892</v>
      </c>
      <c r="D1594" s="22" t="s">
        <v>184</v>
      </c>
      <c r="E1594" s="22" t="s">
        <v>374</v>
      </c>
      <c r="F1594" s="22" t="s">
        <v>591</v>
      </c>
      <c r="G1594" s="23">
        <v>4107361</v>
      </c>
      <c r="H1594" s="22" t="s">
        <v>591</v>
      </c>
      <c r="I1594" s="23">
        <v>3489735</v>
      </c>
      <c r="J1594" s="22" t="s">
        <v>518</v>
      </c>
      <c r="K1594" s="23">
        <v>8.11</v>
      </c>
      <c r="L1594" s="23">
        <v>169</v>
      </c>
      <c r="M1594" s="23">
        <v>13</v>
      </c>
      <c r="N1594" s="24">
        <v>0.0769</v>
      </c>
      <c r="O1594" s="23">
        <v>0.62</v>
      </c>
      <c r="P1594" s="23">
        <v>47.99</v>
      </c>
      <c r="Q1594" s="23">
        <v>1</v>
      </c>
      <c r="R1594" s="23">
        <v>0</v>
      </c>
      <c r="S1594" s="23">
        <v>0</v>
      </c>
      <c r="T1594" s="23">
        <v>0</v>
      </c>
      <c r="U1594" s="23">
        <v>0</v>
      </c>
      <c r="V1594" s="23">
        <v>1</v>
      </c>
      <c r="W1594" s="23">
        <v>8.11</v>
      </c>
      <c r="X1594" s="23">
        <v>0</v>
      </c>
      <c r="Y1594" s="24">
        <v>0</v>
      </c>
      <c r="Z1594" s="23">
        <v>0</v>
      </c>
      <c r="AA1594" s="23">
        <v>0</v>
      </c>
      <c r="AB1594" s="19" t="str">
        <f>VLOOKUP(E:E,笔记匹配!A:X,3,FALSE)</f>
        <v>是你拐</v>
      </c>
      <c r="AC1594" s="19" t="str">
        <f>VLOOKUP(E:E,笔记匹配!A:X,2,FALSE)</f>
        <v>月之精华</v>
      </c>
      <c r="AD1594" s="19" t="str">
        <f>VLOOKUP(E:E,笔记匹配!A:X,4,FALSE)</f>
        <v>广禾堂月之精华</v>
      </c>
    </row>
    <row r="1595" spans="1:30">
      <c r="A1595" s="22" t="s">
        <v>140</v>
      </c>
      <c r="B1595" s="22" t="s">
        <v>598</v>
      </c>
      <c r="C1595" s="23">
        <v>19868929</v>
      </c>
      <c r="D1595" s="22" t="s">
        <v>172</v>
      </c>
      <c r="E1595" s="22" t="s">
        <v>372</v>
      </c>
      <c r="F1595" s="22" t="s">
        <v>599</v>
      </c>
      <c r="G1595" s="23">
        <v>4439660</v>
      </c>
      <c r="H1595" s="22" t="s">
        <v>599</v>
      </c>
      <c r="I1595" s="23">
        <v>3806955</v>
      </c>
      <c r="J1595" s="22" t="s">
        <v>518</v>
      </c>
      <c r="K1595" s="23">
        <v>90.05</v>
      </c>
      <c r="L1595" s="23">
        <v>4482</v>
      </c>
      <c r="M1595" s="23">
        <v>106</v>
      </c>
      <c r="N1595" s="24">
        <v>0.0237</v>
      </c>
      <c r="O1595" s="23">
        <v>0.85</v>
      </c>
      <c r="P1595" s="23">
        <v>20.09</v>
      </c>
      <c r="Q1595" s="23">
        <v>0</v>
      </c>
      <c r="R1595" s="23">
        <v>0</v>
      </c>
      <c r="S1595" s="23">
        <v>0</v>
      </c>
      <c r="T1595" s="23">
        <v>0</v>
      </c>
      <c r="U1595" s="23">
        <v>0</v>
      </c>
      <c r="V1595" s="23">
        <v>0</v>
      </c>
      <c r="W1595" s="23">
        <v>0</v>
      </c>
      <c r="X1595" s="23">
        <v>0</v>
      </c>
      <c r="Y1595" s="24">
        <v>0</v>
      </c>
      <c r="Z1595" s="23">
        <v>0</v>
      </c>
      <c r="AA1595" s="23">
        <v>0</v>
      </c>
      <c r="AB1595" s="19" t="str">
        <f>VLOOKUP(E:E,笔记匹配!A:X,3,FALSE)</f>
        <v>圆湘琴</v>
      </c>
      <c r="AC1595" s="19" t="str">
        <f>VLOOKUP(E:E,笔记匹配!A:X,2,FALSE)</f>
        <v>月之精华</v>
      </c>
      <c r="AD1595" s="19" t="str">
        <f>VLOOKUP(E:E,笔记匹配!A:X,4,FALSE)</f>
        <v>广禾堂月之精华</v>
      </c>
    </row>
    <row r="1596" spans="1:30">
      <c r="A1596" s="22" t="s">
        <v>140</v>
      </c>
      <c r="B1596" s="22" t="s">
        <v>610</v>
      </c>
      <c r="C1596" s="23">
        <v>20800058</v>
      </c>
      <c r="D1596" s="22" t="s">
        <v>184</v>
      </c>
      <c r="E1596" s="22" t="s">
        <v>372</v>
      </c>
      <c r="F1596" s="22" t="s">
        <v>611</v>
      </c>
      <c r="G1596" s="23">
        <v>4924835</v>
      </c>
      <c r="H1596" s="22" t="s">
        <v>611</v>
      </c>
      <c r="I1596" s="23">
        <v>4180685</v>
      </c>
      <c r="J1596" s="22" t="s">
        <v>518</v>
      </c>
      <c r="K1596" s="23">
        <v>92.34</v>
      </c>
      <c r="L1596" s="23">
        <v>2938</v>
      </c>
      <c r="M1596" s="23">
        <v>81</v>
      </c>
      <c r="N1596" s="24">
        <v>0.0276</v>
      </c>
      <c r="O1596" s="23">
        <v>1.14</v>
      </c>
      <c r="P1596" s="23">
        <v>31.43</v>
      </c>
      <c r="Q1596" s="23">
        <v>7</v>
      </c>
      <c r="R1596" s="23">
        <v>1</v>
      </c>
      <c r="S1596" s="23">
        <v>5</v>
      </c>
      <c r="T1596" s="23">
        <v>0</v>
      </c>
      <c r="U1596" s="23">
        <v>2</v>
      </c>
      <c r="V1596" s="23">
        <v>15</v>
      </c>
      <c r="W1596" s="23">
        <v>6.16</v>
      </c>
      <c r="X1596" s="23">
        <v>0</v>
      </c>
      <c r="Y1596" s="24">
        <v>0</v>
      </c>
      <c r="Z1596" s="23">
        <v>0</v>
      </c>
      <c r="AA1596" s="23">
        <v>3</v>
      </c>
      <c r="AB1596" s="19" t="str">
        <f>VLOOKUP(E:E,笔记匹配!A:X,3,FALSE)</f>
        <v>圆湘琴</v>
      </c>
      <c r="AC1596" s="19" t="str">
        <f>VLOOKUP(E:E,笔记匹配!A:X,2,FALSE)</f>
        <v>月之精华</v>
      </c>
      <c r="AD1596" s="19" t="str">
        <f>VLOOKUP(E:E,笔记匹配!A:X,4,FALSE)</f>
        <v>广禾堂月之精华</v>
      </c>
    </row>
    <row r="1597" spans="1:30">
      <c r="A1597" s="22" t="s">
        <v>140</v>
      </c>
      <c r="B1597" s="22" t="s">
        <v>614</v>
      </c>
      <c r="C1597" s="23">
        <v>20930624</v>
      </c>
      <c r="D1597" s="22" t="s">
        <v>184</v>
      </c>
      <c r="E1597" s="22" t="s">
        <v>390</v>
      </c>
      <c r="F1597" s="22" t="s">
        <v>615</v>
      </c>
      <c r="G1597" s="23">
        <v>4989047</v>
      </c>
      <c r="H1597" s="22" t="s">
        <v>616</v>
      </c>
      <c r="I1597" s="23">
        <v>4228648</v>
      </c>
      <c r="J1597" s="22" t="s">
        <v>518</v>
      </c>
      <c r="K1597" s="23">
        <v>133.59</v>
      </c>
      <c r="L1597" s="23">
        <v>3948</v>
      </c>
      <c r="M1597" s="23">
        <v>179</v>
      </c>
      <c r="N1597" s="24">
        <v>0.0453</v>
      </c>
      <c r="O1597" s="23">
        <v>0.75</v>
      </c>
      <c r="P1597" s="23">
        <v>33.84</v>
      </c>
      <c r="Q1597" s="23">
        <v>12</v>
      </c>
      <c r="R1597" s="23">
        <v>0</v>
      </c>
      <c r="S1597" s="23">
        <v>14</v>
      </c>
      <c r="T1597" s="23">
        <v>0</v>
      </c>
      <c r="U1597" s="23">
        <v>2</v>
      </c>
      <c r="V1597" s="23">
        <v>28</v>
      </c>
      <c r="W1597" s="23">
        <v>4.77</v>
      </c>
      <c r="X1597" s="23">
        <v>0</v>
      </c>
      <c r="Y1597" s="24">
        <v>0</v>
      </c>
      <c r="Z1597" s="23">
        <v>4</v>
      </c>
      <c r="AA1597" s="23">
        <v>0</v>
      </c>
      <c r="AB1597" s="19" t="str">
        <f>VLOOKUP(E:E,笔记匹配!A:X,3,FALSE)</f>
        <v>大雷芸</v>
      </c>
      <c r="AC1597" s="19" t="str">
        <f>VLOOKUP(E:E,笔记匹配!A:X,2,FALSE)</f>
        <v>月之精华</v>
      </c>
      <c r="AD1597" s="19" t="str">
        <f>VLOOKUP(E:E,笔记匹配!A:X,4,FALSE)</f>
        <v>广禾堂</v>
      </c>
    </row>
    <row r="1598" spans="1:30">
      <c r="A1598" s="22" t="s">
        <v>140</v>
      </c>
      <c r="B1598" s="22" t="s">
        <v>617</v>
      </c>
      <c r="C1598" s="23">
        <v>21038669</v>
      </c>
      <c r="D1598" s="22" t="s">
        <v>184</v>
      </c>
      <c r="E1598" s="22" t="s">
        <v>397</v>
      </c>
      <c r="F1598" s="22" t="s">
        <v>619</v>
      </c>
      <c r="G1598" s="23">
        <v>5038347</v>
      </c>
      <c r="H1598" s="22" t="s">
        <v>619</v>
      </c>
      <c r="I1598" s="23">
        <v>4265435</v>
      </c>
      <c r="J1598" s="22" t="s">
        <v>518</v>
      </c>
      <c r="K1598" s="23">
        <v>42.31</v>
      </c>
      <c r="L1598" s="23">
        <v>1989</v>
      </c>
      <c r="M1598" s="23">
        <v>49</v>
      </c>
      <c r="N1598" s="24">
        <v>0.0246</v>
      </c>
      <c r="O1598" s="23">
        <v>0.86</v>
      </c>
      <c r="P1598" s="23">
        <v>21.27</v>
      </c>
      <c r="Q1598" s="23">
        <v>1</v>
      </c>
      <c r="R1598" s="23">
        <v>0</v>
      </c>
      <c r="S1598" s="23">
        <v>1</v>
      </c>
      <c r="T1598" s="23">
        <v>0</v>
      </c>
      <c r="U1598" s="23">
        <v>0</v>
      </c>
      <c r="V1598" s="23">
        <v>2</v>
      </c>
      <c r="W1598" s="23">
        <v>21.16</v>
      </c>
      <c r="X1598" s="23">
        <v>0</v>
      </c>
      <c r="Y1598" s="24">
        <v>0</v>
      </c>
      <c r="Z1598" s="23">
        <v>0</v>
      </c>
      <c r="AA1598" s="23">
        <v>1</v>
      </c>
      <c r="AB1598" s="19" t="str">
        <f>VLOOKUP(E:E,笔记匹配!A:X,3,FALSE)</f>
        <v>木木酱</v>
      </c>
      <c r="AC1598" s="19" t="str">
        <f>VLOOKUP(E:E,笔记匹配!A:X,2,FALSE)</f>
        <v>月之精华</v>
      </c>
      <c r="AD1598" s="19" t="str">
        <f>VLOOKUP(E:E,笔记匹配!A:X,4,FALSE)</f>
        <v>广禾堂月子汤</v>
      </c>
    </row>
    <row r="1599" spans="1:30">
      <c r="A1599" s="22" t="s">
        <v>140</v>
      </c>
      <c r="B1599" s="22" t="s">
        <v>620</v>
      </c>
      <c r="C1599" s="23">
        <v>21399553</v>
      </c>
      <c r="D1599" s="22" t="s">
        <v>184</v>
      </c>
      <c r="E1599" s="22" t="s">
        <v>398</v>
      </c>
      <c r="F1599" s="22" t="s">
        <v>621</v>
      </c>
      <c r="G1599" s="23">
        <v>5211391</v>
      </c>
      <c r="H1599" s="22" t="s">
        <v>621</v>
      </c>
      <c r="I1599" s="23">
        <v>4393763</v>
      </c>
      <c r="J1599" s="22" t="s">
        <v>518</v>
      </c>
      <c r="K1599" s="23">
        <v>57.65</v>
      </c>
      <c r="L1599" s="23">
        <v>2325</v>
      </c>
      <c r="M1599" s="23">
        <v>73</v>
      </c>
      <c r="N1599" s="24">
        <v>0.0314</v>
      </c>
      <c r="O1599" s="23">
        <v>0.79</v>
      </c>
      <c r="P1599" s="23">
        <v>24.8</v>
      </c>
      <c r="Q1599" s="23">
        <v>4</v>
      </c>
      <c r="R1599" s="23">
        <v>0</v>
      </c>
      <c r="S1599" s="23">
        <v>1</v>
      </c>
      <c r="T1599" s="23">
        <v>0</v>
      </c>
      <c r="U1599" s="23">
        <v>0</v>
      </c>
      <c r="V1599" s="23">
        <v>5</v>
      </c>
      <c r="W1599" s="23">
        <v>11.53</v>
      </c>
      <c r="X1599" s="23">
        <v>0</v>
      </c>
      <c r="Y1599" s="24">
        <v>0</v>
      </c>
      <c r="Z1599" s="23">
        <v>0</v>
      </c>
      <c r="AA1599" s="23">
        <v>1</v>
      </c>
      <c r="AB1599" s="19" t="str">
        <f>VLOOKUP(E:E,笔记匹配!A:X,3,FALSE)</f>
        <v>苏Su超级爱吃甜品呀</v>
      </c>
      <c r="AC1599" s="19" t="str">
        <f>VLOOKUP(E:E,笔记匹配!A:X,2,FALSE)</f>
        <v>月之精华</v>
      </c>
      <c r="AD1599" s="19" t="str">
        <f>VLOOKUP(E:E,笔记匹配!A:X,4,FALSE)</f>
        <v>无</v>
      </c>
    </row>
    <row r="1600" spans="1:30">
      <c r="A1600" s="22" t="s">
        <v>140</v>
      </c>
      <c r="B1600" s="22" t="s">
        <v>622</v>
      </c>
      <c r="C1600" s="23">
        <v>21495214</v>
      </c>
      <c r="D1600" s="22" t="s">
        <v>184</v>
      </c>
      <c r="E1600" s="22" t="s">
        <v>399</v>
      </c>
      <c r="F1600" s="22" t="s">
        <v>623</v>
      </c>
      <c r="G1600" s="23">
        <v>5254218</v>
      </c>
      <c r="H1600" s="22" t="s">
        <v>623</v>
      </c>
      <c r="I1600" s="23">
        <v>4426644</v>
      </c>
      <c r="J1600" s="22" t="s">
        <v>518</v>
      </c>
      <c r="K1600" s="23">
        <v>200.3</v>
      </c>
      <c r="L1600" s="23">
        <v>7356</v>
      </c>
      <c r="M1600" s="23">
        <v>422</v>
      </c>
      <c r="N1600" s="24">
        <v>0.0574</v>
      </c>
      <c r="O1600" s="23">
        <v>0.47</v>
      </c>
      <c r="P1600" s="23">
        <v>27.23</v>
      </c>
      <c r="Q1600" s="23">
        <v>12</v>
      </c>
      <c r="R1600" s="23">
        <v>0</v>
      </c>
      <c r="S1600" s="23">
        <v>12</v>
      </c>
      <c r="T1600" s="23">
        <v>1</v>
      </c>
      <c r="U1600" s="23">
        <v>0</v>
      </c>
      <c r="V1600" s="23">
        <v>25</v>
      </c>
      <c r="W1600" s="23">
        <v>8.01</v>
      </c>
      <c r="X1600" s="23">
        <v>0</v>
      </c>
      <c r="Y1600" s="24">
        <v>0</v>
      </c>
      <c r="Z1600" s="23">
        <v>5</v>
      </c>
      <c r="AA1600" s="23">
        <v>3</v>
      </c>
      <c r="AB1600" s="19" t="str">
        <f>VLOOKUP(E:E,笔记匹配!A:X,3,FALSE)</f>
        <v>可可奈</v>
      </c>
      <c r="AC1600" s="19" t="str">
        <f>VLOOKUP(E:E,笔记匹配!A:X,2,FALSE)</f>
        <v>无</v>
      </c>
      <c r="AD1600" s="19" t="str">
        <f>VLOOKUP(E:E,笔记匹配!A:X,4,FALSE)</f>
        <v>无</v>
      </c>
    </row>
    <row r="1601" spans="1:30">
      <c r="A1601" s="22" t="s">
        <v>140</v>
      </c>
      <c r="B1601" s="22" t="s">
        <v>625</v>
      </c>
      <c r="C1601" s="23">
        <v>21579972</v>
      </c>
      <c r="D1601" s="22" t="s">
        <v>184</v>
      </c>
      <c r="E1601" s="22" t="s">
        <v>401</v>
      </c>
      <c r="F1601" s="22" t="s">
        <v>626</v>
      </c>
      <c r="G1601" s="23">
        <v>5291454</v>
      </c>
      <c r="H1601" s="22" t="s">
        <v>627</v>
      </c>
      <c r="I1601" s="23">
        <v>4455685</v>
      </c>
      <c r="J1601" s="22" t="s">
        <v>518</v>
      </c>
      <c r="K1601" s="23">
        <v>201.81</v>
      </c>
      <c r="L1601" s="23">
        <v>13999</v>
      </c>
      <c r="M1601" s="23">
        <v>799</v>
      </c>
      <c r="N1601" s="24">
        <v>0.0571</v>
      </c>
      <c r="O1601" s="23">
        <v>0.25</v>
      </c>
      <c r="P1601" s="23">
        <v>14.42</v>
      </c>
      <c r="Q1601" s="23">
        <v>11</v>
      </c>
      <c r="R1601" s="23">
        <v>0</v>
      </c>
      <c r="S1601" s="23">
        <v>2</v>
      </c>
      <c r="T1601" s="23">
        <v>0</v>
      </c>
      <c r="U1601" s="23">
        <v>0</v>
      </c>
      <c r="V1601" s="23">
        <v>13</v>
      </c>
      <c r="W1601" s="23">
        <v>15.52</v>
      </c>
      <c r="X1601" s="23">
        <v>0</v>
      </c>
      <c r="Y1601" s="24">
        <v>0</v>
      </c>
      <c r="Z1601" s="23">
        <v>1</v>
      </c>
      <c r="AA1601" s="23">
        <v>1</v>
      </c>
      <c r="AB1601" s="19" t="str">
        <f>VLOOKUP(E:E,笔记匹配!A:X,3,FALSE)</f>
        <v>是麦子吖~</v>
      </c>
      <c r="AC1601" s="19" t="str">
        <f>VLOOKUP(E:E,笔记匹配!A:X,2,FALSE)</f>
        <v>无</v>
      </c>
      <c r="AD1601" s="19" t="str">
        <f>VLOOKUP(E:E,笔记匹配!A:X,4,FALSE)</f>
        <v>无</v>
      </c>
    </row>
    <row r="1602" spans="1:30">
      <c r="A1602" s="22" t="s">
        <v>140</v>
      </c>
      <c r="B1602" s="22" t="s">
        <v>628</v>
      </c>
      <c r="C1602" s="23">
        <v>21705266</v>
      </c>
      <c r="D1602" s="22" t="s">
        <v>184</v>
      </c>
      <c r="E1602" s="22" t="s">
        <v>402</v>
      </c>
      <c r="F1602" s="22" t="s">
        <v>629</v>
      </c>
      <c r="G1602" s="23">
        <v>5346081</v>
      </c>
      <c r="H1602" s="22" t="s">
        <v>629</v>
      </c>
      <c r="I1602" s="23">
        <v>4497501</v>
      </c>
      <c r="J1602" s="22" t="s">
        <v>518</v>
      </c>
      <c r="K1602" s="23">
        <v>201.37</v>
      </c>
      <c r="L1602" s="23">
        <v>8733</v>
      </c>
      <c r="M1602" s="23">
        <v>550</v>
      </c>
      <c r="N1602" s="24">
        <v>0.063</v>
      </c>
      <c r="O1602" s="23">
        <v>0.37</v>
      </c>
      <c r="P1602" s="23">
        <v>23.06</v>
      </c>
      <c r="Q1602" s="23">
        <v>14</v>
      </c>
      <c r="R1602" s="23">
        <v>0</v>
      </c>
      <c r="S1602" s="23">
        <v>14</v>
      </c>
      <c r="T1602" s="23">
        <v>1</v>
      </c>
      <c r="U1602" s="23">
        <v>0</v>
      </c>
      <c r="V1602" s="23">
        <v>29</v>
      </c>
      <c r="W1602" s="23">
        <v>6.94</v>
      </c>
      <c r="X1602" s="23">
        <v>0</v>
      </c>
      <c r="Y1602" s="24">
        <v>0</v>
      </c>
      <c r="Z1602" s="23">
        <v>6</v>
      </c>
      <c r="AA1602" s="23">
        <v>1</v>
      </c>
      <c r="AB1602" s="19" t="str">
        <f>VLOOKUP(E:E,笔记匹配!A:X,3,FALSE)</f>
        <v>小茹来杯冰美式</v>
      </c>
      <c r="AC1602" s="19" t="str">
        <f>VLOOKUP(E:E,笔记匹配!A:X,2,FALSE)</f>
        <v>月之精华</v>
      </c>
      <c r="AD1602" s="19" t="str">
        <f>VLOOKUP(E:E,笔记匹配!A:X,4,FALSE)</f>
        <v>无</v>
      </c>
    </row>
    <row r="1603" spans="1:30">
      <c r="A1603" s="22" t="s">
        <v>140</v>
      </c>
      <c r="B1603" s="22" t="s">
        <v>632</v>
      </c>
      <c r="C1603" s="23">
        <v>22927460</v>
      </c>
      <c r="D1603" s="22" t="s">
        <v>184</v>
      </c>
      <c r="E1603" s="22" t="s">
        <v>404</v>
      </c>
      <c r="F1603" s="22" t="s">
        <v>633</v>
      </c>
      <c r="G1603" s="23">
        <v>5934461</v>
      </c>
      <c r="H1603" s="22" t="s">
        <v>633</v>
      </c>
      <c r="I1603" s="23">
        <v>4945257</v>
      </c>
      <c r="J1603" s="22" t="s">
        <v>518</v>
      </c>
      <c r="K1603" s="23">
        <v>3.11</v>
      </c>
      <c r="L1603" s="23">
        <v>306</v>
      </c>
      <c r="M1603" s="23">
        <v>6</v>
      </c>
      <c r="N1603" s="24">
        <v>0.0196</v>
      </c>
      <c r="O1603" s="23">
        <v>0.52</v>
      </c>
      <c r="P1603" s="23">
        <v>10.16</v>
      </c>
      <c r="Q1603" s="23">
        <v>0</v>
      </c>
      <c r="R1603" s="23">
        <v>0</v>
      </c>
      <c r="S1603" s="23">
        <v>0</v>
      </c>
      <c r="T1603" s="23">
        <v>0</v>
      </c>
      <c r="U1603" s="23">
        <v>0</v>
      </c>
      <c r="V1603" s="23">
        <v>0</v>
      </c>
      <c r="W1603" s="23">
        <v>0</v>
      </c>
      <c r="X1603" s="23">
        <v>0</v>
      </c>
      <c r="Y1603" s="24">
        <v>0</v>
      </c>
      <c r="Z1603" s="23">
        <v>0</v>
      </c>
      <c r="AA1603" s="23">
        <v>0</v>
      </c>
      <c r="AB1603" s="19" t="str">
        <f>VLOOKUP(E:E,笔记匹配!A:X,3,FALSE)</f>
        <v>央妈力推，宝藏育儿记录片，妈妈必看
分享四部值得一看的纪录片，部部封神‼️</v>
      </c>
      <c r="AC1603" s="19" t="str">
        <f>VLOOKUP(E:E,笔记匹配!A:X,2,FALSE)</f>
        <v>无</v>
      </c>
      <c r="AD1603" s="19" t="str">
        <f>VLOOKUP(E:E,笔记匹配!A:X,4,FALSE)</f>
        <v>无</v>
      </c>
    </row>
    <row r="1604" spans="1:30">
      <c r="A1604" s="22" t="s">
        <v>141</v>
      </c>
      <c r="B1604" s="22" t="s">
        <v>521</v>
      </c>
      <c r="C1604" s="23">
        <v>16642222</v>
      </c>
      <c r="D1604" s="22" t="s">
        <v>172</v>
      </c>
      <c r="E1604" s="22" t="s">
        <v>372</v>
      </c>
      <c r="F1604" s="22" t="s">
        <v>522</v>
      </c>
      <c r="G1604" s="23">
        <v>3233847</v>
      </c>
      <c r="H1604" s="22" t="s">
        <v>522</v>
      </c>
      <c r="I1604" s="23">
        <v>2619163</v>
      </c>
      <c r="J1604" s="22" t="s">
        <v>518</v>
      </c>
      <c r="K1604" s="23">
        <v>167.59</v>
      </c>
      <c r="L1604" s="23">
        <v>7393</v>
      </c>
      <c r="M1604" s="23">
        <v>224</v>
      </c>
      <c r="N1604" s="24">
        <v>0.0303</v>
      </c>
      <c r="O1604" s="23">
        <v>0.75</v>
      </c>
      <c r="P1604" s="23">
        <v>22.67</v>
      </c>
      <c r="Q1604" s="23">
        <v>1</v>
      </c>
      <c r="R1604" s="23">
        <v>0</v>
      </c>
      <c r="S1604" s="23">
        <v>0</v>
      </c>
      <c r="T1604" s="23">
        <v>0</v>
      </c>
      <c r="U1604" s="23">
        <v>0</v>
      </c>
      <c r="V1604" s="23">
        <v>1</v>
      </c>
      <c r="W1604" s="23">
        <v>167.59</v>
      </c>
      <c r="X1604" s="23">
        <v>0</v>
      </c>
      <c r="Y1604" s="24">
        <v>0</v>
      </c>
      <c r="Z1604" s="23">
        <v>2</v>
      </c>
      <c r="AA1604" s="23">
        <v>0</v>
      </c>
      <c r="AB1604" s="19" t="str">
        <f>VLOOKUP(E:E,笔记匹配!A:X,3,FALSE)</f>
        <v>圆湘琴</v>
      </c>
      <c r="AC1604" s="19" t="str">
        <f>VLOOKUP(E:E,笔记匹配!A:X,2,FALSE)</f>
        <v>月之精华</v>
      </c>
      <c r="AD1604" s="19" t="str">
        <f>VLOOKUP(E:E,笔记匹配!A:X,4,FALSE)</f>
        <v>广禾堂月之精华</v>
      </c>
    </row>
    <row r="1605" spans="1:30">
      <c r="A1605" s="22" t="s">
        <v>141</v>
      </c>
      <c r="B1605" s="22" t="s">
        <v>521</v>
      </c>
      <c r="C1605" s="23">
        <v>16642794</v>
      </c>
      <c r="D1605" s="22" t="s">
        <v>172</v>
      </c>
      <c r="E1605" s="22" t="s">
        <v>372</v>
      </c>
      <c r="F1605" s="22" t="s">
        <v>523</v>
      </c>
      <c r="G1605" s="23">
        <v>3233955</v>
      </c>
      <c r="H1605" s="22" t="s">
        <v>523</v>
      </c>
      <c r="I1605" s="23">
        <v>2619293</v>
      </c>
      <c r="J1605" s="22" t="s">
        <v>518</v>
      </c>
      <c r="K1605" s="23">
        <v>187.33</v>
      </c>
      <c r="L1605" s="23">
        <v>7934</v>
      </c>
      <c r="M1605" s="23">
        <v>229</v>
      </c>
      <c r="N1605" s="24">
        <v>0.0289</v>
      </c>
      <c r="O1605" s="23">
        <v>0.82</v>
      </c>
      <c r="P1605" s="23">
        <v>23.61</v>
      </c>
      <c r="Q1605" s="23">
        <v>2</v>
      </c>
      <c r="R1605" s="23">
        <v>0</v>
      </c>
      <c r="S1605" s="23">
        <v>1</v>
      </c>
      <c r="T1605" s="23">
        <v>0</v>
      </c>
      <c r="U1605" s="23">
        <v>0</v>
      </c>
      <c r="V1605" s="23">
        <v>3</v>
      </c>
      <c r="W1605" s="23">
        <v>62.44</v>
      </c>
      <c r="X1605" s="23">
        <v>0</v>
      </c>
      <c r="Y1605" s="24">
        <v>0</v>
      </c>
      <c r="Z1605" s="23">
        <v>0</v>
      </c>
      <c r="AA1605" s="23">
        <v>0</v>
      </c>
      <c r="AB1605" s="19" t="str">
        <f>VLOOKUP(E:E,笔记匹配!A:X,3,FALSE)</f>
        <v>圆湘琴</v>
      </c>
      <c r="AC1605" s="19" t="str">
        <f>VLOOKUP(E:E,笔记匹配!A:X,2,FALSE)</f>
        <v>月之精华</v>
      </c>
      <c r="AD1605" s="19" t="str">
        <f>VLOOKUP(E:E,笔记匹配!A:X,4,FALSE)</f>
        <v>广禾堂月之精华</v>
      </c>
    </row>
    <row r="1606" spans="1:30">
      <c r="A1606" s="22" t="s">
        <v>141</v>
      </c>
      <c r="B1606" s="22" t="s">
        <v>521</v>
      </c>
      <c r="C1606" s="23">
        <v>16642894</v>
      </c>
      <c r="D1606" s="22" t="s">
        <v>172</v>
      </c>
      <c r="E1606" s="22" t="s">
        <v>372</v>
      </c>
      <c r="F1606" s="22" t="s">
        <v>524</v>
      </c>
      <c r="G1606" s="23">
        <v>3233979</v>
      </c>
      <c r="H1606" s="22" t="s">
        <v>524</v>
      </c>
      <c r="I1606" s="23">
        <v>2619310</v>
      </c>
      <c r="J1606" s="22" t="s">
        <v>518</v>
      </c>
      <c r="K1606" s="23">
        <v>1.2</v>
      </c>
      <c r="L1606" s="23">
        <v>153</v>
      </c>
      <c r="M1606" s="23">
        <v>4</v>
      </c>
      <c r="N1606" s="24">
        <v>0.0261</v>
      </c>
      <c r="O1606" s="23">
        <v>0.3</v>
      </c>
      <c r="P1606" s="23">
        <v>7.84</v>
      </c>
      <c r="Q1606" s="23">
        <v>0</v>
      </c>
      <c r="R1606" s="23">
        <v>0</v>
      </c>
      <c r="S1606" s="23">
        <v>0</v>
      </c>
      <c r="T1606" s="23">
        <v>0</v>
      </c>
      <c r="U1606" s="23">
        <v>0</v>
      </c>
      <c r="V1606" s="23">
        <v>0</v>
      </c>
      <c r="W1606" s="23">
        <v>0</v>
      </c>
      <c r="X1606" s="23">
        <v>0</v>
      </c>
      <c r="Y1606" s="24">
        <v>0</v>
      </c>
      <c r="Z1606" s="23">
        <v>0</v>
      </c>
      <c r="AA1606" s="23">
        <v>0</v>
      </c>
      <c r="AB1606" s="19" t="str">
        <f>VLOOKUP(E:E,笔记匹配!A:X,3,FALSE)</f>
        <v>圆湘琴</v>
      </c>
      <c r="AC1606" s="19" t="str">
        <f>VLOOKUP(E:E,笔记匹配!A:X,2,FALSE)</f>
        <v>月之精华</v>
      </c>
      <c r="AD1606" s="19" t="str">
        <f>VLOOKUP(E:E,笔记匹配!A:X,4,FALSE)</f>
        <v>广禾堂月之精华</v>
      </c>
    </row>
    <row r="1607" spans="1:30">
      <c r="A1607" s="22" t="s">
        <v>141</v>
      </c>
      <c r="B1607" s="22" t="s">
        <v>531</v>
      </c>
      <c r="C1607" s="23">
        <v>16851432</v>
      </c>
      <c r="D1607" s="22" t="s">
        <v>172</v>
      </c>
      <c r="E1607" s="22" t="s">
        <v>372</v>
      </c>
      <c r="F1607" s="22" t="s">
        <v>532</v>
      </c>
      <c r="G1607" s="23">
        <v>3264185</v>
      </c>
      <c r="H1607" s="22" t="s">
        <v>532</v>
      </c>
      <c r="I1607" s="23">
        <v>2651960</v>
      </c>
      <c r="J1607" s="22" t="s">
        <v>518</v>
      </c>
      <c r="K1607" s="23">
        <v>71.45</v>
      </c>
      <c r="L1607" s="23">
        <v>5751</v>
      </c>
      <c r="M1607" s="23">
        <v>158</v>
      </c>
      <c r="N1607" s="24">
        <v>0.0275</v>
      </c>
      <c r="O1607" s="23">
        <v>0.45</v>
      </c>
      <c r="P1607" s="23">
        <v>12.42</v>
      </c>
      <c r="Q1607" s="23">
        <v>0</v>
      </c>
      <c r="R1607" s="23">
        <v>0</v>
      </c>
      <c r="S1607" s="23">
        <v>0</v>
      </c>
      <c r="T1607" s="23">
        <v>0</v>
      </c>
      <c r="U1607" s="23">
        <v>0</v>
      </c>
      <c r="V1607" s="23">
        <v>0</v>
      </c>
      <c r="W1607" s="23">
        <v>0</v>
      </c>
      <c r="X1607" s="23">
        <v>0</v>
      </c>
      <c r="Y1607" s="24">
        <v>0</v>
      </c>
      <c r="Z1607" s="23">
        <v>0</v>
      </c>
      <c r="AA1607" s="23">
        <v>0</v>
      </c>
      <c r="AB1607" s="19" t="str">
        <f>VLOOKUP(E:E,笔记匹配!A:X,3,FALSE)</f>
        <v>圆湘琴</v>
      </c>
      <c r="AC1607" s="19" t="str">
        <f>VLOOKUP(E:E,笔记匹配!A:X,2,FALSE)</f>
        <v>月之精华</v>
      </c>
      <c r="AD1607" s="19" t="str">
        <f>VLOOKUP(E:E,笔记匹配!A:X,4,FALSE)</f>
        <v>广禾堂月之精华</v>
      </c>
    </row>
    <row r="1608" spans="1:30">
      <c r="A1608" s="22" t="s">
        <v>141</v>
      </c>
      <c r="B1608" s="22" t="s">
        <v>557</v>
      </c>
      <c r="C1608" s="23">
        <v>17419696</v>
      </c>
      <c r="D1608" s="22" t="s">
        <v>172</v>
      </c>
      <c r="E1608" s="22" t="s">
        <v>372</v>
      </c>
      <c r="F1608" s="22" t="s">
        <v>558</v>
      </c>
      <c r="G1608" s="23">
        <v>3345513</v>
      </c>
      <c r="H1608" s="22" t="s">
        <v>558</v>
      </c>
      <c r="I1608" s="23">
        <v>2733316</v>
      </c>
      <c r="J1608" s="22" t="s">
        <v>518</v>
      </c>
      <c r="K1608" s="23">
        <v>205.93</v>
      </c>
      <c r="L1608" s="23">
        <v>10382</v>
      </c>
      <c r="M1608" s="23">
        <v>292</v>
      </c>
      <c r="N1608" s="24">
        <v>0.0281</v>
      </c>
      <c r="O1608" s="23">
        <v>0.71</v>
      </c>
      <c r="P1608" s="23">
        <v>19.84</v>
      </c>
      <c r="Q1608" s="23">
        <v>8</v>
      </c>
      <c r="R1608" s="23">
        <v>0</v>
      </c>
      <c r="S1608" s="23">
        <v>2</v>
      </c>
      <c r="T1608" s="23">
        <v>0</v>
      </c>
      <c r="U1608" s="23">
        <v>0</v>
      </c>
      <c r="V1608" s="23">
        <v>10</v>
      </c>
      <c r="W1608" s="23">
        <v>20.59</v>
      </c>
      <c r="X1608" s="23">
        <v>0</v>
      </c>
      <c r="Y1608" s="24">
        <v>0</v>
      </c>
      <c r="Z1608" s="23">
        <v>2</v>
      </c>
      <c r="AA1608" s="23">
        <v>3</v>
      </c>
      <c r="AB1608" s="19" t="str">
        <f>VLOOKUP(E:E,笔记匹配!A:X,3,FALSE)</f>
        <v>圆湘琴</v>
      </c>
      <c r="AC1608" s="19" t="str">
        <f>VLOOKUP(E:E,笔记匹配!A:X,2,FALSE)</f>
        <v>月之精华</v>
      </c>
      <c r="AD1608" s="19" t="str">
        <f>VLOOKUP(E:E,笔记匹配!A:X,4,FALSE)</f>
        <v>广禾堂月之精华</v>
      </c>
    </row>
    <row r="1609" spans="1:30">
      <c r="A1609" s="22" t="s">
        <v>141</v>
      </c>
      <c r="B1609" s="22" t="s">
        <v>569</v>
      </c>
      <c r="C1609" s="23">
        <v>17994331</v>
      </c>
      <c r="D1609" s="22" t="s">
        <v>172</v>
      </c>
      <c r="E1609" s="22" t="s">
        <v>372</v>
      </c>
      <c r="F1609" s="22" t="s">
        <v>570</v>
      </c>
      <c r="G1609" s="23">
        <v>3555881</v>
      </c>
      <c r="H1609" s="22" t="s">
        <v>570</v>
      </c>
      <c r="I1609" s="23">
        <v>2940876</v>
      </c>
      <c r="J1609" s="22" t="s">
        <v>518</v>
      </c>
      <c r="K1609" s="23">
        <v>3.33</v>
      </c>
      <c r="L1609" s="23">
        <v>317</v>
      </c>
      <c r="M1609" s="23">
        <v>12</v>
      </c>
      <c r="N1609" s="24">
        <v>0.0379</v>
      </c>
      <c r="O1609" s="23">
        <v>0.28</v>
      </c>
      <c r="P1609" s="23">
        <v>10.5</v>
      </c>
      <c r="Q1609" s="23">
        <v>0</v>
      </c>
      <c r="R1609" s="23">
        <v>0</v>
      </c>
      <c r="S1609" s="23">
        <v>0</v>
      </c>
      <c r="T1609" s="23">
        <v>1</v>
      </c>
      <c r="U1609" s="23">
        <v>0</v>
      </c>
      <c r="V1609" s="23">
        <v>1</v>
      </c>
      <c r="W1609" s="23">
        <v>3.33</v>
      </c>
      <c r="X1609" s="23">
        <v>0</v>
      </c>
      <c r="Y1609" s="24">
        <v>0</v>
      </c>
      <c r="Z1609" s="23">
        <v>0</v>
      </c>
      <c r="AA1609" s="23">
        <v>0</v>
      </c>
      <c r="AB1609" s="19" t="str">
        <f>VLOOKUP(E:E,笔记匹配!A:X,3,FALSE)</f>
        <v>圆湘琴</v>
      </c>
      <c r="AC1609" s="19" t="str">
        <f>VLOOKUP(E:E,笔记匹配!A:X,2,FALSE)</f>
        <v>月之精华</v>
      </c>
      <c r="AD1609" s="19" t="str">
        <f>VLOOKUP(E:E,笔记匹配!A:X,4,FALSE)</f>
        <v>广禾堂月之精华</v>
      </c>
    </row>
    <row r="1610" spans="1:30">
      <c r="A1610" s="22" t="s">
        <v>141</v>
      </c>
      <c r="B1610" s="22" t="s">
        <v>573</v>
      </c>
      <c r="C1610" s="23">
        <v>18062841</v>
      </c>
      <c r="D1610" s="22" t="s">
        <v>172</v>
      </c>
      <c r="E1610" s="22" t="s">
        <v>373</v>
      </c>
      <c r="F1610" s="22" t="s">
        <v>574</v>
      </c>
      <c r="G1610" s="23">
        <v>3590010</v>
      </c>
      <c r="H1610" s="22" t="s">
        <v>575</v>
      </c>
      <c r="I1610" s="23">
        <v>2975201</v>
      </c>
      <c r="J1610" s="22" t="s">
        <v>518</v>
      </c>
      <c r="K1610" s="23">
        <v>4.24</v>
      </c>
      <c r="L1610" s="23">
        <v>193</v>
      </c>
      <c r="M1610" s="23">
        <v>15</v>
      </c>
      <c r="N1610" s="24">
        <v>0.0777</v>
      </c>
      <c r="O1610" s="23">
        <v>0.28</v>
      </c>
      <c r="P1610" s="23">
        <v>21.97</v>
      </c>
      <c r="Q1610" s="23">
        <v>0</v>
      </c>
      <c r="R1610" s="23">
        <v>0</v>
      </c>
      <c r="S1610" s="23">
        <v>0</v>
      </c>
      <c r="T1610" s="23">
        <v>0</v>
      </c>
      <c r="U1610" s="23">
        <v>0</v>
      </c>
      <c r="V1610" s="23">
        <v>0</v>
      </c>
      <c r="W1610" s="23">
        <v>0</v>
      </c>
      <c r="X1610" s="23">
        <v>0</v>
      </c>
      <c r="Y1610" s="24">
        <v>0</v>
      </c>
      <c r="Z1610" s="23">
        <v>0</v>
      </c>
      <c r="AA1610" s="23">
        <v>0</v>
      </c>
      <c r="AB1610" s="19" t="str">
        <f>VLOOKUP(E:E,笔记匹配!A:X,3,FALSE)</f>
        <v>西米是个小可爱</v>
      </c>
      <c r="AC1610" s="19" t="str">
        <f>VLOOKUP(E:E,笔记匹配!A:X,2,FALSE)</f>
        <v>月之精华</v>
      </c>
      <c r="AD1610" s="19" t="str">
        <f>VLOOKUP(E:E,笔记匹配!A:X,4,FALSE)</f>
        <v>广禾堂</v>
      </c>
    </row>
    <row r="1611" spans="1:30">
      <c r="A1611" s="22" t="s">
        <v>141</v>
      </c>
      <c r="B1611" s="22" t="s">
        <v>573</v>
      </c>
      <c r="C1611" s="23">
        <v>18063010</v>
      </c>
      <c r="D1611" s="22" t="s">
        <v>172</v>
      </c>
      <c r="E1611" s="22" t="s">
        <v>373</v>
      </c>
      <c r="F1611" s="22" t="s">
        <v>576</v>
      </c>
      <c r="G1611" s="23">
        <v>3590089</v>
      </c>
      <c r="H1611" s="22" t="s">
        <v>577</v>
      </c>
      <c r="I1611" s="23">
        <v>2975278</v>
      </c>
      <c r="J1611" s="22" t="s">
        <v>518</v>
      </c>
      <c r="K1611" s="23">
        <v>79.04</v>
      </c>
      <c r="L1611" s="23">
        <v>4374</v>
      </c>
      <c r="M1611" s="23">
        <v>180</v>
      </c>
      <c r="N1611" s="24">
        <v>0.0412</v>
      </c>
      <c r="O1611" s="23">
        <v>0.44</v>
      </c>
      <c r="P1611" s="23">
        <v>18.07</v>
      </c>
      <c r="Q1611" s="23">
        <v>4</v>
      </c>
      <c r="R1611" s="23">
        <v>0</v>
      </c>
      <c r="S1611" s="23">
        <v>2</v>
      </c>
      <c r="T1611" s="23">
        <v>0</v>
      </c>
      <c r="U1611" s="23">
        <v>0</v>
      </c>
      <c r="V1611" s="23">
        <v>6</v>
      </c>
      <c r="W1611" s="23">
        <v>13.17</v>
      </c>
      <c r="X1611" s="23">
        <v>0</v>
      </c>
      <c r="Y1611" s="24">
        <v>0</v>
      </c>
      <c r="Z1611" s="23">
        <v>0</v>
      </c>
      <c r="AA1611" s="23">
        <v>0</v>
      </c>
      <c r="AB1611" s="19" t="str">
        <f>VLOOKUP(E:E,笔记匹配!A:X,3,FALSE)</f>
        <v>西米是个小可爱</v>
      </c>
      <c r="AC1611" s="19" t="str">
        <f>VLOOKUP(E:E,笔记匹配!A:X,2,FALSE)</f>
        <v>月之精华</v>
      </c>
      <c r="AD1611" s="19" t="str">
        <f>VLOOKUP(E:E,笔记匹配!A:X,4,FALSE)</f>
        <v>广禾堂</v>
      </c>
    </row>
    <row r="1612" spans="1:30">
      <c r="A1612" s="22" t="s">
        <v>141</v>
      </c>
      <c r="B1612" s="22" t="s">
        <v>578</v>
      </c>
      <c r="C1612" s="23">
        <v>18063089</v>
      </c>
      <c r="D1612" s="22" t="s">
        <v>172</v>
      </c>
      <c r="E1612" s="22" t="s">
        <v>372</v>
      </c>
      <c r="F1612" s="22" t="s">
        <v>579</v>
      </c>
      <c r="G1612" s="23">
        <v>3590129</v>
      </c>
      <c r="H1612" s="22" t="s">
        <v>580</v>
      </c>
      <c r="I1612" s="23">
        <v>2975322</v>
      </c>
      <c r="J1612" s="22" t="s">
        <v>518</v>
      </c>
      <c r="K1612" s="23">
        <v>58.1</v>
      </c>
      <c r="L1612" s="23">
        <v>2368</v>
      </c>
      <c r="M1612" s="23">
        <v>71</v>
      </c>
      <c r="N1612" s="24">
        <v>0.03</v>
      </c>
      <c r="O1612" s="23">
        <v>0.82</v>
      </c>
      <c r="P1612" s="23">
        <v>24.54</v>
      </c>
      <c r="Q1612" s="23">
        <v>2</v>
      </c>
      <c r="R1612" s="23">
        <v>0</v>
      </c>
      <c r="S1612" s="23">
        <v>1</v>
      </c>
      <c r="T1612" s="23">
        <v>0</v>
      </c>
      <c r="U1612" s="23">
        <v>0</v>
      </c>
      <c r="V1612" s="23">
        <v>3</v>
      </c>
      <c r="W1612" s="23">
        <v>19.37</v>
      </c>
      <c r="X1612" s="23">
        <v>0</v>
      </c>
      <c r="Y1612" s="24">
        <v>0</v>
      </c>
      <c r="Z1612" s="23">
        <v>1</v>
      </c>
      <c r="AA1612" s="23">
        <v>1</v>
      </c>
      <c r="AB1612" s="19" t="str">
        <f>VLOOKUP(E:E,笔记匹配!A:X,3,FALSE)</f>
        <v>圆湘琴</v>
      </c>
      <c r="AC1612" s="19" t="str">
        <f>VLOOKUP(E:E,笔记匹配!A:X,2,FALSE)</f>
        <v>月之精华</v>
      </c>
      <c r="AD1612" s="19" t="str">
        <f>VLOOKUP(E:E,笔记匹配!A:X,4,FALSE)</f>
        <v>广禾堂月之精华</v>
      </c>
    </row>
    <row r="1613" spans="1:30">
      <c r="A1613" s="22" t="s">
        <v>141</v>
      </c>
      <c r="B1613" s="22" t="s">
        <v>590</v>
      </c>
      <c r="C1613" s="23">
        <v>19153892</v>
      </c>
      <c r="D1613" s="22" t="s">
        <v>184</v>
      </c>
      <c r="E1613" s="22" t="s">
        <v>374</v>
      </c>
      <c r="F1613" s="22" t="s">
        <v>591</v>
      </c>
      <c r="G1613" s="23">
        <v>4107361</v>
      </c>
      <c r="H1613" s="22" t="s">
        <v>591</v>
      </c>
      <c r="I1613" s="23">
        <v>3489735</v>
      </c>
      <c r="J1613" s="22" t="s">
        <v>518</v>
      </c>
      <c r="K1613" s="23">
        <v>38.07</v>
      </c>
      <c r="L1613" s="23">
        <v>843</v>
      </c>
      <c r="M1613" s="23">
        <v>71</v>
      </c>
      <c r="N1613" s="24">
        <v>0.0842</v>
      </c>
      <c r="O1613" s="23">
        <v>0.54</v>
      </c>
      <c r="P1613" s="23">
        <v>45.16</v>
      </c>
      <c r="Q1613" s="23">
        <v>2</v>
      </c>
      <c r="R1613" s="23">
        <v>0</v>
      </c>
      <c r="S1613" s="23">
        <v>2</v>
      </c>
      <c r="T1613" s="23">
        <v>0</v>
      </c>
      <c r="U1613" s="23">
        <v>0</v>
      </c>
      <c r="V1613" s="23">
        <v>4</v>
      </c>
      <c r="W1613" s="23">
        <v>9.52</v>
      </c>
      <c r="X1613" s="23">
        <v>0</v>
      </c>
      <c r="Y1613" s="24">
        <v>0</v>
      </c>
      <c r="Z1613" s="23">
        <v>0</v>
      </c>
      <c r="AA1613" s="23">
        <v>0</v>
      </c>
      <c r="AB1613" s="19" t="str">
        <f>VLOOKUP(E:E,笔记匹配!A:X,3,FALSE)</f>
        <v>是你拐</v>
      </c>
      <c r="AC1613" s="19" t="str">
        <f>VLOOKUP(E:E,笔记匹配!A:X,2,FALSE)</f>
        <v>月之精华</v>
      </c>
      <c r="AD1613" s="19" t="str">
        <f>VLOOKUP(E:E,笔记匹配!A:X,4,FALSE)</f>
        <v>广禾堂月之精华</v>
      </c>
    </row>
    <row r="1614" spans="1:30">
      <c r="A1614" s="22" t="s">
        <v>141</v>
      </c>
      <c r="B1614" s="22" t="s">
        <v>598</v>
      </c>
      <c r="C1614" s="23">
        <v>19868929</v>
      </c>
      <c r="D1614" s="22" t="s">
        <v>172</v>
      </c>
      <c r="E1614" s="22" t="s">
        <v>372</v>
      </c>
      <c r="F1614" s="22" t="s">
        <v>599</v>
      </c>
      <c r="G1614" s="23">
        <v>4439660</v>
      </c>
      <c r="H1614" s="22" t="s">
        <v>599</v>
      </c>
      <c r="I1614" s="23">
        <v>3806955</v>
      </c>
      <c r="J1614" s="22" t="s">
        <v>518</v>
      </c>
      <c r="K1614" s="23">
        <v>113.48</v>
      </c>
      <c r="L1614" s="23">
        <v>4559</v>
      </c>
      <c r="M1614" s="23">
        <v>132</v>
      </c>
      <c r="N1614" s="24">
        <v>0.029</v>
      </c>
      <c r="O1614" s="23">
        <v>0.86</v>
      </c>
      <c r="P1614" s="23">
        <v>24.89</v>
      </c>
      <c r="Q1614" s="23">
        <v>2</v>
      </c>
      <c r="R1614" s="23">
        <v>1</v>
      </c>
      <c r="S1614" s="23">
        <v>1</v>
      </c>
      <c r="T1614" s="23">
        <v>0</v>
      </c>
      <c r="U1614" s="23">
        <v>0</v>
      </c>
      <c r="V1614" s="23">
        <v>4</v>
      </c>
      <c r="W1614" s="23">
        <v>28.37</v>
      </c>
      <c r="X1614" s="23">
        <v>0</v>
      </c>
      <c r="Y1614" s="24">
        <v>0</v>
      </c>
      <c r="Z1614" s="23">
        <v>0</v>
      </c>
      <c r="AA1614" s="23">
        <v>0</v>
      </c>
      <c r="AB1614" s="19" t="str">
        <f>VLOOKUP(E:E,笔记匹配!A:X,3,FALSE)</f>
        <v>圆湘琴</v>
      </c>
      <c r="AC1614" s="19" t="str">
        <f>VLOOKUP(E:E,笔记匹配!A:X,2,FALSE)</f>
        <v>月之精华</v>
      </c>
      <c r="AD1614" s="19" t="str">
        <f>VLOOKUP(E:E,笔记匹配!A:X,4,FALSE)</f>
        <v>广禾堂月之精华</v>
      </c>
    </row>
    <row r="1615" spans="1:30">
      <c r="A1615" s="22" t="s">
        <v>141</v>
      </c>
      <c r="B1615" s="22" t="s">
        <v>610</v>
      </c>
      <c r="C1615" s="23">
        <v>20800058</v>
      </c>
      <c r="D1615" s="22" t="s">
        <v>184</v>
      </c>
      <c r="E1615" s="22" t="s">
        <v>372</v>
      </c>
      <c r="F1615" s="22" t="s">
        <v>611</v>
      </c>
      <c r="G1615" s="23">
        <v>4924835</v>
      </c>
      <c r="H1615" s="22" t="s">
        <v>611</v>
      </c>
      <c r="I1615" s="23">
        <v>4180685</v>
      </c>
      <c r="J1615" s="22" t="s">
        <v>518</v>
      </c>
      <c r="K1615" s="23">
        <v>121.05</v>
      </c>
      <c r="L1615" s="23">
        <v>4712</v>
      </c>
      <c r="M1615" s="23">
        <v>125</v>
      </c>
      <c r="N1615" s="24">
        <v>0.0265</v>
      </c>
      <c r="O1615" s="23">
        <v>0.97</v>
      </c>
      <c r="P1615" s="23">
        <v>25.69</v>
      </c>
      <c r="Q1615" s="23">
        <v>13</v>
      </c>
      <c r="R1615" s="23">
        <v>0</v>
      </c>
      <c r="S1615" s="23">
        <v>5</v>
      </c>
      <c r="T1615" s="23">
        <v>1</v>
      </c>
      <c r="U1615" s="23">
        <v>0</v>
      </c>
      <c r="V1615" s="23">
        <v>19</v>
      </c>
      <c r="W1615" s="23">
        <v>6.37</v>
      </c>
      <c r="X1615" s="23">
        <v>0</v>
      </c>
      <c r="Y1615" s="24">
        <v>0</v>
      </c>
      <c r="Z1615" s="23">
        <v>4</v>
      </c>
      <c r="AA1615" s="23">
        <v>0</v>
      </c>
      <c r="AB1615" s="19" t="str">
        <f>VLOOKUP(E:E,笔记匹配!A:X,3,FALSE)</f>
        <v>圆湘琴</v>
      </c>
      <c r="AC1615" s="19" t="str">
        <f>VLOOKUP(E:E,笔记匹配!A:X,2,FALSE)</f>
        <v>月之精华</v>
      </c>
      <c r="AD1615" s="19" t="str">
        <f>VLOOKUP(E:E,笔记匹配!A:X,4,FALSE)</f>
        <v>广禾堂月之精华</v>
      </c>
    </row>
    <row r="1616" spans="1:30">
      <c r="A1616" s="22" t="s">
        <v>141</v>
      </c>
      <c r="B1616" s="22" t="s">
        <v>614</v>
      </c>
      <c r="C1616" s="23">
        <v>20930624</v>
      </c>
      <c r="D1616" s="22" t="s">
        <v>184</v>
      </c>
      <c r="E1616" s="22" t="s">
        <v>390</v>
      </c>
      <c r="F1616" s="22" t="s">
        <v>615</v>
      </c>
      <c r="G1616" s="23">
        <v>4989047</v>
      </c>
      <c r="H1616" s="22" t="s">
        <v>616</v>
      </c>
      <c r="I1616" s="23">
        <v>4228648</v>
      </c>
      <c r="J1616" s="22" t="s">
        <v>518</v>
      </c>
      <c r="K1616" s="23">
        <v>236.95</v>
      </c>
      <c r="L1616" s="23">
        <v>8347</v>
      </c>
      <c r="M1616" s="23">
        <v>383</v>
      </c>
      <c r="N1616" s="24">
        <v>0.0459</v>
      </c>
      <c r="O1616" s="23">
        <v>0.62</v>
      </c>
      <c r="P1616" s="23">
        <v>28.39</v>
      </c>
      <c r="Q1616" s="23">
        <v>33</v>
      </c>
      <c r="R1616" s="23">
        <v>0</v>
      </c>
      <c r="S1616" s="23">
        <v>15</v>
      </c>
      <c r="T1616" s="23">
        <v>0</v>
      </c>
      <c r="U1616" s="23">
        <v>1</v>
      </c>
      <c r="V1616" s="23">
        <v>49</v>
      </c>
      <c r="W1616" s="23">
        <v>4.84</v>
      </c>
      <c r="X1616" s="23">
        <v>0</v>
      </c>
      <c r="Y1616" s="24">
        <v>0</v>
      </c>
      <c r="Z1616" s="23">
        <v>1</v>
      </c>
      <c r="AA1616" s="23">
        <v>1</v>
      </c>
      <c r="AB1616" s="19" t="str">
        <f>VLOOKUP(E:E,笔记匹配!A:X,3,FALSE)</f>
        <v>大雷芸</v>
      </c>
      <c r="AC1616" s="19" t="str">
        <f>VLOOKUP(E:E,笔记匹配!A:X,2,FALSE)</f>
        <v>月之精华</v>
      </c>
      <c r="AD1616" s="19" t="str">
        <f>VLOOKUP(E:E,笔记匹配!A:X,4,FALSE)</f>
        <v>广禾堂</v>
      </c>
    </row>
    <row r="1617" spans="1:30">
      <c r="A1617" s="22" t="s">
        <v>141</v>
      </c>
      <c r="B1617" s="22" t="s">
        <v>617</v>
      </c>
      <c r="C1617" s="23">
        <v>21038669</v>
      </c>
      <c r="D1617" s="22" t="s">
        <v>184</v>
      </c>
      <c r="E1617" s="22" t="s">
        <v>397</v>
      </c>
      <c r="F1617" s="22" t="s">
        <v>619</v>
      </c>
      <c r="G1617" s="23">
        <v>5038347</v>
      </c>
      <c r="H1617" s="22" t="s">
        <v>619</v>
      </c>
      <c r="I1617" s="23">
        <v>4265435</v>
      </c>
      <c r="J1617" s="22" t="s">
        <v>518</v>
      </c>
      <c r="K1617" s="23">
        <v>55.2</v>
      </c>
      <c r="L1617" s="23">
        <v>2577</v>
      </c>
      <c r="M1617" s="23">
        <v>70</v>
      </c>
      <c r="N1617" s="24">
        <v>0.0272</v>
      </c>
      <c r="O1617" s="23">
        <v>0.79</v>
      </c>
      <c r="P1617" s="23">
        <v>21.42</v>
      </c>
      <c r="Q1617" s="23">
        <v>3</v>
      </c>
      <c r="R1617" s="23">
        <v>0</v>
      </c>
      <c r="S1617" s="23">
        <v>7</v>
      </c>
      <c r="T1617" s="23">
        <v>0</v>
      </c>
      <c r="U1617" s="23">
        <v>0</v>
      </c>
      <c r="V1617" s="23">
        <v>10</v>
      </c>
      <c r="W1617" s="23">
        <v>5.52</v>
      </c>
      <c r="X1617" s="23">
        <v>0</v>
      </c>
      <c r="Y1617" s="24">
        <v>0</v>
      </c>
      <c r="Z1617" s="23">
        <v>0</v>
      </c>
      <c r="AA1617" s="23">
        <v>0</v>
      </c>
      <c r="AB1617" s="19" t="str">
        <f>VLOOKUP(E:E,笔记匹配!A:X,3,FALSE)</f>
        <v>木木酱</v>
      </c>
      <c r="AC1617" s="19" t="str">
        <f>VLOOKUP(E:E,笔记匹配!A:X,2,FALSE)</f>
        <v>月之精华</v>
      </c>
      <c r="AD1617" s="19" t="str">
        <f>VLOOKUP(E:E,笔记匹配!A:X,4,FALSE)</f>
        <v>广禾堂月子汤</v>
      </c>
    </row>
    <row r="1618" spans="1:30">
      <c r="A1618" s="22" t="s">
        <v>141</v>
      </c>
      <c r="B1618" s="22" t="s">
        <v>620</v>
      </c>
      <c r="C1618" s="23">
        <v>21399553</v>
      </c>
      <c r="D1618" s="22" t="s">
        <v>184</v>
      </c>
      <c r="E1618" s="22" t="s">
        <v>398</v>
      </c>
      <c r="F1618" s="22" t="s">
        <v>621</v>
      </c>
      <c r="G1618" s="23">
        <v>5211391</v>
      </c>
      <c r="H1618" s="22" t="s">
        <v>621</v>
      </c>
      <c r="I1618" s="23">
        <v>4393763</v>
      </c>
      <c r="J1618" s="22" t="s">
        <v>518</v>
      </c>
      <c r="K1618" s="23">
        <v>69.05</v>
      </c>
      <c r="L1618" s="23">
        <v>2525</v>
      </c>
      <c r="M1618" s="23">
        <v>96</v>
      </c>
      <c r="N1618" s="24">
        <v>0.038</v>
      </c>
      <c r="O1618" s="23">
        <v>0.72</v>
      </c>
      <c r="P1618" s="23">
        <v>27.35</v>
      </c>
      <c r="Q1618" s="23">
        <v>3</v>
      </c>
      <c r="R1618" s="23">
        <v>0</v>
      </c>
      <c r="S1618" s="23">
        <v>6</v>
      </c>
      <c r="T1618" s="23">
        <v>0</v>
      </c>
      <c r="U1618" s="23">
        <v>0</v>
      </c>
      <c r="V1618" s="23">
        <v>9</v>
      </c>
      <c r="W1618" s="23">
        <v>7.67</v>
      </c>
      <c r="X1618" s="23">
        <v>0</v>
      </c>
      <c r="Y1618" s="24">
        <v>0</v>
      </c>
      <c r="Z1618" s="23">
        <v>2</v>
      </c>
      <c r="AA1618" s="23">
        <v>0</v>
      </c>
      <c r="AB1618" s="19" t="str">
        <f>VLOOKUP(E:E,笔记匹配!A:X,3,FALSE)</f>
        <v>苏Su超级爱吃甜品呀</v>
      </c>
      <c r="AC1618" s="19" t="str">
        <f>VLOOKUP(E:E,笔记匹配!A:X,2,FALSE)</f>
        <v>月之精华</v>
      </c>
      <c r="AD1618" s="19" t="str">
        <f>VLOOKUP(E:E,笔记匹配!A:X,4,FALSE)</f>
        <v>无</v>
      </c>
    </row>
    <row r="1619" spans="1:30">
      <c r="A1619" s="22" t="s">
        <v>141</v>
      </c>
      <c r="B1619" s="22" t="s">
        <v>622</v>
      </c>
      <c r="C1619" s="23">
        <v>21495214</v>
      </c>
      <c r="D1619" s="22" t="s">
        <v>184</v>
      </c>
      <c r="E1619" s="22" t="s">
        <v>399</v>
      </c>
      <c r="F1619" s="22" t="s">
        <v>623</v>
      </c>
      <c r="G1619" s="23">
        <v>5254218</v>
      </c>
      <c r="H1619" s="22" t="s">
        <v>623</v>
      </c>
      <c r="I1619" s="23">
        <v>4426644</v>
      </c>
      <c r="J1619" s="22" t="s">
        <v>518</v>
      </c>
      <c r="K1619" s="23">
        <v>190.24</v>
      </c>
      <c r="L1619" s="23">
        <v>12545</v>
      </c>
      <c r="M1619" s="23">
        <v>711</v>
      </c>
      <c r="N1619" s="24">
        <v>0.0567</v>
      </c>
      <c r="O1619" s="23">
        <v>0.27</v>
      </c>
      <c r="P1619" s="23">
        <v>15.16</v>
      </c>
      <c r="Q1619" s="23">
        <v>16</v>
      </c>
      <c r="R1619" s="23">
        <v>0</v>
      </c>
      <c r="S1619" s="23">
        <v>18</v>
      </c>
      <c r="T1619" s="23">
        <v>1</v>
      </c>
      <c r="U1619" s="23">
        <v>1</v>
      </c>
      <c r="V1619" s="23">
        <v>36</v>
      </c>
      <c r="W1619" s="23">
        <v>5.28</v>
      </c>
      <c r="X1619" s="23">
        <v>0</v>
      </c>
      <c r="Y1619" s="24">
        <v>0</v>
      </c>
      <c r="Z1619" s="23">
        <v>4</v>
      </c>
      <c r="AA1619" s="23">
        <v>7</v>
      </c>
      <c r="AB1619" s="19" t="str">
        <f>VLOOKUP(E:E,笔记匹配!A:X,3,FALSE)</f>
        <v>可可奈</v>
      </c>
      <c r="AC1619" s="19" t="str">
        <f>VLOOKUP(E:E,笔记匹配!A:X,2,FALSE)</f>
        <v>无</v>
      </c>
      <c r="AD1619" s="19" t="str">
        <f>VLOOKUP(E:E,笔记匹配!A:X,4,FALSE)</f>
        <v>无</v>
      </c>
    </row>
    <row r="1620" spans="1:30">
      <c r="A1620" s="22" t="s">
        <v>141</v>
      </c>
      <c r="B1620" s="22" t="s">
        <v>625</v>
      </c>
      <c r="C1620" s="23">
        <v>21579972</v>
      </c>
      <c r="D1620" s="22" t="s">
        <v>184</v>
      </c>
      <c r="E1620" s="22" t="s">
        <v>401</v>
      </c>
      <c r="F1620" s="22" t="s">
        <v>626</v>
      </c>
      <c r="G1620" s="23">
        <v>5291454</v>
      </c>
      <c r="H1620" s="22" t="s">
        <v>627</v>
      </c>
      <c r="I1620" s="23">
        <v>4455685</v>
      </c>
      <c r="J1620" s="22" t="s">
        <v>518</v>
      </c>
      <c r="K1620" s="23">
        <v>201.56</v>
      </c>
      <c r="L1620" s="23">
        <v>12767</v>
      </c>
      <c r="M1620" s="23">
        <v>816</v>
      </c>
      <c r="N1620" s="24">
        <v>0.0639</v>
      </c>
      <c r="O1620" s="23">
        <v>0.25</v>
      </c>
      <c r="P1620" s="23">
        <v>15.79</v>
      </c>
      <c r="Q1620" s="23">
        <v>7</v>
      </c>
      <c r="R1620" s="23">
        <v>0</v>
      </c>
      <c r="S1620" s="23">
        <v>3</v>
      </c>
      <c r="T1620" s="23">
        <v>0</v>
      </c>
      <c r="U1620" s="23">
        <v>0</v>
      </c>
      <c r="V1620" s="23">
        <v>10</v>
      </c>
      <c r="W1620" s="23">
        <v>20.16</v>
      </c>
      <c r="X1620" s="23">
        <v>0</v>
      </c>
      <c r="Y1620" s="24">
        <v>0</v>
      </c>
      <c r="Z1620" s="23">
        <v>1</v>
      </c>
      <c r="AA1620" s="23">
        <v>1</v>
      </c>
      <c r="AB1620" s="19" t="str">
        <f>VLOOKUP(E:E,笔记匹配!A:X,3,FALSE)</f>
        <v>是麦子吖~</v>
      </c>
      <c r="AC1620" s="19" t="str">
        <f>VLOOKUP(E:E,笔记匹配!A:X,2,FALSE)</f>
        <v>无</v>
      </c>
      <c r="AD1620" s="19" t="str">
        <f>VLOOKUP(E:E,笔记匹配!A:X,4,FALSE)</f>
        <v>无</v>
      </c>
    </row>
    <row r="1621" spans="1:30">
      <c r="A1621" s="22" t="s">
        <v>141</v>
      </c>
      <c r="B1621" s="22" t="s">
        <v>628</v>
      </c>
      <c r="C1621" s="23">
        <v>21705266</v>
      </c>
      <c r="D1621" s="22" t="s">
        <v>184</v>
      </c>
      <c r="E1621" s="22" t="s">
        <v>402</v>
      </c>
      <c r="F1621" s="22" t="s">
        <v>629</v>
      </c>
      <c r="G1621" s="23">
        <v>5346081</v>
      </c>
      <c r="H1621" s="22" t="s">
        <v>629</v>
      </c>
      <c r="I1621" s="23">
        <v>4497501</v>
      </c>
      <c r="J1621" s="22" t="s">
        <v>518</v>
      </c>
      <c r="K1621" s="23">
        <v>200.76</v>
      </c>
      <c r="L1621" s="23">
        <v>13451</v>
      </c>
      <c r="M1621" s="23">
        <v>984</v>
      </c>
      <c r="N1621" s="24">
        <v>0.0732</v>
      </c>
      <c r="O1621" s="23">
        <v>0.2</v>
      </c>
      <c r="P1621" s="23">
        <v>14.93</v>
      </c>
      <c r="Q1621" s="23">
        <v>14</v>
      </c>
      <c r="R1621" s="23">
        <v>0</v>
      </c>
      <c r="S1621" s="23">
        <v>14</v>
      </c>
      <c r="T1621" s="23">
        <v>2</v>
      </c>
      <c r="U1621" s="23">
        <v>0</v>
      </c>
      <c r="V1621" s="23">
        <v>30</v>
      </c>
      <c r="W1621" s="23">
        <v>6.69</v>
      </c>
      <c r="X1621" s="23">
        <v>0</v>
      </c>
      <c r="Y1621" s="24">
        <v>0</v>
      </c>
      <c r="Z1621" s="23">
        <v>2</v>
      </c>
      <c r="AA1621" s="23">
        <v>4</v>
      </c>
      <c r="AB1621" s="19" t="str">
        <f>VLOOKUP(E:E,笔记匹配!A:X,3,FALSE)</f>
        <v>小茹来杯冰美式</v>
      </c>
      <c r="AC1621" s="19" t="str">
        <f>VLOOKUP(E:E,笔记匹配!A:X,2,FALSE)</f>
        <v>月之精华</v>
      </c>
      <c r="AD1621" s="19" t="str">
        <f>VLOOKUP(E:E,笔记匹配!A:X,4,FALSE)</f>
        <v>无</v>
      </c>
    </row>
    <row r="1622" spans="1:30">
      <c r="A1622" s="22" t="s">
        <v>141</v>
      </c>
      <c r="B1622" s="22" t="s">
        <v>632</v>
      </c>
      <c r="C1622" s="23">
        <v>22927460</v>
      </c>
      <c r="D1622" s="22" t="s">
        <v>184</v>
      </c>
      <c r="E1622" s="22" t="s">
        <v>404</v>
      </c>
      <c r="F1622" s="22" t="s">
        <v>633</v>
      </c>
      <c r="G1622" s="23">
        <v>5934461</v>
      </c>
      <c r="H1622" s="22" t="s">
        <v>633</v>
      </c>
      <c r="I1622" s="23">
        <v>4945257</v>
      </c>
      <c r="J1622" s="22" t="s">
        <v>518</v>
      </c>
      <c r="K1622" s="23">
        <v>14.76</v>
      </c>
      <c r="L1622" s="23">
        <v>1054</v>
      </c>
      <c r="M1622" s="23">
        <v>26</v>
      </c>
      <c r="N1622" s="24">
        <v>0.0247</v>
      </c>
      <c r="O1622" s="23">
        <v>0.57</v>
      </c>
      <c r="P1622" s="23">
        <v>14</v>
      </c>
      <c r="Q1622" s="23">
        <v>3</v>
      </c>
      <c r="R1622" s="23">
        <v>0</v>
      </c>
      <c r="S1622" s="23">
        <v>3</v>
      </c>
      <c r="T1622" s="23">
        <v>0</v>
      </c>
      <c r="U1622" s="23">
        <v>0</v>
      </c>
      <c r="V1622" s="23">
        <v>6</v>
      </c>
      <c r="W1622" s="23">
        <v>2.46</v>
      </c>
      <c r="X1622" s="23">
        <v>0</v>
      </c>
      <c r="Y1622" s="24">
        <v>0</v>
      </c>
      <c r="Z1622" s="23">
        <v>0</v>
      </c>
      <c r="AA1622" s="23">
        <v>0</v>
      </c>
      <c r="AB1622" s="19" t="str">
        <f>VLOOKUP(E:E,笔记匹配!A:X,3,FALSE)</f>
        <v>央妈力推，宝藏育儿记录片，妈妈必看
分享四部值得一看的纪录片，部部封神‼️</v>
      </c>
      <c r="AC1622" s="19" t="str">
        <f>VLOOKUP(E:E,笔记匹配!A:X,2,FALSE)</f>
        <v>无</v>
      </c>
      <c r="AD1622" s="19" t="str">
        <f>VLOOKUP(E:E,笔记匹配!A:X,4,FALSE)</f>
        <v>无</v>
      </c>
    </row>
    <row r="1623" spans="1:30">
      <c r="A1623" s="22" t="s">
        <v>142</v>
      </c>
      <c r="B1623" s="22" t="s">
        <v>521</v>
      </c>
      <c r="C1623" s="23">
        <v>16642222</v>
      </c>
      <c r="D1623" s="22" t="s">
        <v>172</v>
      </c>
      <c r="E1623" s="22" t="s">
        <v>372</v>
      </c>
      <c r="F1623" s="22" t="s">
        <v>522</v>
      </c>
      <c r="G1623" s="23">
        <v>3233847</v>
      </c>
      <c r="H1623" s="22" t="s">
        <v>522</v>
      </c>
      <c r="I1623" s="23">
        <v>2619163</v>
      </c>
      <c r="J1623" s="22" t="s">
        <v>518</v>
      </c>
      <c r="K1623" s="23">
        <v>141.96</v>
      </c>
      <c r="L1623" s="23">
        <v>5729</v>
      </c>
      <c r="M1623" s="23">
        <v>189</v>
      </c>
      <c r="N1623" s="24">
        <v>0.033</v>
      </c>
      <c r="O1623" s="23">
        <v>0.75</v>
      </c>
      <c r="P1623" s="23">
        <v>24.78</v>
      </c>
      <c r="Q1623" s="23">
        <v>3</v>
      </c>
      <c r="R1623" s="23">
        <v>0</v>
      </c>
      <c r="S1623" s="23">
        <v>0</v>
      </c>
      <c r="T1623" s="23">
        <v>0</v>
      </c>
      <c r="U1623" s="23">
        <v>1</v>
      </c>
      <c r="V1623" s="23">
        <v>4</v>
      </c>
      <c r="W1623" s="23">
        <v>35.49</v>
      </c>
      <c r="X1623" s="23">
        <v>0</v>
      </c>
      <c r="Y1623" s="24">
        <v>0</v>
      </c>
      <c r="Z1623" s="23">
        <v>1</v>
      </c>
      <c r="AA1623" s="23">
        <v>0</v>
      </c>
      <c r="AB1623" s="19" t="str">
        <f>VLOOKUP(E:E,笔记匹配!A:X,3,FALSE)</f>
        <v>圆湘琴</v>
      </c>
      <c r="AC1623" s="19" t="str">
        <f>VLOOKUP(E:E,笔记匹配!A:X,2,FALSE)</f>
        <v>月之精华</v>
      </c>
      <c r="AD1623" s="19" t="str">
        <f>VLOOKUP(E:E,笔记匹配!A:X,4,FALSE)</f>
        <v>广禾堂月之精华</v>
      </c>
    </row>
    <row r="1624" spans="1:30">
      <c r="A1624" s="22" t="s">
        <v>142</v>
      </c>
      <c r="B1624" s="22" t="s">
        <v>521</v>
      </c>
      <c r="C1624" s="23">
        <v>16642794</v>
      </c>
      <c r="D1624" s="22" t="s">
        <v>172</v>
      </c>
      <c r="E1624" s="22" t="s">
        <v>372</v>
      </c>
      <c r="F1624" s="22" t="s">
        <v>523</v>
      </c>
      <c r="G1624" s="23">
        <v>3233955</v>
      </c>
      <c r="H1624" s="22" t="s">
        <v>523</v>
      </c>
      <c r="I1624" s="23">
        <v>2619293</v>
      </c>
      <c r="J1624" s="22" t="s">
        <v>518</v>
      </c>
      <c r="K1624" s="23">
        <v>137.47</v>
      </c>
      <c r="L1624" s="23">
        <v>5534</v>
      </c>
      <c r="M1624" s="23">
        <v>167</v>
      </c>
      <c r="N1624" s="24">
        <v>0.0302</v>
      </c>
      <c r="O1624" s="23">
        <v>0.82</v>
      </c>
      <c r="P1624" s="23">
        <v>24.84</v>
      </c>
      <c r="Q1624" s="23">
        <v>1</v>
      </c>
      <c r="R1624" s="23">
        <v>1</v>
      </c>
      <c r="S1624" s="23">
        <v>0</v>
      </c>
      <c r="T1624" s="23">
        <v>0</v>
      </c>
      <c r="U1624" s="23">
        <v>0</v>
      </c>
      <c r="V1624" s="23">
        <v>2</v>
      </c>
      <c r="W1624" s="23">
        <v>68.74</v>
      </c>
      <c r="X1624" s="23">
        <v>0</v>
      </c>
      <c r="Y1624" s="24">
        <v>0</v>
      </c>
      <c r="Z1624" s="23">
        <v>3</v>
      </c>
      <c r="AA1624" s="23">
        <v>0</v>
      </c>
      <c r="AB1624" s="19" t="str">
        <f>VLOOKUP(E:E,笔记匹配!A:X,3,FALSE)</f>
        <v>圆湘琴</v>
      </c>
      <c r="AC1624" s="19" t="str">
        <f>VLOOKUP(E:E,笔记匹配!A:X,2,FALSE)</f>
        <v>月之精华</v>
      </c>
      <c r="AD1624" s="19" t="str">
        <f>VLOOKUP(E:E,笔记匹配!A:X,4,FALSE)</f>
        <v>广禾堂月之精华</v>
      </c>
    </row>
    <row r="1625" spans="1:30">
      <c r="A1625" s="22" t="s">
        <v>142</v>
      </c>
      <c r="B1625" s="22" t="s">
        <v>521</v>
      </c>
      <c r="C1625" s="23">
        <v>16642894</v>
      </c>
      <c r="D1625" s="22" t="s">
        <v>172</v>
      </c>
      <c r="E1625" s="22" t="s">
        <v>372</v>
      </c>
      <c r="F1625" s="22" t="s">
        <v>524</v>
      </c>
      <c r="G1625" s="23">
        <v>3233979</v>
      </c>
      <c r="H1625" s="22" t="s">
        <v>524</v>
      </c>
      <c r="I1625" s="23">
        <v>2619310</v>
      </c>
      <c r="J1625" s="22" t="s">
        <v>518</v>
      </c>
      <c r="K1625" s="23">
        <v>1.48</v>
      </c>
      <c r="L1625" s="23">
        <v>127</v>
      </c>
      <c r="M1625" s="23">
        <v>5</v>
      </c>
      <c r="N1625" s="24">
        <v>0.0394</v>
      </c>
      <c r="O1625" s="23">
        <v>0.3</v>
      </c>
      <c r="P1625" s="23">
        <v>11.65</v>
      </c>
      <c r="Q1625" s="23">
        <v>0</v>
      </c>
      <c r="R1625" s="23">
        <v>0</v>
      </c>
      <c r="S1625" s="23">
        <v>0</v>
      </c>
      <c r="T1625" s="23">
        <v>0</v>
      </c>
      <c r="U1625" s="23">
        <v>0</v>
      </c>
      <c r="V1625" s="23">
        <v>0</v>
      </c>
      <c r="W1625" s="23">
        <v>0</v>
      </c>
      <c r="X1625" s="23">
        <v>0</v>
      </c>
      <c r="Y1625" s="24">
        <v>0</v>
      </c>
      <c r="Z1625" s="23">
        <v>0</v>
      </c>
      <c r="AA1625" s="23">
        <v>0</v>
      </c>
      <c r="AB1625" s="19" t="str">
        <f>VLOOKUP(E:E,笔记匹配!A:X,3,FALSE)</f>
        <v>圆湘琴</v>
      </c>
      <c r="AC1625" s="19" t="str">
        <f>VLOOKUP(E:E,笔记匹配!A:X,2,FALSE)</f>
        <v>月之精华</v>
      </c>
      <c r="AD1625" s="19" t="str">
        <f>VLOOKUP(E:E,笔记匹配!A:X,4,FALSE)</f>
        <v>广禾堂月之精华</v>
      </c>
    </row>
    <row r="1626" spans="1:30">
      <c r="A1626" s="22" t="s">
        <v>142</v>
      </c>
      <c r="B1626" s="22" t="s">
        <v>531</v>
      </c>
      <c r="C1626" s="23">
        <v>16851432</v>
      </c>
      <c r="D1626" s="22" t="s">
        <v>172</v>
      </c>
      <c r="E1626" s="22" t="s">
        <v>372</v>
      </c>
      <c r="F1626" s="22" t="s">
        <v>532</v>
      </c>
      <c r="G1626" s="23">
        <v>3264185</v>
      </c>
      <c r="H1626" s="22" t="s">
        <v>532</v>
      </c>
      <c r="I1626" s="23">
        <v>2651960</v>
      </c>
      <c r="J1626" s="22" t="s">
        <v>518</v>
      </c>
      <c r="K1626" s="23">
        <v>80.75</v>
      </c>
      <c r="L1626" s="23">
        <v>4275</v>
      </c>
      <c r="M1626" s="23">
        <v>174</v>
      </c>
      <c r="N1626" s="24">
        <v>0.0407</v>
      </c>
      <c r="O1626" s="23">
        <v>0.46</v>
      </c>
      <c r="P1626" s="23">
        <v>18.89</v>
      </c>
      <c r="Q1626" s="23">
        <v>1</v>
      </c>
      <c r="R1626" s="23">
        <v>0</v>
      </c>
      <c r="S1626" s="23">
        <v>0</v>
      </c>
      <c r="T1626" s="23">
        <v>0</v>
      </c>
      <c r="U1626" s="23">
        <v>0</v>
      </c>
      <c r="V1626" s="23">
        <v>1</v>
      </c>
      <c r="W1626" s="23">
        <v>80.75</v>
      </c>
      <c r="X1626" s="23">
        <v>0</v>
      </c>
      <c r="Y1626" s="24">
        <v>0</v>
      </c>
      <c r="Z1626" s="23">
        <v>2</v>
      </c>
      <c r="AA1626" s="23">
        <v>2</v>
      </c>
      <c r="AB1626" s="19" t="str">
        <f>VLOOKUP(E:E,笔记匹配!A:X,3,FALSE)</f>
        <v>圆湘琴</v>
      </c>
      <c r="AC1626" s="19" t="str">
        <f>VLOOKUP(E:E,笔记匹配!A:X,2,FALSE)</f>
        <v>月之精华</v>
      </c>
      <c r="AD1626" s="19" t="str">
        <f>VLOOKUP(E:E,笔记匹配!A:X,4,FALSE)</f>
        <v>广禾堂月之精华</v>
      </c>
    </row>
    <row r="1627" spans="1:30">
      <c r="A1627" s="22" t="s">
        <v>142</v>
      </c>
      <c r="B1627" s="22" t="s">
        <v>557</v>
      </c>
      <c r="C1627" s="23">
        <v>17419696</v>
      </c>
      <c r="D1627" s="22" t="s">
        <v>172</v>
      </c>
      <c r="E1627" s="22" t="s">
        <v>372</v>
      </c>
      <c r="F1627" s="22" t="s">
        <v>558</v>
      </c>
      <c r="G1627" s="23">
        <v>3345513</v>
      </c>
      <c r="H1627" s="22" t="s">
        <v>558</v>
      </c>
      <c r="I1627" s="23">
        <v>2733316</v>
      </c>
      <c r="J1627" s="22" t="s">
        <v>518</v>
      </c>
      <c r="K1627" s="23">
        <v>155.42</v>
      </c>
      <c r="L1627" s="23">
        <v>8017</v>
      </c>
      <c r="M1627" s="23">
        <v>224</v>
      </c>
      <c r="N1627" s="24">
        <v>0.0279</v>
      </c>
      <c r="O1627" s="23">
        <v>0.69</v>
      </c>
      <c r="P1627" s="23">
        <v>19.39</v>
      </c>
      <c r="Q1627" s="23">
        <v>2</v>
      </c>
      <c r="R1627" s="23">
        <v>0</v>
      </c>
      <c r="S1627" s="23">
        <v>0</v>
      </c>
      <c r="T1627" s="23">
        <v>1</v>
      </c>
      <c r="U1627" s="23">
        <v>0</v>
      </c>
      <c r="V1627" s="23">
        <v>3</v>
      </c>
      <c r="W1627" s="23">
        <v>51.81</v>
      </c>
      <c r="X1627" s="23">
        <v>0</v>
      </c>
      <c r="Y1627" s="24">
        <v>0</v>
      </c>
      <c r="Z1627" s="23">
        <v>1</v>
      </c>
      <c r="AA1627" s="23">
        <v>0</v>
      </c>
      <c r="AB1627" s="19" t="str">
        <f>VLOOKUP(E:E,笔记匹配!A:X,3,FALSE)</f>
        <v>圆湘琴</v>
      </c>
      <c r="AC1627" s="19" t="str">
        <f>VLOOKUP(E:E,笔记匹配!A:X,2,FALSE)</f>
        <v>月之精华</v>
      </c>
      <c r="AD1627" s="19" t="str">
        <f>VLOOKUP(E:E,笔记匹配!A:X,4,FALSE)</f>
        <v>广禾堂月之精华</v>
      </c>
    </row>
    <row r="1628" spans="1:30">
      <c r="A1628" s="22" t="s">
        <v>142</v>
      </c>
      <c r="B1628" s="22" t="s">
        <v>569</v>
      </c>
      <c r="C1628" s="23">
        <v>17994331</v>
      </c>
      <c r="D1628" s="22" t="s">
        <v>172</v>
      </c>
      <c r="E1628" s="22" t="s">
        <v>372</v>
      </c>
      <c r="F1628" s="22" t="s">
        <v>570</v>
      </c>
      <c r="G1628" s="23">
        <v>3555881</v>
      </c>
      <c r="H1628" s="22" t="s">
        <v>570</v>
      </c>
      <c r="I1628" s="23">
        <v>2940876</v>
      </c>
      <c r="J1628" s="22" t="s">
        <v>518</v>
      </c>
      <c r="K1628" s="23">
        <v>3.74</v>
      </c>
      <c r="L1628" s="23">
        <v>262</v>
      </c>
      <c r="M1628" s="23">
        <v>13</v>
      </c>
      <c r="N1628" s="24">
        <v>0.0496</v>
      </c>
      <c r="O1628" s="23">
        <v>0.29</v>
      </c>
      <c r="P1628" s="23">
        <v>14.27</v>
      </c>
      <c r="Q1628" s="23">
        <v>0</v>
      </c>
      <c r="R1628" s="23">
        <v>0</v>
      </c>
      <c r="S1628" s="23">
        <v>0</v>
      </c>
      <c r="T1628" s="23">
        <v>0</v>
      </c>
      <c r="U1628" s="23">
        <v>0</v>
      </c>
      <c r="V1628" s="23">
        <v>0</v>
      </c>
      <c r="W1628" s="23">
        <v>0</v>
      </c>
      <c r="X1628" s="23">
        <v>0</v>
      </c>
      <c r="Y1628" s="24">
        <v>0</v>
      </c>
      <c r="Z1628" s="23">
        <v>0</v>
      </c>
      <c r="AA1628" s="23">
        <v>0</v>
      </c>
      <c r="AB1628" s="19" t="str">
        <f>VLOOKUP(E:E,笔记匹配!A:X,3,FALSE)</f>
        <v>圆湘琴</v>
      </c>
      <c r="AC1628" s="19" t="str">
        <f>VLOOKUP(E:E,笔记匹配!A:X,2,FALSE)</f>
        <v>月之精华</v>
      </c>
      <c r="AD1628" s="19" t="str">
        <f>VLOOKUP(E:E,笔记匹配!A:X,4,FALSE)</f>
        <v>广禾堂月之精华</v>
      </c>
    </row>
    <row r="1629" spans="1:30">
      <c r="A1629" s="22" t="s">
        <v>142</v>
      </c>
      <c r="B1629" s="22" t="s">
        <v>573</v>
      </c>
      <c r="C1629" s="23">
        <v>18062841</v>
      </c>
      <c r="D1629" s="22" t="s">
        <v>172</v>
      </c>
      <c r="E1629" s="22" t="s">
        <v>373</v>
      </c>
      <c r="F1629" s="22" t="s">
        <v>574</v>
      </c>
      <c r="G1629" s="23">
        <v>3590010</v>
      </c>
      <c r="H1629" s="22" t="s">
        <v>575</v>
      </c>
      <c r="I1629" s="23">
        <v>2975201</v>
      </c>
      <c r="J1629" s="22" t="s">
        <v>518</v>
      </c>
      <c r="K1629" s="23">
        <v>4.73</v>
      </c>
      <c r="L1629" s="23">
        <v>187</v>
      </c>
      <c r="M1629" s="23">
        <v>16</v>
      </c>
      <c r="N1629" s="24">
        <v>0.0856</v>
      </c>
      <c r="O1629" s="23">
        <v>0.3</v>
      </c>
      <c r="P1629" s="23">
        <v>25.29</v>
      </c>
      <c r="Q1629" s="23">
        <v>0</v>
      </c>
      <c r="R1629" s="23">
        <v>0</v>
      </c>
      <c r="S1629" s="23">
        <v>0</v>
      </c>
      <c r="T1629" s="23">
        <v>0</v>
      </c>
      <c r="U1629" s="23">
        <v>0</v>
      </c>
      <c r="V1629" s="23">
        <v>0</v>
      </c>
      <c r="W1629" s="23">
        <v>0</v>
      </c>
      <c r="X1629" s="23">
        <v>0</v>
      </c>
      <c r="Y1629" s="24">
        <v>0</v>
      </c>
      <c r="Z1629" s="23">
        <v>0</v>
      </c>
      <c r="AA1629" s="23">
        <v>0</v>
      </c>
      <c r="AB1629" s="19" t="str">
        <f>VLOOKUP(E:E,笔记匹配!A:X,3,FALSE)</f>
        <v>西米是个小可爱</v>
      </c>
      <c r="AC1629" s="19" t="str">
        <f>VLOOKUP(E:E,笔记匹配!A:X,2,FALSE)</f>
        <v>月之精华</v>
      </c>
      <c r="AD1629" s="19" t="str">
        <f>VLOOKUP(E:E,笔记匹配!A:X,4,FALSE)</f>
        <v>广禾堂</v>
      </c>
    </row>
    <row r="1630" spans="1:30">
      <c r="A1630" s="22" t="s">
        <v>142</v>
      </c>
      <c r="B1630" s="22" t="s">
        <v>573</v>
      </c>
      <c r="C1630" s="23">
        <v>18063010</v>
      </c>
      <c r="D1630" s="22" t="s">
        <v>172</v>
      </c>
      <c r="E1630" s="22" t="s">
        <v>373</v>
      </c>
      <c r="F1630" s="22" t="s">
        <v>576</v>
      </c>
      <c r="G1630" s="23">
        <v>3590089</v>
      </c>
      <c r="H1630" s="22" t="s">
        <v>577</v>
      </c>
      <c r="I1630" s="23">
        <v>2975278</v>
      </c>
      <c r="J1630" s="22" t="s">
        <v>518</v>
      </c>
      <c r="K1630" s="23">
        <v>75.86</v>
      </c>
      <c r="L1630" s="23">
        <v>4314</v>
      </c>
      <c r="M1630" s="23">
        <v>177</v>
      </c>
      <c r="N1630" s="24">
        <v>0.041</v>
      </c>
      <c r="O1630" s="23">
        <v>0.43</v>
      </c>
      <c r="P1630" s="23">
        <v>17.58</v>
      </c>
      <c r="Q1630" s="23">
        <v>3</v>
      </c>
      <c r="R1630" s="23">
        <v>0</v>
      </c>
      <c r="S1630" s="23">
        <v>1</v>
      </c>
      <c r="T1630" s="23">
        <v>1</v>
      </c>
      <c r="U1630" s="23">
        <v>0</v>
      </c>
      <c r="V1630" s="23">
        <v>5</v>
      </c>
      <c r="W1630" s="23">
        <v>15.17</v>
      </c>
      <c r="X1630" s="23">
        <v>0</v>
      </c>
      <c r="Y1630" s="24">
        <v>0</v>
      </c>
      <c r="Z1630" s="23">
        <v>0</v>
      </c>
      <c r="AA1630" s="23">
        <v>0</v>
      </c>
      <c r="AB1630" s="19" t="str">
        <f>VLOOKUP(E:E,笔记匹配!A:X,3,FALSE)</f>
        <v>西米是个小可爱</v>
      </c>
      <c r="AC1630" s="19" t="str">
        <f>VLOOKUP(E:E,笔记匹配!A:X,2,FALSE)</f>
        <v>月之精华</v>
      </c>
      <c r="AD1630" s="19" t="str">
        <f>VLOOKUP(E:E,笔记匹配!A:X,4,FALSE)</f>
        <v>广禾堂</v>
      </c>
    </row>
    <row r="1631" spans="1:30">
      <c r="A1631" s="22" t="s">
        <v>142</v>
      </c>
      <c r="B1631" s="22" t="s">
        <v>578</v>
      </c>
      <c r="C1631" s="23">
        <v>18063089</v>
      </c>
      <c r="D1631" s="22" t="s">
        <v>172</v>
      </c>
      <c r="E1631" s="22" t="s">
        <v>372</v>
      </c>
      <c r="F1631" s="22" t="s">
        <v>579</v>
      </c>
      <c r="G1631" s="23">
        <v>3590129</v>
      </c>
      <c r="H1631" s="22" t="s">
        <v>580</v>
      </c>
      <c r="I1631" s="23">
        <v>2975322</v>
      </c>
      <c r="J1631" s="22" t="s">
        <v>518</v>
      </c>
      <c r="K1631" s="23">
        <v>56.73</v>
      </c>
      <c r="L1631" s="23">
        <v>2223</v>
      </c>
      <c r="M1631" s="23">
        <v>70</v>
      </c>
      <c r="N1631" s="24">
        <v>0.0315</v>
      </c>
      <c r="O1631" s="23">
        <v>0.81</v>
      </c>
      <c r="P1631" s="23">
        <v>25.52</v>
      </c>
      <c r="Q1631" s="23">
        <v>0</v>
      </c>
      <c r="R1631" s="23">
        <v>0</v>
      </c>
      <c r="S1631" s="23">
        <v>0</v>
      </c>
      <c r="T1631" s="23">
        <v>0</v>
      </c>
      <c r="U1631" s="23">
        <v>0</v>
      </c>
      <c r="V1631" s="23">
        <v>0</v>
      </c>
      <c r="W1631" s="23">
        <v>0</v>
      </c>
      <c r="X1631" s="23">
        <v>0</v>
      </c>
      <c r="Y1631" s="24">
        <v>0</v>
      </c>
      <c r="Z1631" s="23">
        <v>0</v>
      </c>
      <c r="AA1631" s="23">
        <v>0</v>
      </c>
      <c r="AB1631" s="19" t="str">
        <f>VLOOKUP(E:E,笔记匹配!A:X,3,FALSE)</f>
        <v>圆湘琴</v>
      </c>
      <c r="AC1631" s="19" t="str">
        <f>VLOOKUP(E:E,笔记匹配!A:X,2,FALSE)</f>
        <v>月之精华</v>
      </c>
      <c r="AD1631" s="19" t="str">
        <f>VLOOKUP(E:E,笔记匹配!A:X,4,FALSE)</f>
        <v>广禾堂月之精华</v>
      </c>
    </row>
    <row r="1632" spans="1:30">
      <c r="A1632" s="22" t="s">
        <v>142</v>
      </c>
      <c r="B1632" s="22" t="s">
        <v>590</v>
      </c>
      <c r="C1632" s="23">
        <v>19153892</v>
      </c>
      <c r="D1632" s="22" t="s">
        <v>184</v>
      </c>
      <c r="E1632" s="22" t="s">
        <v>374</v>
      </c>
      <c r="F1632" s="22" t="s">
        <v>591</v>
      </c>
      <c r="G1632" s="23">
        <v>4107361</v>
      </c>
      <c r="H1632" s="22" t="s">
        <v>591</v>
      </c>
      <c r="I1632" s="23">
        <v>3489735</v>
      </c>
      <c r="J1632" s="22" t="s">
        <v>518</v>
      </c>
      <c r="K1632" s="23">
        <v>37.07</v>
      </c>
      <c r="L1632" s="23">
        <v>884</v>
      </c>
      <c r="M1632" s="23">
        <v>75</v>
      </c>
      <c r="N1632" s="24">
        <v>0.0848</v>
      </c>
      <c r="O1632" s="23">
        <v>0.49</v>
      </c>
      <c r="P1632" s="23">
        <v>41.93</v>
      </c>
      <c r="Q1632" s="23">
        <v>2</v>
      </c>
      <c r="R1632" s="23">
        <v>0</v>
      </c>
      <c r="S1632" s="23">
        <v>6</v>
      </c>
      <c r="T1632" s="23">
        <v>0</v>
      </c>
      <c r="U1632" s="23">
        <v>0</v>
      </c>
      <c r="V1632" s="23">
        <v>8</v>
      </c>
      <c r="W1632" s="23">
        <v>4.63</v>
      </c>
      <c r="X1632" s="23">
        <v>0</v>
      </c>
      <c r="Y1632" s="24">
        <v>0</v>
      </c>
      <c r="Z1632" s="23">
        <v>0</v>
      </c>
      <c r="AA1632" s="23">
        <v>0</v>
      </c>
      <c r="AB1632" s="19" t="str">
        <f>VLOOKUP(E:E,笔记匹配!A:X,3,FALSE)</f>
        <v>是你拐</v>
      </c>
      <c r="AC1632" s="19" t="str">
        <f>VLOOKUP(E:E,笔记匹配!A:X,2,FALSE)</f>
        <v>月之精华</v>
      </c>
      <c r="AD1632" s="19" t="str">
        <f>VLOOKUP(E:E,笔记匹配!A:X,4,FALSE)</f>
        <v>广禾堂月之精华</v>
      </c>
    </row>
    <row r="1633" spans="1:30">
      <c r="A1633" s="22" t="s">
        <v>142</v>
      </c>
      <c r="B1633" s="22" t="s">
        <v>598</v>
      </c>
      <c r="C1633" s="23">
        <v>19868929</v>
      </c>
      <c r="D1633" s="22" t="s">
        <v>172</v>
      </c>
      <c r="E1633" s="22" t="s">
        <v>372</v>
      </c>
      <c r="F1633" s="22" t="s">
        <v>599</v>
      </c>
      <c r="G1633" s="23">
        <v>4439660</v>
      </c>
      <c r="H1633" s="22" t="s">
        <v>599</v>
      </c>
      <c r="I1633" s="23">
        <v>3806955</v>
      </c>
      <c r="J1633" s="22" t="s">
        <v>518</v>
      </c>
      <c r="K1633" s="23">
        <v>116.22</v>
      </c>
      <c r="L1633" s="23">
        <v>4819</v>
      </c>
      <c r="M1633" s="23">
        <v>145</v>
      </c>
      <c r="N1633" s="24">
        <v>0.0301</v>
      </c>
      <c r="O1633" s="23">
        <v>0.8</v>
      </c>
      <c r="P1633" s="23">
        <v>24.12</v>
      </c>
      <c r="Q1633" s="23">
        <v>0</v>
      </c>
      <c r="R1633" s="23">
        <v>0</v>
      </c>
      <c r="S1633" s="23">
        <v>0</v>
      </c>
      <c r="T1633" s="23">
        <v>0</v>
      </c>
      <c r="U1633" s="23">
        <v>0</v>
      </c>
      <c r="V1633" s="23">
        <v>0</v>
      </c>
      <c r="W1633" s="23">
        <v>0</v>
      </c>
      <c r="X1633" s="23">
        <v>0</v>
      </c>
      <c r="Y1633" s="24">
        <v>0</v>
      </c>
      <c r="Z1633" s="23">
        <v>0</v>
      </c>
      <c r="AA1633" s="23">
        <v>0</v>
      </c>
      <c r="AB1633" s="19" t="str">
        <f>VLOOKUP(E:E,笔记匹配!A:X,3,FALSE)</f>
        <v>圆湘琴</v>
      </c>
      <c r="AC1633" s="19" t="str">
        <f>VLOOKUP(E:E,笔记匹配!A:X,2,FALSE)</f>
        <v>月之精华</v>
      </c>
      <c r="AD1633" s="19" t="str">
        <f>VLOOKUP(E:E,笔记匹配!A:X,4,FALSE)</f>
        <v>广禾堂月之精华</v>
      </c>
    </row>
    <row r="1634" spans="1:30">
      <c r="A1634" s="22" t="s">
        <v>142</v>
      </c>
      <c r="B1634" s="22" t="s">
        <v>610</v>
      </c>
      <c r="C1634" s="23">
        <v>20800058</v>
      </c>
      <c r="D1634" s="22" t="s">
        <v>184</v>
      </c>
      <c r="E1634" s="22" t="s">
        <v>372</v>
      </c>
      <c r="F1634" s="22" t="s">
        <v>611</v>
      </c>
      <c r="G1634" s="23">
        <v>4924835</v>
      </c>
      <c r="H1634" s="22" t="s">
        <v>611</v>
      </c>
      <c r="I1634" s="23">
        <v>4180685</v>
      </c>
      <c r="J1634" s="22" t="s">
        <v>518</v>
      </c>
      <c r="K1634" s="23">
        <v>93</v>
      </c>
      <c r="L1634" s="23">
        <v>2428</v>
      </c>
      <c r="M1634" s="23">
        <v>114</v>
      </c>
      <c r="N1634" s="24">
        <v>0.047</v>
      </c>
      <c r="O1634" s="23">
        <v>0.82</v>
      </c>
      <c r="P1634" s="23">
        <v>38.3</v>
      </c>
      <c r="Q1634" s="23">
        <v>6</v>
      </c>
      <c r="R1634" s="23">
        <v>0</v>
      </c>
      <c r="S1634" s="23">
        <v>4</v>
      </c>
      <c r="T1634" s="23">
        <v>0</v>
      </c>
      <c r="U1634" s="23">
        <v>0</v>
      </c>
      <c r="V1634" s="23">
        <v>10</v>
      </c>
      <c r="W1634" s="23">
        <v>9.3</v>
      </c>
      <c r="X1634" s="23">
        <v>0</v>
      </c>
      <c r="Y1634" s="24">
        <v>0</v>
      </c>
      <c r="Z1634" s="23">
        <v>1</v>
      </c>
      <c r="AA1634" s="23">
        <v>1</v>
      </c>
      <c r="AB1634" s="19" t="str">
        <f>VLOOKUP(E:E,笔记匹配!A:X,3,FALSE)</f>
        <v>圆湘琴</v>
      </c>
      <c r="AC1634" s="19" t="str">
        <f>VLOOKUP(E:E,笔记匹配!A:X,2,FALSE)</f>
        <v>月之精华</v>
      </c>
      <c r="AD1634" s="19" t="str">
        <f>VLOOKUP(E:E,笔记匹配!A:X,4,FALSE)</f>
        <v>广禾堂月之精华</v>
      </c>
    </row>
    <row r="1635" spans="1:30">
      <c r="A1635" s="22" t="s">
        <v>142</v>
      </c>
      <c r="B1635" s="22" t="s">
        <v>614</v>
      </c>
      <c r="C1635" s="23">
        <v>20930624</v>
      </c>
      <c r="D1635" s="22" t="s">
        <v>184</v>
      </c>
      <c r="E1635" s="22" t="s">
        <v>390</v>
      </c>
      <c r="F1635" s="22" t="s">
        <v>615</v>
      </c>
      <c r="G1635" s="23">
        <v>4989047</v>
      </c>
      <c r="H1635" s="22" t="s">
        <v>616</v>
      </c>
      <c r="I1635" s="23">
        <v>4228648</v>
      </c>
      <c r="J1635" s="22" t="s">
        <v>518</v>
      </c>
      <c r="K1635" s="23">
        <v>410</v>
      </c>
      <c r="L1635" s="23">
        <v>12708</v>
      </c>
      <c r="M1635" s="23">
        <v>699</v>
      </c>
      <c r="N1635" s="24">
        <v>0.055</v>
      </c>
      <c r="O1635" s="23">
        <v>0.59</v>
      </c>
      <c r="P1635" s="23">
        <v>32.26</v>
      </c>
      <c r="Q1635" s="23">
        <v>48</v>
      </c>
      <c r="R1635" s="23">
        <v>0</v>
      </c>
      <c r="S1635" s="23">
        <v>33</v>
      </c>
      <c r="T1635" s="23">
        <v>1</v>
      </c>
      <c r="U1635" s="23">
        <v>0</v>
      </c>
      <c r="V1635" s="23">
        <v>82</v>
      </c>
      <c r="W1635" s="23">
        <v>5</v>
      </c>
      <c r="X1635" s="23">
        <v>0</v>
      </c>
      <c r="Y1635" s="24">
        <v>0</v>
      </c>
      <c r="Z1635" s="23">
        <v>6</v>
      </c>
      <c r="AA1635" s="23">
        <v>3</v>
      </c>
      <c r="AB1635" s="19" t="str">
        <f>VLOOKUP(E:E,笔记匹配!A:X,3,FALSE)</f>
        <v>大雷芸</v>
      </c>
      <c r="AC1635" s="19" t="str">
        <f>VLOOKUP(E:E,笔记匹配!A:X,2,FALSE)</f>
        <v>月之精华</v>
      </c>
      <c r="AD1635" s="19" t="str">
        <f>VLOOKUP(E:E,笔记匹配!A:X,4,FALSE)</f>
        <v>广禾堂</v>
      </c>
    </row>
    <row r="1636" spans="1:30">
      <c r="A1636" s="22" t="s">
        <v>142</v>
      </c>
      <c r="B1636" s="22" t="s">
        <v>617</v>
      </c>
      <c r="C1636" s="23">
        <v>21038669</v>
      </c>
      <c r="D1636" s="22" t="s">
        <v>184</v>
      </c>
      <c r="E1636" s="22" t="s">
        <v>397</v>
      </c>
      <c r="F1636" s="22" t="s">
        <v>619</v>
      </c>
      <c r="G1636" s="23">
        <v>5038347</v>
      </c>
      <c r="H1636" s="22" t="s">
        <v>619</v>
      </c>
      <c r="I1636" s="23">
        <v>4265435</v>
      </c>
      <c r="J1636" s="22" t="s">
        <v>518</v>
      </c>
      <c r="K1636" s="23">
        <v>62.4</v>
      </c>
      <c r="L1636" s="23">
        <v>2054</v>
      </c>
      <c r="M1636" s="23">
        <v>88</v>
      </c>
      <c r="N1636" s="24">
        <v>0.0428</v>
      </c>
      <c r="O1636" s="23">
        <v>0.71</v>
      </c>
      <c r="P1636" s="23">
        <v>30.38</v>
      </c>
      <c r="Q1636" s="23">
        <v>6</v>
      </c>
      <c r="R1636" s="23">
        <v>0</v>
      </c>
      <c r="S1636" s="23">
        <v>4</v>
      </c>
      <c r="T1636" s="23">
        <v>0</v>
      </c>
      <c r="U1636" s="23">
        <v>0</v>
      </c>
      <c r="V1636" s="23">
        <v>10</v>
      </c>
      <c r="W1636" s="23">
        <v>6.24</v>
      </c>
      <c r="X1636" s="23">
        <v>0</v>
      </c>
      <c r="Y1636" s="24">
        <v>0</v>
      </c>
      <c r="Z1636" s="23">
        <v>1</v>
      </c>
      <c r="AA1636" s="23">
        <v>0</v>
      </c>
      <c r="AB1636" s="19" t="str">
        <f>VLOOKUP(E:E,笔记匹配!A:X,3,FALSE)</f>
        <v>木木酱</v>
      </c>
      <c r="AC1636" s="19" t="str">
        <f>VLOOKUP(E:E,笔记匹配!A:X,2,FALSE)</f>
        <v>月之精华</v>
      </c>
      <c r="AD1636" s="19" t="str">
        <f>VLOOKUP(E:E,笔记匹配!A:X,4,FALSE)</f>
        <v>广禾堂月子汤</v>
      </c>
    </row>
    <row r="1637" spans="1:30">
      <c r="A1637" s="22" t="s">
        <v>142</v>
      </c>
      <c r="B1637" s="22" t="s">
        <v>620</v>
      </c>
      <c r="C1637" s="23">
        <v>21399553</v>
      </c>
      <c r="D1637" s="22" t="s">
        <v>184</v>
      </c>
      <c r="E1637" s="22" t="s">
        <v>398</v>
      </c>
      <c r="F1637" s="22" t="s">
        <v>621</v>
      </c>
      <c r="G1637" s="23">
        <v>5211391</v>
      </c>
      <c r="H1637" s="22" t="s">
        <v>621</v>
      </c>
      <c r="I1637" s="23">
        <v>4393763</v>
      </c>
      <c r="J1637" s="22" t="s">
        <v>518</v>
      </c>
      <c r="K1637" s="23">
        <v>75.54</v>
      </c>
      <c r="L1637" s="23">
        <v>2811</v>
      </c>
      <c r="M1637" s="23">
        <v>103</v>
      </c>
      <c r="N1637" s="24">
        <v>0.0366</v>
      </c>
      <c r="O1637" s="23">
        <v>0.73</v>
      </c>
      <c r="P1637" s="23">
        <v>26.87</v>
      </c>
      <c r="Q1637" s="23">
        <v>10</v>
      </c>
      <c r="R1637" s="23">
        <v>0</v>
      </c>
      <c r="S1637" s="23">
        <v>8</v>
      </c>
      <c r="T1637" s="23">
        <v>0</v>
      </c>
      <c r="U1637" s="23">
        <v>0</v>
      </c>
      <c r="V1637" s="23">
        <v>18</v>
      </c>
      <c r="W1637" s="23">
        <v>4.2</v>
      </c>
      <c r="X1637" s="23">
        <v>0</v>
      </c>
      <c r="Y1637" s="24">
        <v>0</v>
      </c>
      <c r="Z1637" s="23">
        <v>2</v>
      </c>
      <c r="AA1637" s="23">
        <v>1</v>
      </c>
      <c r="AB1637" s="19" t="str">
        <f>VLOOKUP(E:E,笔记匹配!A:X,3,FALSE)</f>
        <v>苏Su超级爱吃甜品呀</v>
      </c>
      <c r="AC1637" s="19" t="str">
        <f>VLOOKUP(E:E,笔记匹配!A:X,2,FALSE)</f>
        <v>月之精华</v>
      </c>
      <c r="AD1637" s="19" t="str">
        <f>VLOOKUP(E:E,笔记匹配!A:X,4,FALSE)</f>
        <v>无</v>
      </c>
    </row>
    <row r="1638" spans="1:30">
      <c r="A1638" s="22" t="s">
        <v>142</v>
      </c>
      <c r="B1638" s="22" t="s">
        <v>622</v>
      </c>
      <c r="C1638" s="23">
        <v>21495214</v>
      </c>
      <c r="D1638" s="22" t="s">
        <v>184</v>
      </c>
      <c r="E1638" s="22" t="s">
        <v>399</v>
      </c>
      <c r="F1638" s="22" t="s">
        <v>623</v>
      </c>
      <c r="G1638" s="23">
        <v>5254218</v>
      </c>
      <c r="H1638" s="22" t="s">
        <v>623</v>
      </c>
      <c r="I1638" s="23">
        <v>4426644</v>
      </c>
      <c r="J1638" s="22" t="s">
        <v>518</v>
      </c>
      <c r="K1638" s="23">
        <v>177.89</v>
      </c>
      <c r="L1638" s="23">
        <v>12519</v>
      </c>
      <c r="M1638" s="23">
        <v>829</v>
      </c>
      <c r="N1638" s="24">
        <v>0.0662</v>
      </c>
      <c r="O1638" s="23">
        <v>0.21</v>
      </c>
      <c r="P1638" s="23">
        <v>14.21</v>
      </c>
      <c r="Q1638" s="23">
        <v>8</v>
      </c>
      <c r="R1638" s="23">
        <v>0</v>
      </c>
      <c r="S1638" s="23">
        <v>8</v>
      </c>
      <c r="T1638" s="23">
        <v>2</v>
      </c>
      <c r="U1638" s="23">
        <v>2</v>
      </c>
      <c r="V1638" s="23">
        <v>20</v>
      </c>
      <c r="W1638" s="23">
        <v>8.89</v>
      </c>
      <c r="X1638" s="23">
        <v>0</v>
      </c>
      <c r="Y1638" s="24">
        <v>0</v>
      </c>
      <c r="Z1638" s="23">
        <v>6</v>
      </c>
      <c r="AA1638" s="23">
        <v>21</v>
      </c>
      <c r="AB1638" s="19" t="str">
        <f>VLOOKUP(E:E,笔记匹配!A:X,3,FALSE)</f>
        <v>可可奈</v>
      </c>
      <c r="AC1638" s="19" t="str">
        <f>VLOOKUP(E:E,笔记匹配!A:X,2,FALSE)</f>
        <v>无</v>
      </c>
      <c r="AD1638" s="19" t="str">
        <f>VLOOKUP(E:E,笔记匹配!A:X,4,FALSE)</f>
        <v>无</v>
      </c>
    </row>
    <row r="1639" spans="1:30">
      <c r="A1639" s="22" t="s">
        <v>142</v>
      </c>
      <c r="B1639" s="22" t="s">
        <v>625</v>
      </c>
      <c r="C1639" s="23">
        <v>21579972</v>
      </c>
      <c r="D1639" s="22" t="s">
        <v>184</v>
      </c>
      <c r="E1639" s="22" t="s">
        <v>401</v>
      </c>
      <c r="F1639" s="22" t="s">
        <v>626</v>
      </c>
      <c r="G1639" s="23">
        <v>5291454</v>
      </c>
      <c r="H1639" s="22" t="s">
        <v>627</v>
      </c>
      <c r="I1639" s="23">
        <v>4455685</v>
      </c>
      <c r="J1639" s="22" t="s">
        <v>518</v>
      </c>
      <c r="K1639" s="23">
        <v>202.86</v>
      </c>
      <c r="L1639" s="23">
        <v>14637</v>
      </c>
      <c r="M1639" s="23">
        <v>928</v>
      </c>
      <c r="N1639" s="24">
        <v>0.0634</v>
      </c>
      <c r="O1639" s="23">
        <v>0.22</v>
      </c>
      <c r="P1639" s="23">
        <v>13.86</v>
      </c>
      <c r="Q1639" s="23">
        <v>5</v>
      </c>
      <c r="R1639" s="23">
        <v>0</v>
      </c>
      <c r="S1639" s="23">
        <v>2</v>
      </c>
      <c r="T1639" s="23">
        <v>0</v>
      </c>
      <c r="U1639" s="23">
        <v>0</v>
      </c>
      <c r="V1639" s="23">
        <v>7</v>
      </c>
      <c r="W1639" s="23">
        <v>28.98</v>
      </c>
      <c r="X1639" s="23">
        <v>0</v>
      </c>
      <c r="Y1639" s="24">
        <v>0</v>
      </c>
      <c r="Z1639" s="23">
        <v>1</v>
      </c>
      <c r="AA1639" s="23">
        <v>0</v>
      </c>
      <c r="AB1639" s="19" t="str">
        <f>VLOOKUP(E:E,笔记匹配!A:X,3,FALSE)</f>
        <v>是麦子吖~</v>
      </c>
      <c r="AC1639" s="19" t="str">
        <f>VLOOKUP(E:E,笔记匹配!A:X,2,FALSE)</f>
        <v>无</v>
      </c>
      <c r="AD1639" s="19" t="str">
        <f>VLOOKUP(E:E,笔记匹配!A:X,4,FALSE)</f>
        <v>无</v>
      </c>
    </row>
    <row r="1640" spans="1:30">
      <c r="A1640" s="22" t="s">
        <v>142</v>
      </c>
      <c r="B1640" s="22" t="s">
        <v>628</v>
      </c>
      <c r="C1640" s="23">
        <v>21705266</v>
      </c>
      <c r="D1640" s="22" t="s">
        <v>184</v>
      </c>
      <c r="E1640" s="22" t="s">
        <v>402</v>
      </c>
      <c r="F1640" s="22" t="s">
        <v>629</v>
      </c>
      <c r="G1640" s="23">
        <v>5346081</v>
      </c>
      <c r="H1640" s="22" t="s">
        <v>629</v>
      </c>
      <c r="I1640" s="23">
        <v>4497501</v>
      </c>
      <c r="J1640" s="22" t="s">
        <v>518</v>
      </c>
      <c r="K1640" s="23">
        <v>184.31</v>
      </c>
      <c r="L1640" s="23">
        <v>13667</v>
      </c>
      <c r="M1640" s="23">
        <v>1062</v>
      </c>
      <c r="N1640" s="24">
        <v>0.0777</v>
      </c>
      <c r="O1640" s="23">
        <v>0.17</v>
      </c>
      <c r="P1640" s="23">
        <v>13.49</v>
      </c>
      <c r="Q1640" s="23">
        <v>17</v>
      </c>
      <c r="R1640" s="23">
        <v>1</v>
      </c>
      <c r="S1640" s="23">
        <v>10</v>
      </c>
      <c r="T1640" s="23">
        <v>1</v>
      </c>
      <c r="U1640" s="23">
        <v>0</v>
      </c>
      <c r="V1640" s="23">
        <v>29</v>
      </c>
      <c r="W1640" s="23">
        <v>6.36</v>
      </c>
      <c r="X1640" s="23">
        <v>0</v>
      </c>
      <c r="Y1640" s="24">
        <v>0</v>
      </c>
      <c r="Z1640" s="23">
        <v>2</v>
      </c>
      <c r="AA1640" s="23">
        <v>2</v>
      </c>
      <c r="AB1640" s="19" t="str">
        <f>VLOOKUP(E:E,笔记匹配!A:X,3,FALSE)</f>
        <v>小茹来杯冰美式</v>
      </c>
      <c r="AC1640" s="19" t="str">
        <f>VLOOKUP(E:E,笔记匹配!A:X,2,FALSE)</f>
        <v>月之精华</v>
      </c>
      <c r="AD1640" s="19" t="str">
        <f>VLOOKUP(E:E,笔记匹配!A:X,4,FALSE)</f>
        <v>无</v>
      </c>
    </row>
    <row r="1641" spans="1:30">
      <c r="A1641" s="22" t="s">
        <v>142</v>
      </c>
      <c r="B1641" s="22" t="s">
        <v>632</v>
      </c>
      <c r="C1641" s="23">
        <v>22927460</v>
      </c>
      <c r="D1641" s="22" t="s">
        <v>184</v>
      </c>
      <c r="E1641" s="22" t="s">
        <v>404</v>
      </c>
      <c r="F1641" s="22" t="s">
        <v>633</v>
      </c>
      <c r="G1641" s="23">
        <v>5934461</v>
      </c>
      <c r="H1641" s="22" t="s">
        <v>633</v>
      </c>
      <c r="I1641" s="23">
        <v>4945257</v>
      </c>
      <c r="J1641" s="22" t="s">
        <v>518</v>
      </c>
      <c r="K1641" s="23">
        <v>0.86</v>
      </c>
      <c r="L1641" s="23">
        <v>52</v>
      </c>
      <c r="M1641" s="23">
        <v>2</v>
      </c>
      <c r="N1641" s="24">
        <v>0.0385</v>
      </c>
      <c r="O1641" s="23">
        <v>0.43</v>
      </c>
      <c r="P1641" s="23">
        <v>16.54</v>
      </c>
      <c r="Q1641" s="23">
        <v>0</v>
      </c>
      <c r="R1641" s="23">
        <v>0</v>
      </c>
      <c r="S1641" s="23">
        <v>0</v>
      </c>
      <c r="T1641" s="23">
        <v>0</v>
      </c>
      <c r="U1641" s="23">
        <v>0</v>
      </c>
      <c r="V1641" s="23">
        <v>0</v>
      </c>
      <c r="W1641" s="23">
        <v>0</v>
      </c>
      <c r="X1641" s="23">
        <v>0</v>
      </c>
      <c r="Y1641" s="24">
        <v>0</v>
      </c>
      <c r="Z1641" s="23">
        <v>0</v>
      </c>
      <c r="AA1641" s="23">
        <v>0</v>
      </c>
      <c r="AB1641" s="19" t="str">
        <f>VLOOKUP(E:E,笔记匹配!A:X,3,FALSE)</f>
        <v>央妈力推，宝藏育儿记录片，妈妈必看
分享四部值得一看的纪录片，部部封神‼️</v>
      </c>
      <c r="AC1641" s="19" t="str">
        <f>VLOOKUP(E:E,笔记匹配!A:X,2,FALSE)</f>
        <v>无</v>
      </c>
      <c r="AD1641" s="19" t="str">
        <f>VLOOKUP(E:E,笔记匹配!A:X,4,FALSE)</f>
        <v>无</v>
      </c>
    </row>
    <row r="1642" spans="1:30">
      <c r="A1642" s="22" t="s">
        <v>143</v>
      </c>
      <c r="B1642" s="22" t="s">
        <v>521</v>
      </c>
      <c r="C1642" s="23">
        <v>16642222</v>
      </c>
      <c r="D1642" s="22" t="s">
        <v>172</v>
      </c>
      <c r="E1642" s="22" t="s">
        <v>372</v>
      </c>
      <c r="F1642" s="22" t="s">
        <v>522</v>
      </c>
      <c r="G1642" s="23">
        <v>3233847</v>
      </c>
      <c r="H1642" s="22" t="s">
        <v>522</v>
      </c>
      <c r="I1642" s="23">
        <v>2619163</v>
      </c>
      <c r="J1642" s="22" t="s">
        <v>518</v>
      </c>
      <c r="K1642" s="23">
        <v>147.25</v>
      </c>
      <c r="L1642" s="23">
        <v>6326</v>
      </c>
      <c r="M1642" s="23">
        <v>194</v>
      </c>
      <c r="N1642" s="24">
        <v>0.0307</v>
      </c>
      <c r="O1642" s="23">
        <v>0.76</v>
      </c>
      <c r="P1642" s="23">
        <v>23.28</v>
      </c>
      <c r="Q1642" s="23">
        <v>4</v>
      </c>
      <c r="R1642" s="23">
        <v>0</v>
      </c>
      <c r="S1642" s="23">
        <v>1</v>
      </c>
      <c r="T1642" s="23">
        <v>0</v>
      </c>
      <c r="U1642" s="23">
        <v>0</v>
      </c>
      <c r="V1642" s="23">
        <v>5</v>
      </c>
      <c r="W1642" s="23">
        <v>29.45</v>
      </c>
      <c r="X1642" s="23">
        <v>0</v>
      </c>
      <c r="Y1642" s="24">
        <v>0</v>
      </c>
      <c r="Z1642" s="23">
        <v>0</v>
      </c>
      <c r="AA1642" s="23">
        <v>0</v>
      </c>
      <c r="AB1642" s="19" t="str">
        <f>VLOOKUP(E:E,笔记匹配!A:X,3,FALSE)</f>
        <v>圆湘琴</v>
      </c>
      <c r="AC1642" s="19" t="str">
        <f>VLOOKUP(E:E,笔记匹配!A:X,2,FALSE)</f>
        <v>月之精华</v>
      </c>
      <c r="AD1642" s="19" t="str">
        <f>VLOOKUP(E:E,笔记匹配!A:X,4,FALSE)</f>
        <v>广禾堂月之精华</v>
      </c>
    </row>
    <row r="1643" spans="1:30">
      <c r="A1643" s="22" t="s">
        <v>143</v>
      </c>
      <c r="B1643" s="22" t="s">
        <v>521</v>
      </c>
      <c r="C1643" s="23">
        <v>16642794</v>
      </c>
      <c r="D1643" s="22" t="s">
        <v>172</v>
      </c>
      <c r="E1643" s="22" t="s">
        <v>372</v>
      </c>
      <c r="F1643" s="22" t="s">
        <v>523</v>
      </c>
      <c r="G1643" s="23">
        <v>3233955</v>
      </c>
      <c r="H1643" s="22" t="s">
        <v>523</v>
      </c>
      <c r="I1643" s="23">
        <v>2619293</v>
      </c>
      <c r="J1643" s="22" t="s">
        <v>518</v>
      </c>
      <c r="K1643" s="23">
        <v>130.54</v>
      </c>
      <c r="L1643" s="23">
        <v>5565</v>
      </c>
      <c r="M1643" s="23">
        <v>158</v>
      </c>
      <c r="N1643" s="24">
        <v>0.0284</v>
      </c>
      <c r="O1643" s="23">
        <v>0.83</v>
      </c>
      <c r="P1643" s="23">
        <v>23.46</v>
      </c>
      <c r="Q1643" s="23">
        <v>2</v>
      </c>
      <c r="R1643" s="23">
        <v>0</v>
      </c>
      <c r="S1643" s="23">
        <v>0</v>
      </c>
      <c r="T1643" s="23">
        <v>0</v>
      </c>
      <c r="U1643" s="23">
        <v>0</v>
      </c>
      <c r="V1643" s="23">
        <v>2</v>
      </c>
      <c r="W1643" s="23">
        <v>65.27</v>
      </c>
      <c r="X1643" s="23">
        <v>0</v>
      </c>
      <c r="Y1643" s="24">
        <v>0</v>
      </c>
      <c r="Z1643" s="23">
        <v>1</v>
      </c>
      <c r="AA1643" s="23">
        <v>0</v>
      </c>
      <c r="AB1643" s="19" t="str">
        <f>VLOOKUP(E:E,笔记匹配!A:X,3,FALSE)</f>
        <v>圆湘琴</v>
      </c>
      <c r="AC1643" s="19" t="str">
        <f>VLOOKUP(E:E,笔记匹配!A:X,2,FALSE)</f>
        <v>月之精华</v>
      </c>
      <c r="AD1643" s="19" t="str">
        <f>VLOOKUP(E:E,笔记匹配!A:X,4,FALSE)</f>
        <v>广禾堂月之精华</v>
      </c>
    </row>
    <row r="1644" spans="1:30">
      <c r="A1644" s="22" t="s">
        <v>143</v>
      </c>
      <c r="B1644" s="22" t="s">
        <v>521</v>
      </c>
      <c r="C1644" s="23">
        <v>16642894</v>
      </c>
      <c r="D1644" s="22" t="s">
        <v>172</v>
      </c>
      <c r="E1644" s="22" t="s">
        <v>372</v>
      </c>
      <c r="F1644" s="22" t="s">
        <v>524</v>
      </c>
      <c r="G1644" s="23">
        <v>3233979</v>
      </c>
      <c r="H1644" s="22" t="s">
        <v>524</v>
      </c>
      <c r="I1644" s="23">
        <v>2619310</v>
      </c>
      <c r="J1644" s="22" t="s">
        <v>518</v>
      </c>
      <c r="K1644" s="23">
        <v>2.62</v>
      </c>
      <c r="L1644" s="23">
        <v>164</v>
      </c>
      <c r="M1644" s="23">
        <v>9</v>
      </c>
      <c r="N1644" s="24">
        <v>0.0549</v>
      </c>
      <c r="O1644" s="23">
        <v>0.29</v>
      </c>
      <c r="P1644" s="23">
        <v>15.98</v>
      </c>
      <c r="Q1644" s="23">
        <v>1</v>
      </c>
      <c r="R1644" s="23">
        <v>0</v>
      </c>
      <c r="S1644" s="23">
        <v>0</v>
      </c>
      <c r="T1644" s="23">
        <v>0</v>
      </c>
      <c r="U1644" s="23">
        <v>0</v>
      </c>
      <c r="V1644" s="23">
        <v>1</v>
      </c>
      <c r="W1644" s="23">
        <v>2.62</v>
      </c>
      <c r="X1644" s="23">
        <v>0</v>
      </c>
      <c r="Y1644" s="24">
        <v>0</v>
      </c>
      <c r="Z1644" s="23">
        <v>0</v>
      </c>
      <c r="AA1644" s="23">
        <v>0</v>
      </c>
      <c r="AB1644" s="19" t="str">
        <f>VLOOKUP(E:E,笔记匹配!A:X,3,FALSE)</f>
        <v>圆湘琴</v>
      </c>
      <c r="AC1644" s="19" t="str">
        <f>VLOOKUP(E:E,笔记匹配!A:X,2,FALSE)</f>
        <v>月之精华</v>
      </c>
      <c r="AD1644" s="19" t="str">
        <f>VLOOKUP(E:E,笔记匹配!A:X,4,FALSE)</f>
        <v>广禾堂月之精华</v>
      </c>
    </row>
    <row r="1645" spans="1:30">
      <c r="A1645" s="22" t="s">
        <v>143</v>
      </c>
      <c r="B1645" s="22" t="s">
        <v>531</v>
      </c>
      <c r="C1645" s="23">
        <v>16851432</v>
      </c>
      <c r="D1645" s="22" t="s">
        <v>172</v>
      </c>
      <c r="E1645" s="22" t="s">
        <v>372</v>
      </c>
      <c r="F1645" s="22" t="s">
        <v>532</v>
      </c>
      <c r="G1645" s="23">
        <v>3264185</v>
      </c>
      <c r="H1645" s="22" t="s">
        <v>532</v>
      </c>
      <c r="I1645" s="23">
        <v>2651960</v>
      </c>
      <c r="J1645" s="22" t="s">
        <v>518</v>
      </c>
      <c r="K1645" s="23">
        <v>110.89</v>
      </c>
      <c r="L1645" s="23">
        <v>7308</v>
      </c>
      <c r="M1645" s="23">
        <v>243</v>
      </c>
      <c r="N1645" s="24">
        <v>0.0333</v>
      </c>
      <c r="O1645" s="23">
        <v>0.46</v>
      </c>
      <c r="P1645" s="23">
        <v>15.17</v>
      </c>
      <c r="Q1645" s="23">
        <v>2</v>
      </c>
      <c r="R1645" s="23">
        <v>0</v>
      </c>
      <c r="S1645" s="23">
        <v>2</v>
      </c>
      <c r="T1645" s="23">
        <v>0</v>
      </c>
      <c r="U1645" s="23">
        <v>0</v>
      </c>
      <c r="V1645" s="23">
        <v>4</v>
      </c>
      <c r="W1645" s="23">
        <v>27.72</v>
      </c>
      <c r="X1645" s="23">
        <v>0</v>
      </c>
      <c r="Y1645" s="24">
        <v>0</v>
      </c>
      <c r="Z1645" s="23">
        <v>4</v>
      </c>
      <c r="AA1645" s="23">
        <v>2</v>
      </c>
      <c r="AB1645" s="19" t="str">
        <f>VLOOKUP(E:E,笔记匹配!A:X,3,FALSE)</f>
        <v>圆湘琴</v>
      </c>
      <c r="AC1645" s="19" t="str">
        <f>VLOOKUP(E:E,笔记匹配!A:X,2,FALSE)</f>
        <v>月之精华</v>
      </c>
      <c r="AD1645" s="19" t="str">
        <f>VLOOKUP(E:E,笔记匹配!A:X,4,FALSE)</f>
        <v>广禾堂月之精华</v>
      </c>
    </row>
    <row r="1646" spans="1:30">
      <c r="A1646" s="22" t="s">
        <v>143</v>
      </c>
      <c r="B1646" s="22" t="s">
        <v>557</v>
      </c>
      <c r="C1646" s="23">
        <v>17419696</v>
      </c>
      <c r="D1646" s="22" t="s">
        <v>172</v>
      </c>
      <c r="E1646" s="22" t="s">
        <v>372</v>
      </c>
      <c r="F1646" s="22" t="s">
        <v>558</v>
      </c>
      <c r="G1646" s="23">
        <v>3345513</v>
      </c>
      <c r="H1646" s="22" t="s">
        <v>558</v>
      </c>
      <c r="I1646" s="23">
        <v>2733316</v>
      </c>
      <c r="J1646" s="22" t="s">
        <v>518</v>
      </c>
      <c r="K1646" s="23">
        <v>167.83</v>
      </c>
      <c r="L1646" s="23">
        <v>8766</v>
      </c>
      <c r="M1646" s="23">
        <v>241</v>
      </c>
      <c r="N1646" s="24">
        <v>0.0275</v>
      </c>
      <c r="O1646" s="23">
        <v>0.7</v>
      </c>
      <c r="P1646" s="23">
        <v>19.15</v>
      </c>
      <c r="Q1646" s="23">
        <v>5</v>
      </c>
      <c r="R1646" s="23">
        <v>0</v>
      </c>
      <c r="S1646" s="23">
        <v>1</v>
      </c>
      <c r="T1646" s="23">
        <v>1</v>
      </c>
      <c r="U1646" s="23">
        <v>2</v>
      </c>
      <c r="V1646" s="23">
        <v>9</v>
      </c>
      <c r="W1646" s="23">
        <v>18.65</v>
      </c>
      <c r="X1646" s="23">
        <v>0</v>
      </c>
      <c r="Y1646" s="24">
        <v>0</v>
      </c>
      <c r="Z1646" s="23">
        <v>0</v>
      </c>
      <c r="AA1646" s="23">
        <v>2</v>
      </c>
      <c r="AB1646" s="19" t="str">
        <f>VLOOKUP(E:E,笔记匹配!A:X,3,FALSE)</f>
        <v>圆湘琴</v>
      </c>
      <c r="AC1646" s="19" t="str">
        <f>VLOOKUP(E:E,笔记匹配!A:X,2,FALSE)</f>
        <v>月之精华</v>
      </c>
      <c r="AD1646" s="19" t="str">
        <f>VLOOKUP(E:E,笔记匹配!A:X,4,FALSE)</f>
        <v>广禾堂月之精华</v>
      </c>
    </row>
    <row r="1647" spans="1:30">
      <c r="A1647" s="22" t="s">
        <v>143</v>
      </c>
      <c r="B1647" s="22" t="s">
        <v>569</v>
      </c>
      <c r="C1647" s="23">
        <v>17994331</v>
      </c>
      <c r="D1647" s="22" t="s">
        <v>172</v>
      </c>
      <c r="E1647" s="22" t="s">
        <v>372</v>
      </c>
      <c r="F1647" s="22" t="s">
        <v>570</v>
      </c>
      <c r="G1647" s="23">
        <v>3555881</v>
      </c>
      <c r="H1647" s="22" t="s">
        <v>570</v>
      </c>
      <c r="I1647" s="23">
        <v>2940876</v>
      </c>
      <c r="J1647" s="22" t="s">
        <v>518</v>
      </c>
      <c r="K1647" s="23">
        <v>3.9</v>
      </c>
      <c r="L1647" s="23">
        <v>263</v>
      </c>
      <c r="M1647" s="23">
        <v>14</v>
      </c>
      <c r="N1647" s="24">
        <v>0.0532</v>
      </c>
      <c r="O1647" s="23">
        <v>0.28</v>
      </c>
      <c r="P1647" s="23">
        <v>14.83</v>
      </c>
      <c r="Q1647" s="23">
        <v>1</v>
      </c>
      <c r="R1647" s="23">
        <v>0</v>
      </c>
      <c r="S1647" s="23">
        <v>0</v>
      </c>
      <c r="T1647" s="23">
        <v>0</v>
      </c>
      <c r="U1647" s="23">
        <v>0</v>
      </c>
      <c r="V1647" s="23">
        <v>1</v>
      </c>
      <c r="W1647" s="23">
        <v>3.9</v>
      </c>
      <c r="X1647" s="23">
        <v>0</v>
      </c>
      <c r="Y1647" s="24">
        <v>0</v>
      </c>
      <c r="Z1647" s="23">
        <v>0</v>
      </c>
      <c r="AA1647" s="23">
        <v>0</v>
      </c>
      <c r="AB1647" s="19" t="str">
        <f>VLOOKUP(E:E,笔记匹配!A:X,3,FALSE)</f>
        <v>圆湘琴</v>
      </c>
      <c r="AC1647" s="19" t="str">
        <f>VLOOKUP(E:E,笔记匹配!A:X,2,FALSE)</f>
        <v>月之精华</v>
      </c>
      <c r="AD1647" s="19" t="str">
        <f>VLOOKUP(E:E,笔记匹配!A:X,4,FALSE)</f>
        <v>广禾堂月之精华</v>
      </c>
    </row>
    <row r="1648" spans="1:30">
      <c r="A1648" s="22" t="s">
        <v>143</v>
      </c>
      <c r="B1648" s="22" t="s">
        <v>573</v>
      </c>
      <c r="C1648" s="23">
        <v>18062841</v>
      </c>
      <c r="D1648" s="22" t="s">
        <v>172</v>
      </c>
      <c r="E1648" s="22" t="s">
        <v>373</v>
      </c>
      <c r="F1648" s="22" t="s">
        <v>574</v>
      </c>
      <c r="G1648" s="23">
        <v>3590010</v>
      </c>
      <c r="H1648" s="22" t="s">
        <v>575</v>
      </c>
      <c r="I1648" s="23">
        <v>2975201</v>
      </c>
      <c r="J1648" s="22" t="s">
        <v>518</v>
      </c>
      <c r="K1648" s="23">
        <v>3.52</v>
      </c>
      <c r="L1648" s="23">
        <v>260</v>
      </c>
      <c r="M1648" s="23">
        <v>12</v>
      </c>
      <c r="N1648" s="24">
        <v>0.0462</v>
      </c>
      <c r="O1648" s="23">
        <v>0.29</v>
      </c>
      <c r="P1648" s="23">
        <v>13.54</v>
      </c>
      <c r="Q1648" s="23">
        <v>0</v>
      </c>
      <c r="R1648" s="23">
        <v>0</v>
      </c>
      <c r="S1648" s="23">
        <v>0</v>
      </c>
      <c r="T1648" s="23">
        <v>1</v>
      </c>
      <c r="U1648" s="23">
        <v>0</v>
      </c>
      <c r="V1648" s="23">
        <v>1</v>
      </c>
      <c r="W1648" s="23">
        <v>3.52</v>
      </c>
      <c r="X1648" s="23">
        <v>0</v>
      </c>
      <c r="Y1648" s="24">
        <v>0</v>
      </c>
      <c r="Z1648" s="23">
        <v>1</v>
      </c>
      <c r="AA1648" s="23">
        <v>0</v>
      </c>
      <c r="AB1648" s="19" t="str">
        <f>VLOOKUP(E:E,笔记匹配!A:X,3,FALSE)</f>
        <v>西米是个小可爱</v>
      </c>
      <c r="AC1648" s="19" t="str">
        <f>VLOOKUP(E:E,笔记匹配!A:X,2,FALSE)</f>
        <v>月之精华</v>
      </c>
      <c r="AD1648" s="19" t="str">
        <f>VLOOKUP(E:E,笔记匹配!A:X,4,FALSE)</f>
        <v>广禾堂</v>
      </c>
    </row>
    <row r="1649" spans="1:30">
      <c r="A1649" s="22" t="s">
        <v>143</v>
      </c>
      <c r="B1649" s="22" t="s">
        <v>573</v>
      </c>
      <c r="C1649" s="23">
        <v>18063010</v>
      </c>
      <c r="D1649" s="22" t="s">
        <v>172</v>
      </c>
      <c r="E1649" s="22" t="s">
        <v>373</v>
      </c>
      <c r="F1649" s="22" t="s">
        <v>576</v>
      </c>
      <c r="G1649" s="23">
        <v>3590089</v>
      </c>
      <c r="H1649" s="22" t="s">
        <v>577</v>
      </c>
      <c r="I1649" s="23">
        <v>2975278</v>
      </c>
      <c r="J1649" s="22" t="s">
        <v>518</v>
      </c>
      <c r="K1649" s="23">
        <v>81.3</v>
      </c>
      <c r="L1649" s="23">
        <v>5401</v>
      </c>
      <c r="M1649" s="23">
        <v>187</v>
      </c>
      <c r="N1649" s="24">
        <v>0.0346</v>
      </c>
      <c r="O1649" s="23">
        <v>0.43</v>
      </c>
      <c r="P1649" s="23">
        <v>15.05</v>
      </c>
      <c r="Q1649" s="23">
        <v>0</v>
      </c>
      <c r="R1649" s="23">
        <v>0</v>
      </c>
      <c r="S1649" s="23">
        <v>0</v>
      </c>
      <c r="T1649" s="23">
        <v>0</v>
      </c>
      <c r="U1649" s="23">
        <v>0</v>
      </c>
      <c r="V1649" s="23">
        <v>0</v>
      </c>
      <c r="W1649" s="23">
        <v>0</v>
      </c>
      <c r="X1649" s="23">
        <v>0</v>
      </c>
      <c r="Y1649" s="24">
        <v>0</v>
      </c>
      <c r="Z1649" s="23">
        <v>1</v>
      </c>
      <c r="AA1649" s="23">
        <v>1</v>
      </c>
      <c r="AB1649" s="19" t="str">
        <f>VLOOKUP(E:E,笔记匹配!A:X,3,FALSE)</f>
        <v>西米是个小可爱</v>
      </c>
      <c r="AC1649" s="19" t="str">
        <f>VLOOKUP(E:E,笔记匹配!A:X,2,FALSE)</f>
        <v>月之精华</v>
      </c>
      <c r="AD1649" s="19" t="str">
        <f>VLOOKUP(E:E,笔记匹配!A:X,4,FALSE)</f>
        <v>广禾堂</v>
      </c>
    </row>
    <row r="1650" spans="1:30">
      <c r="A1650" s="22" t="s">
        <v>143</v>
      </c>
      <c r="B1650" s="22" t="s">
        <v>578</v>
      </c>
      <c r="C1650" s="23">
        <v>18063089</v>
      </c>
      <c r="D1650" s="22" t="s">
        <v>172</v>
      </c>
      <c r="E1650" s="22" t="s">
        <v>372</v>
      </c>
      <c r="F1650" s="22" t="s">
        <v>579</v>
      </c>
      <c r="G1650" s="23">
        <v>3590129</v>
      </c>
      <c r="H1650" s="22" t="s">
        <v>580</v>
      </c>
      <c r="I1650" s="23">
        <v>2975322</v>
      </c>
      <c r="J1650" s="22" t="s">
        <v>518</v>
      </c>
      <c r="K1650" s="23">
        <v>47.52</v>
      </c>
      <c r="L1650" s="23">
        <v>2651</v>
      </c>
      <c r="M1650" s="23">
        <v>63</v>
      </c>
      <c r="N1650" s="24">
        <v>0.0238</v>
      </c>
      <c r="O1650" s="23">
        <v>0.75</v>
      </c>
      <c r="P1650" s="23">
        <v>17.93</v>
      </c>
      <c r="Q1650" s="23">
        <v>0</v>
      </c>
      <c r="R1650" s="23">
        <v>0</v>
      </c>
      <c r="S1650" s="23">
        <v>1</v>
      </c>
      <c r="T1650" s="23">
        <v>0</v>
      </c>
      <c r="U1650" s="23">
        <v>1</v>
      </c>
      <c r="V1650" s="23">
        <v>2</v>
      </c>
      <c r="W1650" s="23">
        <v>23.76</v>
      </c>
      <c r="X1650" s="23">
        <v>0</v>
      </c>
      <c r="Y1650" s="24">
        <v>0</v>
      </c>
      <c r="Z1650" s="23">
        <v>0</v>
      </c>
      <c r="AA1650" s="23">
        <v>0</v>
      </c>
      <c r="AB1650" s="19" t="str">
        <f>VLOOKUP(E:E,笔记匹配!A:X,3,FALSE)</f>
        <v>圆湘琴</v>
      </c>
      <c r="AC1650" s="19" t="str">
        <f>VLOOKUP(E:E,笔记匹配!A:X,2,FALSE)</f>
        <v>月之精华</v>
      </c>
      <c r="AD1650" s="19" t="str">
        <f>VLOOKUP(E:E,笔记匹配!A:X,4,FALSE)</f>
        <v>广禾堂月之精华</v>
      </c>
    </row>
    <row r="1651" spans="1:30">
      <c r="A1651" s="22" t="s">
        <v>143</v>
      </c>
      <c r="B1651" s="22" t="s">
        <v>590</v>
      </c>
      <c r="C1651" s="23">
        <v>19153892</v>
      </c>
      <c r="D1651" s="22" t="s">
        <v>184</v>
      </c>
      <c r="E1651" s="22" t="s">
        <v>374</v>
      </c>
      <c r="F1651" s="22" t="s">
        <v>591</v>
      </c>
      <c r="G1651" s="23">
        <v>4107361</v>
      </c>
      <c r="H1651" s="22" t="s">
        <v>591</v>
      </c>
      <c r="I1651" s="23">
        <v>3489735</v>
      </c>
      <c r="J1651" s="22" t="s">
        <v>518</v>
      </c>
      <c r="K1651" s="23">
        <v>38.77</v>
      </c>
      <c r="L1651" s="23">
        <v>972</v>
      </c>
      <c r="M1651" s="23">
        <v>79</v>
      </c>
      <c r="N1651" s="24">
        <v>0.0813</v>
      </c>
      <c r="O1651" s="23">
        <v>0.49</v>
      </c>
      <c r="P1651" s="23">
        <v>39.89</v>
      </c>
      <c r="Q1651" s="23">
        <v>3</v>
      </c>
      <c r="R1651" s="23">
        <v>0</v>
      </c>
      <c r="S1651" s="23">
        <v>5</v>
      </c>
      <c r="T1651" s="23">
        <v>0</v>
      </c>
      <c r="U1651" s="23">
        <v>0</v>
      </c>
      <c r="V1651" s="23">
        <v>8</v>
      </c>
      <c r="W1651" s="23">
        <v>4.85</v>
      </c>
      <c r="X1651" s="23">
        <v>0</v>
      </c>
      <c r="Y1651" s="24">
        <v>0</v>
      </c>
      <c r="Z1651" s="23">
        <v>1</v>
      </c>
      <c r="AA1651" s="23">
        <v>0</v>
      </c>
      <c r="AB1651" s="19" t="str">
        <f>VLOOKUP(E:E,笔记匹配!A:X,3,FALSE)</f>
        <v>是你拐</v>
      </c>
      <c r="AC1651" s="19" t="str">
        <f>VLOOKUP(E:E,笔记匹配!A:X,2,FALSE)</f>
        <v>月之精华</v>
      </c>
      <c r="AD1651" s="19" t="str">
        <f>VLOOKUP(E:E,笔记匹配!A:X,4,FALSE)</f>
        <v>广禾堂月之精华</v>
      </c>
    </row>
    <row r="1652" spans="1:30">
      <c r="A1652" s="22" t="s">
        <v>143</v>
      </c>
      <c r="B1652" s="22" t="s">
        <v>598</v>
      </c>
      <c r="C1652" s="23">
        <v>19868929</v>
      </c>
      <c r="D1652" s="22" t="s">
        <v>172</v>
      </c>
      <c r="E1652" s="22" t="s">
        <v>372</v>
      </c>
      <c r="F1652" s="22" t="s">
        <v>599</v>
      </c>
      <c r="G1652" s="23">
        <v>4439660</v>
      </c>
      <c r="H1652" s="22" t="s">
        <v>599</v>
      </c>
      <c r="I1652" s="23">
        <v>3806955</v>
      </c>
      <c r="J1652" s="22" t="s">
        <v>518</v>
      </c>
      <c r="K1652" s="23">
        <v>111.67</v>
      </c>
      <c r="L1652" s="23">
        <v>4528</v>
      </c>
      <c r="M1652" s="23">
        <v>144</v>
      </c>
      <c r="N1652" s="24">
        <v>0.0318</v>
      </c>
      <c r="O1652" s="23">
        <v>0.78</v>
      </c>
      <c r="P1652" s="23">
        <v>24.66</v>
      </c>
      <c r="Q1652" s="23">
        <v>3</v>
      </c>
      <c r="R1652" s="23">
        <v>0</v>
      </c>
      <c r="S1652" s="23">
        <v>1</v>
      </c>
      <c r="T1652" s="23">
        <v>0</v>
      </c>
      <c r="U1652" s="23">
        <v>0</v>
      </c>
      <c r="V1652" s="23">
        <v>4</v>
      </c>
      <c r="W1652" s="23">
        <v>27.92</v>
      </c>
      <c r="X1652" s="23">
        <v>0</v>
      </c>
      <c r="Y1652" s="24">
        <v>0</v>
      </c>
      <c r="Z1652" s="23">
        <v>1</v>
      </c>
      <c r="AA1652" s="23">
        <v>1</v>
      </c>
      <c r="AB1652" s="19" t="str">
        <f>VLOOKUP(E:E,笔记匹配!A:X,3,FALSE)</f>
        <v>圆湘琴</v>
      </c>
      <c r="AC1652" s="19" t="str">
        <f>VLOOKUP(E:E,笔记匹配!A:X,2,FALSE)</f>
        <v>月之精华</v>
      </c>
      <c r="AD1652" s="19" t="str">
        <f>VLOOKUP(E:E,笔记匹配!A:X,4,FALSE)</f>
        <v>广禾堂月之精华</v>
      </c>
    </row>
    <row r="1653" spans="1:30">
      <c r="A1653" s="22" t="s">
        <v>143</v>
      </c>
      <c r="B1653" s="22" t="s">
        <v>610</v>
      </c>
      <c r="C1653" s="23">
        <v>20800058</v>
      </c>
      <c r="D1653" s="22" t="s">
        <v>184</v>
      </c>
      <c r="E1653" s="22" t="s">
        <v>372</v>
      </c>
      <c r="F1653" s="22" t="s">
        <v>611</v>
      </c>
      <c r="G1653" s="23">
        <v>4924835</v>
      </c>
      <c r="H1653" s="22" t="s">
        <v>611</v>
      </c>
      <c r="I1653" s="23">
        <v>4180685</v>
      </c>
      <c r="J1653" s="22" t="s">
        <v>518</v>
      </c>
      <c r="K1653" s="23">
        <v>112.69</v>
      </c>
      <c r="L1653" s="23">
        <v>3083</v>
      </c>
      <c r="M1653" s="23">
        <v>134</v>
      </c>
      <c r="N1653" s="24">
        <v>0.0435</v>
      </c>
      <c r="O1653" s="23">
        <v>0.84</v>
      </c>
      <c r="P1653" s="23">
        <v>36.55</v>
      </c>
      <c r="Q1653" s="23">
        <v>7</v>
      </c>
      <c r="R1653" s="23">
        <v>0</v>
      </c>
      <c r="S1653" s="23">
        <v>8</v>
      </c>
      <c r="T1653" s="23">
        <v>0</v>
      </c>
      <c r="U1653" s="23">
        <v>0</v>
      </c>
      <c r="V1653" s="23">
        <v>15</v>
      </c>
      <c r="W1653" s="23">
        <v>7.51</v>
      </c>
      <c r="X1653" s="23">
        <v>0</v>
      </c>
      <c r="Y1653" s="24">
        <v>0</v>
      </c>
      <c r="Z1653" s="23">
        <v>3</v>
      </c>
      <c r="AA1653" s="23">
        <v>1</v>
      </c>
      <c r="AB1653" s="19" t="str">
        <f>VLOOKUP(E:E,笔记匹配!A:X,3,FALSE)</f>
        <v>圆湘琴</v>
      </c>
      <c r="AC1653" s="19" t="str">
        <f>VLOOKUP(E:E,笔记匹配!A:X,2,FALSE)</f>
        <v>月之精华</v>
      </c>
      <c r="AD1653" s="19" t="str">
        <f>VLOOKUP(E:E,笔记匹配!A:X,4,FALSE)</f>
        <v>广禾堂月之精华</v>
      </c>
    </row>
    <row r="1654" spans="1:30">
      <c r="A1654" s="22" t="s">
        <v>143</v>
      </c>
      <c r="B1654" s="22" t="s">
        <v>614</v>
      </c>
      <c r="C1654" s="23">
        <v>20930624</v>
      </c>
      <c r="D1654" s="22" t="s">
        <v>184</v>
      </c>
      <c r="E1654" s="22" t="s">
        <v>390</v>
      </c>
      <c r="F1654" s="22" t="s">
        <v>615</v>
      </c>
      <c r="G1654" s="23">
        <v>4989047</v>
      </c>
      <c r="H1654" s="22" t="s">
        <v>616</v>
      </c>
      <c r="I1654" s="23">
        <v>4228648</v>
      </c>
      <c r="J1654" s="22" t="s">
        <v>518</v>
      </c>
      <c r="K1654" s="23">
        <v>328.94</v>
      </c>
      <c r="L1654" s="23">
        <v>10939</v>
      </c>
      <c r="M1654" s="23">
        <v>557</v>
      </c>
      <c r="N1654" s="24">
        <v>0.0509</v>
      </c>
      <c r="O1654" s="23">
        <v>0.59</v>
      </c>
      <c r="P1654" s="23">
        <v>30.07</v>
      </c>
      <c r="Q1654" s="23">
        <v>57</v>
      </c>
      <c r="R1654" s="23">
        <v>0</v>
      </c>
      <c r="S1654" s="23">
        <v>30</v>
      </c>
      <c r="T1654" s="23">
        <v>3</v>
      </c>
      <c r="U1654" s="23">
        <v>3</v>
      </c>
      <c r="V1654" s="23">
        <v>93</v>
      </c>
      <c r="W1654" s="23">
        <v>3.54</v>
      </c>
      <c r="X1654" s="23">
        <v>0</v>
      </c>
      <c r="Y1654" s="24">
        <v>0</v>
      </c>
      <c r="Z1654" s="23">
        <v>2</v>
      </c>
      <c r="AA1654" s="23">
        <v>0</v>
      </c>
      <c r="AB1654" s="19" t="str">
        <f>VLOOKUP(E:E,笔记匹配!A:X,3,FALSE)</f>
        <v>大雷芸</v>
      </c>
      <c r="AC1654" s="19" t="str">
        <f>VLOOKUP(E:E,笔记匹配!A:X,2,FALSE)</f>
        <v>月之精华</v>
      </c>
      <c r="AD1654" s="19" t="str">
        <f>VLOOKUP(E:E,笔记匹配!A:X,4,FALSE)</f>
        <v>广禾堂</v>
      </c>
    </row>
    <row r="1655" spans="1:30">
      <c r="A1655" s="22" t="s">
        <v>143</v>
      </c>
      <c r="B1655" s="22" t="s">
        <v>617</v>
      </c>
      <c r="C1655" s="23">
        <v>21038669</v>
      </c>
      <c r="D1655" s="22" t="s">
        <v>184</v>
      </c>
      <c r="E1655" s="22" t="s">
        <v>397</v>
      </c>
      <c r="F1655" s="22" t="s">
        <v>619</v>
      </c>
      <c r="G1655" s="23">
        <v>5038347</v>
      </c>
      <c r="H1655" s="22" t="s">
        <v>619</v>
      </c>
      <c r="I1655" s="23">
        <v>4265435</v>
      </c>
      <c r="J1655" s="22" t="s">
        <v>518</v>
      </c>
      <c r="K1655" s="23">
        <v>56.14</v>
      </c>
      <c r="L1655" s="23">
        <v>2897</v>
      </c>
      <c r="M1655" s="23">
        <v>71</v>
      </c>
      <c r="N1655" s="24">
        <v>0.0245</v>
      </c>
      <c r="O1655" s="23">
        <v>0.79</v>
      </c>
      <c r="P1655" s="23">
        <v>19.38</v>
      </c>
      <c r="Q1655" s="23">
        <v>5</v>
      </c>
      <c r="R1655" s="23">
        <v>0</v>
      </c>
      <c r="S1655" s="23">
        <v>6</v>
      </c>
      <c r="T1655" s="23">
        <v>0</v>
      </c>
      <c r="U1655" s="23">
        <v>0</v>
      </c>
      <c r="V1655" s="23">
        <v>11</v>
      </c>
      <c r="W1655" s="23">
        <v>5.1</v>
      </c>
      <c r="X1655" s="23">
        <v>0</v>
      </c>
      <c r="Y1655" s="24">
        <v>0</v>
      </c>
      <c r="Z1655" s="23">
        <v>2</v>
      </c>
      <c r="AA1655" s="23">
        <v>0</v>
      </c>
      <c r="AB1655" s="19" t="str">
        <f>VLOOKUP(E:E,笔记匹配!A:X,3,FALSE)</f>
        <v>木木酱</v>
      </c>
      <c r="AC1655" s="19" t="str">
        <f>VLOOKUP(E:E,笔记匹配!A:X,2,FALSE)</f>
        <v>月之精华</v>
      </c>
      <c r="AD1655" s="19" t="str">
        <f>VLOOKUP(E:E,笔记匹配!A:X,4,FALSE)</f>
        <v>广禾堂月子汤</v>
      </c>
    </row>
    <row r="1656" spans="1:30">
      <c r="A1656" s="22" t="s">
        <v>143</v>
      </c>
      <c r="B1656" s="22" t="s">
        <v>620</v>
      </c>
      <c r="C1656" s="23">
        <v>21399553</v>
      </c>
      <c r="D1656" s="22" t="s">
        <v>184</v>
      </c>
      <c r="E1656" s="22" t="s">
        <v>398</v>
      </c>
      <c r="F1656" s="22" t="s">
        <v>621</v>
      </c>
      <c r="G1656" s="23">
        <v>5211391</v>
      </c>
      <c r="H1656" s="22" t="s">
        <v>621</v>
      </c>
      <c r="I1656" s="23">
        <v>4393763</v>
      </c>
      <c r="J1656" s="22" t="s">
        <v>518</v>
      </c>
      <c r="K1656" s="23">
        <v>87.23</v>
      </c>
      <c r="L1656" s="23">
        <v>3570</v>
      </c>
      <c r="M1656" s="23">
        <v>124</v>
      </c>
      <c r="N1656" s="24">
        <v>0.0347</v>
      </c>
      <c r="O1656" s="23">
        <v>0.7</v>
      </c>
      <c r="P1656" s="23">
        <v>24.43</v>
      </c>
      <c r="Q1656" s="23">
        <v>7</v>
      </c>
      <c r="R1656" s="23">
        <v>0</v>
      </c>
      <c r="S1656" s="23">
        <v>10</v>
      </c>
      <c r="T1656" s="23">
        <v>1</v>
      </c>
      <c r="U1656" s="23">
        <v>2</v>
      </c>
      <c r="V1656" s="23">
        <v>20</v>
      </c>
      <c r="W1656" s="23">
        <v>4.36</v>
      </c>
      <c r="X1656" s="23">
        <v>0</v>
      </c>
      <c r="Y1656" s="24">
        <v>0</v>
      </c>
      <c r="Z1656" s="23">
        <v>0</v>
      </c>
      <c r="AA1656" s="23">
        <v>0</v>
      </c>
      <c r="AB1656" s="19" t="str">
        <f>VLOOKUP(E:E,笔记匹配!A:X,3,FALSE)</f>
        <v>苏Su超级爱吃甜品呀</v>
      </c>
      <c r="AC1656" s="19" t="str">
        <f>VLOOKUP(E:E,笔记匹配!A:X,2,FALSE)</f>
        <v>月之精华</v>
      </c>
      <c r="AD1656" s="19" t="str">
        <f>VLOOKUP(E:E,笔记匹配!A:X,4,FALSE)</f>
        <v>无</v>
      </c>
    </row>
    <row r="1657" spans="1:30">
      <c r="A1657" s="22" t="s">
        <v>143</v>
      </c>
      <c r="B1657" s="22" t="s">
        <v>622</v>
      </c>
      <c r="C1657" s="23">
        <v>21495214</v>
      </c>
      <c r="D1657" s="22" t="s">
        <v>184</v>
      </c>
      <c r="E1657" s="22" t="s">
        <v>399</v>
      </c>
      <c r="F1657" s="22" t="s">
        <v>623</v>
      </c>
      <c r="G1657" s="23">
        <v>5254218</v>
      </c>
      <c r="H1657" s="22" t="s">
        <v>623</v>
      </c>
      <c r="I1657" s="23">
        <v>4426644</v>
      </c>
      <c r="J1657" s="22" t="s">
        <v>518</v>
      </c>
      <c r="K1657" s="23">
        <v>198.77</v>
      </c>
      <c r="L1657" s="23">
        <v>15312</v>
      </c>
      <c r="M1657" s="23">
        <v>826</v>
      </c>
      <c r="N1657" s="24">
        <v>0.0539</v>
      </c>
      <c r="O1657" s="23">
        <v>0.24</v>
      </c>
      <c r="P1657" s="23">
        <v>12.98</v>
      </c>
      <c r="Q1657" s="23">
        <v>13</v>
      </c>
      <c r="R1657" s="23">
        <v>0</v>
      </c>
      <c r="S1657" s="23">
        <v>13</v>
      </c>
      <c r="T1657" s="23">
        <v>0</v>
      </c>
      <c r="U1657" s="23">
        <v>1</v>
      </c>
      <c r="V1657" s="23">
        <v>27</v>
      </c>
      <c r="W1657" s="23">
        <v>7.36</v>
      </c>
      <c r="X1657" s="23">
        <v>0</v>
      </c>
      <c r="Y1657" s="24">
        <v>0</v>
      </c>
      <c r="Z1657" s="23">
        <v>15</v>
      </c>
      <c r="AA1657" s="23">
        <v>10</v>
      </c>
      <c r="AB1657" s="19" t="str">
        <f>VLOOKUP(E:E,笔记匹配!A:X,3,FALSE)</f>
        <v>可可奈</v>
      </c>
      <c r="AC1657" s="19" t="str">
        <f>VLOOKUP(E:E,笔记匹配!A:X,2,FALSE)</f>
        <v>无</v>
      </c>
      <c r="AD1657" s="19" t="str">
        <f>VLOOKUP(E:E,笔记匹配!A:X,4,FALSE)</f>
        <v>无</v>
      </c>
    </row>
    <row r="1658" spans="1:30">
      <c r="A1658" s="22" t="s">
        <v>143</v>
      </c>
      <c r="B1658" s="22" t="s">
        <v>625</v>
      </c>
      <c r="C1658" s="23">
        <v>21579972</v>
      </c>
      <c r="D1658" s="22" t="s">
        <v>184</v>
      </c>
      <c r="E1658" s="22" t="s">
        <v>401</v>
      </c>
      <c r="F1658" s="22" t="s">
        <v>626</v>
      </c>
      <c r="G1658" s="23">
        <v>5291454</v>
      </c>
      <c r="H1658" s="22" t="s">
        <v>627</v>
      </c>
      <c r="I1658" s="23">
        <v>4455685</v>
      </c>
      <c r="J1658" s="22" t="s">
        <v>518</v>
      </c>
      <c r="K1658" s="23">
        <v>201.13</v>
      </c>
      <c r="L1658" s="23">
        <v>14334</v>
      </c>
      <c r="M1658" s="23">
        <v>863</v>
      </c>
      <c r="N1658" s="24">
        <v>0.0602</v>
      </c>
      <c r="O1658" s="23">
        <v>0.23</v>
      </c>
      <c r="P1658" s="23">
        <v>14.03</v>
      </c>
      <c r="Q1658" s="23">
        <v>10</v>
      </c>
      <c r="R1658" s="23">
        <v>0</v>
      </c>
      <c r="S1658" s="23">
        <v>7</v>
      </c>
      <c r="T1658" s="23">
        <v>0</v>
      </c>
      <c r="U1658" s="23">
        <v>0</v>
      </c>
      <c r="V1658" s="23">
        <v>17</v>
      </c>
      <c r="W1658" s="23">
        <v>11.83</v>
      </c>
      <c r="X1658" s="23">
        <v>0</v>
      </c>
      <c r="Y1658" s="24">
        <v>0</v>
      </c>
      <c r="Z1658" s="23">
        <v>1</v>
      </c>
      <c r="AA1658" s="23">
        <v>0</v>
      </c>
      <c r="AB1658" s="19" t="str">
        <f>VLOOKUP(E:E,笔记匹配!A:X,3,FALSE)</f>
        <v>是麦子吖~</v>
      </c>
      <c r="AC1658" s="19" t="str">
        <f>VLOOKUP(E:E,笔记匹配!A:X,2,FALSE)</f>
        <v>无</v>
      </c>
      <c r="AD1658" s="19" t="str">
        <f>VLOOKUP(E:E,笔记匹配!A:X,4,FALSE)</f>
        <v>无</v>
      </c>
    </row>
    <row r="1659" spans="1:30">
      <c r="A1659" s="22" t="s">
        <v>143</v>
      </c>
      <c r="B1659" s="22" t="s">
        <v>628</v>
      </c>
      <c r="C1659" s="23">
        <v>21705266</v>
      </c>
      <c r="D1659" s="22" t="s">
        <v>184</v>
      </c>
      <c r="E1659" s="22" t="s">
        <v>402</v>
      </c>
      <c r="F1659" s="22" t="s">
        <v>629</v>
      </c>
      <c r="G1659" s="23">
        <v>5346081</v>
      </c>
      <c r="H1659" s="22" t="s">
        <v>629</v>
      </c>
      <c r="I1659" s="23">
        <v>4497501</v>
      </c>
      <c r="J1659" s="22" t="s">
        <v>518</v>
      </c>
      <c r="K1659" s="23">
        <v>200.76</v>
      </c>
      <c r="L1659" s="23">
        <v>16394</v>
      </c>
      <c r="M1659" s="23">
        <v>1129</v>
      </c>
      <c r="N1659" s="24">
        <v>0.0689</v>
      </c>
      <c r="O1659" s="23">
        <v>0.18</v>
      </c>
      <c r="P1659" s="23">
        <v>12.25</v>
      </c>
      <c r="Q1659" s="23">
        <v>14</v>
      </c>
      <c r="R1659" s="23">
        <v>1</v>
      </c>
      <c r="S1659" s="23">
        <v>12</v>
      </c>
      <c r="T1659" s="23">
        <v>1</v>
      </c>
      <c r="U1659" s="23">
        <v>0</v>
      </c>
      <c r="V1659" s="23">
        <v>28</v>
      </c>
      <c r="W1659" s="23">
        <v>7.17</v>
      </c>
      <c r="X1659" s="23">
        <v>0</v>
      </c>
      <c r="Y1659" s="24">
        <v>0</v>
      </c>
      <c r="Z1659" s="23">
        <v>3</v>
      </c>
      <c r="AA1659" s="23">
        <v>0</v>
      </c>
      <c r="AB1659" s="19" t="str">
        <f>VLOOKUP(E:E,笔记匹配!A:X,3,FALSE)</f>
        <v>小茹来杯冰美式</v>
      </c>
      <c r="AC1659" s="19" t="str">
        <f>VLOOKUP(E:E,笔记匹配!A:X,2,FALSE)</f>
        <v>月之精华</v>
      </c>
      <c r="AD1659" s="19" t="str">
        <f>VLOOKUP(E:E,笔记匹配!A:X,4,FALSE)</f>
        <v>无</v>
      </c>
    </row>
    <row r="1660" spans="1:30">
      <c r="A1660" s="22" t="s">
        <v>144</v>
      </c>
      <c r="B1660" s="22" t="s">
        <v>521</v>
      </c>
      <c r="C1660" s="23">
        <v>16642794</v>
      </c>
      <c r="D1660" s="22" t="s">
        <v>172</v>
      </c>
      <c r="E1660" s="22" t="s">
        <v>372</v>
      </c>
      <c r="F1660" s="22" t="s">
        <v>523</v>
      </c>
      <c r="G1660" s="23">
        <v>3233955</v>
      </c>
      <c r="H1660" s="22" t="s">
        <v>523</v>
      </c>
      <c r="I1660" s="23">
        <v>2619293</v>
      </c>
      <c r="J1660" s="22" t="s">
        <v>518</v>
      </c>
      <c r="K1660" s="23">
        <v>0.97</v>
      </c>
      <c r="L1660" s="23">
        <v>79</v>
      </c>
      <c r="M1660" s="23">
        <v>1</v>
      </c>
      <c r="N1660" s="24">
        <v>0.0127</v>
      </c>
      <c r="O1660" s="23">
        <v>0.97</v>
      </c>
      <c r="P1660" s="23">
        <v>12.28</v>
      </c>
      <c r="Q1660" s="23">
        <v>0</v>
      </c>
      <c r="R1660" s="23">
        <v>0</v>
      </c>
      <c r="S1660" s="23">
        <v>0</v>
      </c>
      <c r="T1660" s="23">
        <v>0</v>
      </c>
      <c r="U1660" s="23">
        <v>0</v>
      </c>
      <c r="V1660" s="23">
        <v>0</v>
      </c>
      <c r="W1660" s="23">
        <v>0</v>
      </c>
      <c r="X1660" s="23">
        <v>0</v>
      </c>
      <c r="Y1660" s="24">
        <v>0</v>
      </c>
      <c r="Z1660" s="23">
        <v>0</v>
      </c>
      <c r="AA1660" s="23">
        <v>0</v>
      </c>
      <c r="AB1660" s="19" t="str">
        <f>VLOOKUP(E:E,笔记匹配!A:X,3,FALSE)</f>
        <v>圆湘琴</v>
      </c>
      <c r="AC1660" s="19" t="str">
        <f>VLOOKUP(E:E,笔记匹配!A:X,2,FALSE)</f>
        <v>月之精华</v>
      </c>
      <c r="AD1660" s="19" t="str">
        <f>VLOOKUP(E:E,笔记匹配!A:X,4,FALSE)</f>
        <v>广禾堂月之精华</v>
      </c>
    </row>
    <row r="1661" spans="1:30">
      <c r="A1661" s="22" t="s">
        <v>144</v>
      </c>
      <c r="B1661" s="22" t="s">
        <v>531</v>
      </c>
      <c r="C1661" s="23">
        <v>16851432</v>
      </c>
      <c r="D1661" s="22" t="s">
        <v>172</v>
      </c>
      <c r="E1661" s="22" t="s">
        <v>372</v>
      </c>
      <c r="F1661" s="22" t="s">
        <v>532</v>
      </c>
      <c r="G1661" s="23">
        <v>3264185</v>
      </c>
      <c r="H1661" s="22" t="s">
        <v>532</v>
      </c>
      <c r="I1661" s="23">
        <v>2651960</v>
      </c>
      <c r="J1661" s="22" t="s">
        <v>518</v>
      </c>
      <c r="K1661" s="23">
        <v>1</v>
      </c>
      <c r="L1661" s="23">
        <v>46</v>
      </c>
      <c r="M1661" s="23">
        <v>2</v>
      </c>
      <c r="N1661" s="24">
        <v>0.0435</v>
      </c>
      <c r="O1661" s="23">
        <v>0.5</v>
      </c>
      <c r="P1661" s="23">
        <v>21.74</v>
      </c>
      <c r="Q1661" s="23">
        <v>0</v>
      </c>
      <c r="R1661" s="23">
        <v>0</v>
      </c>
      <c r="S1661" s="23">
        <v>0</v>
      </c>
      <c r="T1661" s="23">
        <v>0</v>
      </c>
      <c r="U1661" s="23">
        <v>0</v>
      </c>
      <c r="V1661" s="23">
        <v>0</v>
      </c>
      <c r="W1661" s="23">
        <v>0</v>
      </c>
      <c r="X1661" s="23">
        <v>0</v>
      </c>
      <c r="Y1661" s="24">
        <v>0</v>
      </c>
      <c r="Z1661" s="23">
        <v>0</v>
      </c>
      <c r="AA1661" s="23">
        <v>0</v>
      </c>
      <c r="AB1661" s="19" t="str">
        <f>VLOOKUP(E:E,笔记匹配!A:X,3,FALSE)</f>
        <v>圆湘琴</v>
      </c>
      <c r="AC1661" s="19" t="str">
        <f>VLOOKUP(E:E,笔记匹配!A:X,2,FALSE)</f>
        <v>月之精华</v>
      </c>
      <c r="AD1661" s="19" t="str">
        <f>VLOOKUP(E:E,笔记匹配!A:X,4,FALSE)</f>
        <v>广禾堂月之精华</v>
      </c>
    </row>
    <row r="1662" spans="1:30">
      <c r="A1662" s="22" t="s">
        <v>144</v>
      </c>
      <c r="B1662" s="22" t="s">
        <v>557</v>
      </c>
      <c r="C1662" s="23">
        <v>17419696</v>
      </c>
      <c r="D1662" s="22" t="s">
        <v>172</v>
      </c>
      <c r="E1662" s="22" t="s">
        <v>372</v>
      </c>
      <c r="F1662" s="22" t="s">
        <v>558</v>
      </c>
      <c r="G1662" s="23">
        <v>3345513</v>
      </c>
      <c r="H1662" s="22" t="s">
        <v>558</v>
      </c>
      <c r="I1662" s="23">
        <v>2733316</v>
      </c>
      <c r="J1662" s="22" t="s">
        <v>518</v>
      </c>
      <c r="K1662" s="23">
        <v>8.27</v>
      </c>
      <c r="L1662" s="23">
        <v>345</v>
      </c>
      <c r="M1662" s="23">
        <v>12</v>
      </c>
      <c r="N1662" s="24">
        <v>0.0348</v>
      </c>
      <c r="O1662" s="23">
        <v>0.69</v>
      </c>
      <c r="P1662" s="23">
        <v>23.97</v>
      </c>
      <c r="Q1662" s="23">
        <v>0</v>
      </c>
      <c r="R1662" s="23">
        <v>0</v>
      </c>
      <c r="S1662" s="23">
        <v>0</v>
      </c>
      <c r="T1662" s="23">
        <v>0</v>
      </c>
      <c r="U1662" s="23">
        <v>0</v>
      </c>
      <c r="V1662" s="23">
        <v>0</v>
      </c>
      <c r="W1662" s="23">
        <v>0</v>
      </c>
      <c r="X1662" s="23">
        <v>0</v>
      </c>
      <c r="Y1662" s="24">
        <v>0</v>
      </c>
      <c r="Z1662" s="23">
        <v>0</v>
      </c>
      <c r="AA1662" s="23">
        <v>0</v>
      </c>
      <c r="AB1662" s="19" t="str">
        <f>VLOOKUP(E:E,笔记匹配!A:X,3,FALSE)</f>
        <v>圆湘琴</v>
      </c>
      <c r="AC1662" s="19" t="str">
        <f>VLOOKUP(E:E,笔记匹配!A:X,2,FALSE)</f>
        <v>月之精华</v>
      </c>
      <c r="AD1662" s="19" t="str">
        <f>VLOOKUP(E:E,笔记匹配!A:X,4,FALSE)</f>
        <v>广禾堂月之精华</v>
      </c>
    </row>
    <row r="1663" spans="1:30">
      <c r="A1663" s="22" t="s">
        <v>144</v>
      </c>
      <c r="B1663" s="22" t="s">
        <v>573</v>
      </c>
      <c r="C1663" s="23">
        <v>18062841</v>
      </c>
      <c r="D1663" s="22" t="s">
        <v>172</v>
      </c>
      <c r="E1663" s="22" t="s">
        <v>373</v>
      </c>
      <c r="F1663" s="22" t="s">
        <v>574</v>
      </c>
      <c r="G1663" s="23">
        <v>3590010</v>
      </c>
      <c r="H1663" s="22" t="s">
        <v>575</v>
      </c>
      <c r="I1663" s="23">
        <v>2975201</v>
      </c>
      <c r="J1663" s="22" t="s">
        <v>518</v>
      </c>
      <c r="K1663" s="23">
        <v>0.3</v>
      </c>
      <c r="L1663" s="23">
        <v>8</v>
      </c>
      <c r="M1663" s="23">
        <v>1</v>
      </c>
      <c r="N1663" s="24">
        <v>0.125</v>
      </c>
      <c r="O1663" s="23">
        <v>0.3</v>
      </c>
      <c r="P1663" s="23">
        <v>37.5</v>
      </c>
      <c r="Q1663" s="23">
        <v>0</v>
      </c>
      <c r="R1663" s="23">
        <v>0</v>
      </c>
      <c r="S1663" s="23">
        <v>0</v>
      </c>
      <c r="T1663" s="23">
        <v>0</v>
      </c>
      <c r="U1663" s="23">
        <v>0</v>
      </c>
      <c r="V1663" s="23">
        <v>0</v>
      </c>
      <c r="W1663" s="23">
        <v>0</v>
      </c>
      <c r="X1663" s="23">
        <v>0</v>
      </c>
      <c r="Y1663" s="24">
        <v>0</v>
      </c>
      <c r="Z1663" s="23">
        <v>0</v>
      </c>
      <c r="AA1663" s="23">
        <v>0</v>
      </c>
      <c r="AB1663" s="19" t="str">
        <f>VLOOKUP(E:E,笔记匹配!A:X,3,FALSE)</f>
        <v>西米是个小可爱</v>
      </c>
      <c r="AC1663" s="19" t="str">
        <f>VLOOKUP(E:E,笔记匹配!A:X,2,FALSE)</f>
        <v>月之精华</v>
      </c>
      <c r="AD1663" s="19" t="str">
        <f>VLOOKUP(E:E,笔记匹配!A:X,4,FALSE)</f>
        <v>广禾堂</v>
      </c>
    </row>
    <row r="1664" spans="1:30">
      <c r="A1664" s="22" t="s">
        <v>144</v>
      </c>
      <c r="B1664" s="22" t="s">
        <v>573</v>
      </c>
      <c r="C1664" s="23">
        <v>18063010</v>
      </c>
      <c r="D1664" s="22" t="s">
        <v>172</v>
      </c>
      <c r="E1664" s="22" t="s">
        <v>373</v>
      </c>
      <c r="F1664" s="22" t="s">
        <v>576</v>
      </c>
      <c r="G1664" s="23">
        <v>3590089</v>
      </c>
      <c r="H1664" s="22" t="s">
        <v>577</v>
      </c>
      <c r="I1664" s="23">
        <v>2975278</v>
      </c>
      <c r="J1664" s="22" t="s">
        <v>518</v>
      </c>
      <c r="K1664" s="23">
        <v>0.6</v>
      </c>
      <c r="L1664" s="23">
        <v>25</v>
      </c>
      <c r="M1664" s="23">
        <v>2</v>
      </c>
      <c r="N1664" s="24">
        <v>0.08</v>
      </c>
      <c r="O1664" s="23">
        <v>0.3</v>
      </c>
      <c r="P1664" s="23">
        <v>24</v>
      </c>
      <c r="Q1664" s="23">
        <v>0</v>
      </c>
      <c r="R1664" s="23">
        <v>0</v>
      </c>
      <c r="S1664" s="23">
        <v>0</v>
      </c>
      <c r="T1664" s="23">
        <v>0</v>
      </c>
      <c r="U1664" s="23">
        <v>0</v>
      </c>
      <c r="V1664" s="23">
        <v>0</v>
      </c>
      <c r="W1664" s="23">
        <v>0</v>
      </c>
      <c r="X1664" s="23">
        <v>0</v>
      </c>
      <c r="Y1664" s="24">
        <v>0</v>
      </c>
      <c r="Z1664" s="23">
        <v>0</v>
      </c>
      <c r="AA1664" s="23">
        <v>0</v>
      </c>
      <c r="AB1664" s="19" t="str">
        <f>VLOOKUP(E:E,笔记匹配!A:X,3,FALSE)</f>
        <v>西米是个小可爱</v>
      </c>
      <c r="AC1664" s="19" t="str">
        <f>VLOOKUP(E:E,笔记匹配!A:X,2,FALSE)</f>
        <v>月之精华</v>
      </c>
      <c r="AD1664" s="19" t="str">
        <f>VLOOKUP(E:E,笔记匹配!A:X,4,FALSE)</f>
        <v>广禾堂</v>
      </c>
    </row>
    <row r="1665" spans="1:30">
      <c r="A1665" s="22" t="s">
        <v>144</v>
      </c>
      <c r="B1665" s="22" t="s">
        <v>578</v>
      </c>
      <c r="C1665" s="23">
        <v>18063089</v>
      </c>
      <c r="D1665" s="22" t="s">
        <v>172</v>
      </c>
      <c r="E1665" s="22" t="s">
        <v>372</v>
      </c>
      <c r="F1665" s="22" t="s">
        <v>579</v>
      </c>
      <c r="G1665" s="23">
        <v>3590129</v>
      </c>
      <c r="H1665" s="22" t="s">
        <v>580</v>
      </c>
      <c r="I1665" s="23">
        <v>2975322</v>
      </c>
      <c r="J1665" s="22" t="s">
        <v>518</v>
      </c>
      <c r="K1665" s="23">
        <v>1.87</v>
      </c>
      <c r="L1665" s="23">
        <v>62</v>
      </c>
      <c r="M1665" s="23">
        <v>2</v>
      </c>
      <c r="N1665" s="24">
        <v>0.0323</v>
      </c>
      <c r="O1665" s="23">
        <v>0.94</v>
      </c>
      <c r="P1665" s="23">
        <v>30.16</v>
      </c>
      <c r="Q1665" s="23">
        <v>0</v>
      </c>
      <c r="R1665" s="23">
        <v>0</v>
      </c>
      <c r="S1665" s="23">
        <v>0</v>
      </c>
      <c r="T1665" s="23">
        <v>0</v>
      </c>
      <c r="U1665" s="23">
        <v>0</v>
      </c>
      <c r="V1665" s="23">
        <v>0</v>
      </c>
      <c r="W1665" s="23">
        <v>0</v>
      </c>
      <c r="X1665" s="23">
        <v>0</v>
      </c>
      <c r="Y1665" s="24">
        <v>0</v>
      </c>
      <c r="Z1665" s="23">
        <v>0</v>
      </c>
      <c r="AA1665" s="23">
        <v>0</v>
      </c>
      <c r="AB1665" s="19" t="str">
        <f>VLOOKUP(E:E,笔记匹配!A:X,3,FALSE)</f>
        <v>圆湘琴</v>
      </c>
      <c r="AC1665" s="19" t="str">
        <f>VLOOKUP(E:E,笔记匹配!A:X,2,FALSE)</f>
        <v>月之精华</v>
      </c>
      <c r="AD1665" s="19" t="str">
        <f>VLOOKUP(E:E,笔记匹配!A:X,4,FALSE)</f>
        <v>广禾堂月之精华</v>
      </c>
    </row>
    <row r="1666" spans="1:30">
      <c r="A1666" s="22" t="s">
        <v>144</v>
      </c>
      <c r="B1666" s="22" t="s">
        <v>610</v>
      </c>
      <c r="C1666" s="23">
        <v>20800058</v>
      </c>
      <c r="D1666" s="22" t="s">
        <v>184</v>
      </c>
      <c r="E1666" s="22" t="s">
        <v>372</v>
      </c>
      <c r="F1666" s="22" t="s">
        <v>611</v>
      </c>
      <c r="G1666" s="23">
        <v>4924835</v>
      </c>
      <c r="H1666" s="22" t="s">
        <v>611</v>
      </c>
      <c r="I1666" s="23">
        <v>4180685</v>
      </c>
      <c r="J1666" s="22" t="s">
        <v>518</v>
      </c>
      <c r="K1666" s="23">
        <v>2.84</v>
      </c>
      <c r="L1666" s="23">
        <v>203</v>
      </c>
      <c r="M1666" s="23">
        <v>3</v>
      </c>
      <c r="N1666" s="24">
        <v>0.0148</v>
      </c>
      <c r="O1666" s="23">
        <v>0.95</v>
      </c>
      <c r="P1666" s="23">
        <v>13.99</v>
      </c>
      <c r="Q1666" s="23">
        <v>0</v>
      </c>
      <c r="R1666" s="23">
        <v>0</v>
      </c>
      <c r="S1666" s="23">
        <v>0</v>
      </c>
      <c r="T1666" s="23">
        <v>0</v>
      </c>
      <c r="U1666" s="23">
        <v>0</v>
      </c>
      <c r="V1666" s="23">
        <v>0</v>
      </c>
      <c r="W1666" s="23">
        <v>0</v>
      </c>
      <c r="X1666" s="23">
        <v>0</v>
      </c>
      <c r="Y1666" s="24">
        <v>0</v>
      </c>
      <c r="Z1666" s="23">
        <v>0</v>
      </c>
      <c r="AA1666" s="23">
        <v>0</v>
      </c>
      <c r="AB1666" s="19" t="str">
        <f>VLOOKUP(E:E,笔记匹配!A:X,3,FALSE)</f>
        <v>圆湘琴</v>
      </c>
      <c r="AC1666" s="19" t="str">
        <f>VLOOKUP(E:E,笔记匹配!A:X,2,FALSE)</f>
        <v>月之精华</v>
      </c>
      <c r="AD1666" s="19" t="str">
        <f>VLOOKUP(E:E,笔记匹配!A:X,4,FALSE)</f>
        <v>广禾堂月之精华</v>
      </c>
    </row>
    <row r="1667" spans="1:30">
      <c r="A1667" s="22" t="s">
        <v>144</v>
      </c>
      <c r="B1667" s="22" t="s">
        <v>614</v>
      </c>
      <c r="C1667" s="23">
        <v>20930624</v>
      </c>
      <c r="D1667" s="22" t="s">
        <v>184</v>
      </c>
      <c r="E1667" s="22" t="s">
        <v>390</v>
      </c>
      <c r="F1667" s="22" t="s">
        <v>615</v>
      </c>
      <c r="G1667" s="23">
        <v>4989047</v>
      </c>
      <c r="H1667" s="22" t="s">
        <v>616</v>
      </c>
      <c r="I1667" s="23">
        <v>4228648</v>
      </c>
      <c r="J1667" s="22" t="s">
        <v>518</v>
      </c>
      <c r="K1667" s="23">
        <v>22.71</v>
      </c>
      <c r="L1667" s="23">
        <v>1122</v>
      </c>
      <c r="M1667" s="23">
        <v>43</v>
      </c>
      <c r="N1667" s="24">
        <v>0.0383</v>
      </c>
      <c r="O1667" s="23">
        <v>0.53</v>
      </c>
      <c r="P1667" s="23">
        <v>20.24</v>
      </c>
      <c r="Q1667" s="23">
        <v>1</v>
      </c>
      <c r="R1667" s="23">
        <v>0</v>
      </c>
      <c r="S1667" s="23">
        <v>0</v>
      </c>
      <c r="T1667" s="23">
        <v>0</v>
      </c>
      <c r="U1667" s="23">
        <v>0</v>
      </c>
      <c r="V1667" s="23">
        <v>1</v>
      </c>
      <c r="W1667" s="23">
        <v>22.71</v>
      </c>
      <c r="X1667" s="23">
        <v>0</v>
      </c>
      <c r="Y1667" s="24">
        <v>0</v>
      </c>
      <c r="Z1667" s="23">
        <v>0</v>
      </c>
      <c r="AA1667" s="23">
        <v>0</v>
      </c>
      <c r="AB1667" s="19" t="str">
        <f>VLOOKUP(E:E,笔记匹配!A:X,3,FALSE)</f>
        <v>大雷芸</v>
      </c>
      <c r="AC1667" s="19" t="str">
        <f>VLOOKUP(E:E,笔记匹配!A:X,2,FALSE)</f>
        <v>月之精华</v>
      </c>
      <c r="AD1667" s="19" t="str">
        <f>VLOOKUP(E:E,笔记匹配!A:X,4,FALSE)</f>
        <v>广禾堂</v>
      </c>
    </row>
    <row r="1668" spans="1:30">
      <c r="A1668" s="22" t="s">
        <v>144</v>
      </c>
      <c r="B1668" s="22" t="s">
        <v>617</v>
      </c>
      <c r="C1668" s="23">
        <v>21038669</v>
      </c>
      <c r="D1668" s="22" t="s">
        <v>184</v>
      </c>
      <c r="E1668" s="22" t="s">
        <v>397</v>
      </c>
      <c r="F1668" s="22" t="s">
        <v>619</v>
      </c>
      <c r="G1668" s="23">
        <v>5038347</v>
      </c>
      <c r="H1668" s="22" t="s">
        <v>619</v>
      </c>
      <c r="I1668" s="23">
        <v>4265435</v>
      </c>
      <c r="J1668" s="22" t="s">
        <v>518</v>
      </c>
      <c r="K1668" s="23">
        <v>1.14</v>
      </c>
      <c r="L1668" s="23">
        <v>155</v>
      </c>
      <c r="M1668" s="23">
        <v>2</v>
      </c>
      <c r="N1668" s="24">
        <v>0.0129</v>
      </c>
      <c r="O1668" s="23">
        <v>0.57</v>
      </c>
      <c r="P1668" s="23">
        <v>7.35</v>
      </c>
      <c r="Q1668" s="23">
        <v>0</v>
      </c>
      <c r="R1668" s="23">
        <v>0</v>
      </c>
      <c r="S1668" s="23">
        <v>1</v>
      </c>
      <c r="T1668" s="23">
        <v>0</v>
      </c>
      <c r="U1668" s="23">
        <v>0</v>
      </c>
      <c r="V1668" s="23">
        <v>1</v>
      </c>
      <c r="W1668" s="23">
        <v>1.14</v>
      </c>
      <c r="X1668" s="23">
        <v>0</v>
      </c>
      <c r="Y1668" s="24">
        <v>0</v>
      </c>
      <c r="Z1668" s="23">
        <v>0</v>
      </c>
      <c r="AA1668" s="23">
        <v>0</v>
      </c>
      <c r="AB1668" s="19" t="str">
        <f>VLOOKUP(E:E,笔记匹配!A:X,3,FALSE)</f>
        <v>木木酱</v>
      </c>
      <c r="AC1668" s="19" t="str">
        <f>VLOOKUP(E:E,笔记匹配!A:X,2,FALSE)</f>
        <v>月之精华</v>
      </c>
      <c r="AD1668" s="19" t="str">
        <f>VLOOKUP(E:E,笔记匹配!A:X,4,FALSE)</f>
        <v>广禾堂月子汤</v>
      </c>
    </row>
    <row r="1669" spans="1:30">
      <c r="A1669" s="22" t="s">
        <v>144</v>
      </c>
      <c r="B1669" s="22" t="s">
        <v>620</v>
      </c>
      <c r="C1669" s="23">
        <v>21399553</v>
      </c>
      <c r="D1669" s="22" t="s">
        <v>184</v>
      </c>
      <c r="E1669" s="22" t="s">
        <v>398</v>
      </c>
      <c r="F1669" s="22" t="s">
        <v>621</v>
      </c>
      <c r="G1669" s="23">
        <v>5211391</v>
      </c>
      <c r="H1669" s="22" t="s">
        <v>621</v>
      </c>
      <c r="I1669" s="23">
        <v>4393763</v>
      </c>
      <c r="J1669" s="22" t="s">
        <v>518</v>
      </c>
      <c r="K1669" s="23">
        <v>0.2</v>
      </c>
      <c r="L1669" s="23">
        <v>79</v>
      </c>
      <c r="M1669" s="23">
        <v>1</v>
      </c>
      <c r="N1669" s="24">
        <v>0.0127</v>
      </c>
      <c r="O1669" s="23">
        <v>0.2</v>
      </c>
      <c r="P1669" s="23">
        <v>2.53</v>
      </c>
      <c r="Q1669" s="23">
        <v>0</v>
      </c>
      <c r="R1669" s="23">
        <v>0</v>
      </c>
      <c r="S1669" s="23">
        <v>0</v>
      </c>
      <c r="T1669" s="23">
        <v>0</v>
      </c>
      <c r="U1669" s="23">
        <v>0</v>
      </c>
      <c r="V1669" s="23">
        <v>0</v>
      </c>
      <c r="W1669" s="23">
        <v>0</v>
      </c>
      <c r="X1669" s="23">
        <v>0</v>
      </c>
      <c r="Y1669" s="24">
        <v>0</v>
      </c>
      <c r="Z1669" s="23">
        <v>0</v>
      </c>
      <c r="AA1669" s="23">
        <v>0</v>
      </c>
      <c r="AB1669" s="19" t="str">
        <f>VLOOKUP(E:E,笔记匹配!A:X,3,FALSE)</f>
        <v>苏Su超级爱吃甜品呀</v>
      </c>
      <c r="AC1669" s="19" t="str">
        <f>VLOOKUP(E:E,笔记匹配!A:X,2,FALSE)</f>
        <v>月之精华</v>
      </c>
      <c r="AD1669" s="19" t="str">
        <f>VLOOKUP(E:E,笔记匹配!A:X,4,FALSE)</f>
        <v>无</v>
      </c>
    </row>
    <row r="1670" spans="1:30">
      <c r="A1670" s="22" t="s">
        <v>144</v>
      </c>
      <c r="B1670" s="22" t="s">
        <v>622</v>
      </c>
      <c r="C1670" s="23">
        <v>21495214</v>
      </c>
      <c r="D1670" s="22" t="s">
        <v>184</v>
      </c>
      <c r="E1670" s="22" t="s">
        <v>399</v>
      </c>
      <c r="F1670" s="22" t="s">
        <v>623</v>
      </c>
      <c r="G1670" s="23">
        <v>5254218</v>
      </c>
      <c r="H1670" s="22" t="s">
        <v>623</v>
      </c>
      <c r="I1670" s="23">
        <v>4426644</v>
      </c>
      <c r="J1670" s="22" t="s">
        <v>518</v>
      </c>
      <c r="K1670" s="23">
        <v>8.95</v>
      </c>
      <c r="L1670" s="23">
        <v>539</v>
      </c>
      <c r="M1670" s="23">
        <v>28</v>
      </c>
      <c r="N1670" s="24">
        <v>0.0519</v>
      </c>
      <c r="O1670" s="23">
        <v>0.32</v>
      </c>
      <c r="P1670" s="23">
        <v>16.6</v>
      </c>
      <c r="Q1670" s="23">
        <v>0</v>
      </c>
      <c r="R1670" s="23">
        <v>0</v>
      </c>
      <c r="S1670" s="23">
        <v>1</v>
      </c>
      <c r="T1670" s="23">
        <v>0</v>
      </c>
      <c r="U1670" s="23">
        <v>0</v>
      </c>
      <c r="V1670" s="23">
        <v>1</v>
      </c>
      <c r="W1670" s="23">
        <v>8.95</v>
      </c>
      <c r="X1670" s="23">
        <v>0</v>
      </c>
      <c r="Y1670" s="24">
        <v>0</v>
      </c>
      <c r="Z1670" s="23">
        <v>0</v>
      </c>
      <c r="AA1670" s="23">
        <v>1</v>
      </c>
      <c r="AB1670" s="19" t="str">
        <f>VLOOKUP(E:E,笔记匹配!A:X,3,FALSE)</f>
        <v>可可奈</v>
      </c>
      <c r="AC1670" s="19" t="str">
        <f>VLOOKUP(E:E,笔记匹配!A:X,2,FALSE)</f>
        <v>无</v>
      </c>
      <c r="AD1670" s="19" t="str">
        <f>VLOOKUP(E:E,笔记匹配!A:X,4,FALSE)</f>
        <v>无</v>
      </c>
    </row>
    <row r="1671" spans="1:30">
      <c r="A1671" s="22" t="s">
        <v>144</v>
      </c>
      <c r="B1671" s="22" t="s">
        <v>625</v>
      </c>
      <c r="C1671" s="23">
        <v>21579972</v>
      </c>
      <c r="D1671" s="22" t="s">
        <v>184</v>
      </c>
      <c r="E1671" s="22" t="s">
        <v>401</v>
      </c>
      <c r="F1671" s="22" t="s">
        <v>626</v>
      </c>
      <c r="G1671" s="23">
        <v>5291454</v>
      </c>
      <c r="H1671" s="22" t="s">
        <v>627</v>
      </c>
      <c r="I1671" s="23">
        <v>4455685</v>
      </c>
      <c r="J1671" s="22" t="s">
        <v>518</v>
      </c>
      <c r="K1671" s="23">
        <v>7.81</v>
      </c>
      <c r="L1671" s="23">
        <v>640</v>
      </c>
      <c r="M1671" s="23">
        <v>33</v>
      </c>
      <c r="N1671" s="24">
        <v>0.0516</v>
      </c>
      <c r="O1671" s="23">
        <v>0.24</v>
      </c>
      <c r="P1671" s="23">
        <v>12.2</v>
      </c>
      <c r="Q1671" s="23">
        <v>0</v>
      </c>
      <c r="R1671" s="23">
        <v>0</v>
      </c>
      <c r="S1671" s="23">
        <v>0</v>
      </c>
      <c r="T1671" s="23">
        <v>0</v>
      </c>
      <c r="U1671" s="23">
        <v>0</v>
      </c>
      <c r="V1671" s="23">
        <v>0</v>
      </c>
      <c r="W1671" s="23">
        <v>0</v>
      </c>
      <c r="X1671" s="23">
        <v>0</v>
      </c>
      <c r="Y1671" s="24">
        <v>0</v>
      </c>
      <c r="Z1671" s="23">
        <v>0</v>
      </c>
      <c r="AA1671" s="23">
        <v>0</v>
      </c>
      <c r="AB1671" s="19" t="str">
        <f>VLOOKUP(E:E,笔记匹配!A:X,3,FALSE)</f>
        <v>是麦子吖~</v>
      </c>
      <c r="AC1671" s="19" t="str">
        <f>VLOOKUP(E:E,笔记匹配!A:X,2,FALSE)</f>
        <v>无</v>
      </c>
      <c r="AD1671" s="19" t="str">
        <f>VLOOKUP(E:E,笔记匹配!A:X,4,FALSE)</f>
        <v>无</v>
      </c>
    </row>
    <row r="1672" spans="1:30">
      <c r="A1672" s="22" t="s">
        <v>144</v>
      </c>
      <c r="B1672" s="22" t="s">
        <v>628</v>
      </c>
      <c r="C1672" s="23">
        <v>21705266</v>
      </c>
      <c r="D1672" s="22" t="s">
        <v>184</v>
      </c>
      <c r="E1672" s="22" t="s">
        <v>402</v>
      </c>
      <c r="F1672" s="22" t="s">
        <v>629</v>
      </c>
      <c r="G1672" s="23">
        <v>5346081</v>
      </c>
      <c r="H1672" s="22" t="s">
        <v>629</v>
      </c>
      <c r="I1672" s="23">
        <v>4497501</v>
      </c>
      <c r="J1672" s="22" t="s">
        <v>518</v>
      </c>
      <c r="K1672" s="23">
        <v>7.56</v>
      </c>
      <c r="L1672" s="23">
        <v>582</v>
      </c>
      <c r="M1672" s="23">
        <v>34</v>
      </c>
      <c r="N1672" s="24">
        <v>0.0584</v>
      </c>
      <c r="O1672" s="23">
        <v>0.22</v>
      </c>
      <c r="P1672" s="23">
        <v>12.99</v>
      </c>
      <c r="Q1672" s="23">
        <v>0</v>
      </c>
      <c r="R1672" s="23">
        <v>0</v>
      </c>
      <c r="S1672" s="23">
        <v>0</v>
      </c>
      <c r="T1672" s="23">
        <v>0</v>
      </c>
      <c r="U1672" s="23">
        <v>0</v>
      </c>
      <c r="V1672" s="23">
        <v>0</v>
      </c>
      <c r="W1672" s="23">
        <v>0</v>
      </c>
      <c r="X1672" s="23">
        <v>0</v>
      </c>
      <c r="Y1672" s="24">
        <v>0</v>
      </c>
      <c r="Z1672" s="23">
        <v>0</v>
      </c>
      <c r="AA1672" s="23">
        <v>0</v>
      </c>
      <c r="AB1672" s="19" t="str">
        <f>VLOOKUP(E:E,笔记匹配!A:X,3,FALSE)</f>
        <v>小茹来杯冰美式</v>
      </c>
      <c r="AC1672" s="19" t="str">
        <f>VLOOKUP(E:E,笔记匹配!A:X,2,FALSE)</f>
        <v>月之精华</v>
      </c>
      <c r="AD1672" s="19" t="str">
        <f>VLOOKUP(E:E,笔记匹配!A:X,4,FALSE)</f>
        <v>无</v>
      </c>
    </row>
    <row r="1673" spans="1:30">
      <c r="A1673" s="22" t="s">
        <v>145</v>
      </c>
      <c r="B1673" s="22" t="s">
        <v>521</v>
      </c>
      <c r="C1673" s="23">
        <v>16642222</v>
      </c>
      <c r="D1673" s="22" t="s">
        <v>172</v>
      </c>
      <c r="E1673" s="22" t="s">
        <v>372</v>
      </c>
      <c r="F1673" s="22" t="s">
        <v>522</v>
      </c>
      <c r="G1673" s="23">
        <v>3233847</v>
      </c>
      <c r="H1673" s="22" t="s">
        <v>522</v>
      </c>
      <c r="I1673" s="23">
        <v>2619163</v>
      </c>
      <c r="J1673" s="22" t="s">
        <v>518</v>
      </c>
      <c r="K1673" s="23">
        <v>532.52</v>
      </c>
      <c r="L1673" s="23">
        <v>33025</v>
      </c>
      <c r="M1673" s="23">
        <v>974</v>
      </c>
      <c r="N1673" s="24">
        <v>0.0295</v>
      </c>
      <c r="O1673" s="23">
        <v>0.55</v>
      </c>
      <c r="P1673" s="23">
        <v>16.12</v>
      </c>
      <c r="Q1673" s="23">
        <v>14</v>
      </c>
      <c r="R1673" s="23">
        <v>0</v>
      </c>
      <c r="S1673" s="23">
        <v>4</v>
      </c>
      <c r="T1673" s="23">
        <v>0</v>
      </c>
      <c r="U1673" s="23">
        <v>1</v>
      </c>
      <c r="V1673" s="23">
        <v>19</v>
      </c>
      <c r="W1673" s="23">
        <v>28.03</v>
      </c>
      <c r="X1673" s="23">
        <v>0</v>
      </c>
      <c r="Y1673" s="24">
        <v>0</v>
      </c>
      <c r="Z1673" s="23">
        <v>4</v>
      </c>
      <c r="AA1673" s="23">
        <v>1</v>
      </c>
      <c r="AB1673" s="19" t="str">
        <f>VLOOKUP(E:E,笔记匹配!A:X,3,FALSE)</f>
        <v>圆湘琴</v>
      </c>
      <c r="AC1673" s="19" t="str">
        <f>VLOOKUP(E:E,笔记匹配!A:X,2,FALSE)</f>
        <v>月之精华</v>
      </c>
      <c r="AD1673" s="19" t="str">
        <f>VLOOKUP(E:E,笔记匹配!A:X,4,FALSE)</f>
        <v>广禾堂月之精华</v>
      </c>
    </row>
    <row r="1674" spans="1:30">
      <c r="A1674" s="22" t="s">
        <v>145</v>
      </c>
      <c r="B1674" s="22" t="s">
        <v>521</v>
      </c>
      <c r="C1674" s="23">
        <v>16642794</v>
      </c>
      <c r="D1674" s="22" t="s">
        <v>172</v>
      </c>
      <c r="E1674" s="22" t="s">
        <v>372</v>
      </c>
      <c r="F1674" s="22" t="s">
        <v>523</v>
      </c>
      <c r="G1674" s="23">
        <v>3233955</v>
      </c>
      <c r="H1674" s="22" t="s">
        <v>523</v>
      </c>
      <c r="I1674" s="23">
        <v>2619293</v>
      </c>
      <c r="J1674" s="22" t="s">
        <v>518</v>
      </c>
      <c r="K1674" s="23">
        <v>246.83</v>
      </c>
      <c r="L1674" s="23">
        <v>9495</v>
      </c>
      <c r="M1674" s="23">
        <v>324</v>
      </c>
      <c r="N1674" s="24">
        <v>0.0341</v>
      </c>
      <c r="O1674" s="23">
        <v>0.76</v>
      </c>
      <c r="P1674" s="23">
        <v>26</v>
      </c>
      <c r="Q1674" s="23">
        <v>2</v>
      </c>
      <c r="R1674" s="23">
        <v>0</v>
      </c>
      <c r="S1674" s="23">
        <v>4</v>
      </c>
      <c r="T1674" s="23">
        <v>0</v>
      </c>
      <c r="U1674" s="23">
        <v>1</v>
      </c>
      <c r="V1674" s="23">
        <v>7</v>
      </c>
      <c r="W1674" s="23">
        <v>35.26</v>
      </c>
      <c r="X1674" s="23">
        <v>0</v>
      </c>
      <c r="Y1674" s="24">
        <v>0</v>
      </c>
      <c r="Z1674" s="23">
        <v>1</v>
      </c>
      <c r="AA1674" s="23">
        <v>1</v>
      </c>
      <c r="AB1674" s="19" t="str">
        <f>VLOOKUP(E:E,笔记匹配!A:X,3,FALSE)</f>
        <v>圆湘琴</v>
      </c>
      <c r="AC1674" s="19" t="str">
        <f>VLOOKUP(E:E,笔记匹配!A:X,2,FALSE)</f>
        <v>月之精华</v>
      </c>
      <c r="AD1674" s="19" t="str">
        <f>VLOOKUP(E:E,笔记匹配!A:X,4,FALSE)</f>
        <v>广禾堂月之精华</v>
      </c>
    </row>
    <row r="1675" spans="1:30">
      <c r="A1675" s="22" t="s">
        <v>145</v>
      </c>
      <c r="B1675" s="22" t="s">
        <v>521</v>
      </c>
      <c r="C1675" s="23">
        <v>16642894</v>
      </c>
      <c r="D1675" s="22" t="s">
        <v>172</v>
      </c>
      <c r="E1675" s="22" t="s">
        <v>372</v>
      </c>
      <c r="F1675" s="22" t="s">
        <v>524</v>
      </c>
      <c r="G1675" s="23">
        <v>3233979</v>
      </c>
      <c r="H1675" s="22" t="s">
        <v>524</v>
      </c>
      <c r="I1675" s="23">
        <v>2619310</v>
      </c>
      <c r="J1675" s="22" t="s">
        <v>518</v>
      </c>
      <c r="K1675" s="23">
        <v>3.54</v>
      </c>
      <c r="L1675" s="23">
        <v>365</v>
      </c>
      <c r="M1675" s="23">
        <v>12</v>
      </c>
      <c r="N1675" s="24">
        <v>0.0329</v>
      </c>
      <c r="O1675" s="23">
        <v>0.3</v>
      </c>
      <c r="P1675" s="23">
        <v>9.7</v>
      </c>
      <c r="Q1675" s="23">
        <v>0</v>
      </c>
      <c r="R1675" s="23">
        <v>0</v>
      </c>
      <c r="S1675" s="23">
        <v>0</v>
      </c>
      <c r="T1675" s="23">
        <v>0</v>
      </c>
      <c r="U1675" s="23">
        <v>0</v>
      </c>
      <c r="V1675" s="23">
        <v>0</v>
      </c>
      <c r="W1675" s="23">
        <v>0</v>
      </c>
      <c r="X1675" s="23">
        <v>0</v>
      </c>
      <c r="Y1675" s="24">
        <v>0</v>
      </c>
      <c r="Z1675" s="23">
        <v>0</v>
      </c>
      <c r="AA1675" s="23">
        <v>0</v>
      </c>
      <c r="AB1675" s="19" t="str">
        <f>VLOOKUP(E:E,笔记匹配!A:X,3,FALSE)</f>
        <v>圆湘琴</v>
      </c>
      <c r="AC1675" s="19" t="str">
        <f>VLOOKUP(E:E,笔记匹配!A:X,2,FALSE)</f>
        <v>月之精华</v>
      </c>
      <c r="AD1675" s="19" t="str">
        <f>VLOOKUP(E:E,笔记匹配!A:X,4,FALSE)</f>
        <v>广禾堂月之精华</v>
      </c>
    </row>
    <row r="1676" spans="1:30">
      <c r="A1676" s="22" t="s">
        <v>145</v>
      </c>
      <c r="B1676" s="22" t="s">
        <v>531</v>
      </c>
      <c r="C1676" s="23">
        <v>16851432</v>
      </c>
      <c r="D1676" s="22" t="s">
        <v>172</v>
      </c>
      <c r="E1676" s="22" t="s">
        <v>372</v>
      </c>
      <c r="F1676" s="22" t="s">
        <v>532</v>
      </c>
      <c r="G1676" s="23">
        <v>3264185</v>
      </c>
      <c r="H1676" s="22" t="s">
        <v>532</v>
      </c>
      <c r="I1676" s="23">
        <v>2651960</v>
      </c>
      <c r="J1676" s="22" t="s">
        <v>518</v>
      </c>
      <c r="K1676" s="23">
        <v>268.31</v>
      </c>
      <c r="L1676" s="23">
        <v>19484</v>
      </c>
      <c r="M1676" s="23">
        <v>624</v>
      </c>
      <c r="N1676" s="24">
        <v>0.032</v>
      </c>
      <c r="O1676" s="23">
        <v>0.43</v>
      </c>
      <c r="P1676" s="23">
        <v>13.77</v>
      </c>
      <c r="Q1676" s="23">
        <v>4</v>
      </c>
      <c r="R1676" s="23">
        <v>1</v>
      </c>
      <c r="S1676" s="23">
        <v>2</v>
      </c>
      <c r="T1676" s="23">
        <v>0</v>
      </c>
      <c r="U1676" s="23">
        <v>0</v>
      </c>
      <c r="V1676" s="23">
        <v>7</v>
      </c>
      <c r="W1676" s="23">
        <v>38.33</v>
      </c>
      <c r="X1676" s="23">
        <v>0</v>
      </c>
      <c r="Y1676" s="24">
        <v>0</v>
      </c>
      <c r="Z1676" s="23">
        <v>1</v>
      </c>
      <c r="AA1676" s="23">
        <v>2</v>
      </c>
      <c r="AB1676" s="19" t="str">
        <f>VLOOKUP(E:E,笔记匹配!A:X,3,FALSE)</f>
        <v>圆湘琴</v>
      </c>
      <c r="AC1676" s="19" t="str">
        <f>VLOOKUP(E:E,笔记匹配!A:X,2,FALSE)</f>
        <v>月之精华</v>
      </c>
      <c r="AD1676" s="19" t="str">
        <f>VLOOKUP(E:E,笔记匹配!A:X,4,FALSE)</f>
        <v>广禾堂月之精华</v>
      </c>
    </row>
    <row r="1677" spans="1:30">
      <c r="A1677" s="22" t="s">
        <v>145</v>
      </c>
      <c r="B1677" s="22" t="s">
        <v>557</v>
      </c>
      <c r="C1677" s="23">
        <v>17419696</v>
      </c>
      <c r="D1677" s="22" t="s">
        <v>172</v>
      </c>
      <c r="E1677" s="22" t="s">
        <v>372</v>
      </c>
      <c r="F1677" s="22" t="s">
        <v>558</v>
      </c>
      <c r="G1677" s="23">
        <v>3345513</v>
      </c>
      <c r="H1677" s="22" t="s">
        <v>558</v>
      </c>
      <c r="I1677" s="23">
        <v>2733316</v>
      </c>
      <c r="J1677" s="22" t="s">
        <v>518</v>
      </c>
      <c r="K1677" s="23">
        <v>277.34</v>
      </c>
      <c r="L1677" s="23">
        <v>24769</v>
      </c>
      <c r="M1677" s="23">
        <v>626</v>
      </c>
      <c r="N1677" s="24">
        <v>0.0253</v>
      </c>
      <c r="O1677" s="23">
        <v>0.44</v>
      </c>
      <c r="P1677" s="23">
        <v>11.2</v>
      </c>
      <c r="Q1677" s="23">
        <v>5</v>
      </c>
      <c r="R1677" s="23">
        <v>1</v>
      </c>
      <c r="S1677" s="23">
        <v>3</v>
      </c>
      <c r="T1677" s="23">
        <v>1</v>
      </c>
      <c r="U1677" s="23">
        <v>1</v>
      </c>
      <c r="V1677" s="23">
        <v>11</v>
      </c>
      <c r="W1677" s="23">
        <v>25.21</v>
      </c>
      <c r="X1677" s="23">
        <v>0</v>
      </c>
      <c r="Y1677" s="24">
        <v>0</v>
      </c>
      <c r="Z1677" s="23">
        <v>0</v>
      </c>
      <c r="AA1677" s="23">
        <v>0</v>
      </c>
      <c r="AB1677" s="19" t="str">
        <f>VLOOKUP(E:E,笔记匹配!A:X,3,FALSE)</f>
        <v>圆湘琴</v>
      </c>
      <c r="AC1677" s="19" t="str">
        <f>VLOOKUP(E:E,笔记匹配!A:X,2,FALSE)</f>
        <v>月之精华</v>
      </c>
      <c r="AD1677" s="19" t="str">
        <f>VLOOKUP(E:E,笔记匹配!A:X,4,FALSE)</f>
        <v>广禾堂月之精华</v>
      </c>
    </row>
    <row r="1678" spans="1:30">
      <c r="A1678" s="22" t="s">
        <v>145</v>
      </c>
      <c r="B1678" s="22" t="s">
        <v>569</v>
      </c>
      <c r="C1678" s="23">
        <v>17994331</v>
      </c>
      <c r="D1678" s="22" t="s">
        <v>172</v>
      </c>
      <c r="E1678" s="22" t="s">
        <v>372</v>
      </c>
      <c r="F1678" s="22" t="s">
        <v>570</v>
      </c>
      <c r="G1678" s="23">
        <v>3555881</v>
      </c>
      <c r="H1678" s="22" t="s">
        <v>570</v>
      </c>
      <c r="I1678" s="23">
        <v>2940876</v>
      </c>
      <c r="J1678" s="22" t="s">
        <v>518</v>
      </c>
      <c r="K1678" s="23">
        <v>17.09</v>
      </c>
      <c r="L1678" s="23">
        <v>1847</v>
      </c>
      <c r="M1678" s="23">
        <v>57</v>
      </c>
      <c r="N1678" s="24">
        <v>0.0309</v>
      </c>
      <c r="O1678" s="23">
        <v>0.3</v>
      </c>
      <c r="P1678" s="23">
        <v>9.25</v>
      </c>
      <c r="Q1678" s="23">
        <v>0</v>
      </c>
      <c r="R1678" s="23">
        <v>0</v>
      </c>
      <c r="S1678" s="23">
        <v>0</v>
      </c>
      <c r="T1678" s="23">
        <v>0</v>
      </c>
      <c r="U1678" s="23">
        <v>0</v>
      </c>
      <c r="V1678" s="23">
        <v>0</v>
      </c>
      <c r="W1678" s="23">
        <v>0</v>
      </c>
      <c r="X1678" s="23">
        <v>0</v>
      </c>
      <c r="Y1678" s="24">
        <v>0</v>
      </c>
      <c r="Z1678" s="23">
        <v>0</v>
      </c>
      <c r="AA1678" s="23">
        <v>0</v>
      </c>
      <c r="AB1678" s="19" t="str">
        <f>VLOOKUP(E:E,笔记匹配!A:X,3,FALSE)</f>
        <v>圆湘琴</v>
      </c>
      <c r="AC1678" s="19" t="str">
        <f>VLOOKUP(E:E,笔记匹配!A:X,2,FALSE)</f>
        <v>月之精华</v>
      </c>
      <c r="AD1678" s="19" t="str">
        <f>VLOOKUP(E:E,笔记匹配!A:X,4,FALSE)</f>
        <v>广禾堂月之精华</v>
      </c>
    </row>
    <row r="1679" spans="1:30">
      <c r="A1679" s="22" t="s">
        <v>145</v>
      </c>
      <c r="B1679" s="22" t="s">
        <v>573</v>
      </c>
      <c r="C1679" s="23">
        <v>18062841</v>
      </c>
      <c r="D1679" s="22" t="s">
        <v>172</v>
      </c>
      <c r="E1679" s="22" t="s">
        <v>373</v>
      </c>
      <c r="F1679" s="22" t="s">
        <v>574</v>
      </c>
      <c r="G1679" s="23">
        <v>3590010</v>
      </c>
      <c r="H1679" s="22" t="s">
        <v>575</v>
      </c>
      <c r="I1679" s="23">
        <v>2975201</v>
      </c>
      <c r="J1679" s="22" t="s">
        <v>518</v>
      </c>
      <c r="K1679" s="23">
        <v>9.24</v>
      </c>
      <c r="L1679" s="23">
        <v>1457</v>
      </c>
      <c r="M1679" s="23">
        <v>31</v>
      </c>
      <c r="N1679" s="24">
        <v>0.0213</v>
      </c>
      <c r="O1679" s="23">
        <v>0.3</v>
      </c>
      <c r="P1679" s="23">
        <v>6.34</v>
      </c>
      <c r="Q1679" s="23">
        <v>0</v>
      </c>
      <c r="R1679" s="23">
        <v>0</v>
      </c>
      <c r="S1679" s="23">
        <v>1</v>
      </c>
      <c r="T1679" s="23">
        <v>1</v>
      </c>
      <c r="U1679" s="23">
        <v>0</v>
      </c>
      <c r="V1679" s="23">
        <v>2</v>
      </c>
      <c r="W1679" s="23">
        <v>4.62</v>
      </c>
      <c r="X1679" s="23">
        <v>0</v>
      </c>
      <c r="Y1679" s="24">
        <v>0</v>
      </c>
      <c r="Z1679" s="23">
        <v>1</v>
      </c>
      <c r="AA1679" s="23">
        <v>2</v>
      </c>
      <c r="AB1679" s="19" t="str">
        <f>VLOOKUP(E:E,笔记匹配!A:X,3,FALSE)</f>
        <v>西米是个小可爱</v>
      </c>
      <c r="AC1679" s="19" t="str">
        <f>VLOOKUP(E:E,笔记匹配!A:X,2,FALSE)</f>
        <v>月之精华</v>
      </c>
      <c r="AD1679" s="19" t="str">
        <f>VLOOKUP(E:E,笔记匹配!A:X,4,FALSE)</f>
        <v>广禾堂</v>
      </c>
    </row>
    <row r="1680" spans="1:30">
      <c r="A1680" s="22" t="s">
        <v>145</v>
      </c>
      <c r="B1680" s="22" t="s">
        <v>573</v>
      </c>
      <c r="C1680" s="23">
        <v>18063010</v>
      </c>
      <c r="D1680" s="22" t="s">
        <v>172</v>
      </c>
      <c r="E1680" s="22" t="s">
        <v>373</v>
      </c>
      <c r="F1680" s="22" t="s">
        <v>576</v>
      </c>
      <c r="G1680" s="23">
        <v>3590089</v>
      </c>
      <c r="H1680" s="22" t="s">
        <v>577</v>
      </c>
      <c r="I1680" s="23">
        <v>2975278</v>
      </c>
      <c r="J1680" s="22" t="s">
        <v>518</v>
      </c>
      <c r="K1680" s="23">
        <v>169.35</v>
      </c>
      <c r="L1680" s="23">
        <v>16682</v>
      </c>
      <c r="M1680" s="23">
        <v>500</v>
      </c>
      <c r="N1680" s="24">
        <v>0.03</v>
      </c>
      <c r="O1680" s="23">
        <v>0.34</v>
      </c>
      <c r="P1680" s="23">
        <v>10.15</v>
      </c>
      <c r="Q1680" s="23">
        <v>5</v>
      </c>
      <c r="R1680" s="23">
        <v>0</v>
      </c>
      <c r="S1680" s="23">
        <v>2</v>
      </c>
      <c r="T1680" s="23">
        <v>0</v>
      </c>
      <c r="U1680" s="23">
        <v>0</v>
      </c>
      <c r="V1680" s="23">
        <v>7</v>
      </c>
      <c r="W1680" s="23">
        <v>24.19</v>
      </c>
      <c r="X1680" s="23">
        <v>0</v>
      </c>
      <c r="Y1680" s="24">
        <v>0</v>
      </c>
      <c r="Z1680" s="23">
        <v>1</v>
      </c>
      <c r="AA1680" s="23">
        <v>5</v>
      </c>
      <c r="AB1680" s="19" t="str">
        <f>VLOOKUP(E:E,笔记匹配!A:X,3,FALSE)</f>
        <v>西米是个小可爱</v>
      </c>
      <c r="AC1680" s="19" t="str">
        <f>VLOOKUP(E:E,笔记匹配!A:X,2,FALSE)</f>
        <v>月之精华</v>
      </c>
      <c r="AD1680" s="19" t="str">
        <f>VLOOKUP(E:E,笔记匹配!A:X,4,FALSE)</f>
        <v>广禾堂</v>
      </c>
    </row>
    <row r="1681" spans="1:30">
      <c r="A1681" s="22" t="s">
        <v>145</v>
      </c>
      <c r="B1681" s="22" t="s">
        <v>578</v>
      </c>
      <c r="C1681" s="23">
        <v>18063089</v>
      </c>
      <c r="D1681" s="22" t="s">
        <v>172</v>
      </c>
      <c r="E1681" s="22" t="s">
        <v>372</v>
      </c>
      <c r="F1681" s="22" t="s">
        <v>579</v>
      </c>
      <c r="G1681" s="23">
        <v>3590129</v>
      </c>
      <c r="H1681" s="22" t="s">
        <v>580</v>
      </c>
      <c r="I1681" s="23">
        <v>2975322</v>
      </c>
      <c r="J1681" s="22" t="s">
        <v>518</v>
      </c>
      <c r="K1681" s="23">
        <v>50.34</v>
      </c>
      <c r="L1681" s="23">
        <v>4398</v>
      </c>
      <c r="M1681" s="23">
        <v>101</v>
      </c>
      <c r="N1681" s="24">
        <v>0.023</v>
      </c>
      <c r="O1681" s="23">
        <v>0.5</v>
      </c>
      <c r="P1681" s="23">
        <v>11.45</v>
      </c>
      <c r="Q1681" s="23">
        <v>2</v>
      </c>
      <c r="R1681" s="23">
        <v>0</v>
      </c>
      <c r="S1681" s="23">
        <v>0</v>
      </c>
      <c r="T1681" s="23">
        <v>0</v>
      </c>
      <c r="U1681" s="23">
        <v>1</v>
      </c>
      <c r="V1681" s="23">
        <v>3</v>
      </c>
      <c r="W1681" s="23">
        <v>16.78</v>
      </c>
      <c r="X1681" s="23">
        <v>0</v>
      </c>
      <c r="Y1681" s="24">
        <v>0</v>
      </c>
      <c r="Z1681" s="23">
        <v>0</v>
      </c>
      <c r="AA1681" s="23">
        <v>0</v>
      </c>
      <c r="AB1681" s="19" t="str">
        <f>VLOOKUP(E:E,笔记匹配!A:X,3,FALSE)</f>
        <v>圆湘琴</v>
      </c>
      <c r="AC1681" s="19" t="str">
        <f>VLOOKUP(E:E,笔记匹配!A:X,2,FALSE)</f>
        <v>月之精华</v>
      </c>
      <c r="AD1681" s="19" t="str">
        <f>VLOOKUP(E:E,笔记匹配!A:X,4,FALSE)</f>
        <v>广禾堂月之精华</v>
      </c>
    </row>
    <row r="1682" spans="1:30">
      <c r="A1682" s="22" t="s">
        <v>145</v>
      </c>
      <c r="B1682" s="22" t="s">
        <v>590</v>
      </c>
      <c r="C1682" s="23">
        <v>19153892</v>
      </c>
      <c r="D1682" s="22" t="s">
        <v>184</v>
      </c>
      <c r="E1682" s="22" t="s">
        <v>374</v>
      </c>
      <c r="F1682" s="22" t="s">
        <v>591</v>
      </c>
      <c r="G1682" s="23">
        <v>4107361</v>
      </c>
      <c r="H1682" s="22" t="s">
        <v>591</v>
      </c>
      <c r="I1682" s="23">
        <v>3489735</v>
      </c>
      <c r="J1682" s="22" t="s">
        <v>518</v>
      </c>
      <c r="K1682" s="23">
        <v>8.69</v>
      </c>
      <c r="L1682" s="23">
        <v>234</v>
      </c>
      <c r="M1682" s="23">
        <v>24</v>
      </c>
      <c r="N1682" s="24">
        <v>0.1026</v>
      </c>
      <c r="O1682" s="23">
        <v>0.36</v>
      </c>
      <c r="P1682" s="23">
        <v>37.14</v>
      </c>
      <c r="Q1682" s="23">
        <v>0</v>
      </c>
      <c r="R1682" s="23">
        <v>0</v>
      </c>
      <c r="S1682" s="23">
        <v>0</v>
      </c>
      <c r="T1682" s="23">
        <v>0</v>
      </c>
      <c r="U1682" s="23">
        <v>0</v>
      </c>
      <c r="V1682" s="23">
        <v>0</v>
      </c>
      <c r="W1682" s="23">
        <v>0</v>
      </c>
      <c r="X1682" s="23">
        <v>0</v>
      </c>
      <c r="Y1682" s="24">
        <v>0</v>
      </c>
      <c r="Z1682" s="23">
        <v>0</v>
      </c>
      <c r="AA1682" s="23">
        <v>0</v>
      </c>
      <c r="AB1682" s="19" t="str">
        <f>VLOOKUP(E:E,笔记匹配!A:X,3,FALSE)</f>
        <v>是你拐</v>
      </c>
      <c r="AC1682" s="19" t="str">
        <f>VLOOKUP(E:E,笔记匹配!A:X,2,FALSE)</f>
        <v>月之精华</v>
      </c>
      <c r="AD1682" s="19" t="str">
        <f>VLOOKUP(E:E,笔记匹配!A:X,4,FALSE)</f>
        <v>广禾堂月之精华</v>
      </c>
    </row>
    <row r="1683" spans="1:30">
      <c r="A1683" s="22" t="s">
        <v>145</v>
      </c>
      <c r="B1683" s="22" t="s">
        <v>598</v>
      </c>
      <c r="C1683" s="23">
        <v>19868929</v>
      </c>
      <c r="D1683" s="22" t="s">
        <v>172</v>
      </c>
      <c r="E1683" s="22" t="s">
        <v>372</v>
      </c>
      <c r="F1683" s="22" t="s">
        <v>599</v>
      </c>
      <c r="G1683" s="23">
        <v>4439660</v>
      </c>
      <c r="H1683" s="22" t="s">
        <v>599</v>
      </c>
      <c r="I1683" s="23">
        <v>3806955</v>
      </c>
      <c r="J1683" s="22" t="s">
        <v>518</v>
      </c>
      <c r="K1683" s="23">
        <v>276.7</v>
      </c>
      <c r="L1683" s="23">
        <v>14240</v>
      </c>
      <c r="M1683" s="23">
        <v>414</v>
      </c>
      <c r="N1683" s="24">
        <v>0.0291</v>
      </c>
      <c r="O1683" s="23">
        <v>0.67</v>
      </c>
      <c r="P1683" s="23">
        <v>19.43</v>
      </c>
      <c r="Q1683" s="23">
        <v>5</v>
      </c>
      <c r="R1683" s="23">
        <v>0</v>
      </c>
      <c r="S1683" s="23">
        <v>3</v>
      </c>
      <c r="T1683" s="23">
        <v>0</v>
      </c>
      <c r="U1683" s="23">
        <v>0</v>
      </c>
      <c r="V1683" s="23">
        <v>8</v>
      </c>
      <c r="W1683" s="23">
        <v>34.59</v>
      </c>
      <c r="X1683" s="23">
        <v>0</v>
      </c>
      <c r="Y1683" s="24">
        <v>0</v>
      </c>
      <c r="Z1683" s="23">
        <v>1</v>
      </c>
      <c r="AA1683" s="23">
        <v>0</v>
      </c>
      <c r="AB1683" s="19" t="str">
        <f>VLOOKUP(E:E,笔记匹配!A:X,3,FALSE)</f>
        <v>圆湘琴</v>
      </c>
      <c r="AC1683" s="19" t="str">
        <f>VLOOKUP(E:E,笔记匹配!A:X,2,FALSE)</f>
        <v>月之精华</v>
      </c>
      <c r="AD1683" s="19" t="str">
        <f>VLOOKUP(E:E,笔记匹配!A:X,4,FALSE)</f>
        <v>广禾堂月之精华</v>
      </c>
    </row>
    <row r="1684" spans="1:30">
      <c r="A1684" s="22" t="s">
        <v>145</v>
      </c>
      <c r="B1684" s="22" t="s">
        <v>610</v>
      </c>
      <c r="C1684" s="23">
        <v>20800058</v>
      </c>
      <c r="D1684" s="22" t="s">
        <v>184</v>
      </c>
      <c r="E1684" s="22" t="s">
        <v>372</v>
      </c>
      <c r="F1684" s="22" t="s">
        <v>611</v>
      </c>
      <c r="G1684" s="23">
        <v>4924835</v>
      </c>
      <c r="H1684" s="22" t="s">
        <v>611</v>
      </c>
      <c r="I1684" s="23">
        <v>4180685</v>
      </c>
      <c r="J1684" s="22" t="s">
        <v>518</v>
      </c>
      <c r="K1684" s="23">
        <v>182.3</v>
      </c>
      <c r="L1684" s="23">
        <v>6330</v>
      </c>
      <c r="M1684" s="23">
        <v>276</v>
      </c>
      <c r="N1684" s="24">
        <v>0.0436</v>
      </c>
      <c r="O1684" s="23">
        <v>0.66</v>
      </c>
      <c r="P1684" s="23">
        <v>28.8</v>
      </c>
      <c r="Q1684" s="23">
        <v>11</v>
      </c>
      <c r="R1684" s="23">
        <v>1</v>
      </c>
      <c r="S1684" s="23">
        <v>14</v>
      </c>
      <c r="T1684" s="23">
        <v>1</v>
      </c>
      <c r="U1684" s="23">
        <v>0</v>
      </c>
      <c r="V1684" s="23">
        <v>27</v>
      </c>
      <c r="W1684" s="23">
        <v>6.75</v>
      </c>
      <c r="X1684" s="23">
        <v>0</v>
      </c>
      <c r="Y1684" s="24">
        <v>0</v>
      </c>
      <c r="Z1684" s="23">
        <v>0</v>
      </c>
      <c r="AA1684" s="23">
        <v>0</v>
      </c>
      <c r="AB1684" s="19" t="str">
        <f>VLOOKUP(E:E,笔记匹配!A:X,3,FALSE)</f>
        <v>圆湘琴</v>
      </c>
      <c r="AC1684" s="19" t="str">
        <f>VLOOKUP(E:E,笔记匹配!A:X,2,FALSE)</f>
        <v>月之精华</v>
      </c>
      <c r="AD1684" s="19" t="str">
        <f>VLOOKUP(E:E,笔记匹配!A:X,4,FALSE)</f>
        <v>广禾堂月之精华</v>
      </c>
    </row>
    <row r="1685" spans="1:30">
      <c r="A1685" s="22" t="s">
        <v>146</v>
      </c>
      <c r="B1685" s="22" t="s">
        <v>521</v>
      </c>
      <c r="C1685" s="23">
        <v>16642794</v>
      </c>
      <c r="D1685" s="22" t="s">
        <v>172</v>
      </c>
      <c r="E1685" s="22" t="s">
        <v>372</v>
      </c>
      <c r="F1685" s="22" t="s">
        <v>523</v>
      </c>
      <c r="G1685" s="23">
        <v>3233955</v>
      </c>
      <c r="H1685" s="22" t="s">
        <v>523</v>
      </c>
      <c r="I1685" s="23">
        <v>2619293</v>
      </c>
      <c r="J1685" s="22" t="s">
        <v>518</v>
      </c>
      <c r="K1685" s="23">
        <v>66.65</v>
      </c>
      <c r="L1685" s="23">
        <v>2490</v>
      </c>
      <c r="M1685" s="23">
        <v>99</v>
      </c>
      <c r="N1685" s="24">
        <v>0.0398</v>
      </c>
      <c r="O1685" s="23">
        <v>0.67</v>
      </c>
      <c r="P1685" s="23">
        <v>26.77</v>
      </c>
      <c r="Q1685" s="23">
        <v>1</v>
      </c>
      <c r="R1685" s="23">
        <v>0</v>
      </c>
      <c r="S1685" s="23">
        <v>1</v>
      </c>
      <c r="T1685" s="23">
        <v>0</v>
      </c>
      <c r="U1685" s="23">
        <v>0</v>
      </c>
      <c r="V1685" s="23">
        <v>2</v>
      </c>
      <c r="W1685" s="23">
        <v>33.33</v>
      </c>
      <c r="X1685" s="23">
        <v>0</v>
      </c>
      <c r="Y1685" s="24">
        <v>0</v>
      </c>
      <c r="Z1685" s="23">
        <v>1</v>
      </c>
      <c r="AA1685" s="23">
        <v>0</v>
      </c>
      <c r="AB1685" s="19" t="str">
        <f>VLOOKUP(E:E,笔记匹配!A:X,3,FALSE)</f>
        <v>圆湘琴</v>
      </c>
      <c r="AC1685" s="19" t="str">
        <f>VLOOKUP(E:E,笔记匹配!A:X,2,FALSE)</f>
        <v>月之精华</v>
      </c>
      <c r="AD1685" s="19" t="str">
        <f>VLOOKUP(E:E,笔记匹配!A:X,4,FALSE)</f>
        <v>广禾堂月之精华</v>
      </c>
    </row>
    <row r="1686" spans="1:30">
      <c r="A1686" s="22" t="s">
        <v>146</v>
      </c>
      <c r="B1686" s="22" t="s">
        <v>521</v>
      </c>
      <c r="C1686" s="23">
        <v>16642894</v>
      </c>
      <c r="D1686" s="22" t="s">
        <v>172</v>
      </c>
      <c r="E1686" s="22" t="s">
        <v>372</v>
      </c>
      <c r="F1686" s="22" t="s">
        <v>524</v>
      </c>
      <c r="G1686" s="23">
        <v>3233979</v>
      </c>
      <c r="H1686" s="22" t="s">
        <v>524</v>
      </c>
      <c r="I1686" s="23">
        <v>2619310</v>
      </c>
      <c r="J1686" s="22" t="s">
        <v>518</v>
      </c>
      <c r="K1686" s="23">
        <v>3</v>
      </c>
      <c r="L1686" s="23">
        <v>222</v>
      </c>
      <c r="M1686" s="23">
        <v>10</v>
      </c>
      <c r="N1686" s="24">
        <v>0.045</v>
      </c>
      <c r="O1686" s="23">
        <v>0.3</v>
      </c>
      <c r="P1686" s="23">
        <v>13.51</v>
      </c>
      <c r="Q1686" s="23">
        <v>0</v>
      </c>
      <c r="R1686" s="23">
        <v>0</v>
      </c>
      <c r="S1686" s="23">
        <v>0</v>
      </c>
      <c r="T1686" s="23">
        <v>0</v>
      </c>
      <c r="U1686" s="23">
        <v>0</v>
      </c>
      <c r="V1686" s="23">
        <v>0</v>
      </c>
      <c r="W1686" s="23">
        <v>0</v>
      </c>
      <c r="X1686" s="23">
        <v>0</v>
      </c>
      <c r="Y1686" s="24">
        <v>0</v>
      </c>
      <c r="Z1686" s="23">
        <v>0</v>
      </c>
      <c r="AA1686" s="23">
        <v>0</v>
      </c>
      <c r="AB1686" s="19" t="str">
        <f>VLOOKUP(E:E,笔记匹配!A:X,3,FALSE)</f>
        <v>圆湘琴</v>
      </c>
      <c r="AC1686" s="19" t="str">
        <f>VLOOKUP(E:E,笔记匹配!A:X,2,FALSE)</f>
        <v>月之精华</v>
      </c>
      <c r="AD1686" s="19" t="str">
        <f>VLOOKUP(E:E,笔记匹配!A:X,4,FALSE)</f>
        <v>广禾堂月之精华</v>
      </c>
    </row>
    <row r="1687" spans="1:30">
      <c r="A1687" s="22" t="s">
        <v>146</v>
      </c>
      <c r="B1687" s="22" t="s">
        <v>531</v>
      </c>
      <c r="C1687" s="23">
        <v>16851432</v>
      </c>
      <c r="D1687" s="22" t="s">
        <v>172</v>
      </c>
      <c r="E1687" s="22" t="s">
        <v>372</v>
      </c>
      <c r="F1687" s="22" t="s">
        <v>532</v>
      </c>
      <c r="G1687" s="23">
        <v>3264185</v>
      </c>
      <c r="H1687" s="22" t="s">
        <v>532</v>
      </c>
      <c r="I1687" s="23">
        <v>2651960</v>
      </c>
      <c r="J1687" s="22" t="s">
        <v>518</v>
      </c>
      <c r="K1687" s="23">
        <v>103.42</v>
      </c>
      <c r="L1687" s="23">
        <v>7348</v>
      </c>
      <c r="M1687" s="23">
        <v>248</v>
      </c>
      <c r="N1687" s="24">
        <v>0.0338</v>
      </c>
      <c r="O1687" s="23">
        <v>0.42</v>
      </c>
      <c r="P1687" s="23">
        <v>14.07</v>
      </c>
      <c r="Q1687" s="23">
        <v>3</v>
      </c>
      <c r="R1687" s="23">
        <v>0</v>
      </c>
      <c r="S1687" s="23">
        <v>3</v>
      </c>
      <c r="T1687" s="23">
        <v>0</v>
      </c>
      <c r="U1687" s="23">
        <v>1</v>
      </c>
      <c r="V1687" s="23">
        <v>7</v>
      </c>
      <c r="W1687" s="23">
        <v>14.77</v>
      </c>
      <c r="X1687" s="23">
        <v>0</v>
      </c>
      <c r="Y1687" s="24">
        <v>0</v>
      </c>
      <c r="Z1687" s="23">
        <v>3</v>
      </c>
      <c r="AA1687" s="23">
        <v>0</v>
      </c>
      <c r="AB1687" s="19" t="str">
        <f>VLOOKUP(E:E,笔记匹配!A:X,3,FALSE)</f>
        <v>圆湘琴</v>
      </c>
      <c r="AC1687" s="19" t="str">
        <f>VLOOKUP(E:E,笔记匹配!A:X,2,FALSE)</f>
        <v>月之精华</v>
      </c>
      <c r="AD1687" s="19" t="str">
        <f>VLOOKUP(E:E,笔记匹配!A:X,4,FALSE)</f>
        <v>广禾堂月之精华</v>
      </c>
    </row>
    <row r="1688" spans="1:30">
      <c r="A1688" s="22" t="s">
        <v>146</v>
      </c>
      <c r="B1688" s="22" t="s">
        <v>557</v>
      </c>
      <c r="C1688" s="23">
        <v>17419696</v>
      </c>
      <c r="D1688" s="22" t="s">
        <v>172</v>
      </c>
      <c r="E1688" s="22" t="s">
        <v>372</v>
      </c>
      <c r="F1688" s="22" t="s">
        <v>558</v>
      </c>
      <c r="G1688" s="23">
        <v>3345513</v>
      </c>
      <c r="H1688" s="22" t="s">
        <v>558</v>
      </c>
      <c r="I1688" s="23">
        <v>2733316</v>
      </c>
      <c r="J1688" s="22" t="s">
        <v>518</v>
      </c>
      <c r="K1688" s="23">
        <v>158.1</v>
      </c>
      <c r="L1688" s="23">
        <v>11882</v>
      </c>
      <c r="M1688" s="23">
        <v>343</v>
      </c>
      <c r="N1688" s="24">
        <v>0.0289</v>
      </c>
      <c r="O1688" s="23">
        <v>0.46</v>
      </c>
      <c r="P1688" s="23">
        <v>13.31</v>
      </c>
      <c r="Q1688" s="23">
        <v>5</v>
      </c>
      <c r="R1688" s="23">
        <v>0</v>
      </c>
      <c r="S1688" s="23">
        <v>1</v>
      </c>
      <c r="T1688" s="23">
        <v>0</v>
      </c>
      <c r="U1688" s="23">
        <v>0</v>
      </c>
      <c r="V1688" s="23">
        <v>6</v>
      </c>
      <c r="W1688" s="23">
        <v>26.35</v>
      </c>
      <c r="X1688" s="23">
        <v>0</v>
      </c>
      <c r="Y1688" s="24">
        <v>0</v>
      </c>
      <c r="Z1688" s="23">
        <v>2</v>
      </c>
      <c r="AA1688" s="23">
        <v>0</v>
      </c>
      <c r="AB1688" s="19" t="str">
        <f>VLOOKUP(E:E,笔记匹配!A:X,3,FALSE)</f>
        <v>圆湘琴</v>
      </c>
      <c r="AC1688" s="19" t="str">
        <f>VLOOKUP(E:E,笔记匹配!A:X,2,FALSE)</f>
        <v>月之精华</v>
      </c>
      <c r="AD1688" s="19" t="str">
        <f>VLOOKUP(E:E,笔记匹配!A:X,4,FALSE)</f>
        <v>广禾堂月之精华</v>
      </c>
    </row>
    <row r="1689" spans="1:30">
      <c r="A1689" s="22" t="s">
        <v>146</v>
      </c>
      <c r="B1689" s="22" t="s">
        <v>569</v>
      </c>
      <c r="C1689" s="23">
        <v>17994331</v>
      </c>
      <c r="D1689" s="22" t="s">
        <v>172</v>
      </c>
      <c r="E1689" s="22" t="s">
        <v>372</v>
      </c>
      <c r="F1689" s="22" t="s">
        <v>570</v>
      </c>
      <c r="G1689" s="23">
        <v>3555881</v>
      </c>
      <c r="H1689" s="22" t="s">
        <v>570</v>
      </c>
      <c r="I1689" s="23">
        <v>2940876</v>
      </c>
      <c r="J1689" s="22" t="s">
        <v>518</v>
      </c>
      <c r="K1689" s="23">
        <v>3.9</v>
      </c>
      <c r="L1689" s="23">
        <v>600</v>
      </c>
      <c r="M1689" s="23">
        <v>13</v>
      </c>
      <c r="N1689" s="24">
        <v>0.0217</v>
      </c>
      <c r="O1689" s="23">
        <v>0.3</v>
      </c>
      <c r="P1689" s="23">
        <v>6.5</v>
      </c>
      <c r="Q1689" s="23">
        <v>0</v>
      </c>
      <c r="R1689" s="23">
        <v>0</v>
      </c>
      <c r="S1689" s="23">
        <v>0</v>
      </c>
      <c r="T1689" s="23">
        <v>0</v>
      </c>
      <c r="U1689" s="23">
        <v>0</v>
      </c>
      <c r="V1689" s="23">
        <v>0</v>
      </c>
      <c r="W1689" s="23">
        <v>0</v>
      </c>
      <c r="X1689" s="23">
        <v>0</v>
      </c>
      <c r="Y1689" s="24">
        <v>0</v>
      </c>
      <c r="Z1689" s="23">
        <v>0</v>
      </c>
      <c r="AA1689" s="23">
        <v>0</v>
      </c>
      <c r="AB1689" s="19" t="str">
        <f>VLOOKUP(E:E,笔记匹配!A:X,3,FALSE)</f>
        <v>圆湘琴</v>
      </c>
      <c r="AC1689" s="19" t="str">
        <f>VLOOKUP(E:E,笔记匹配!A:X,2,FALSE)</f>
        <v>月之精华</v>
      </c>
      <c r="AD1689" s="19" t="str">
        <f>VLOOKUP(E:E,笔记匹配!A:X,4,FALSE)</f>
        <v>广禾堂月之精华</v>
      </c>
    </row>
    <row r="1690" spans="1:30">
      <c r="A1690" s="22" t="s">
        <v>146</v>
      </c>
      <c r="B1690" s="22" t="s">
        <v>573</v>
      </c>
      <c r="C1690" s="23">
        <v>18062841</v>
      </c>
      <c r="D1690" s="22" t="s">
        <v>172</v>
      </c>
      <c r="E1690" s="22" t="s">
        <v>373</v>
      </c>
      <c r="F1690" s="22" t="s">
        <v>574</v>
      </c>
      <c r="G1690" s="23">
        <v>3590010</v>
      </c>
      <c r="H1690" s="22" t="s">
        <v>575</v>
      </c>
      <c r="I1690" s="23">
        <v>2975201</v>
      </c>
      <c r="J1690" s="22" t="s">
        <v>518</v>
      </c>
      <c r="K1690" s="23">
        <v>3.3</v>
      </c>
      <c r="L1690" s="23">
        <v>296</v>
      </c>
      <c r="M1690" s="23">
        <v>11</v>
      </c>
      <c r="N1690" s="24">
        <v>0.0372</v>
      </c>
      <c r="O1690" s="23">
        <v>0.3</v>
      </c>
      <c r="P1690" s="23">
        <v>11.15</v>
      </c>
      <c r="Q1690" s="23">
        <v>0</v>
      </c>
      <c r="R1690" s="23">
        <v>0</v>
      </c>
      <c r="S1690" s="23">
        <v>0</v>
      </c>
      <c r="T1690" s="23">
        <v>0</v>
      </c>
      <c r="U1690" s="23">
        <v>0</v>
      </c>
      <c r="V1690" s="23">
        <v>0</v>
      </c>
      <c r="W1690" s="23">
        <v>0</v>
      </c>
      <c r="X1690" s="23">
        <v>0</v>
      </c>
      <c r="Y1690" s="24">
        <v>0</v>
      </c>
      <c r="Z1690" s="23">
        <v>0</v>
      </c>
      <c r="AA1690" s="23">
        <v>0</v>
      </c>
      <c r="AB1690" s="19" t="str">
        <f>VLOOKUP(E:E,笔记匹配!A:X,3,FALSE)</f>
        <v>西米是个小可爱</v>
      </c>
      <c r="AC1690" s="19" t="str">
        <f>VLOOKUP(E:E,笔记匹配!A:X,2,FALSE)</f>
        <v>月之精华</v>
      </c>
      <c r="AD1690" s="19" t="str">
        <f>VLOOKUP(E:E,笔记匹配!A:X,4,FALSE)</f>
        <v>广禾堂</v>
      </c>
    </row>
    <row r="1691" spans="1:30">
      <c r="A1691" s="22" t="s">
        <v>146</v>
      </c>
      <c r="B1691" s="22" t="s">
        <v>573</v>
      </c>
      <c r="C1691" s="23">
        <v>18063010</v>
      </c>
      <c r="D1691" s="22" t="s">
        <v>172</v>
      </c>
      <c r="E1691" s="22" t="s">
        <v>373</v>
      </c>
      <c r="F1691" s="22" t="s">
        <v>576</v>
      </c>
      <c r="G1691" s="23">
        <v>3590089</v>
      </c>
      <c r="H1691" s="22" t="s">
        <v>577</v>
      </c>
      <c r="I1691" s="23">
        <v>2975278</v>
      </c>
      <c r="J1691" s="22" t="s">
        <v>518</v>
      </c>
      <c r="K1691" s="23">
        <v>33.6</v>
      </c>
      <c r="L1691" s="23">
        <v>3717</v>
      </c>
      <c r="M1691" s="23">
        <v>112</v>
      </c>
      <c r="N1691" s="24">
        <v>0.0301</v>
      </c>
      <c r="O1691" s="23">
        <v>0.3</v>
      </c>
      <c r="P1691" s="23">
        <v>9.04</v>
      </c>
      <c r="Q1691" s="23">
        <v>2</v>
      </c>
      <c r="R1691" s="23">
        <v>0</v>
      </c>
      <c r="S1691" s="23">
        <v>3</v>
      </c>
      <c r="T1691" s="23">
        <v>1</v>
      </c>
      <c r="U1691" s="23">
        <v>0</v>
      </c>
      <c r="V1691" s="23">
        <v>6</v>
      </c>
      <c r="W1691" s="23">
        <v>5.6</v>
      </c>
      <c r="X1691" s="23">
        <v>0</v>
      </c>
      <c r="Y1691" s="24">
        <v>0</v>
      </c>
      <c r="Z1691" s="23">
        <v>0</v>
      </c>
      <c r="AA1691" s="23">
        <v>0</v>
      </c>
      <c r="AB1691" s="19" t="str">
        <f>VLOOKUP(E:E,笔记匹配!A:X,3,FALSE)</f>
        <v>西米是个小可爱</v>
      </c>
      <c r="AC1691" s="19" t="str">
        <f>VLOOKUP(E:E,笔记匹配!A:X,2,FALSE)</f>
        <v>月之精华</v>
      </c>
      <c r="AD1691" s="19" t="str">
        <f>VLOOKUP(E:E,笔记匹配!A:X,4,FALSE)</f>
        <v>广禾堂</v>
      </c>
    </row>
    <row r="1692" spans="1:30">
      <c r="A1692" s="22" t="s">
        <v>146</v>
      </c>
      <c r="B1692" s="22" t="s">
        <v>578</v>
      </c>
      <c r="C1692" s="23">
        <v>18063089</v>
      </c>
      <c r="D1692" s="22" t="s">
        <v>172</v>
      </c>
      <c r="E1692" s="22" t="s">
        <v>372</v>
      </c>
      <c r="F1692" s="22" t="s">
        <v>579</v>
      </c>
      <c r="G1692" s="23">
        <v>3590129</v>
      </c>
      <c r="H1692" s="22" t="s">
        <v>580</v>
      </c>
      <c r="I1692" s="23">
        <v>2975322</v>
      </c>
      <c r="J1692" s="22" t="s">
        <v>518</v>
      </c>
      <c r="K1692" s="23">
        <v>17.39</v>
      </c>
      <c r="L1692" s="23">
        <v>1332</v>
      </c>
      <c r="M1692" s="23">
        <v>43</v>
      </c>
      <c r="N1692" s="24">
        <v>0.0323</v>
      </c>
      <c r="O1692" s="23">
        <v>0.4</v>
      </c>
      <c r="P1692" s="23">
        <v>13.06</v>
      </c>
      <c r="Q1692" s="23">
        <v>2</v>
      </c>
      <c r="R1692" s="23">
        <v>0</v>
      </c>
      <c r="S1692" s="23">
        <v>0</v>
      </c>
      <c r="T1692" s="23">
        <v>0</v>
      </c>
      <c r="U1692" s="23">
        <v>0</v>
      </c>
      <c r="V1692" s="23">
        <v>2</v>
      </c>
      <c r="W1692" s="23">
        <v>8.7</v>
      </c>
      <c r="X1692" s="23">
        <v>0</v>
      </c>
      <c r="Y1692" s="24">
        <v>0</v>
      </c>
      <c r="Z1692" s="23">
        <v>0</v>
      </c>
      <c r="AA1692" s="23">
        <v>0</v>
      </c>
      <c r="AB1692" s="19" t="str">
        <f>VLOOKUP(E:E,笔记匹配!A:X,3,FALSE)</f>
        <v>圆湘琴</v>
      </c>
      <c r="AC1692" s="19" t="str">
        <f>VLOOKUP(E:E,笔记匹配!A:X,2,FALSE)</f>
        <v>月之精华</v>
      </c>
      <c r="AD1692" s="19" t="str">
        <f>VLOOKUP(E:E,笔记匹配!A:X,4,FALSE)</f>
        <v>广禾堂月之精华</v>
      </c>
    </row>
    <row r="1693" spans="1:30">
      <c r="A1693" s="22" t="s">
        <v>146</v>
      </c>
      <c r="B1693" s="22" t="s">
        <v>590</v>
      </c>
      <c r="C1693" s="23">
        <v>19153892</v>
      </c>
      <c r="D1693" s="22" t="s">
        <v>184</v>
      </c>
      <c r="E1693" s="22" t="s">
        <v>374</v>
      </c>
      <c r="F1693" s="22" t="s">
        <v>591</v>
      </c>
      <c r="G1693" s="23">
        <v>4107361</v>
      </c>
      <c r="H1693" s="22" t="s">
        <v>591</v>
      </c>
      <c r="I1693" s="23">
        <v>3489735</v>
      </c>
      <c r="J1693" s="22" t="s">
        <v>518</v>
      </c>
      <c r="K1693" s="23">
        <v>40.21</v>
      </c>
      <c r="L1693" s="23">
        <v>1642</v>
      </c>
      <c r="M1693" s="23">
        <v>112</v>
      </c>
      <c r="N1693" s="24">
        <v>0.0682</v>
      </c>
      <c r="O1693" s="23">
        <v>0.36</v>
      </c>
      <c r="P1693" s="23">
        <v>24.49</v>
      </c>
      <c r="Q1693" s="23">
        <v>4</v>
      </c>
      <c r="R1693" s="23">
        <v>0</v>
      </c>
      <c r="S1693" s="23">
        <v>3</v>
      </c>
      <c r="T1693" s="23">
        <v>0</v>
      </c>
      <c r="U1693" s="23">
        <v>0</v>
      </c>
      <c r="V1693" s="23">
        <v>7</v>
      </c>
      <c r="W1693" s="23">
        <v>5.74</v>
      </c>
      <c r="X1693" s="23">
        <v>0</v>
      </c>
      <c r="Y1693" s="24">
        <v>0</v>
      </c>
      <c r="Z1693" s="23">
        <v>1</v>
      </c>
      <c r="AA1693" s="23">
        <v>0</v>
      </c>
      <c r="AB1693" s="19" t="str">
        <f>VLOOKUP(E:E,笔记匹配!A:X,3,FALSE)</f>
        <v>是你拐</v>
      </c>
      <c r="AC1693" s="19" t="str">
        <f>VLOOKUP(E:E,笔记匹配!A:X,2,FALSE)</f>
        <v>月之精华</v>
      </c>
      <c r="AD1693" s="19" t="str">
        <f>VLOOKUP(E:E,笔记匹配!A:X,4,FALSE)</f>
        <v>广禾堂月之精华</v>
      </c>
    </row>
    <row r="1694" spans="1:30">
      <c r="A1694" s="22" t="s">
        <v>146</v>
      </c>
      <c r="B1694" s="22" t="s">
        <v>598</v>
      </c>
      <c r="C1694" s="23">
        <v>19868929</v>
      </c>
      <c r="D1694" s="22" t="s">
        <v>172</v>
      </c>
      <c r="E1694" s="22" t="s">
        <v>372</v>
      </c>
      <c r="F1694" s="22" t="s">
        <v>599</v>
      </c>
      <c r="G1694" s="23">
        <v>4439660</v>
      </c>
      <c r="H1694" s="22" t="s">
        <v>599</v>
      </c>
      <c r="I1694" s="23">
        <v>3806955</v>
      </c>
      <c r="J1694" s="22" t="s">
        <v>518</v>
      </c>
      <c r="K1694" s="23">
        <v>58.36</v>
      </c>
      <c r="L1694" s="23">
        <v>3512</v>
      </c>
      <c r="M1694" s="23">
        <v>92</v>
      </c>
      <c r="N1694" s="24">
        <v>0.0262</v>
      </c>
      <c r="O1694" s="23">
        <v>0.63</v>
      </c>
      <c r="P1694" s="23">
        <v>16.62</v>
      </c>
      <c r="Q1694" s="23">
        <v>1</v>
      </c>
      <c r="R1694" s="23">
        <v>0</v>
      </c>
      <c r="S1694" s="23">
        <v>0</v>
      </c>
      <c r="T1694" s="23">
        <v>0</v>
      </c>
      <c r="U1694" s="23">
        <v>0</v>
      </c>
      <c r="V1694" s="23">
        <v>1</v>
      </c>
      <c r="W1694" s="23">
        <v>58.36</v>
      </c>
      <c r="X1694" s="23">
        <v>0</v>
      </c>
      <c r="Y1694" s="24">
        <v>0</v>
      </c>
      <c r="Z1694" s="23">
        <v>0</v>
      </c>
      <c r="AA1694" s="23">
        <v>0</v>
      </c>
      <c r="AB1694" s="19" t="str">
        <f>VLOOKUP(E:E,笔记匹配!A:X,3,FALSE)</f>
        <v>圆湘琴</v>
      </c>
      <c r="AC1694" s="19" t="str">
        <f>VLOOKUP(E:E,笔记匹配!A:X,2,FALSE)</f>
        <v>月之精华</v>
      </c>
      <c r="AD1694" s="19" t="str">
        <f>VLOOKUP(E:E,笔记匹配!A:X,4,FALSE)</f>
        <v>广禾堂月之精华</v>
      </c>
    </row>
    <row r="1695" spans="1:30">
      <c r="A1695" s="22" t="s">
        <v>146</v>
      </c>
      <c r="B1695" s="22" t="s">
        <v>610</v>
      </c>
      <c r="C1695" s="23">
        <v>20800058</v>
      </c>
      <c r="D1695" s="22" t="s">
        <v>184</v>
      </c>
      <c r="E1695" s="22" t="s">
        <v>372</v>
      </c>
      <c r="F1695" s="22" t="s">
        <v>611</v>
      </c>
      <c r="G1695" s="23">
        <v>4924835</v>
      </c>
      <c r="H1695" s="22" t="s">
        <v>611</v>
      </c>
      <c r="I1695" s="23">
        <v>4180685</v>
      </c>
      <c r="J1695" s="22" t="s">
        <v>518</v>
      </c>
      <c r="K1695" s="23">
        <v>156.83</v>
      </c>
      <c r="L1695" s="23">
        <v>5858</v>
      </c>
      <c r="M1695" s="23">
        <v>250</v>
      </c>
      <c r="N1695" s="24">
        <v>0.0427</v>
      </c>
      <c r="O1695" s="23">
        <v>0.63</v>
      </c>
      <c r="P1695" s="23">
        <v>26.77</v>
      </c>
      <c r="Q1695" s="23">
        <v>20</v>
      </c>
      <c r="R1695" s="23">
        <v>0</v>
      </c>
      <c r="S1695" s="23">
        <v>15</v>
      </c>
      <c r="T1695" s="23">
        <v>1</v>
      </c>
      <c r="U1695" s="23">
        <v>0</v>
      </c>
      <c r="V1695" s="23">
        <v>36</v>
      </c>
      <c r="W1695" s="23">
        <v>4.36</v>
      </c>
      <c r="X1695" s="23">
        <v>0</v>
      </c>
      <c r="Y1695" s="24">
        <v>0</v>
      </c>
      <c r="Z1695" s="23">
        <v>6</v>
      </c>
      <c r="AA1695" s="23">
        <v>1</v>
      </c>
      <c r="AB1695" s="19" t="str">
        <f>VLOOKUP(E:E,笔记匹配!A:X,3,FALSE)</f>
        <v>圆湘琴</v>
      </c>
      <c r="AC1695" s="19" t="str">
        <f>VLOOKUP(E:E,笔记匹配!A:X,2,FALSE)</f>
        <v>月之精华</v>
      </c>
      <c r="AD1695" s="19" t="str">
        <f>VLOOKUP(E:E,笔记匹配!A:X,4,FALSE)</f>
        <v>广禾堂月之精华</v>
      </c>
    </row>
    <row r="1696" spans="1:30">
      <c r="A1696" s="22" t="s">
        <v>147</v>
      </c>
      <c r="B1696" s="22" t="s">
        <v>521</v>
      </c>
      <c r="C1696" s="23">
        <v>16642222</v>
      </c>
      <c r="D1696" s="22" t="s">
        <v>172</v>
      </c>
      <c r="E1696" s="22" t="s">
        <v>372</v>
      </c>
      <c r="F1696" s="22" t="s">
        <v>522</v>
      </c>
      <c r="G1696" s="23">
        <v>3233847</v>
      </c>
      <c r="H1696" s="22" t="s">
        <v>522</v>
      </c>
      <c r="I1696" s="23">
        <v>2619163</v>
      </c>
      <c r="J1696" s="22" t="s">
        <v>518</v>
      </c>
      <c r="K1696" s="23">
        <v>96.31</v>
      </c>
      <c r="L1696" s="23">
        <v>5959</v>
      </c>
      <c r="M1696" s="23">
        <v>168</v>
      </c>
      <c r="N1696" s="24">
        <v>0.0282</v>
      </c>
      <c r="O1696" s="23">
        <v>0.57</v>
      </c>
      <c r="P1696" s="23">
        <v>16.16</v>
      </c>
      <c r="Q1696" s="23">
        <v>3</v>
      </c>
      <c r="R1696" s="23">
        <v>0</v>
      </c>
      <c r="S1696" s="23">
        <v>2</v>
      </c>
      <c r="T1696" s="23">
        <v>1</v>
      </c>
      <c r="U1696" s="23">
        <v>0</v>
      </c>
      <c r="V1696" s="23">
        <v>6</v>
      </c>
      <c r="W1696" s="23">
        <v>16.05</v>
      </c>
      <c r="X1696" s="23">
        <v>0</v>
      </c>
      <c r="Y1696" s="24">
        <v>0</v>
      </c>
      <c r="Z1696" s="23">
        <v>0</v>
      </c>
      <c r="AA1696" s="23">
        <v>0</v>
      </c>
      <c r="AB1696" s="19" t="str">
        <f>VLOOKUP(E:E,笔记匹配!A:X,3,FALSE)</f>
        <v>圆湘琴</v>
      </c>
      <c r="AC1696" s="19" t="str">
        <f>VLOOKUP(E:E,笔记匹配!A:X,2,FALSE)</f>
        <v>月之精华</v>
      </c>
      <c r="AD1696" s="19" t="str">
        <f>VLOOKUP(E:E,笔记匹配!A:X,4,FALSE)</f>
        <v>广禾堂月之精华</v>
      </c>
    </row>
    <row r="1697" spans="1:30">
      <c r="A1697" s="22" t="s">
        <v>147</v>
      </c>
      <c r="B1697" s="22" t="s">
        <v>521</v>
      </c>
      <c r="C1697" s="23">
        <v>16642794</v>
      </c>
      <c r="D1697" s="22" t="s">
        <v>172</v>
      </c>
      <c r="E1697" s="22" t="s">
        <v>372</v>
      </c>
      <c r="F1697" s="22" t="s">
        <v>523</v>
      </c>
      <c r="G1697" s="23">
        <v>3233955</v>
      </c>
      <c r="H1697" s="22" t="s">
        <v>523</v>
      </c>
      <c r="I1697" s="23">
        <v>2619293</v>
      </c>
      <c r="J1697" s="22" t="s">
        <v>518</v>
      </c>
      <c r="K1697" s="23">
        <v>60.69</v>
      </c>
      <c r="L1697" s="23">
        <v>2819</v>
      </c>
      <c r="M1697" s="23">
        <v>87</v>
      </c>
      <c r="N1697" s="24">
        <v>0.0309</v>
      </c>
      <c r="O1697" s="23">
        <v>0.7</v>
      </c>
      <c r="P1697" s="23">
        <v>21.53</v>
      </c>
      <c r="Q1697" s="23">
        <v>1</v>
      </c>
      <c r="R1697" s="23">
        <v>0</v>
      </c>
      <c r="S1697" s="23">
        <v>0</v>
      </c>
      <c r="T1697" s="23">
        <v>0</v>
      </c>
      <c r="U1697" s="23">
        <v>0</v>
      </c>
      <c r="V1697" s="23">
        <v>1</v>
      </c>
      <c r="W1697" s="23">
        <v>60.69</v>
      </c>
      <c r="X1697" s="23">
        <v>0</v>
      </c>
      <c r="Y1697" s="24">
        <v>0</v>
      </c>
      <c r="Z1697" s="23">
        <v>0</v>
      </c>
      <c r="AA1697" s="23">
        <v>0</v>
      </c>
      <c r="AB1697" s="19" t="str">
        <f>VLOOKUP(E:E,笔记匹配!A:X,3,FALSE)</f>
        <v>圆湘琴</v>
      </c>
      <c r="AC1697" s="19" t="str">
        <f>VLOOKUP(E:E,笔记匹配!A:X,2,FALSE)</f>
        <v>月之精华</v>
      </c>
      <c r="AD1697" s="19" t="str">
        <f>VLOOKUP(E:E,笔记匹配!A:X,4,FALSE)</f>
        <v>广禾堂月之精华</v>
      </c>
    </row>
    <row r="1698" spans="1:30">
      <c r="A1698" s="22" t="s">
        <v>147</v>
      </c>
      <c r="B1698" s="22" t="s">
        <v>521</v>
      </c>
      <c r="C1698" s="23">
        <v>16642894</v>
      </c>
      <c r="D1698" s="22" t="s">
        <v>172</v>
      </c>
      <c r="E1698" s="22" t="s">
        <v>372</v>
      </c>
      <c r="F1698" s="22" t="s">
        <v>524</v>
      </c>
      <c r="G1698" s="23">
        <v>3233979</v>
      </c>
      <c r="H1698" s="22" t="s">
        <v>524</v>
      </c>
      <c r="I1698" s="23">
        <v>2619310</v>
      </c>
      <c r="J1698" s="22" t="s">
        <v>518</v>
      </c>
      <c r="K1698" s="23">
        <v>1.71</v>
      </c>
      <c r="L1698" s="23">
        <v>161</v>
      </c>
      <c r="M1698" s="23">
        <v>6</v>
      </c>
      <c r="N1698" s="24">
        <v>0.0373</v>
      </c>
      <c r="O1698" s="23">
        <v>0.28</v>
      </c>
      <c r="P1698" s="23">
        <v>10.62</v>
      </c>
      <c r="Q1698" s="23">
        <v>0</v>
      </c>
      <c r="R1698" s="23">
        <v>0</v>
      </c>
      <c r="S1698" s="23">
        <v>0</v>
      </c>
      <c r="T1698" s="23">
        <v>0</v>
      </c>
      <c r="U1698" s="23">
        <v>0</v>
      </c>
      <c r="V1698" s="23">
        <v>0</v>
      </c>
      <c r="W1698" s="23">
        <v>0</v>
      </c>
      <c r="X1698" s="23">
        <v>0</v>
      </c>
      <c r="Y1698" s="24">
        <v>0</v>
      </c>
      <c r="Z1698" s="23">
        <v>0</v>
      </c>
      <c r="AA1698" s="23">
        <v>0</v>
      </c>
      <c r="AB1698" s="19" t="str">
        <f>VLOOKUP(E:E,笔记匹配!A:X,3,FALSE)</f>
        <v>圆湘琴</v>
      </c>
      <c r="AC1698" s="19" t="str">
        <f>VLOOKUP(E:E,笔记匹配!A:X,2,FALSE)</f>
        <v>月之精华</v>
      </c>
      <c r="AD1698" s="19" t="str">
        <f>VLOOKUP(E:E,笔记匹配!A:X,4,FALSE)</f>
        <v>广禾堂月之精华</v>
      </c>
    </row>
    <row r="1699" spans="1:30">
      <c r="A1699" s="22" t="s">
        <v>147</v>
      </c>
      <c r="B1699" s="22" t="s">
        <v>531</v>
      </c>
      <c r="C1699" s="23">
        <v>16851432</v>
      </c>
      <c r="D1699" s="22" t="s">
        <v>172</v>
      </c>
      <c r="E1699" s="22" t="s">
        <v>372</v>
      </c>
      <c r="F1699" s="22" t="s">
        <v>532</v>
      </c>
      <c r="G1699" s="23">
        <v>3264185</v>
      </c>
      <c r="H1699" s="22" t="s">
        <v>532</v>
      </c>
      <c r="I1699" s="23">
        <v>2651960</v>
      </c>
      <c r="J1699" s="22" t="s">
        <v>518</v>
      </c>
      <c r="K1699" s="23">
        <v>78.57</v>
      </c>
      <c r="L1699" s="23">
        <v>5390</v>
      </c>
      <c r="M1699" s="23">
        <v>188</v>
      </c>
      <c r="N1699" s="24">
        <v>0.0349</v>
      </c>
      <c r="O1699" s="23">
        <v>0.42</v>
      </c>
      <c r="P1699" s="23">
        <v>14.58</v>
      </c>
      <c r="Q1699" s="23">
        <v>0</v>
      </c>
      <c r="R1699" s="23">
        <v>0</v>
      </c>
      <c r="S1699" s="23">
        <v>1</v>
      </c>
      <c r="T1699" s="23">
        <v>0</v>
      </c>
      <c r="U1699" s="23">
        <v>0</v>
      </c>
      <c r="V1699" s="23">
        <v>1</v>
      </c>
      <c r="W1699" s="23">
        <v>78.57</v>
      </c>
      <c r="X1699" s="23">
        <v>0</v>
      </c>
      <c r="Y1699" s="24">
        <v>0</v>
      </c>
      <c r="Z1699" s="23">
        <v>0</v>
      </c>
      <c r="AA1699" s="23">
        <v>1</v>
      </c>
      <c r="AB1699" s="19" t="str">
        <f>VLOOKUP(E:E,笔记匹配!A:X,3,FALSE)</f>
        <v>圆湘琴</v>
      </c>
      <c r="AC1699" s="19" t="str">
        <f>VLOOKUP(E:E,笔记匹配!A:X,2,FALSE)</f>
        <v>月之精华</v>
      </c>
      <c r="AD1699" s="19" t="str">
        <f>VLOOKUP(E:E,笔记匹配!A:X,4,FALSE)</f>
        <v>广禾堂月之精华</v>
      </c>
    </row>
    <row r="1700" spans="1:30">
      <c r="A1700" s="22" t="s">
        <v>147</v>
      </c>
      <c r="B1700" s="22" t="s">
        <v>557</v>
      </c>
      <c r="C1700" s="23">
        <v>17419696</v>
      </c>
      <c r="D1700" s="22" t="s">
        <v>172</v>
      </c>
      <c r="E1700" s="22" t="s">
        <v>372</v>
      </c>
      <c r="F1700" s="22" t="s">
        <v>558</v>
      </c>
      <c r="G1700" s="23">
        <v>3345513</v>
      </c>
      <c r="H1700" s="22" t="s">
        <v>558</v>
      </c>
      <c r="I1700" s="23">
        <v>2733316</v>
      </c>
      <c r="J1700" s="22" t="s">
        <v>518</v>
      </c>
      <c r="K1700" s="23">
        <v>68.24</v>
      </c>
      <c r="L1700" s="23">
        <v>5056</v>
      </c>
      <c r="M1700" s="23">
        <v>121</v>
      </c>
      <c r="N1700" s="24">
        <v>0.0239</v>
      </c>
      <c r="O1700" s="23">
        <v>0.56</v>
      </c>
      <c r="P1700" s="23">
        <v>13.5</v>
      </c>
      <c r="Q1700" s="23">
        <v>0</v>
      </c>
      <c r="R1700" s="23">
        <v>0</v>
      </c>
      <c r="S1700" s="23">
        <v>0</v>
      </c>
      <c r="T1700" s="23">
        <v>0</v>
      </c>
      <c r="U1700" s="23">
        <v>0</v>
      </c>
      <c r="V1700" s="23">
        <v>0</v>
      </c>
      <c r="W1700" s="23">
        <v>0</v>
      </c>
      <c r="X1700" s="23">
        <v>0</v>
      </c>
      <c r="Y1700" s="24">
        <v>0</v>
      </c>
      <c r="Z1700" s="23">
        <v>0</v>
      </c>
      <c r="AA1700" s="23">
        <v>0</v>
      </c>
      <c r="AB1700" s="19" t="str">
        <f>VLOOKUP(E:E,笔记匹配!A:X,3,FALSE)</f>
        <v>圆湘琴</v>
      </c>
      <c r="AC1700" s="19" t="str">
        <f>VLOOKUP(E:E,笔记匹配!A:X,2,FALSE)</f>
        <v>月之精华</v>
      </c>
      <c r="AD1700" s="19" t="str">
        <f>VLOOKUP(E:E,笔记匹配!A:X,4,FALSE)</f>
        <v>广禾堂月之精华</v>
      </c>
    </row>
    <row r="1701" spans="1:30">
      <c r="A1701" s="22" t="s">
        <v>147</v>
      </c>
      <c r="B1701" s="22" t="s">
        <v>569</v>
      </c>
      <c r="C1701" s="23">
        <v>17994331</v>
      </c>
      <c r="D1701" s="22" t="s">
        <v>172</v>
      </c>
      <c r="E1701" s="22" t="s">
        <v>372</v>
      </c>
      <c r="F1701" s="22" t="s">
        <v>570</v>
      </c>
      <c r="G1701" s="23">
        <v>3555881</v>
      </c>
      <c r="H1701" s="22" t="s">
        <v>570</v>
      </c>
      <c r="I1701" s="23">
        <v>2940876</v>
      </c>
      <c r="J1701" s="22" t="s">
        <v>518</v>
      </c>
      <c r="K1701" s="23">
        <v>6.44</v>
      </c>
      <c r="L1701" s="23">
        <v>808</v>
      </c>
      <c r="M1701" s="23">
        <v>23</v>
      </c>
      <c r="N1701" s="24">
        <v>0.0285</v>
      </c>
      <c r="O1701" s="23">
        <v>0.28</v>
      </c>
      <c r="P1701" s="23">
        <v>7.97</v>
      </c>
      <c r="Q1701" s="23">
        <v>2</v>
      </c>
      <c r="R1701" s="23">
        <v>0</v>
      </c>
      <c r="S1701" s="23">
        <v>0</v>
      </c>
      <c r="T1701" s="23">
        <v>0</v>
      </c>
      <c r="U1701" s="23">
        <v>0</v>
      </c>
      <c r="V1701" s="23">
        <v>2</v>
      </c>
      <c r="W1701" s="23">
        <v>3.22</v>
      </c>
      <c r="X1701" s="23">
        <v>0</v>
      </c>
      <c r="Y1701" s="24">
        <v>0</v>
      </c>
      <c r="Z1701" s="23">
        <v>0</v>
      </c>
      <c r="AA1701" s="23">
        <v>0</v>
      </c>
      <c r="AB1701" s="19" t="str">
        <f>VLOOKUP(E:E,笔记匹配!A:X,3,FALSE)</f>
        <v>圆湘琴</v>
      </c>
      <c r="AC1701" s="19" t="str">
        <f>VLOOKUP(E:E,笔记匹配!A:X,2,FALSE)</f>
        <v>月之精华</v>
      </c>
      <c r="AD1701" s="19" t="str">
        <f>VLOOKUP(E:E,笔记匹配!A:X,4,FALSE)</f>
        <v>广禾堂月之精华</v>
      </c>
    </row>
    <row r="1702" spans="1:30">
      <c r="A1702" s="22" t="s">
        <v>148</v>
      </c>
      <c r="B1702" s="22" t="s">
        <v>521</v>
      </c>
      <c r="C1702" s="23">
        <v>16642222</v>
      </c>
      <c r="D1702" s="22" t="s">
        <v>172</v>
      </c>
      <c r="E1702" s="22" t="s">
        <v>372</v>
      </c>
      <c r="F1702" s="22" t="s">
        <v>522</v>
      </c>
      <c r="G1702" s="23">
        <v>3233847</v>
      </c>
      <c r="H1702" s="22" t="s">
        <v>522</v>
      </c>
      <c r="I1702" s="23">
        <v>2619163</v>
      </c>
      <c r="J1702" s="22" t="s">
        <v>518</v>
      </c>
      <c r="K1702" s="23">
        <v>99.5</v>
      </c>
      <c r="L1702" s="23">
        <v>8234</v>
      </c>
      <c r="M1702" s="23">
        <v>342</v>
      </c>
      <c r="N1702" s="24">
        <v>0.0415</v>
      </c>
      <c r="O1702" s="23">
        <v>0.29</v>
      </c>
      <c r="P1702" s="23">
        <v>12.08</v>
      </c>
      <c r="Q1702" s="23">
        <v>6</v>
      </c>
      <c r="R1702" s="23">
        <v>0</v>
      </c>
      <c r="S1702" s="23">
        <v>3</v>
      </c>
      <c r="T1702" s="23">
        <v>0</v>
      </c>
      <c r="U1702" s="23">
        <v>2</v>
      </c>
      <c r="V1702" s="23">
        <v>11</v>
      </c>
      <c r="W1702" s="23">
        <v>9.05</v>
      </c>
      <c r="X1702" s="23">
        <v>0</v>
      </c>
      <c r="Y1702" s="24">
        <v>0</v>
      </c>
      <c r="Z1702" s="23">
        <v>0</v>
      </c>
      <c r="AA1702" s="23">
        <v>0</v>
      </c>
      <c r="AB1702" s="19" t="str">
        <f>VLOOKUP(E:E,笔记匹配!A:X,3,FALSE)</f>
        <v>圆湘琴</v>
      </c>
      <c r="AC1702" s="19" t="str">
        <f>VLOOKUP(E:E,笔记匹配!A:X,2,FALSE)</f>
        <v>月之精华</v>
      </c>
      <c r="AD1702" s="19" t="str">
        <f>VLOOKUP(E:E,笔记匹配!A:X,4,FALSE)</f>
        <v>广禾堂月之精华</v>
      </c>
    </row>
    <row r="1703" spans="1:30">
      <c r="A1703" s="22" t="s">
        <v>148</v>
      </c>
      <c r="B1703" s="22" t="s">
        <v>521</v>
      </c>
      <c r="C1703" s="23">
        <v>16642894</v>
      </c>
      <c r="D1703" s="22" t="s">
        <v>172</v>
      </c>
      <c r="E1703" s="22" t="s">
        <v>372</v>
      </c>
      <c r="F1703" s="22" t="s">
        <v>524</v>
      </c>
      <c r="G1703" s="23">
        <v>3233979</v>
      </c>
      <c r="H1703" s="22" t="s">
        <v>524</v>
      </c>
      <c r="I1703" s="23">
        <v>2619310</v>
      </c>
      <c r="J1703" s="22" t="s">
        <v>518</v>
      </c>
      <c r="K1703" s="23">
        <v>30.97</v>
      </c>
      <c r="L1703" s="23">
        <v>3359</v>
      </c>
      <c r="M1703" s="23">
        <v>107</v>
      </c>
      <c r="N1703" s="24">
        <v>0.0319</v>
      </c>
      <c r="O1703" s="23">
        <v>0.29</v>
      </c>
      <c r="P1703" s="23">
        <v>9.22</v>
      </c>
      <c r="Q1703" s="23">
        <v>1</v>
      </c>
      <c r="R1703" s="23">
        <v>0</v>
      </c>
      <c r="S1703" s="23">
        <v>2</v>
      </c>
      <c r="T1703" s="23">
        <v>0</v>
      </c>
      <c r="U1703" s="23">
        <v>0</v>
      </c>
      <c r="V1703" s="23">
        <v>3</v>
      </c>
      <c r="W1703" s="23">
        <v>10.32</v>
      </c>
      <c r="X1703" s="23">
        <v>0</v>
      </c>
      <c r="Y1703" s="24">
        <v>0</v>
      </c>
      <c r="Z1703" s="23">
        <v>4</v>
      </c>
      <c r="AA1703" s="23">
        <v>0</v>
      </c>
      <c r="AB1703" s="19" t="str">
        <f>VLOOKUP(E:E,笔记匹配!A:X,3,FALSE)</f>
        <v>圆湘琴</v>
      </c>
      <c r="AC1703" s="19" t="str">
        <f>VLOOKUP(E:E,笔记匹配!A:X,2,FALSE)</f>
        <v>月之精华</v>
      </c>
      <c r="AD1703" s="19" t="str">
        <f>VLOOKUP(E:E,笔记匹配!A:X,4,FALSE)</f>
        <v>广禾堂月之精华</v>
      </c>
    </row>
    <row r="1704" spans="1:30">
      <c r="A1704" s="22" t="s">
        <v>148</v>
      </c>
      <c r="B1704" s="22" t="s">
        <v>557</v>
      </c>
      <c r="C1704" s="23">
        <v>17419696</v>
      </c>
      <c r="D1704" s="22" t="s">
        <v>172</v>
      </c>
      <c r="E1704" s="22" t="s">
        <v>372</v>
      </c>
      <c r="F1704" s="22" t="s">
        <v>558</v>
      </c>
      <c r="G1704" s="23">
        <v>3345513</v>
      </c>
      <c r="H1704" s="22" t="s">
        <v>558</v>
      </c>
      <c r="I1704" s="23">
        <v>2733316</v>
      </c>
      <c r="J1704" s="22" t="s">
        <v>518</v>
      </c>
      <c r="K1704" s="23">
        <v>136.8</v>
      </c>
      <c r="L1704" s="23">
        <v>13102</v>
      </c>
      <c r="M1704" s="23">
        <v>464</v>
      </c>
      <c r="N1704" s="24">
        <v>0.0354</v>
      </c>
      <c r="O1704" s="23">
        <v>0.29</v>
      </c>
      <c r="P1704" s="23">
        <v>10.44</v>
      </c>
      <c r="Q1704" s="23">
        <v>6</v>
      </c>
      <c r="R1704" s="23">
        <v>0</v>
      </c>
      <c r="S1704" s="23">
        <v>2</v>
      </c>
      <c r="T1704" s="23">
        <v>0</v>
      </c>
      <c r="U1704" s="23">
        <v>0</v>
      </c>
      <c r="V1704" s="23">
        <v>8</v>
      </c>
      <c r="W1704" s="23">
        <v>17.1</v>
      </c>
      <c r="X1704" s="23">
        <v>0</v>
      </c>
      <c r="Y1704" s="24">
        <v>0</v>
      </c>
      <c r="Z1704" s="23">
        <v>1</v>
      </c>
      <c r="AA1704" s="23">
        <v>0</v>
      </c>
      <c r="AB1704" s="19" t="str">
        <f>VLOOKUP(E:E,笔记匹配!A:X,3,FALSE)</f>
        <v>圆湘琴</v>
      </c>
      <c r="AC1704" s="19" t="str">
        <f>VLOOKUP(E:E,笔记匹配!A:X,2,FALSE)</f>
        <v>月之精华</v>
      </c>
      <c r="AD1704" s="19" t="str">
        <f>VLOOKUP(E:E,笔记匹配!A:X,4,FALSE)</f>
        <v>广禾堂月之精华</v>
      </c>
    </row>
    <row r="1705" spans="1:30">
      <c r="A1705" s="22" t="s">
        <v>148</v>
      </c>
      <c r="B1705" s="22" t="s">
        <v>569</v>
      </c>
      <c r="C1705" s="23">
        <v>17994331</v>
      </c>
      <c r="D1705" s="22" t="s">
        <v>172</v>
      </c>
      <c r="E1705" s="22" t="s">
        <v>372</v>
      </c>
      <c r="F1705" s="22" t="s">
        <v>570</v>
      </c>
      <c r="G1705" s="23">
        <v>3555881</v>
      </c>
      <c r="H1705" s="22" t="s">
        <v>570</v>
      </c>
      <c r="I1705" s="23">
        <v>2940876</v>
      </c>
      <c r="J1705" s="22" t="s">
        <v>518</v>
      </c>
      <c r="K1705" s="23">
        <v>33.63</v>
      </c>
      <c r="L1705" s="23">
        <v>3265</v>
      </c>
      <c r="M1705" s="23">
        <v>115</v>
      </c>
      <c r="N1705" s="24">
        <v>0.0352</v>
      </c>
      <c r="O1705" s="23">
        <v>0.29</v>
      </c>
      <c r="P1705" s="23">
        <v>10.3</v>
      </c>
      <c r="Q1705" s="23">
        <v>2</v>
      </c>
      <c r="R1705" s="23">
        <v>0</v>
      </c>
      <c r="S1705" s="23">
        <v>3</v>
      </c>
      <c r="T1705" s="23">
        <v>0</v>
      </c>
      <c r="U1705" s="23">
        <v>0</v>
      </c>
      <c r="V1705" s="23">
        <v>5</v>
      </c>
      <c r="W1705" s="23">
        <v>6.73</v>
      </c>
      <c r="X1705" s="23">
        <v>0</v>
      </c>
      <c r="Y1705" s="24">
        <v>0</v>
      </c>
      <c r="Z1705" s="23">
        <v>1</v>
      </c>
      <c r="AA1705" s="23">
        <v>0</v>
      </c>
      <c r="AB1705" s="19" t="str">
        <f>VLOOKUP(E:E,笔记匹配!A:X,3,FALSE)</f>
        <v>圆湘琴</v>
      </c>
      <c r="AC1705" s="19" t="str">
        <f>VLOOKUP(E:E,笔记匹配!A:X,2,FALSE)</f>
        <v>月之精华</v>
      </c>
      <c r="AD1705" s="19" t="str">
        <f>VLOOKUP(E:E,笔记匹配!A:X,4,FALSE)</f>
        <v>广禾堂月之精华</v>
      </c>
    </row>
    <row r="1706" spans="1:30">
      <c r="A1706" s="22" t="s">
        <v>149</v>
      </c>
      <c r="B1706" s="22" t="s">
        <v>521</v>
      </c>
      <c r="C1706" s="23">
        <v>16642222</v>
      </c>
      <c r="D1706" s="22" t="s">
        <v>172</v>
      </c>
      <c r="E1706" s="22" t="s">
        <v>372</v>
      </c>
      <c r="F1706" s="22" t="s">
        <v>522</v>
      </c>
      <c r="G1706" s="23">
        <v>3233847</v>
      </c>
      <c r="H1706" s="22" t="s">
        <v>522</v>
      </c>
      <c r="I1706" s="23">
        <v>2619163</v>
      </c>
      <c r="J1706" s="22" t="s">
        <v>518</v>
      </c>
      <c r="K1706" s="23">
        <v>110.02</v>
      </c>
      <c r="L1706" s="23">
        <v>9944</v>
      </c>
      <c r="M1706" s="23">
        <v>384</v>
      </c>
      <c r="N1706" s="24">
        <v>0.0386</v>
      </c>
      <c r="O1706" s="23">
        <v>0.29</v>
      </c>
      <c r="P1706" s="23">
        <v>11.06</v>
      </c>
      <c r="Q1706" s="23">
        <v>6</v>
      </c>
      <c r="R1706" s="23">
        <v>0</v>
      </c>
      <c r="S1706" s="23">
        <v>5</v>
      </c>
      <c r="T1706" s="23">
        <v>0</v>
      </c>
      <c r="U1706" s="23">
        <v>0</v>
      </c>
      <c r="V1706" s="23">
        <v>11</v>
      </c>
      <c r="W1706" s="23">
        <v>10</v>
      </c>
      <c r="X1706" s="23">
        <v>0</v>
      </c>
      <c r="Y1706" s="24">
        <v>0</v>
      </c>
      <c r="Z1706" s="23">
        <v>2</v>
      </c>
      <c r="AA1706" s="23">
        <v>0</v>
      </c>
      <c r="AB1706" s="19" t="str">
        <f>VLOOKUP(E:E,笔记匹配!A:X,3,FALSE)</f>
        <v>圆湘琴</v>
      </c>
      <c r="AC1706" s="19" t="str">
        <f>VLOOKUP(E:E,笔记匹配!A:X,2,FALSE)</f>
        <v>月之精华</v>
      </c>
      <c r="AD1706" s="19" t="str">
        <f>VLOOKUP(E:E,笔记匹配!A:X,4,FALSE)</f>
        <v>广禾堂月之精华</v>
      </c>
    </row>
    <row r="1707" spans="1:30">
      <c r="A1707" s="22" t="s">
        <v>149</v>
      </c>
      <c r="B1707" s="22" t="s">
        <v>521</v>
      </c>
      <c r="C1707" s="23">
        <v>16642894</v>
      </c>
      <c r="D1707" s="22" t="s">
        <v>172</v>
      </c>
      <c r="E1707" s="22" t="s">
        <v>372</v>
      </c>
      <c r="F1707" s="22" t="s">
        <v>524</v>
      </c>
      <c r="G1707" s="23">
        <v>3233979</v>
      </c>
      <c r="H1707" s="22" t="s">
        <v>524</v>
      </c>
      <c r="I1707" s="23">
        <v>2619310</v>
      </c>
      <c r="J1707" s="22" t="s">
        <v>518</v>
      </c>
      <c r="K1707" s="23">
        <v>29.45</v>
      </c>
      <c r="L1707" s="23">
        <v>2800</v>
      </c>
      <c r="M1707" s="23">
        <v>106</v>
      </c>
      <c r="N1707" s="24">
        <v>0.0379</v>
      </c>
      <c r="O1707" s="23">
        <v>0.28</v>
      </c>
      <c r="P1707" s="23">
        <v>10.52</v>
      </c>
      <c r="Q1707" s="23">
        <v>1</v>
      </c>
      <c r="R1707" s="23">
        <v>0</v>
      </c>
      <c r="S1707" s="23">
        <v>2</v>
      </c>
      <c r="T1707" s="23">
        <v>0</v>
      </c>
      <c r="U1707" s="23">
        <v>0</v>
      </c>
      <c r="V1707" s="23">
        <v>3</v>
      </c>
      <c r="W1707" s="23">
        <v>9.82</v>
      </c>
      <c r="X1707" s="23">
        <v>0</v>
      </c>
      <c r="Y1707" s="24">
        <v>0</v>
      </c>
      <c r="Z1707" s="23">
        <v>0</v>
      </c>
      <c r="AA1707" s="23">
        <v>0</v>
      </c>
      <c r="AB1707" s="19" t="str">
        <f>VLOOKUP(E:E,笔记匹配!A:X,3,FALSE)</f>
        <v>圆湘琴</v>
      </c>
      <c r="AC1707" s="19" t="str">
        <f>VLOOKUP(E:E,笔记匹配!A:X,2,FALSE)</f>
        <v>月之精华</v>
      </c>
      <c r="AD1707" s="19" t="str">
        <f>VLOOKUP(E:E,笔记匹配!A:X,4,FALSE)</f>
        <v>广禾堂月之精华</v>
      </c>
    </row>
    <row r="1708" spans="1:30">
      <c r="A1708" s="22" t="s">
        <v>149</v>
      </c>
      <c r="B1708" s="22" t="s">
        <v>557</v>
      </c>
      <c r="C1708" s="23">
        <v>17419696</v>
      </c>
      <c r="D1708" s="22" t="s">
        <v>172</v>
      </c>
      <c r="E1708" s="22" t="s">
        <v>372</v>
      </c>
      <c r="F1708" s="22" t="s">
        <v>558</v>
      </c>
      <c r="G1708" s="23">
        <v>3345513</v>
      </c>
      <c r="H1708" s="22" t="s">
        <v>558</v>
      </c>
      <c r="I1708" s="23">
        <v>2733316</v>
      </c>
      <c r="J1708" s="22" t="s">
        <v>518</v>
      </c>
      <c r="K1708" s="23">
        <v>120.8</v>
      </c>
      <c r="L1708" s="23">
        <v>11855</v>
      </c>
      <c r="M1708" s="23">
        <v>412</v>
      </c>
      <c r="N1708" s="24">
        <v>0.0348</v>
      </c>
      <c r="O1708" s="23">
        <v>0.29</v>
      </c>
      <c r="P1708" s="23">
        <v>10.19</v>
      </c>
      <c r="Q1708" s="23">
        <v>2</v>
      </c>
      <c r="R1708" s="23">
        <v>0</v>
      </c>
      <c r="S1708" s="23">
        <v>5</v>
      </c>
      <c r="T1708" s="23">
        <v>0</v>
      </c>
      <c r="U1708" s="23">
        <v>0</v>
      </c>
      <c r="V1708" s="23">
        <v>7</v>
      </c>
      <c r="W1708" s="23">
        <v>17.26</v>
      </c>
      <c r="X1708" s="23">
        <v>0</v>
      </c>
      <c r="Y1708" s="24">
        <v>0</v>
      </c>
      <c r="Z1708" s="23">
        <v>3</v>
      </c>
      <c r="AA1708" s="23">
        <v>2</v>
      </c>
      <c r="AB1708" s="19" t="str">
        <f>VLOOKUP(E:E,笔记匹配!A:X,3,FALSE)</f>
        <v>圆湘琴</v>
      </c>
      <c r="AC1708" s="19" t="str">
        <f>VLOOKUP(E:E,笔记匹配!A:X,2,FALSE)</f>
        <v>月之精华</v>
      </c>
      <c r="AD1708" s="19" t="str">
        <f>VLOOKUP(E:E,笔记匹配!A:X,4,FALSE)</f>
        <v>广禾堂月之精华</v>
      </c>
    </row>
    <row r="1709" spans="1:30">
      <c r="A1709" s="22" t="s">
        <v>149</v>
      </c>
      <c r="B1709" s="22" t="s">
        <v>569</v>
      </c>
      <c r="C1709" s="23">
        <v>17994331</v>
      </c>
      <c r="D1709" s="22" t="s">
        <v>172</v>
      </c>
      <c r="E1709" s="22" t="s">
        <v>372</v>
      </c>
      <c r="F1709" s="22" t="s">
        <v>570</v>
      </c>
      <c r="G1709" s="23">
        <v>3555881</v>
      </c>
      <c r="H1709" s="22" t="s">
        <v>570</v>
      </c>
      <c r="I1709" s="23">
        <v>2940876</v>
      </c>
      <c r="J1709" s="22" t="s">
        <v>518</v>
      </c>
      <c r="K1709" s="23">
        <v>45.42</v>
      </c>
      <c r="L1709" s="23">
        <v>4059</v>
      </c>
      <c r="M1709" s="23">
        <v>156</v>
      </c>
      <c r="N1709" s="24">
        <v>0.0384</v>
      </c>
      <c r="O1709" s="23">
        <v>0.29</v>
      </c>
      <c r="P1709" s="23">
        <v>11.19</v>
      </c>
      <c r="Q1709" s="23">
        <v>1</v>
      </c>
      <c r="R1709" s="23">
        <v>0</v>
      </c>
      <c r="S1709" s="23">
        <v>0</v>
      </c>
      <c r="T1709" s="23">
        <v>0</v>
      </c>
      <c r="U1709" s="23">
        <v>0</v>
      </c>
      <c r="V1709" s="23">
        <v>1</v>
      </c>
      <c r="W1709" s="23">
        <v>45.42</v>
      </c>
      <c r="X1709" s="23">
        <v>0</v>
      </c>
      <c r="Y1709" s="24">
        <v>0</v>
      </c>
      <c r="Z1709" s="23">
        <v>0</v>
      </c>
      <c r="AA1709" s="23">
        <v>0</v>
      </c>
      <c r="AB1709" s="19" t="str">
        <f>VLOOKUP(E:E,笔记匹配!A:X,3,FALSE)</f>
        <v>圆湘琴</v>
      </c>
      <c r="AC1709" s="19" t="str">
        <f>VLOOKUP(E:E,笔记匹配!A:X,2,FALSE)</f>
        <v>月之精华</v>
      </c>
      <c r="AD1709" s="19" t="str">
        <f>VLOOKUP(E:E,笔记匹配!A:X,4,FALSE)</f>
        <v>广禾堂月之精华</v>
      </c>
    </row>
    <row r="1710" spans="1:30">
      <c r="A1710" s="22" t="s">
        <v>150</v>
      </c>
      <c r="B1710" s="22" t="s">
        <v>521</v>
      </c>
      <c r="C1710" s="23">
        <v>16642222</v>
      </c>
      <c r="D1710" s="22" t="s">
        <v>172</v>
      </c>
      <c r="E1710" s="22" t="s">
        <v>372</v>
      </c>
      <c r="F1710" s="22" t="s">
        <v>522</v>
      </c>
      <c r="G1710" s="23">
        <v>3233847</v>
      </c>
      <c r="H1710" s="22" t="s">
        <v>522</v>
      </c>
      <c r="I1710" s="23">
        <v>2619163</v>
      </c>
      <c r="J1710" s="22" t="s">
        <v>518</v>
      </c>
      <c r="K1710" s="23">
        <v>114.24</v>
      </c>
      <c r="L1710" s="23">
        <v>9822</v>
      </c>
      <c r="M1710" s="23">
        <v>397</v>
      </c>
      <c r="N1710" s="24">
        <v>0.0404</v>
      </c>
      <c r="O1710" s="23">
        <v>0.29</v>
      </c>
      <c r="P1710" s="23">
        <v>11.63</v>
      </c>
      <c r="Q1710" s="23">
        <v>5</v>
      </c>
      <c r="R1710" s="23">
        <v>0</v>
      </c>
      <c r="S1710" s="23">
        <v>3</v>
      </c>
      <c r="T1710" s="23">
        <v>0</v>
      </c>
      <c r="U1710" s="23">
        <v>0</v>
      </c>
      <c r="V1710" s="23">
        <v>8</v>
      </c>
      <c r="W1710" s="23">
        <v>14.28</v>
      </c>
      <c r="X1710" s="23">
        <v>0</v>
      </c>
      <c r="Y1710" s="24">
        <v>0</v>
      </c>
      <c r="Z1710" s="23">
        <v>0</v>
      </c>
      <c r="AA1710" s="23">
        <v>0</v>
      </c>
      <c r="AB1710" s="19" t="str">
        <f>VLOOKUP(E:E,笔记匹配!A:X,3,FALSE)</f>
        <v>圆湘琴</v>
      </c>
      <c r="AC1710" s="19" t="str">
        <f>VLOOKUP(E:E,笔记匹配!A:X,2,FALSE)</f>
        <v>月之精华</v>
      </c>
      <c r="AD1710" s="19" t="str">
        <f>VLOOKUP(E:E,笔记匹配!A:X,4,FALSE)</f>
        <v>广禾堂月之精华</v>
      </c>
    </row>
    <row r="1711" spans="1:30">
      <c r="A1711" s="22" t="s">
        <v>150</v>
      </c>
      <c r="B1711" s="22" t="s">
        <v>521</v>
      </c>
      <c r="C1711" s="23">
        <v>16642894</v>
      </c>
      <c r="D1711" s="22" t="s">
        <v>172</v>
      </c>
      <c r="E1711" s="22" t="s">
        <v>372</v>
      </c>
      <c r="F1711" s="22" t="s">
        <v>524</v>
      </c>
      <c r="G1711" s="23">
        <v>3233979</v>
      </c>
      <c r="H1711" s="22" t="s">
        <v>524</v>
      </c>
      <c r="I1711" s="23">
        <v>2619310</v>
      </c>
      <c r="J1711" s="22" t="s">
        <v>518</v>
      </c>
      <c r="K1711" s="23">
        <v>32.61</v>
      </c>
      <c r="L1711" s="23">
        <v>2977</v>
      </c>
      <c r="M1711" s="23">
        <v>114</v>
      </c>
      <c r="N1711" s="24">
        <v>0.0383</v>
      </c>
      <c r="O1711" s="23">
        <v>0.29</v>
      </c>
      <c r="P1711" s="23">
        <v>10.95</v>
      </c>
      <c r="Q1711" s="23">
        <v>0</v>
      </c>
      <c r="R1711" s="23">
        <v>0</v>
      </c>
      <c r="S1711" s="23">
        <v>0</v>
      </c>
      <c r="T1711" s="23">
        <v>0</v>
      </c>
      <c r="U1711" s="23">
        <v>1</v>
      </c>
      <c r="V1711" s="23">
        <v>1</v>
      </c>
      <c r="W1711" s="23">
        <v>32.61</v>
      </c>
      <c r="X1711" s="23">
        <v>0</v>
      </c>
      <c r="Y1711" s="24">
        <v>0</v>
      </c>
      <c r="Z1711" s="23">
        <v>0</v>
      </c>
      <c r="AA1711" s="23">
        <v>1</v>
      </c>
      <c r="AB1711" s="19" t="str">
        <f>VLOOKUP(E:E,笔记匹配!A:X,3,FALSE)</f>
        <v>圆湘琴</v>
      </c>
      <c r="AC1711" s="19" t="str">
        <f>VLOOKUP(E:E,笔记匹配!A:X,2,FALSE)</f>
        <v>月之精华</v>
      </c>
      <c r="AD1711" s="19" t="str">
        <f>VLOOKUP(E:E,笔记匹配!A:X,4,FALSE)</f>
        <v>广禾堂月之精华</v>
      </c>
    </row>
    <row r="1712" spans="1:30">
      <c r="A1712" s="22" t="s">
        <v>150</v>
      </c>
      <c r="B1712" s="22" t="s">
        <v>557</v>
      </c>
      <c r="C1712" s="23">
        <v>17419696</v>
      </c>
      <c r="D1712" s="22" t="s">
        <v>172</v>
      </c>
      <c r="E1712" s="22" t="s">
        <v>372</v>
      </c>
      <c r="F1712" s="22" t="s">
        <v>558</v>
      </c>
      <c r="G1712" s="23">
        <v>3345513</v>
      </c>
      <c r="H1712" s="22" t="s">
        <v>558</v>
      </c>
      <c r="I1712" s="23">
        <v>2733316</v>
      </c>
      <c r="J1712" s="22" t="s">
        <v>518</v>
      </c>
      <c r="K1712" s="23">
        <v>114.71</v>
      </c>
      <c r="L1712" s="23">
        <v>11160</v>
      </c>
      <c r="M1712" s="23">
        <v>390</v>
      </c>
      <c r="N1712" s="24">
        <v>0.0349</v>
      </c>
      <c r="O1712" s="23">
        <v>0.29</v>
      </c>
      <c r="P1712" s="23">
        <v>10.28</v>
      </c>
      <c r="Q1712" s="23">
        <v>0</v>
      </c>
      <c r="R1712" s="23">
        <v>0</v>
      </c>
      <c r="S1712" s="23">
        <v>3</v>
      </c>
      <c r="T1712" s="23">
        <v>0</v>
      </c>
      <c r="U1712" s="23">
        <v>0</v>
      </c>
      <c r="V1712" s="23">
        <v>3</v>
      </c>
      <c r="W1712" s="23">
        <v>38.24</v>
      </c>
      <c r="X1712" s="23">
        <v>0</v>
      </c>
      <c r="Y1712" s="24">
        <v>0</v>
      </c>
      <c r="Z1712" s="23">
        <v>3</v>
      </c>
      <c r="AA1712" s="23">
        <v>1</v>
      </c>
      <c r="AB1712" s="19" t="str">
        <f>VLOOKUP(E:E,笔记匹配!A:X,3,FALSE)</f>
        <v>圆湘琴</v>
      </c>
      <c r="AC1712" s="19" t="str">
        <f>VLOOKUP(E:E,笔记匹配!A:X,2,FALSE)</f>
        <v>月之精华</v>
      </c>
      <c r="AD1712" s="19" t="str">
        <f>VLOOKUP(E:E,笔记匹配!A:X,4,FALSE)</f>
        <v>广禾堂月之精华</v>
      </c>
    </row>
    <row r="1713" spans="1:30">
      <c r="A1713" s="22" t="s">
        <v>150</v>
      </c>
      <c r="B1713" s="22" t="s">
        <v>569</v>
      </c>
      <c r="C1713" s="23">
        <v>17994331</v>
      </c>
      <c r="D1713" s="22" t="s">
        <v>172</v>
      </c>
      <c r="E1713" s="22" t="s">
        <v>372</v>
      </c>
      <c r="F1713" s="22" t="s">
        <v>570</v>
      </c>
      <c r="G1713" s="23">
        <v>3555881</v>
      </c>
      <c r="H1713" s="22" t="s">
        <v>570</v>
      </c>
      <c r="I1713" s="23">
        <v>2940876</v>
      </c>
      <c r="J1713" s="22" t="s">
        <v>518</v>
      </c>
      <c r="K1713" s="23">
        <v>44.77</v>
      </c>
      <c r="L1713" s="23">
        <v>4129</v>
      </c>
      <c r="M1713" s="23">
        <v>154</v>
      </c>
      <c r="N1713" s="24">
        <v>0.0373</v>
      </c>
      <c r="O1713" s="23">
        <v>0.29</v>
      </c>
      <c r="P1713" s="23">
        <v>10.84</v>
      </c>
      <c r="Q1713" s="23">
        <v>1</v>
      </c>
      <c r="R1713" s="23">
        <v>0</v>
      </c>
      <c r="S1713" s="23">
        <v>2</v>
      </c>
      <c r="T1713" s="23">
        <v>1</v>
      </c>
      <c r="U1713" s="23">
        <v>1</v>
      </c>
      <c r="V1713" s="23">
        <v>5</v>
      </c>
      <c r="W1713" s="23">
        <v>8.95</v>
      </c>
      <c r="X1713" s="23">
        <v>0</v>
      </c>
      <c r="Y1713" s="24">
        <v>0</v>
      </c>
      <c r="Z1713" s="23">
        <v>0</v>
      </c>
      <c r="AA1713" s="23">
        <v>0</v>
      </c>
      <c r="AB1713" s="19" t="str">
        <f>VLOOKUP(E:E,笔记匹配!A:X,3,FALSE)</f>
        <v>圆湘琴</v>
      </c>
      <c r="AC1713" s="19" t="str">
        <f>VLOOKUP(E:E,笔记匹配!A:X,2,FALSE)</f>
        <v>月之精华</v>
      </c>
      <c r="AD1713" s="19" t="str">
        <f>VLOOKUP(E:E,笔记匹配!A:X,4,FALSE)</f>
        <v>广禾堂月之精华</v>
      </c>
    </row>
    <row r="1714" spans="1:30">
      <c r="A1714" s="22" t="s">
        <v>151</v>
      </c>
      <c r="B1714" s="22" t="s">
        <v>521</v>
      </c>
      <c r="C1714" s="23">
        <v>16642222</v>
      </c>
      <c r="D1714" s="22" t="s">
        <v>172</v>
      </c>
      <c r="E1714" s="22" t="s">
        <v>372</v>
      </c>
      <c r="F1714" s="22" t="s">
        <v>522</v>
      </c>
      <c r="G1714" s="23">
        <v>3233847</v>
      </c>
      <c r="H1714" s="22" t="s">
        <v>522</v>
      </c>
      <c r="I1714" s="23">
        <v>2619163</v>
      </c>
      <c r="J1714" s="22" t="s">
        <v>518</v>
      </c>
      <c r="K1714" s="23">
        <v>90.96</v>
      </c>
      <c r="L1714" s="23">
        <v>7537</v>
      </c>
      <c r="M1714" s="23">
        <v>313</v>
      </c>
      <c r="N1714" s="24">
        <v>0.0415</v>
      </c>
      <c r="O1714" s="23">
        <v>0.29</v>
      </c>
      <c r="P1714" s="23">
        <v>12.07</v>
      </c>
      <c r="Q1714" s="23">
        <v>2</v>
      </c>
      <c r="R1714" s="23">
        <v>0</v>
      </c>
      <c r="S1714" s="23">
        <v>1</v>
      </c>
      <c r="T1714" s="23">
        <v>0</v>
      </c>
      <c r="U1714" s="23">
        <v>0</v>
      </c>
      <c r="V1714" s="23">
        <v>3</v>
      </c>
      <c r="W1714" s="23">
        <v>30.32</v>
      </c>
      <c r="X1714" s="23">
        <v>0</v>
      </c>
      <c r="Y1714" s="24">
        <v>0</v>
      </c>
      <c r="Z1714" s="23">
        <v>0</v>
      </c>
      <c r="AA1714" s="23">
        <v>2</v>
      </c>
      <c r="AB1714" s="19" t="str">
        <f>VLOOKUP(E:E,笔记匹配!A:X,3,FALSE)</f>
        <v>圆湘琴</v>
      </c>
      <c r="AC1714" s="19" t="str">
        <f>VLOOKUP(E:E,笔记匹配!A:X,2,FALSE)</f>
        <v>月之精华</v>
      </c>
      <c r="AD1714" s="19" t="str">
        <f>VLOOKUP(E:E,笔记匹配!A:X,4,FALSE)</f>
        <v>广禾堂月之精华</v>
      </c>
    </row>
    <row r="1715" spans="1:30">
      <c r="A1715" s="22" t="s">
        <v>151</v>
      </c>
      <c r="B1715" s="22" t="s">
        <v>521</v>
      </c>
      <c r="C1715" s="23">
        <v>16642894</v>
      </c>
      <c r="D1715" s="22" t="s">
        <v>172</v>
      </c>
      <c r="E1715" s="22" t="s">
        <v>372</v>
      </c>
      <c r="F1715" s="22" t="s">
        <v>524</v>
      </c>
      <c r="G1715" s="23">
        <v>3233979</v>
      </c>
      <c r="H1715" s="22" t="s">
        <v>524</v>
      </c>
      <c r="I1715" s="23">
        <v>2619310</v>
      </c>
      <c r="J1715" s="22" t="s">
        <v>518</v>
      </c>
      <c r="K1715" s="23">
        <v>27.69</v>
      </c>
      <c r="L1715" s="23">
        <v>2737</v>
      </c>
      <c r="M1715" s="23">
        <v>100</v>
      </c>
      <c r="N1715" s="24">
        <v>0.0365</v>
      </c>
      <c r="O1715" s="23">
        <v>0.28</v>
      </c>
      <c r="P1715" s="23">
        <v>10.12</v>
      </c>
      <c r="Q1715" s="23">
        <v>2</v>
      </c>
      <c r="R1715" s="23">
        <v>0</v>
      </c>
      <c r="S1715" s="23">
        <v>2</v>
      </c>
      <c r="T1715" s="23">
        <v>0</v>
      </c>
      <c r="U1715" s="23">
        <v>0</v>
      </c>
      <c r="V1715" s="23">
        <v>4</v>
      </c>
      <c r="W1715" s="23">
        <v>6.92</v>
      </c>
      <c r="X1715" s="23">
        <v>0</v>
      </c>
      <c r="Y1715" s="24">
        <v>0</v>
      </c>
      <c r="Z1715" s="23">
        <v>1</v>
      </c>
      <c r="AA1715" s="23">
        <v>0</v>
      </c>
      <c r="AB1715" s="19" t="str">
        <f>VLOOKUP(E:E,笔记匹配!A:X,3,FALSE)</f>
        <v>圆湘琴</v>
      </c>
      <c r="AC1715" s="19" t="str">
        <f>VLOOKUP(E:E,笔记匹配!A:X,2,FALSE)</f>
        <v>月之精华</v>
      </c>
      <c r="AD1715" s="19" t="str">
        <f>VLOOKUP(E:E,笔记匹配!A:X,4,FALSE)</f>
        <v>广禾堂月之精华</v>
      </c>
    </row>
    <row r="1716" spans="1:30">
      <c r="A1716" s="22" t="s">
        <v>151</v>
      </c>
      <c r="B1716" s="22" t="s">
        <v>557</v>
      </c>
      <c r="C1716" s="23">
        <v>17419696</v>
      </c>
      <c r="D1716" s="22" t="s">
        <v>172</v>
      </c>
      <c r="E1716" s="22" t="s">
        <v>372</v>
      </c>
      <c r="F1716" s="22" t="s">
        <v>558</v>
      </c>
      <c r="G1716" s="23">
        <v>3345513</v>
      </c>
      <c r="H1716" s="22" t="s">
        <v>558</v>
      </c>
      <c r="I1716" s="23">
        <v>2733316</v>
      </c>
      <c r="J1716" s="22" t="s">
        <v>518</v>
      </c>
      <c r="K1716" s="23">
        <v>143.28</v>
      </c>
      <c r="L1716" s="23">
        <v>13052</v>
      </c>
      <c r="M1716" s="23">
        <v>491</v>
      </c>
      <c r="N1716" s="24">
        <v>0.0376</v>
      </c>
      <c r="O1716" s="23">
        <v>0.29</v>
      </c>
      <c r="P1716" s="23">
        <v>10.98</v>
      </c>
      <c r="Q1716" s="23">
        <v>7</v>
      </c>
      <c r="R1716" s="23">
        <v>1</v>
      </c>
      <c r="S1716" s="23">
        <v>3</v>
      </c>
      <c r="T1716" s="23">
        <v>2</v>
      </c>
      <c r="U1716" s="23">
        <v>0</v>
      </c>
      <c r="V1716" s="23">
        <v>13</v>
      </c>
      <c r="W1716" s="23">
        <v>11.02</v>
      </c>
      <c r="X1716" s="23">
        <v>0</v>
      </c>
      <c r="Y1716" s="24">
        <v>0</v>
      </c>
      <c r="Z1716" s="23">
        <v>2</v>
      </c>
      <c r="AA1716" s="23">
        <v>1</v>
      </c>
      <c r="AB1716" s="19" t="str">
        <f>VLOOKUP(E:E,笔记匹配!A:X,3,FALSE)</f>
        <v>圆湘琴</v>
      </c>
      <c r="AC1716" s="19" t="str">
        <f>VLOOKUP(E:E,笔记匹配!A:X,2,FALSE)</f>
        <v>月之精华</v>
      </c>
      <c r="AD1716" s="19" t="str">
        <f>VLOOKUP(E:E,笔记匹配!A:X,4,FALSE)</f>
        <v>广禾堂月之精华</v>
      </c>
    </row>
    <row r="1717" spans="1:30">
      <c r="A1717" s="22" t="s">
        <v>151</v>
      </c>
      <c r="B1717" s="22" t="s">
        <v>569</v>
      </c>
      <c r="C1717" s="23">
        <v>17994331</v>
      </c>
      <c r="D1717" s="22" t="s">
        <v>172</v>
      </c>
      <c r="E1717" s="22" t="s">
        <v>372</v>
      </c>
      <c r="F1717" s="22" t="s">
        <v>570</v>
      </c>
      <c r="G1717" s="23">
        <v>3555881</v>
      </c>
      <c r="H1717" s="22" t="s">
        <v>570</v>
      </c>
      <c r="I1717" s="23">
        <v>2940876</v>
      </c>
      <c r="J1717" s="22" t="s">
        <v>518</v>
      </c>
      <c r="K1717" s="23">
        <v>41.22</v>
      </c>
      <c r="L1717" s="23">
        <v>4140</v>
      </c>
      <c r="M1717" s="23">
        <v>140</v>
      </c>
      <c r="N1717" s="24">
        <v>0.0338</v>
      </c>
      <c r="O1717" s="23">
        <v>0.29</v>
      </c>
      <c r="P1717" s="23">
        <v>9.96</v>
      </c>
      <c r="Q1717" s="23">
        <v>0</v>
      </c>
      <c r="R1717" s="23">
        <v>0</v>
      </c>
      <c r="S1717" s="23">
        <v>1</v>
      </c>
      <c r="T1717" s="23">
        <v>0</v>
      </c>
      <c r="U1717" s="23">
        <v>0</v>
      </c>
      <c r="V1717" s="23">
        <v>1</v>
      </c>
      <c r="W1717" s="23">
        <v>41.22</v>
      </c>
      <c r="X1717" s="23">
        <v>0</v>
      </c>
      <c r="Y1717" s="24">
        <v>0</v>
      </c>
      <c r="Z1717" s="23">
        <v>0</v>
      </c>
      <c r="AA1717" s="23">
        <v>0</v>
      </c>
      <c r="AB1717" s="19" t="str">
        <f>VLOOKUP(E:E,笔记匹配!A:X,3,FALSE)</f>
        <v>圆湘琴</v>
      </c>
      <c r="AC1717" s="19" t="str">
        <f>VLOOKUP(E:E,笔记匹配!A:X,2,FALSE)</f>
        <v>月之精华</v>
      </c>
      <c r="AD1717" s="19" t="str">
        <f>VLOOKUP(E:E,笔记匹配!A:X,4,FALSE)</f>
        <v>广禾堂月之精华</v>
      </c>
    </row>
    <row r="1718" spans="1:30">
      <c r="A1718" s="22" t="s">
        <v>151</v>
      </c>
      <c r="B1718" s="22" t="s">
        <v>610</v>
      </c>
      <c r="C1718" s="23">
        <v>20800058</v>
      </c>
      <c r="D1718" s="22" t="s">
        <v>184</v>
      </c>
      <c r="E1718" s="22" t="s">
        <v>372</v>
      </c>
      <c r="F1718" s="22" t="s">
        <v>611</v>
      </c>
      <c r="G1718" s="23">
        <v>4924835</v>
      </c>
      <c r="H1718" s="22" t="s">
        <v>611</v>
      </c>
      <c r="I1718" s="23">
        <v>4180685</v>
      </c>
      <c r="J1718" s="22" t="s">
        <v>518</v>
      </c>
      <c r="K1718" s="23">
        <v>0</v>
      </c>
      <c r="L1718" s="23">
        <v>0</v>
      </c>
      <c r="M1718" s="23">
        <v>0</v>
      </c>
      <c r="N1718" s="24">
        <v>0</v>
      </c>
      <c r="O1718" s="23">
        <v>0</v>
      </c>
      <c r="P1718" s="23">
        <v>0</v>
      </c>
      <c r="Q1718" s="23">
        <v>0</v>
      </c>
      <c r="R1718" s="23">
        <v>0</v>
      </c>
      <c r="S1718" s="23">
        <v>0</v>
      </c>
      <c r="T1718" s="23">
        <v>0</v>
      </c>
      <c r="U1718" s="23">
        <v>0</v>
      </c>
      <c r="V1718" s="23">
        <v>0</v>
      </c>
      <c r="W1718" s="23">
        <v>0</v>
      </c>
      <c r="X1718" s="23">
        <v>0</v>
      </c>
      <c r="Y1718" s="24">
        <v>0</v>
      </c>
      <c r="Z1718" s="23">
        <v>0</v>
      </c>
      <c r="AA1718" s="23">
        <v>0</v>
      </c>
      <c r="AB1718" s="19" t="str">
        <f>VLOOKUP(E:E,笔记匹配!A:X,3,FALSE)</f>
        <v>圆湘琴</v>
      </c>
      <c r="AC1718" s="19" t="str">
        <f>VLOOKUP(E:E,笔记匹配!A:X,2,FALSE)</f>
        <v>月之精华</v>
      </c>
      <c r="AD1718" s="19" t="str">
        <f>VLOOKUP(E:E,笔记匹配!A:X,4,FALSE)</f>
        <v>广禾堂月之精华</v>
      </c>
    </row>
    <row r="1719" spans="1:30">
      <c r="A1719" s="22" t="s">
        <v>152</v>
      </c>
      <c r="B1719" s="22" t="s">
        <v>521</v>
      </c>
      <c r="C1719" s="23">
        <v>16642222</v>
      </c>
      <c r="D1719" s="22" t="s">
        <v>172</v>
      </c>
      <c r="E1719" s="22" t="s">
        <v>372</v>
      </c>
      <c r="F1719" s="22" t="s">
        <v>522</v>
      </c>
      <c r="G1719" s="23">
        <v>3233847</v>
      </c>
      <c r="H1719" s="22" t="s">
        <v>522</v>
      </c>
      <c r="I1719" s="23">
        <v>2619163</v>
      </c>
      <c r="J1719" s="22" t="s">
        <v>518</v>
      </c>
      <c r="K1719" s="23">
        <v>73.89</v>
      </c>
      <c r="L1719" s="23">
        <v>6679</v>
      </c>
      <c r="M1719" s="23">
        <v>255</v>
      </c>
      <c r="N1719" s="24">
        <v>0.0382</v>
      </c>
      <c r="O1719" s="23">
        <v>0.29</v>
      </c>
      <c r="P1719" s="23">
        <v>11.06</v>
      </c>
      <c r="Q1719" s="23">
        <v>0</v>
      </c>
      <c r="R1719" s="23">
        <v>0</v>
      </c>
      <c r="S1719" s="23">
        <v>0</v>
      </c>
      <c r="T1719" s="23">
        <v>0</v>
      </c>
      <c r="U1719" s="23">
        <v>0</v>
      </c>
      <c r="V1719" s="23">
        <v>0</v>
      </c>
      <c r="W1719" s="23">
        <v>0</v>
      </c>
      <c r="X1719" s="23">
        <v>0</v>
      </c>
      <c r="Y1719" s="24">
        <v>0</v>
      </c>
      <c r="Z1719" s="23">
        <v>2</v>
      </c>
      <c r="AA1719" s="23">
        <v>1</v>
      </c>
      <c r="AB1719" s="19" t="str">
        <f>VLOOKUP(E:E,笔记匹配!A:X,3,FALSE)</f>
        <v>圆湘琴</v>
      </c>
      <c r="AC1719" s="19" t="str">
        <f>VLOOKUP(E:E,笔记匹配!A:X,2,FALSE)</f>
        <v>月之精华</v>
      </c>
      <c r="AD1719" s="19" t="str">
        <f>VLOOKUP(E:E,笔记匹配!A:X,4,FALSE)</f>
        <v>广禾堂月之精华</v>
      </c>
    </row>
    <row r="1720" spans="1:30">
      <c r="A1720" s="22" t="s">
        <v>152</v>
      </c>
      <c r="B1720" s="22" t="s">
        <v>521</v>
      </c>
      <c r="C1720" s="23">
        <v>16642894</v>
      </c>
      <c r="D1720" s="22" t="s">
        <v>172</v>
      </c>
      <c r="E1720" s="22" t="s">
        <v>372</v>
      </c>
      <c r="F1720" s="22" t="s">
        <v>524</v>
      </c>
      <c r="G1720" s="23">
        <v>3233979</v>
      </c>
      <c r="H1720" s="22" t="s">
        <v>524</v>
      </c>
      <c r="I1720" s="23">
        <v>2619310</v>
      </c>
      <c r="J1720" s="22" t="s">
        <v>518</v>
      </c>
      <c r="K1720" s="23">
        <v>21.72</v>
      </c>
      <c r="L1720" s="23">
        <v>2177</v>
      </c>
      <c r="M1720" s="23">
        <v>78</v>
      </c>
      <c r="N1720" s="24">
        <v>0.0358</v>
      </c>
      <c r="O1720" s="23">
        <v>0.28</v>
      </c>
      <c r="P1720" s="23">
        <v>9.98</v>
      </c>
      <c r="Q1720" s="23">
        <v>0</v>
      </c>
      <c r="R1720" s="23">
        <v>0</v>
      </c>
      <c r="S1720" s="23">
        <v>0</v>
      </c>
      <c r="T1720" s="23">
        <v>0</v>
      </c>
      <c r="U1720" s="23">
        <v>0</v>
      </c>
      <c r="V1720" s="23">
        <v>0</v>
      </c>
      <c r="W1720" s="23">
        <v>0</v>
      </c>
      <c r="X1720" s="23">
        <v>0</v>
      </c>
      <c r="Y1720" s="24">
        <v>0</v>
      </c>
      <c r="Z1720" s="23">
        <v>2</v>
      </c>
      <c r="AA1720" s="23">
        <v>0</v>
      </c>
      <c r="AB1720" s="19" t="str">
        <f>VLOOKUP(E:E,笔记匹配!A:X,3,FALSE)</f>
        <v>圆湘琴</v>
      </c>
      <c r="AC1720" s="19" t="str">
        <f>VLOOKUP(E:E,笔记匹配!A:X,2,FALSE)</f>
        <v>月之精华</v>
      </c>
      <c r="AD1720" s="19" t="str">
        <f>VLOOKUP(E:E,笔记匹配!A:X,4,FALSE)</f>
        <v>广禾堂月之精华</v>
      </c>
    </row>
    <row r="1721" spans="1:30">
      <c r="A1721" s="22" t="s">
        <v>152</v>
      </c>
      <c r="B1721" s="22" t="s">
        <v>557</v>
      </c>
      <c r="C1721" s="23">
        <v>17419696</v>
      </c>
      <c r="D1721" s="22" t="s">
        <v>172</v>
      </c>
      <c r="E1721" s="22" t="s">
        <v>372</v>
      </c>
      <c r="F1721" s="22" t="s">
        <v>558</v>
      </c>
      <c r="G1721" s="23">
        <v>3345513</v>
      </c>
      <c r="H1721" s="22" t="s">
        <v>558</v>
      </c>
      <c r="I1721" s="23">
        <v>2733316</v>
      </c>
      <c r="J1721" s="22" t="s">
        <v>518</v>
      </c>
      <c r="K1721" s="23">
        <v>102.37</v>
      </c>
      <c r="L1721" s="23">
        <v>10063</v>
      </c>
      <c r="M1721" s="23">
        <v>350</v>
      </c>
      <c r="N1721" s="24">
        <v>0.0348</v>
      </c>
      <c r="O1721" s="23">
        <v>0.29</v>
      </c>
      <c r="P1721" s="23">
        <v>10.17</v>
      </c>
      <c r="Q1721" s="23">
        <v>4</v>
      </c>
      <c r="R1721" s="23">
        <v>0</v>
      </c>
      <c r="S1721" s="23">
        <v>1</v>
      </c>
      <c r="T1721" s="23">
        <v>0</v>
      </c>
      <c r="U1721" s="23">
        <v>0</v>
      </c>
      <c r="V1721" s="23">
        <v>5</v>
      </c>
      <c r="W1721" s="23">
        <v>20.47</v>
      </c>
      <c r="X1721" s="23">
        <v>0</v>
      </c>
      <c r="Y1721" s="24">
        <v>0</v>
      </c>
      <c r="Z1721" s="23">
        <v>0</v>
      </c>
      <c r="AA1721" s="23">
        <v>0</v>
      </c>
      <c r="AB1721" s="19" t="str">
        <f>VLOOKUP(E:E,笔记匹配!A:X,3,FALSE)</f>
        <v>圆湘琴</v>
      </c>
      <c r="AC1721" s="19" t="str">
        <f>VLOOKUP(E:E,笔记匹配!A:X,2,FALSE)</f>
        <v>月之精华</v>
      </c>
      <c r="AD1721" s="19" t="str">
        <f>VLOOKUP(E:E,笔记匹配!A:X,4,FALSE)</f>
        <v>广禾堂月之精华</v>
      </c>
    </row>
    <row r="1722" spans="1:30">
      <c r="A1722" s="22" t="s">
        <v>152</v>
      </c>
      <c r="B1722" s="22" t="s">
        <v>569</v>
      </c>
      <c r="C1722" s="23">
        <v>17994331</v>
      </c>
      <c r="D1722" s="22" t="s">
        <v>172</v>
      </c>
      <c r="E1722" s="22" t="s">
        <v>372</v>
      </c>
      <c r="F1722" s="22" t="s">
        <v>570</v>
      </c>
      <c r="G1722" s="23">
        <v>3555881</v>
      </c>
      <c r="H1722" s="22" t="s">
        <v>570</v>
      </c>
      <c r="I1722" s="23">
        <v>2940876</v>
      </c>
      <c r="J1722" s="22" t="s">
        <v>518</v>
      </c>
      <c r="K1722" s="23">
        <v>28.67</v>
      </c>
      <c r="L1722" s="23">
        <v>2743</v>
      </c>
      <c r="M1722" s="23">
        <v>99</v>
      </c>
      <c r="N1722" s="24">
        <v>0.0361</v>
      </c>
      <c r="O1722" s="23">
        <v>0.29</v>
      </c>
      <c r="P1722" s="23">
        <v>10.45</v>
      </c>
      <c r="Q1722" s="23">
        <v>0</v>
      </c>
      <c r="R1722" s="23">
        <v>0</v>
      </c>
      <c r="S1722" s="23">
        <v>0</v>
      </c>
      <c r="T1722" s="23">
        <v>1</v>
      </c>
      <c r="U1722" s="23">
        <v>0</v>
      </c>
      <c r="V1722" s="23">
        <v>1</v>
      </c>
      <c r="W1722" s="23">
        <v>28.67</v>
      </c>
      <c r="X1722" s="23">
        <v>0</v>
      </c>
      <c r="Y1722" s="24">
        <v>0</v>
      </c>
      <c r="Z1722" s="23">
        <v>0</v>
      </c>
      <c r="AA1722" s="23">
        <v>0</v>
      </c>
      <c r="AB1722" s="19" t="str">
        <f>VLOOKUP(E:E,笔记匹配!A:X,3,FALSE)</f>
        <v>圆湘琴</v>
      </c>
      <c r="AC1722" s="19" t="str">
        <f>VLOOKUP(E:E,笔记匹配!A:X,2,FALSE)</f>
        <v>月之精华</v>
      </c>
      <c r="AD1722" s="19" t="str">
        <f>VLOOKUP(E:E,笔记匹配!A:X,4,FALSE)</f>
        <v>广禾堂月之精华</v>
      </c>
    </row>
    <row r="1723" spans="1:30">
      <c r="A1723" s="22" t="s">
        <v>153</v>
      </c>
      <c r="B1723" s="22" t="s">
        <v>521</v>
      </c>
      <c r="C1723" s="23">
        <v>16642222</v>
      </c>
      <c r="D1723" s="22" t="s">
        <v>172</v>
      </c>
      <c r="E1723" s="22" t="s">
        <v>372</v>
      </c>
      <c r="F1723" s="22" t="s">
        <v>522</v>
      </c>
      <c r="G1723" s="23">
        <v>3233847</v>
      </c>
      <c r="H1723" s="22" t="s">
        <v>522</v>
      </c>
      <c r="I1723" s="23">
        <v>2619163</v>
      </c>
      <c r="J1723" s="22" t="s">
        <v>518</v>
      </c>
      <c r="K1723" s="23">
        <v>41.99</v>
      </c>
      <c r="L1723" s="23">
        <v>3829</v>
      </c>
      <c r="M1723" s="23">
        <v>145</v>
      </c>
      <c r="N1723" s="24">
        <v>0.0379</v>
      </c>
      <c r="O1723" s="23">
        <v>0.29</v>
      </c>
      <c r="P1723" s="23">
        <v>10.97</v>
      </c>
      <c r="Q1723" s="23">
        <v>1</v>
      </c>
      <c r="R1723" s="23">
        <v>0</v>
      </c>
      <c r="S1723" s="23">
        <v>0</v>
      </c>
      <c r="T1723" s="23">
        <v>0</v>
      </c>
      <c r="U1723" s="23">
        <v>0</v>
      </c>
      <c r="V1723" s="23">
        <v>1</v>
      </c>
      <c r="W1723" s="23">
        <v>41.99</v>
      </c>
      <c r="X1723" s="23">
        <v>0</v>
      </c>
      <c r="Y1723" s="24">
        <v>0</v>
      </c>
      <c r="Z1723" s="23">
        <v>0</v>
      </c>
      <c r="AA1723" s="23">
        <v>0</v>
      </c>
      <c r="AB1723" s="19" t="str">
        <f>VLOOKUP(E:E,笔记匹配!A:X,3,FALSE)</f>
        <v>圆湘琴</v>
      </c>
      <c r="AC1723" s="19" t="str">
        <f>VLOOKUP(E:E,笔记匹配!A:X,2,FALSE)</f>
        <v>月之精华</v>
      </c>
      <c r="AD1723" s="19" t="str">
        <f>VLOOKUP(E:E,笔记匹配!A:X,4,FALSE)</f>
        <v>广禾堂月之精华</v>
      </c>
    </row>
    <row r="1724" spans="1:30">
      <c r="A1724" s="22" t="s">
        <v>153</v>
      </c>
      <c r="B1724" s="22" t="s">
        <v>521</v>
      </c>
      <c r="C1724" s="23">
        <v>16642794</v>
      </c>
      <c r="D1724" s="22" t="s">
        <v>172</v>
      </c>
      <c r="E1724" s="22" t="s">
        <v>372</v>
      </c>
      <c r="F1724" s="22" t="s">
        <v>523</v>
      </c>
      <c r="G1724" s="23">
        <v>3233955</v>
      </c>
      <c r="H1724" s="22" t="s">
        <v>523</v>
      </c>
      <c r="I1724" s="23">
        <v>2619293</v>
      </c>
      <c r="J1724" s="22" t="s">
        <v>518</v>
      </c>
      <c r="K1724" s="23">
        <v>215.86</v>
      </c>
      <c r="L1724" s="23">
        <v>7529</v>
      </c>
      <c r="M1724" s="23">
        <v>262</v>
      </c>
      <c r="N1724" s="24">
        <v>0.0348</v>
      </c>
      <c r="O1724" s="23">
        <v>0.82</v>
      </c>
      <c r="P1724" s="23">
        <v>28.67</v>
      </c>
      <c r="Q1724" s="23">
        <v>5</v>
      </c>
      <c r="R1724" s="23">
        <v>0</v>
      </c>
      <c r="S1724" s="23">
        <v>1</v>
      </c>
      <c r="T1724" s="23">
        <v>0</v>
      </c>
      <c r="U1724" s="23">
        <v>0</v>
      </c>
      <c r="V1724" s="23">
        <v>6</v>
      </c>
      <c r="W1724" s="23">
        <v>35.98</v>
      </c>
      <c r="X1724" s="23">
        <v>0</v>
      </c>
      <c r="Y1724" s="24">
        <v>0</v>
      </c>
      <c r="Z1724" s="23">
        <v>1</v>
      </c>
      <c r="AA1724" s="23">
        <v>1</v>
      </c>
      <c r="AB1724" s="19" t="str">
        <f>VLOOKUP(E:E,笔记匹配!A:X,3,FALSE)</f>
        <v>圆湘琴</v>
      </c>
      <c r="AC1724" s="19" t="str">
        <f>VLOOKUP(E:E,笔记匹配!A:X,2,FALSE)</f>
        <v>月之精华</v>
      </c>
      <c r="AD1724" s="19" t="str">
        <f>VLOOKUP(E:E,笔记匹配!A:X,4,FALSE)</f>
        <v>广禾堂月之精华</v>
      </c>
    </row>
    <row r="1725" spans="1:30">
      <c r="A1725" s="22" t="s">
        <v>153</v>
      </c>
      <c r="B1725" s="22" t="s">
        <v>521</v>
      </c>
      <c r="C1725" s="23">
        <v>16642894</v>
      </c>
      <c r="D1725" s="22" t="s">
        <v>172</v>
      </c>
      <c r="E1725" s="22" t="s">
        <v>372</v>
      </c>
      <c r="F1725" s="22" t="s">
        <v>524</v>
      </c>
      <c r="G1725" s="23">
        <v>3233979</v>
      </c>
      <c r="H1725" s="22" t="s">
        <v>524</v>
      </c>
      <c r="I1725" s="23">
        <v>2619310</v>
      </c>
      <c r="J1725" s="22" t="s">
        <v>518</v>
      </c>
      <c r="K1725" s="23">
        <v>12.81</v>
      </c>
      <c r="L1725" s="23">
        <v>1214</v>
      </c>
      <c r="M1725" s="23">
        <v>45</v>
      </c>
      <c r="N1725" s="24">
        <v>0.0371</v>
      </c>
      <c r="O1725" s="23">
        <v>0.28</v>
      </c>
      <c r="P1725" s="23">
        <v>10.55</v>
      </c>
      <c r="Q1725" s="23">
        <v>2</v>
      </c>
      <c r="R1725" s="23">
        <v>0</v>
      </c>
      <c r="S1725" s="23">
        <v>0</v>
      </c>
      <c r="T1725" s="23">
        <v>0</v>
      </c>
      <c r="U1725" s="23">
        <v>0</v>
      </c>
      <c r="V1725" s="23">
        <v>2</v>
      </c>
      <c r="W1725" s="23">
        <v>6.4</v>
      </c>
      <c r="X1725" s="23">
        <v>0</v>
      </c>
      <c r="Y1725" s="24">
        <v>0</v>
      </c>
      <c r="Z1725" s="23">
        <v>0</v>
      </c>
      <c r="AA1725" s="23">
        <v>0</v>
      </c>
      <c r="AB1725" s="19" t="str">
        <f>VLOOKUP(E:E,笔记匹配!A:X,3,FALSE)</f>
        <v>圆湘琴</v>
      </c>
      <c r="AC1725" s="19" t="str">
        <f>VLOOKUP(E:E,笔记匹配!A:X,2,FALSE)</f>
        <v>月之精华</v>
      </c>
      <c r="AD1725" s="19" t="str">
        <f>VLOOKUP(E:E,笔记匹配!A:X,4,FALSE)</f>
        <v>广禾堂月之精华</v>
      </c>
    </row>
    <row r="1726" spans="1:30">
      <c r="A1726" s="22" t="s">
        <v>153</v>
      </c>
      <c r="B1726" s="22" t="s">
        <v>531</v>
      </c>
      <c r="C1726" s="23">
        <v>16851432</v>
      </c>
      <c r="D1726" s="22" t="s">
        <v>172</v>
      </c>
      <c r="E1726" s="22" t="s">
        <v>372</v>
      </c>
      <c r="F1726" s="22" t="s">
        <v>532</v>
      </c>
      <c r="G1726" s="23">
        <v>3264185</v>
      </c>
      <c r="H1726" s="22" t="s">
        <v>532</v>
      </c>
      <c r="I1726" s="23">
        <v>2651960</v>
      </c>
      <c r="J1726" s="22" t="s">
        <v>518</v>
      </c>
      <c r="K1726" s="23">
        <v>87.92</v>
      </c>
      <c r="L1726" s="23">
        <v>5201</v>
      </c>
      <c r="M1726" s="23">
        <v>193</v>
      </c>
      <c r="N1726" s="24">
        <v>0.0371</v>
      </c>
      <c r="O1726" s="23">
        <v>0.46</v>
      </c>
      <c r="P1726" s="23">
        <v>16.9</v>
      </c>
      <c r="Q1726" s="23">
        <v>1</v>
      </c>
      <c r="R1726" s="23">
        <v>0</v>
      </c>
      <c r="S1726" s="23">
        <v>0</v>
      </c>
      <c r="T1726" s="23">
        <v>0</v>
      </c>
      <c r="U1726" s="23">
        <v>0</v>
      </c>
      <c r="V1726" s="23">
        <v>1</v>
      </c>
      <c r="W1726" s="23">
        <v>87.92</v>
      </c>
      <c r="X1726" s="23">
        <v>0</v>
      </c>
      <c r="Y1726" s="24">
        <v>0</v>
      </c>
      <c r="Z1726" s="23">
        <v>0</v>
      </c>
      <c r="AA1726" s="23">
        <v>1</v>
      </c>
      <c r="AB1726" s="19" t="str">
        <f>VLOOKUP(E:E,笔记匹配!A:X,3,FALSE)</f>
        <v>圆湘琴</v>
      </c>
      <c r="AC1726" s="19" t="str">
        <f>VLOOKUP(E:E,笔记匹配!A:X,2,FALSE)</f>
        <v>月之精华</v>
      </c>
      <c r="AD1726" s="19" t="str">
        <f>VLOOKUP(E:E,笔记匹配!A:X,4,FALSE)</f>
        <v>广禾堂月之精华</v>
      </c>
    </row>
    <row r="1727" spans="1:30">
      <c r="A1727" s="22" t="s">
        <v>153</v>
      </c>
      <c r="B1727" s="22" t="s">
        <v>557</v>
      </c>
      <c r="C1727" s="23">
        <v>17419696</v>
      </c>
      <c r="D1727" s="22" t="s">
        <v>172</v>
      </c>
      <c r="E1727" s="22" t="s">
        <v>372</v>
      </c>
      <c r="F1727" s="22" t="s">
        <v>558</v>
      </c>
      <c r="G1727" s="23">
        <v>3345513</v>
      </c>
      <c r="H1727" s="22" t="s">
        <v>558</v>
      </c>
      <c r="I1727" s="23">
        <v>2733316</v>
      </c>
      <c r="J1727" s="22" t="s">
        <v>518</v>
      </c>
      <c r="K1727" s="23">
        <v>66.24</v>
      </c>
      <c r="L1727" s="23">
        <v>6675</v>
      </c>
      <c r="M1727" s="23">
        <v>227</v>
      </c>
      <c r="N1727" s="24">
        <v>0.034</v>
      </c>
      <c r="O1727" s="23">
        <v>0.29</v>
      </c>
      <c r="P1727" s="23">
        <v>9.92</v>
      </c>
      <c r="Q1727" s="23">
        <v>0</v>
      </c>
      <c r="R1727" s="23">
        <v>0</v>
      </c>
      <c r="S1727" s="23">
        <v>0</v>
      </c>
      <c r="T1727" s="23">
        <v>0</v>
      </c>
      <c r="U1727" s="23">
        <v>0</v>
      </c>
      <c r="V1727" s="23">
        <v>0</v>
      </c>
      <c r="W1727" s="23">
        <v>0</v>
      </c>
      <c r="X1727" s="23">
        <v>0</v>
      </c>
      <c r="Y1727" s="24">
        <v>0</v>
      </c>
      <c r="Z1727" s="23">
        <v>0</v>
      </c>
      <c r="AA1727" s="23">
        <v>0</v>
      </c>
      <c r="AB1727" s="19" t="str">
        <f>VLOOKUP(E:E,笔记匹配!A:X,3,FALSE)</f>
        <v>圆湘琴</v>
      </c>
      <c r="AC1727" s="19" t="str">
        <f>VLOOKUP(E:E,笔记匹配!A:X,2,FALSE)</f>
        <v>月之精华</v>
      </c>
      <c r="AD1727" s="19" t="str">
        <f>VLOOKUP(E:E,笔记匹配!A:X,4,FALSE)</f>
        <v>广禾堂月之精华</v>
      </c>
    </row>
    <row r="1728" spans="1:30">
      <c r="A1728" s="22" t="s">
        <v>153</v>
      </c>
      <c r="B1728" s="22" t="s">
        <v>569</v>
      </c>
      <c r="C1728" s="23">
        <v>17994331</v>
      </c>
      <c r="D1728" s="22" t="s">
        <v>172</v>
      </c>
      <c r="E1728" s="22" t="s">
        <v>372</v>
      </c>
      <c r="F1728" s="22" t="s">
        <v>570</v>
      </c>
      <c r="G1728" s="23">
        <v>3555881</v>
      </c>
      <c r="H1728" s="22" t="s">
        <v>570</v>
      </c>
      <c r="I1728" s="23">
        <v>2940876</v>
      </c>
      <c r="J1728" s="22" t="s">
        <v>518</v>
      </c>
      <c r="K1728" s="23">
        <v>14.66</v>
      </c>
      <c r="L1728" s="23">
        <v>1662</v>
      </c>
      <c r="M1728" s="23">
        <v>50</v>
      </c>
      <c r="N1728" s="24">
        <v>0.0301</v>
      </c>
      <c r="O1728" s="23">
        <v>0.29</v>
      </c>
      <c r="P1728" s="23">
        <v>8.82</v>
      </c>
      <c r="Q1728" s="23">
        <v>1</v>
      </c>
      <c r="R1728" s="23">
        <v>0</v>
      </c>
      <c r="S1728" s="23">
        <v>0</v>
      </c>
      <c r="T1728" s="23">
        <v>1</v>
      </c>
      <c r="U1728" s="23">
        <v>0</v>
      </c>
      <c r="V1728" s="23">
        <v>2</v>
      </c>
      <c r="W1728" s="23">
        <v>7.33</v>
      </c>
      <c r="X1728" s="23">
        <v>0</v>
      </c>
      <c r="Y1728" s="24">
        <v>0</v>
      </c>
      <c r="Z1728" s="23">
        <v>1</v>
      </c>
      <c r="AA1728" s="23">
        <v>0</v>
      </c>
      <c r="AB1728" s="19" t="str">
        <f>VLOOKUP(E:E,笔记匹配!A:X,3,FALSE)</f>
        <v>圆湘琴</v>
      </c>
      <c r="AC1728" s="19" t="str">
        <f>VLOOKUP(E:E,笔记匹配!A:X,2,FALSE)</f>
        <v>月之精华</v>
      </c>
      <c r="AD1728" s="19" t="str">
        <f>VLOOKUP(E:E,笔记匹配!A:X,4,FALSE)</f>
        <v>广禾堂月之精华</v>
      </c>
    </row>
    <row r="1729" spans="1:30">
      <c r="A1729" s="22" t="s">
        <v>153</v>
      </c>
      <c r="B1729" s="22" t="s">
        <v>372</v>
      </c>
      <c r="C1729" s="23">
        <v>25395570</v>
      </c>
      <c r="D1729" s="22" t="s">
        <v>172</v>
      </c>
      <c r="E1729" s="22" t="s">
        <v>372</v>
      </c>
      <c r="F1729" s="22" t="s">
        <v>634</v>
      </c>
      <c r="G1729" s="23">
        <v>6910502</v>
      </c>
      <c r="H1729" s="22" t="s">
        <v>634</v>
      </c>
      <c r="I1729" s="23">
        <v>5707854</v>
      </c>
      <c r="J1729" s="22" t="s">
        <v>518</v>
      </c>
      <c r="K1729" s="23">
        <v>0</v>
      </c>
      <c r="L1729" s="23">
        <v>8</v>
      </c>
      <c r="M1729" s="23">
        <v>0</v>
      </c>
      <c r="N1729" s="24">
        <v>0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  <c r="T1729" s="23">
        <v>0</v>
      </c>
      <c r="U1729" s="23">
        <v>0</v>
      </c>
      <c r="V1729" s="23">
        <v>0</v>
      </c>
      <c r="W1729" s="23">
        <v>0</v>
      </c>
      <c r="X1729" s="23">
        <v>0</v>
      </c>
      <c r="Y1729" s="24">
        <v>0</v>
      </c>
      <c r="Z1729" s="23">
        <v>0</v>
      </c>
      <c r="AA1729" s="23">
        <v>0</v>
      </c>
      <c r="AB1729" s="19" t="str">
        <f>VLOOKUP(E:E,笔记匹配!A:X,3,FALSE)</f>
        <v>圆湘琴</v>
      </c>
      <c r="AC1729" s="19" t="str">
        <f>VLOOKUP(E:E,笔记匹配!A:X,2,FALSE)</f>
        <v>月之精华</v>
      </c>
      <c r="AD1729" s="19" t="str">
        <f>VLOOKUP(E:E,笔记匹配!A:X,4,FALSE)</f>
        <v>广禾堂月之精华</v>
      </c>
    </row>
    <row r="1730" spans="1:30">
      <c r="A1730" s="22" t="s">
        <v>154</v>
      </c>
      <c r="B1730" s="22" t="s">
        <v>521</v>
      </c>
      <c r="C1730" s="23">
        <v>16642222</v>
      </c>
      <c r="D1730" s="22" t="s">
        <v>172</v>
      </c>
      <c r="E1730" s="22" t="s">
        <v>372</v>
      </c>
      <c r="F1730" s="22" t="s">
        <v>522</v>
      </c>
      <c r="G1730" s="23">
        <v>3233847</v>
      </c>
      <c r="H1730" s="22" t="s">
        <v>522</v>
      </c>
      <c r="I1730" s="23">
        <v>2619163</v>
      </c>
      <c r="J1730" s="22" t="s">
        <v>518</v>
      </c>
      <c r="K1730" s="23">
        <v>21.21</v>
      </c>
      <c r="L1730" s="23">
        <v>2265</v>
      </c>
      <c r="M1730" s="23">
        <v>73</v>
      </c>
      <c r="N1730" s="24">
        <v>0.0322</v>
      </c>
      <c r="O1730" s="23">
        <v>0.29</v>
      </c>
      <c r="P1730" s="23">
        <v>9.36</v>
      </c>
      <c r="Q1730" s="23">
        <v>0</v>
      </c>
      <c r="R1730" s="23">
        <v>0</v>
      </c>
      <c r="S1730" s="23">
        <v>0</v>
      </c>
      <c r="T1730" s="23">
        <v>0</v>
      </c>
      <c r="U1730" s="23">
        <v>0</v>
      </c>
      <c r="V1730" s="23">
        <v>0</v>
      </c>
      <c r="W1730" s="23">
        <v>0</v>
      </c>
      <c r="X1730" s="23">
        <v>0</v>
      </c>
      <c r="Y1730" s="24">
        <v>0</v>
      </c>
      <c r="Z1730" s="23">
        <v>1</v>
      </c>
      <c r="AA1730" s="23">
        <v>0</v>
      </c>
      <c r="AB1730" s="19" t="str">
        <f>VLOOKUP(E:E,笔记匹配!A:X,3,FALSE)</f>
        <v>圆湘琴</v>
      </c>
      <c r="AC1730" s="19" t="str">
        <f>VLOOKUP(E:E,笔记匹配!A:X,2,FALSE)</f>
        <v>月之精华</v>
      </c>
      <c r="AD1730" s="19" t="str">
        <f>VLOOKUP(E:E,笔记匹配!A:X,4,FALSE)</f>
        <v>广禾堂月之精华</v>
      </c>
    </row>
    <row r="1731" spans="1:30">
      <c r="A1731" s="22" t="s">
        <v>154</v>
      </c>
      <c r="B1731" s="22" t="s">
        <v>521</v>
      </c>
      <c r="C1731" s="23">
        <v>16642794</v>
      </c>
      <c r="D1731" s="22" t="s">
        <v>172</v>
      </c>
      <c r="E1731" s="22" t="s">
        <v>372</v>
      </c>
      <c r="F1731" s="22" t="s">
        <v>523</v>
      </c>
      <c r="G1731" s="23">
        <v>3233955</v>
      </c>
      <c r="H1731" s="22" t="s">
        <v>523</v>
      </c>
      <c r="I1731" s="23">
        <v>2619293</v>
      </c>
      <c r="J1731" s="22" t="s">
        <v>518</v>
      </c>
      <c r="K1731" s="23">
        <v>338.16</v>
      </c>
      <c r="L1731" s="23">
        <v>12840</v>
      </c>
      <c r="M1731" s="23">
        <v>419</v>
      </c>
      <c r="N1731" s="24">
        <v>0.0326</v>
      </c>
      <c r="O1731" s="23">
        <v>0.81</v>
      </c>
      <c r="P1731" s="23">
        <v>26.34</v>
      </c>
      <c r="Q1731" s="23">
        <v>6</v>
      </c>
      <c r="R1731" s="23">
        <v>0</v>
      </c>
      <c r="S1731" s="23">
        <v>0</v>
      </c>
      <c r="T1731" s="23">
        <v>0</v>
      </c>
      <c r="U1731" s="23">
        <v>0</v>
      </c>
      <c r="V1731" s="23">
        <v>6</v>
      </c>
      <c r="W1731" s="23">
        <v>56.36</v>
      </c>
      <c r="X1731" s="23">
        <v>0</v>
      </c>
      <c r="Y1731" s="24">
        <v>0</v>
      </c>
      <c r="Z1731" s="23">
        <v>2</v>
      </c>
      <c r="AA1731" s="23">
        <v>1</v>
      </c>
      <c r="AB1731" s="19" t="str">
        <f>VLOOKUP(E:E,笔记匹配!A:X,3,FALSE)</f>
        <v>圆湘琴</v>
      </c>
      <c r="AC1731" s="19" t="str">
        <f>VLOOKUP(E:E,笔记匹配!A:X,2,FALSE)</f>
        <v>月之精华</v>
      </c>
      <c r="AD1731" s="19" t="str">
        <f>VLOOKUP(E:E,笔记匹配!A:X,4,FALSE)</f>
        <v>广禾堂月之精华</v>
      </c>
    </row>
    <row r="1732" spans="1:30">
      <c r="A1732" s="22" t="s">
        <v>154</v>
      </c>
      <c r="B1732" s="22" t="s">
        <v>521</v>
      </c>
      <c r="C1732" s="23">
        <v>16642894</v>
      </c>
      <c r="D1732" s="22" t="s">
        <v>172</v>
      </c>
      <c r="E1732" s="22" t="s">
        <v>372</v>
      </c>
      <c r="F1732" s="22" t="s">
        <v>524</v>
      </c>
      <c r="G1732" s="23">
        <v>3233979</v>
      </c>
      <c r="H1732" s="22" t="s">
        <v>524</v>
      </c>
      <c r="I1732" s="23">
        <v>2619310</v>
      </c>
      <c r="J1732" s="22" t="s">
        <v>518</v>
      </c>
      <c r="K1732" s="23">
        <v>2.89</v>
      </c>
      <c r="L1732" s="23">
        <v>410</v>
      </c>
      <c r="M1732" s="23">
        <v>10</v>
      </c>
      <c r="N1732" s="24">
        <v>0.0244</v>
      </c>
      <c r="O1732" s="23">
        <v>0.29</v>
      </c>
      <c r="P1732" s="23">
        <v>7.05</v>
      </c>
      <c r="Q1732" s="23">
        <v>1</v>
      </c>
      <c r="R1732" s="23">
        <v>0</v>
      </c>
      <c r="S1732" s="23">
        <v>0</v>
      </c>
      <c r="T1732" s="23">
        <v>0</v>
      </c>
      <c r="U1732" s="23">
        <v>0</v>
      </c>
      <c r="V1732" s="23">
        <v>1</v>
      </c>
      <c r="W1732" s="23">
        <v>2.89</v>
      </c>
      <c r="X1732" s="23">
        <v>0</v>
      </c>
      <c r="Y1732" s="24">
        <v>0</v>
      </c>
      <c r="Z1732" s="23">
        <v>0</v>
      </c>
      <c r="AA1732" s="23">
        <v>0</v>
      </c>
      <c r="AB1732" s="19" t="str">
        <f>VLOOKUP(E:E,笔记匹配!A:X,3,FALSE)</f>
        <v>圆湘琴</v>
      </c>
      <c r="AC1732" s="19" t="str">
        <f>VLOOKUP(E:E,笔记匹配!A:X,2,FALSE)</f>
        <v>月之精华</v>
      </c>
      <c r="AD1732" s="19" t="str">
        <f>VLOOKUP(E:E,笔记匹配!A:X,4,FALSE)</f>
        <v>广禾堂月之精华</v>
      </c>
    </row>
    <row r="1733" spans="1:30">
      <c r="A1733" s="22" t="s">
        <v>154</v>
      </c>
      <c r="B1733" s="22" t="s">
        <v>531</v>
      </c>
      <c r="C1733" s="23">
        <v>16851432</v>
      </c>
      <c r="D1733" s="22" t="s">
        <v>172</v>
      </c>
      <c r="E1733" s="22" t="s">
        <v>372</v>
      </c>
      <c r="F1733" s="22" t="s">
        <v>532</v>
      </c>
      <c r="G1733" s="23">
        <v>3264185</v>
      </c>
      <c r="H1733" s="22" t="s">
        <v>532</v>
      </c>
      <c r="I1733" s="23">
        <v>2651960</v>
      </c>
      <c r="J1733" s="22" t="s">
        <v>518</v>
      </c>
      <c r="K1733" s="23">
        <v>137.13</v>
      </c>
      <c r="L1733" s="23">
        <v>8442</v>
      </c>
      <c r="M1733" s="23">
        <v>302</v>
      </c>
      <c r="N1733" s="24">
        <v>0.0358</v>
      </c>
      <c r="O1733" s="23">
        <v>0.45</v>
      </c>
      <c r="P1733" s="23">
        <v>16.24</v>
      </c>
      <c r="Q1733" s="23">
        <v>2</v>
      </c>
      <c r="R1733" s="23">
        <v>0</v>
      </c>
      <c r="S1733" s="23">
        <v>0</v>
      </c>
      <c r="T1733" s="23">
        <v>0</v>
      </c>
      <c r="U1733" s="23">
        <v>0</v>
      </c>
      <c r="V1733" s="23">
        <v>2</v>
      </c>
      <c r="W1733" s="23">
        <v>68.56</v>
      </c>
      <c r="X1733" s="23">
        <v>0</v>
      </c>
      <c r="Y1733" s="24">
        <v>0</v>
      </c>
      <c r="Z1733" s="23">
        <v>2</v>
      </c>
      <c r="AA1733" s="23">
        <v>0</v>
      </c>
      <c r="AB1733" s="19" t="str">
        <f>VLOOKUP(E:E,笔记匹配!A:X,3,FALSE)</f>
        <v>圆湘琴</v>
      </c>
      <c r="AC1733" s="19" t="str">
        <f>VLOOKUP(E:E,笔记匹配!A:X,2,FALSE)</f>
        <v>月之精华</v>
      </c>
      <c r="AD1733" s="19" t="str">
        <f>VLOOKUP(E:E,笔记匹配!A:X,4,FALSE)</f>
        <v>广禾堂月之精华</v>
      </c>
    </row>
    <row r="1734" spans="1:30">
      <c r="A1734" s="22" t="s">
        <v>154</v>
      </c>
      <c r="B1734" s="22" t="s">
        <v>557</v>
      </c>
      <c r="C1734" s="23">
        <v>17419696</v>
      </c>
      <c r="D1734" s="22" t="s">
        <v>172</v>
      </c>
      <c r="E1734" s="22" t="s">
        <v>372</v>
      </c>
      <c r="F1734" s="22" t="s">
        <v>558</v>
      </c>
      <c r="G1734" s="23">
        <v>3345513</v>
      </c>
      <c r="H1734" s="22" t="s">
        <v>558</v>
      </c>
      <c r="I1734" s="23">
        <v>2733316</v>
      </c>
      <c r="J1734" s="22" t="s">
        <v>518</v>
      </c>
      <c r="K1734" s="23">
        <v>41.2</v>
      </c>
      <c r="L1734" s="23">
        <v>4453</v>
      </c>
      <c r="M1734" s="23">
        <v>140</v>
      </c>
      <c r="N1734" s="24">
        <v>0.0314</v>
      </c>
      <c r="O1734" s="23">
        <v>0.29</v>
      </c>
      <c r="P1734" s="23">
        <v>9.25</v>
      </c>
      <c r="Q1734" s="23">
        <v>1</v>
      </c>
      <c r="R1734" s="23">
        <v>0</v>
      </c>
      <c r="S1734" s="23">
        <v>1</v>
      </c>
      <c r="T1734" s="23">
        <v>0</v>
      </c>
      <c r="U1734" s="23">
        <v>0</v>
      </c>
      <c r="V1734" s="23">
        <v>2</v>
      </c>
      <c r="W1734" s="23">
        <v>20.6</v>
      </c>
      <c r="X1734" s="23">
        <v>0</v>
      </c>
      <c r="Y1734" s="24">
        <v>0</v>
      </c>
      <c r="Z1734" s="23">
        <v>0</v>
      </c>
      <c r="AA1734" s="23">
        <v>0</v>
      </c>
      <c r="AB1734" s="19" t="str">
        <f>VLOOKUP(E:E,笔记匹配!A:X,3,FALSE)</f>
        <v>圆湘琴</v>
      </c>
      <c r="AC1734" s="19" t="str">
        <f>VLOOKUP(E:E,笔记匹配!A:X,2,FALSE)</f>
        <v>月之精华</v>
      </c>
      <c r="AD1734" s="19" t="str">
        <f>VLOOKUP(E:E,笔记匹配!A:X,4,FALSE)</f>
        <v>广禾堂月之精华</v>
      </c>
    </row>
    <row r="1735" spans="1:30">
      <c r="A1735" s="22" t="s">
        <v>154</v>
      </c>
      <c r="B1735" s="22" t="s">
        <v>569</v>
      </c>
      <c r="C1735" s="23">
        <v>17994331</v>
      </c>
      <c r="D1735" s="22" t="s">
        <v>172</v>
      </c>
      <c r="E1735" s="22" t="s">
        <v>372</v>
      </c>
      <c r="F1735" s="22" t="s">
        <v>570</v>
      </c>
      <c r="G1735" s="23">
        <v>3555881</v>
      </c>
      <c r="H1735" s="22" t="s">
        <v>570</v>
      </c>
      <c r="I1735" s="23">
        <v>2940876</v>
      </c>
      <c r="J1735" s="22" t="s">
        <v>518</v>
      </c>
      <c r="K1735" s="23">
        <v>9.99</v>
      </c>
      <c r="L1735" s="23">
        <v>1136</v>
      </c>
      <c r="M1735" s="23">
        <v>34</v>
      </c>
      <c r="N1735" s="24">
        <v>0.0299</v>
      </c>
      <c r="O1735" s="23">
        <v>0.29</v>
      </c>
      <c r="P1735" s="23">
        <v>8.79</v>
      </c>
      <c r="Q1735" s="23">
        <v>0</v>
      </c>
      <c r="R1735" s="23">
        <v>0</v>
      </c>
      <c r="S1735" s="23">
        <v>0</v>
      </c>
      <c r="T1735" s="23">
        <v>0</v>
      </c>
      <c r="U1735" s="23">
        <v>0</v>
      </c>
      <c r="V1735" s="23">
        <v>0</v>
      </c>
      <c r="W1735" s="23">
        <v>0</v>
      </c>
      <c r="X1735" s="23">
        <v>0</v>
      </c>
      <c r="Y1735" s="24">
        <v>0</v>
      </c>
      <c r="Z1735" s="23">
        <v>0</v>
      </c>
      <c r="AA1735" s="23">
        <v>0</v>
      </c>
      <c r="AB1735" s="19" t="str">
        <f>VLOOKUP(E:E,笔记匹配!A:X,3,FALSE)</f>
        <v>圆湘琴</v>
      </c>
      <c r="AC1735" s="19" t="str">
        <f>VLOOKUP(E:E,笔记匹配!A:X,2,FALSE)</f>
        <v>月之精华</v>
      </c>
      <c r="AD1735" s="19" t="str">
        <f>VLOOKUP(E:E,笔记匹配!A:X,4,FALSE)</f>
        <v>广禾堂月之精华</v>
      </c>
    </row>
    <row r="1736" spans="1:30">
      <c r="A1736" s="22" t="s">
        <v>154</v>
      </c>
      <c r="B1736" s="22" t="s">
        <v>372</v>
      </c>
      <c r="C1736" s="23">
        <v>25395570</v>
      </c>
      <c r="D1736" s="22" t="s">
        <v>172</v>
      </c>
      <c r="E1736" s="22" t="s">
        <v>372</v>
      </c>
      <c r="F1736" s="22" t="s">
        <v>634</v>
      </c>
      <c r="G1736" s="23">
        <v>6910502</v>
      </c>
      <c r="H1736" s="22" t="s">
        <v>634</v>
      </c>
      <c r="I1736" s="23">
        <v>5707854</v>
      </c>
      <c r="J1736" s="22" t="s">
        <v>518</v>
      </c>
      <c r="K1736" s="23">
        <v>0</v>
      </c>
      <c r="L1736" s="23">
        <v>18</v>
      </c>
      <c r="M1736" s="23">
        <v>0</v>
      </c>
      <c r="N1736" s="24">
        <v>0</v>
      </c>
      <c r="O1736" s="23">
        <v>0</v>
      </c>
      <c r="P1736" s="23">
        <v>0</v>
      </c>
      <c r="Q1736" s="23">
        <v>0</v>
      </c>
      <c r="R1736" s="23">
        <v>0</v>
      </c>
      <c r="S1736" s="23">
        <v>0</v>
      </c>
      <c r="T1736" s="23">
        <v>0</v>
      </c>
      <c r="U1736" s="23">
        <v>0</v>
      </c>
      <c r="V1736" s="23">
        <v>0</v>
      </c>
      <c r="W1736" s="23">
        <v>0</v>
      </c>
      <c r="X1736" s="23">
        <v>0</v>
      </c>
      <c r="Y1736" s="24">
        <v>0</v>
      </c>
      <c r="Z1736" s="23">
        <v>0</v>
      </c>
      <c r="AA1736" s="23">
        <v>0</v>
      </c>
      <c r="AB1736" s="19" t="str">
        <f>VLOOKUP(E:E,笔记匹配!A:X,3,FALSE)</f>
        <v>圆湘琴</v>
      </c>
      <c r="AC1736" s="19" t="str">
        <f>VLOOKUP(E:E,笔记匹配!A:X,2,FALSE)</f>
        <v>月之精华</v>
      </c>
      <c r="AD1736" s="19" t="str">
        <f>VLOOKUP(E:E,笔记匹配!A:X,4,FALSE)</f>
        <v>广禾堂月之精华</v>
      </c>
    </row>
    <row r="1737" spans="1:30">
      <c r="A1737" s="22" t="s">
        <v>155</v>
      </c>
      <c r="B1737" s="22" t="s">
        <v>521</v>
      </c>
      <c r="C1737" s="23">
        <v>16642222</v>
      </c>
      <c r="D1737" s="22" t="s">
        <v>172</v>
      </c>
      <c r="E1737" s="22" t="s">
        <v>372</v>
      </c>
      <c r="F1737" s="22" t="s">
        <v>522</v>
      </c>
      <c r="G1737" s="23">
        <v>3233847</v>
      </c>
      <c r="H1737" s="22" t="s">
        <v>522</v>
      </c>
      <c r="I1737" s="23">
        <v>2619163</v>
      </c>
      <c r="J1737" s="22" t="s">
        <v>518</v>
      </c>
      <c r="K1737" s="23">
        <v>28.19</v>
      </c>
      <c r="L1737" s="23">
        <v>2446</v>
      </c>
      <c r="M1737" s="23">
        <v>95</v>
      </c>
      <c r="N1737" s="24">
        <v>0.0388</v>
      </c>
      <c r="O1737" s="23">
        <v>0.3</v>
      </c>
      <c r="P1737" s="23">
        <v>11.52</v>
      </c>
      <c r="Q1737" s="23">
        <v>1</v>
      </c>
      <c r="R1737" s="23">
        <v>0</v>
      </c>
      <c r="S1737" s="23">
        <v>0</v>
      </c>
      <c r="T1737" s="23">
        <v>0</v>
      </c>
      <c r="U1737" s="23">
        <v>0</v>
      </c>
      <c r="V1737" s="23">
        <v>1</v>
      </c>
      <c r="W1737" s="23">
        <v>28.19</v>
      </c>
      <c r="X1737" s="23">
        <v>0</v>
      </c>
      <c r="Y1737" s="24">
        <v>0</v>
      </c>
      <c r="Z1737" s="23">
        <v>0</v>
      </c>
      <c r="AA1737" s="23">
        <v>0</v>
      </c>
      <c r="AB1737" s="19" t="str">
        <f>VLOOKUP(E:E,笔记匹配!A:X,3,FALSE)</f>
        <v>圆湘琴</v>
      </c>
      <c r="AC1737" s="19" t="str">
        <f>VLOOKUP(E:E,笔记匹配!A:X,2,FALSE)</f>
        <v>月之精华</v>
      </c>
      <c r="AD1737" s="19" t="str">
        <f>VLOOKUP(E:E,笔记匹配!A:X,4,FALSE)</f>
        <v>广禾堂月之精华</v>
      </c>
    </row>
    <row r="1738" spans="1:30">
      <c r="A1738" s="22" t="s">
        <v>155</v>
      </c>
      <c r="B1738" s="22" t="s">
        <v>521</v>
      </c>
      <c r="C1738" s="23">
        <v>16642794</v>
      </c>
      <c r="D1738" s="22" t="s">
        <v>172</v>
      </c>
      <c r="E1738" s="22" t="s">
        <v>372</v>
      </c>
      <c r="F1738" s="22" t="s">
        <v>523</v>
      </c>
      <c r="G1738" s="23">
        <v>3233955</v>
      </c>
      <c r="H1738" s="22" t="s">
        <v>523</v>
      </c>
      <c r="I1738" s="23">
        <v>2619293</v>
      </c>
      <c r="J1738" s="22" t="s">
        <v>518</v>
      </c>
      <c r="K1738" s="23">
        <v>368.47</v>
      </c>
      <c r="L1738" s="23">
        <v>13500</v>
      </c>
      <c r="M1738" s="23">
        <v>448</v>
      </c>
      <c r="N1738" s="24">
        <v>0.0332</v>
      </c>
      <c r="O1738" s="23">
        <v>0.82</v>
      </c>
      <c r="P1738" s="23">
        <v>27.29</v>
      </c>
      <c r="Q1738" s="23">
        <v>3</v>
      </c>
      <c r="R1738" s="23">
        <v>0</v>
      </c>
      <c r="S1738" s="23">
        <v>1</v>
      </c>
      <c r="T1738" s="23">
        <v>0</v>
      </c>
      <c r="U1738" s="23">
        <v>0</v>
      </c>
      <c r="V1738" s="23">
        <v>4</v>
      </c>
      <c r="W1738" s="23">
        <v>92.12</v>
      </c>
      <c r="X1738" s="23">
        <v>0</v>
      </c>
      <c r="Y1738" s="24">
        <v>0</v>
      </c>
      <c r="Z1738" s="23">
        <v>4</v>
      </c>
      <c r="AA1738" s="23">
        <v>0</v>
      </c>
      <c r="AB1738" s="19" t="str">
        <f>VLOOKUP(E:E,笔记匹配!A:X,3,FALSE)</f>
        <v>圆湘琴</v>
      </c>
      <c r="AC1738" s="19" t="str">
        <f>VLOOKUP(E:E,笔记匹配!A:X,2,FALSE)</f>
        <v>月之精华</v>
      </c>
      <c r="AD1738" s="19" t="str">
        <f>VLOOKUP(E:E,笔记匹配!A:X,4,FALSE)</f>
        <v>广禾堂月之精华</v>
      </c>
    </row>
    <row r="1739" spans="1:30">
      <c r="A1739" s="22" t="s">
        <v>155</v>
      </c>
      <c r="B1739" s="22" t="s">
        <v>521</v>
      </c>
      <c r="C1739" s="23">
        <v>16642894</v>
      </c>
      <c r="D1739" s="22" t="s">
        <v>172</v>
      </c>
      <c r="E1739" s="22" t="s">
        <v>372</v>
      </c>
      <c r="F1739" s="22" t="s">
        <v>524</v>
      </c>
      <c r="G1739" s="23">
        <v>3233979</v>
      </c>
      <c r="H1739" s="22" t="s">
        <v>524</v>
      </c>
      <c r="I1739" s="23">
        <v>2619310</v>
      </c>
      <c r="J1739" s="22" t="s">
        <v>518</v>
      </c>
      <c r="K1739" s="23">
        <v>2.7</v>
      </c>
      <c r="L1739" s="23">
        <v>384</v>
      </c>
      <c r="M1739" s="23">
        <v>9</v>
      </c>
      <c r="N1739" s="24">
        <v>0.0234</v>
      </c>
      <c r="O1739" s="23">
        <v>0.3</v>
      </c>
      <c r="P1739" s="23">
        <v>7.03</v>
      </c>
      <c r="Q1739" s="23">
        <v>0</v>
      </c>
      <c r="R1739" s="23">
        <v>0</v>
      </c>
      <c r="S1739" s="23">
        <v>0</v>
      </c>
      <c r="T1739" s="23">
        <v>0</v>
      </c>
      <c r="U1739" s="23">
        <v>0</v>
      </c>
      <c r="V1739" s="23">
        <v>0</v>
      </c>
      <c r="W1739" s="23">
        <v>0</v>
      </c>
      <c r="X1739" s="23">
        <v>0</v>
      </c>
      <c r="Y1739" s="24">
        <v>0</v>
      </c>
      <c r="Z1739" s="23">
        <v>0</v>
      </c>
      <c r="AA1739" s="23">
        <v>0</v>
      </c>
      <c r="AB1739" s="19" t="str">
        <f>VLOOKUP(E:E,笔记匹配!A:X,3,FALSE)</f>
        <v>圆湘琴</v>
      </c>
      <c r="AC1739" s="19" t="str">
        <f>VLOOKUP(E:E,笔记匹配!A:X,2,FALSE)</f>
        <v>月之精华</v>
      </c>
      <c r="AD1739" s="19" t="str">
        <f>VLOOKUP(E:E,笔记匹配!A:X,4,FALSE)</f>
        <v>广禾堂月之精华</v>
      </c>
    </row>
    <row r="1740" spans="1:30">
      <c r="A1740" s="22" t="s">
        <v>155</v>
      </c>
      <c r="B1740" s="22" t="s">
        <v>531</v>
      </c>
      <c r="C1740" s="23">
        <v>16851432</v>
      </c>
      <c r="D1740" s="22" t="s">
        <v>172</v>
      </c>
      <c r="E1740" s="22" t="s">
        <v>372</v>
      </c>
      <c r="F1740" s="22" t="s">
        <v>532</v>
      </c>
      <c r="G1740" s="23">
        <v>3264185</v>
      </c>
      <c r="H1740" s="22" t="s">
        <v>532</v>
      </c>
      <c r="I1740" s="23">
        <v>2651960</v>
      </c>
      <c r="J1740" s="22" t="s">
        <v>518</v>
      </c>
      <c r="K1740" s="23">
        <v>121.72</v>
      </c>
      <c r="L1740" s="23">
        <v>7574</v>
      </c>
      <c r="M1740" s="23">
        <v>269</v>
      </c>
      <c r="N1740" s="24">
        <v>0.0355</v>
      </c>
      <c r="O1740" s="23">
        <v>0.45</v>
      </c>
      <c r="P1740" s="23">
        <v>16.07</v>
      </c>
      <c r="Q1740" s="23">
        <v>1</v>
      </c>
      <c r="R1740" s="23">
        <v>0</v>
      </c>
      <c r="S1740" s="23">
        <v>0</v>
      </c>
      <c r="T1740" s="23">
        <v>0</v>
      </c>
      <c r="U1740" s="23">
        <v>0</v>
      </c>
      <c r="V1740" s="23">
        <v>1</v>
      </c>
      <c r="W1740" s="23">
        <v>121.72</v>
      </c>
      <c r="X1740" s="23">
        <v>0</v>
      </c>
      <c r="Y1740" s="24">
        <v>0</v>
      </c>
      <c r="Z1740" s="23">
        <v>0</v>
      </c>
      <c r="AA1740" s="23">
        <v>0</v>
      </c>
      <c r="AB1740" s="19" t="str">
        <f>VLOOKUP(E:E,笔记匹配!A:X,3,FALSE)</f>
        <v>圆湘琴</v>
      </c>
      <c r="AC1740" s="19" t="str">
        <f>VLOOKUP(E:E,笔记匹配!A:X,2,FALSE)</f>
        <v>月之精华</v>
      </c>
      <c r="AD1740" s="19" t="str">
        <f>VLOOKUP(E:E,笔记匹配!A:X,4,FALSE)</f>
        <v>广禾堂月之精华</v>
      </c>
    </row>
    <row r="1741" spans="1:30">
      <c r="A1741" s="22" t="s">
        <v>155</v>
      </c>
      <c r="B1741" s="22" t="s">
        <v>557</v>
      </c>
      <c r="C1741" s="23">
        <v>17419696</v>
      </c>
      <c r="D1741" s="22" t="s">
        <v>172</v>
      </c>
      <c r="E1741" s="22" t="s">
        <v>372</v>
      </c>
      <c r="F1741" s="22" t="s">
        <v>558</v>
      </c>
      <c r="G1741" s="23">
        <v>3345513</v>
      </c>
      <c r="H1741" s="22" t="s">
        <v>558</v>
      </c>
      <c r="I1741" s="23">
        <v>2733316</v>
      </c>
      <c r="J1741" s="22" t="s">
        <v>518</v>
      </c>
      <c r="K1741" s="23">
        <v>36.75</v>
      </c>
      <c r="L1741" s="23">
        <v>3952</v>
      </c>
      <c r="M1741" s="23">
        <v>125</v>
      </c>
      <c r="N1741" s="24">
        <v>0.0316</v>
      </c>
      <c r="O1741" s="23">
        <v>0.29</v>
      </c>
      <c r="P1741" s="23">
        <v>9.3</v>
      </c>
      <c r="Q1741" s="23">
        <v>2</v>
      </c>
      <c r="R1741" s="23">
        <v>0</v>
      </c>
      <c r="S1741" s="23">
        <v>0</v>
      </c>
      <c r="T1741" s="23">
        <v>0</v>
      </c>
      <c r="U1741" s="23">
        <v>0</v>
      </c>
      <c r="V1741" s="23">
        <v>2</v>
      </c>
      <c r="W1741" s="23">
        <v>18.38</v>
      </c>
      <c r="X1741" s="23">
        <v>0</v>
      </c>
      <c r="Y1741" s="24">
        <v>0</v>
      </c>
      <c r="Z1741" s="23">
        <v>0</v>
      </c>
      <c r="AA1741" s="23">
        <v>0</v>
      </c>
      <c r="AB1741" s="19" t="str">
        <f>VLOOKUP(E:E,笔记匹配!A:X,3,FALSE)</f>
        <v>圆湘琴</v>
      </c>
      <c r="AC1741" s="19" t="str">
        <f>VLOOKUP(E:E,笔记匹配!A:X,2,FALSE)</f>
        <v>月之精华</v>
      </c>
      <c r="AD1741" s="19" t="str">
        <f>VLOOKUP(E:E,笔记匹配!A:X,4,FALSE)</f>
        <v>广禾堂月之精华</v>
      </c>
    </row>
    <row r="1742" spans="1:30">
      <c r="A1742" s="22" t="s">
        <v>155</v>
      </c>
      <c r="B1742" s="22" t="s">
        <v>569</v>
      </c>
      <c r="C1742" s="23">
        <v>17994331</v>
      </c>
      <c r="D1742" s="22" t="s">
        <v>172</v>
      </c>
      <c r="E1742" s="22" t="s">
        <v>372</v>
      </c>
      <c r="F1742" s="22" t="s">
        <v>570</v>
      </c>
      <c r="G1742" s="23">
        <v>3555881</v>
      </c>
      <c r="H1742" s="22" t="s">
        <v>570</v>
      </c>
      <c r="I1742" s="23">
        <v>2940876</v>
      </c>
      <c r="J1742" s="22" t="s">
        <v>518</v>
      </c>
      <c r="K1742" s="23">
        <v>10.6</v>
      </c>
      <c r="L1742" s="23">
        <v>1116</v>
      </c>
      <c r="M1742" s="23">
        <v>36</v>
      </c>
      <c r="N1742" s="24">
        <v>0.0323</v>
      </c>
      <c r="O1742" s="23">
        <v>0.29</v>
      </c>
      <c r="P1742" s="23">
        <v>9.5</v>
      </c>
      <c r="Q1742" s="23">
        <v>0</v>
      </c>
      <c r="R1742" s="23">
        <v>0</v>
      </c>
      <c r="S1742" s="23">
        <v>0</v>
      </c>
      <c r="T1742" s="23">
        <v>0</v>
      </c>
      <c r="U1742" s="23">
        <v>0</v>
      </c>
      <c r="V1742" s="23">
        <v>0</v>
      </c>
      <c r="W1742" s="23">
        <v>0</v>
      </c>
      <c r="X1742" s="23">
        <v>0</v>
      </c>
      <c r="Y1742" s="24">
        <v>0</v>
      </c>
      <c r="Z1742" s="23">
        <v>0</v>
      </c>
      <c r="AA1742" s="23">
        <v>0</v>
      </c>
      <c r="AB1742" s="19" t="str">
        <f>VLOOKUP(E:E,笔记匹配!A:X,3,FALSE)</f>
        <v>圆湘琴</v>
      </c>
      <c r="AC1742" s="19" t="str">
        <f>VLOOKUP(E:E,笔记匹配!A:X,2,FALSE)</f>
        <v>月之精华</v>
      </c>
      <c r="AD1742" s="19" t="str">
        <f>VLOOKUP(E:E,笔记匹配!A:X,4,FALSE)</f>
        <v>广禾堂月之精华</v>
      </c>
    </row>
    <row r="1743" spans="1:30">
      <c r="A1743" s="22" t="s">
        <v>155</v>
      </c>
      <c r="B1743" s="22" t="s">
        <v>614</v>
      </c>
      <c r="C1743" s="23">
        <v>20930624</v>
      </c>
      <c r="D1743" s="22" t="s">
        <v>184</v>
      </c>
      <c r="E1743" s="22" t="s">
        <v>390</v>
      </c>
      <c r="F1743" s="22" t="s">
        <v>615</v>
      </c>
      <c r="G1743" s="23">
        <v>4989047</v>
      </c>
      <c r="H1743" s="22" t="s">
        <v>616</v>
      </c>
      <c r="I1743" s="23">
        <v>4228648</v>
      </c>
      <c r="J1743" s="22" t="s">
        <v>518</v>
      </c>
      <c r="K1743" s="23">
        <v>0</v>
      </c>
      <c r="L1743" s="23">
        <v>0</v>
      </c>
      <c r="M1743" s="23">
        <v>0</v>
      </c>
      <c r="N1743" s="24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  <c r="T1743" s="23">
        <v>0</v>
      </c>
      <c r="U1743" s="23">
        <v>0</v>
      </c>
      <c r="V1743" s="23">
        <v>0</v>
      </c>
      <c r="W1743" s="23">
        <v>0</v>
      </c>
      <c r="X1743" s="23">
        <v>0</v>
      </c>
      <c r="Y1743" s="24">
        <v>0</v>
      </c>
      <c r="Z1743" s="23">
        <v>0</v>
      </c>
      <c r="AA1743" s="23">
        <v>0</v>
      </c>
      <c r="AB1743" s="19" t="str">
        <f>VLOOKUP(E:E,笔记匹配!A:X,3,FALSE)</f>
        <v>大雷芸</v>
      </c>
      <c r="AC1743" s="19" t="str">
        <f>VLOOKUP(E:E,笔记匹配!A:X,2,FALSE)</f>
        <v>月之精华</v>
      </c>
      <c r="AD1743" s="19" t="str">
        <f>VLOOKUP(E:E,笔记匹配!A:X,4,FALSE)</f>
        <v>广禾堂</v>
      </c>
    </row>
    <row r="1744" spans="1:30">
      <c r="A1744" s="22" t="s">
        <v>155</v>
      </c>
      <c r="B1744" s="22" t="s">
        <v>372</v>
      </c>
      <c r="C1744" s="23">
        <v>25395570</v>
      </c>
      <c r="D1744" s="22" t="s">
        <v>172</v>
      </c>
      <c r="E1744" s="22" t="s">
        <v>372</v>
      </c>
      <c r="F1744" s="22" t="s">
        <v>634</v>
      </c>
      <c r="G1744" s="23">
        <v>6910502</v>
      </c>
      <c r="H1744" s="22" t="s">
        <v>634</v>
      </c>
      <c r="I1744" s="23">
        <v>5707854</v>
      </c>
      <c r="J1744" s="22" t="s">
        <v>518</v>
      </c>
      <c r="K1744" s="23">
        <v>0</v>
      </c>
      <c r="L1744" s="23">
        <v>21</v>
      </c>
      <c r="M1744" s="23">
        <v>0</v>
      </c>
      <c r="N1744" s="24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  <c r="T1744" s="23">
        <v>0</v>
      </c>
      <c r="U1744" s="23">
        <v>0</v>
      </c>
      <c r="V1744" s="23">
        <v>0</v>
      </c>
      <c r="W1744" s="23">
        <v>0</v>
      </c>
      <c r="X1744" s="23">
        <v>0</v>
      </c>
      <c r="Y1744" s="24">
        <v>0</v>
      </c>
      <c r="Z1744" s="23">
        <v>0</v>
      </c>
      <c r="AA1744" s="23">
        <v>0</v>
      </c>
      <c r="AB1744" s="19" t="str">
        <f>VLOOKUP(E:E,笔记匹配!A:X,3,FALSE)</f>
        <v>圆湘琴</v>
      </c>
      <c r="AC1744" s="19" t="str">
        <f>VLOOKUP(E:E,笔记匹配!A:X,2,FALSE)</f>
        <v>月之精华</v>
      </c>
      <c r="AD1744" s="19" t="str">
        <f>VLOOKUP(E:E,笔记匹配!A:X,4,FALSE)</f>
        <v>广禾堂月之精华</v>
      </c>
    </row>
    <row r="1745" spans="1:30">
      <c r="A1745" s="22" t="s">
        <v>156</v>
      </c>
      <c r="B1745" s="22" t="s">
        <v>521</v>
      </c>
      <c r="C1745" s="23">
        <v>16642222</v>
      </c>
      <c r="D1745" s="22" t="s">
        <v>172</v>
      </c>
      <c r="E1745" s="22" t="s">
        <v>372</v>
      </c>
      <c r="F1745" s="22" t="s">
        <v>522</v>
      </c>
      <c r="G1745" s="23">
        <v>3233847</v>
      </c>
      <c r="H1745" s="22" t="s">
        <v>522</v>
      </c>
      <c r="I1745" s="23">
        <v>2619163</v>
      </c>
      <c r="J1745" s="22" t="s">
        <v>518</v>
      </c>
      <c r="K1745" s="23">
        <v>30.52</v>
      </c>
      <c r="L1745" s="23">
        <v>3142</v>
      </c>
      <c r="M1745" s="23">
        <v>104</v>
      </c>
      <c r="N1745" s="24">
        <v>0.0331</v>
      </c>
      <c r="O1745" s="23">
        <v>0.29</v>
      </c>
      <c r="P1745" s="23">
        <v>9.71</v>
      </c>
      <c r="Q1745" s="23">
        <v>0</v>
      </c>
      <c r="R1745" s="23">
        <v>0</v>
      </c>
      <c r="S1745" s="23">
        <v>0</v>
      </c>
      <c r="T1745" s="23">
        <v>0</v>
      </c>
      <c r="U1745" s="23">
        <v>0</v>
      </c>
      <c r="V1745" s="23">
        <v>0</v>
      </c>
      <c r="W1745" s="23">
        <v>0</v>
      </c>
      <c r="X1745" s="23">
        <v>0</v>
      </c>
      <c r="Y1745" s="24">
        <v>0</v>
      </c>
      <c r="Z1745" s="23">
        <v>0</v>
      </c>
      <c r="AA1745" s="23">
        <v>0</v>
      </c>
      <c r="AB1745" s="19" t="str">
        <f>VLOOKUP(E:E,笔记匹配!A:X,3,FALSE)</f>
        <v>圆湘琴</v>
      </c>
      <c r="AC1745" s="19" t="str">
        <f>VLOOKUP(E:E,笔记匹配!A:X,2,FALSE)</f>
        <v>月之精华</v>
      </c>
      <c r="AD1745" s="19" t="str">
        <f>VLOOKUP(E:E,笔记匹配!A:X,4,FALSE)</f>
        <v>广禾堂月之精华</v>
      </c>
    </row>
    <row r="1746" spans="1:30">
      <c r="A1746" s="22" t="s">
        <v>156</v>
      </c>
      <c r="B1746" s="22" t="s">
        <v>521</v>
      </c>
      <c r="C1746" s="23">
        <v>16642794</v>
      </c>
      <c r="D1746" s="22" t="s">
        <v>172</v>
      </c>
      <c r="E1746" s="22" t="s">
        <v>372</v>
      </c>
      <c r="F1746" s="22" t="s">
        <v>523</v>
      </c>
      <c r="G1746" s="23">
        <v>3233955</v>
      </c>
      <c r="H1746" s="22" t="s">
        <v>523</v>
      </c>
      <c r="I1746" s="23">
        <v>2619293</v>
      </c>
      <c r="J1746" s="22" t="s">
        <v>518</v>
      </c>
      <c r="K1746" s="23">
        <v>350.96</v>
      </c>
      <c r="L1746" s="23">
        <v>13618</v>
      </c>
      <c r="M1746" s="23">
        <v>434</v>
      </c>
      <c r="N1746" s="24">
        <v>0.0319</v>
      </c>
      <c r="O1746" s="23">
        <v>0.81</v>
      </c>
      <c r="P1746" s="23">
        <v>25.77</v>
      </c>
      <c r="Q1746" s="23">
        <v>3</v>
      </c>
      <c r="R1746" s="23">
        <v>1</v>
      </c>
      <c r="S1746" s="23">
        <v>1</v>
      </c>
      <c r="T1746" s="23">
        <v>1</v>
      </c>
      <c r="U1746" s="23">
        <v>0</v>
      </c>
      <c r="V1746" s="23">
        <v>6</v>
      </c>
      <c r="W1746" s="23">
        <v>58.49</v>
      </c>
      <c r="X1746" s="23">
        <v>0</v>
      </c>
      <c r="Y1746" s="24">
        <v>0</v>
      </c>
      <c r="Z1746" s="23">
        <v>1</v>
      </c>
      <c r="AA1746" s="23">
        <v>0</v>
      </c>
      <c r="AB1746" s="19" t="str">
        <f>VLOOKUP(E:E,笔记匹配!A:X,3,FALSE)</f>
        <v>圆湘琴</v>
      </c>
      <c r="AC1746" s="19" t="str">
        <f>VLOOKUP(E:E,笔记匹配!A:X,2,FALSE)</f>
        <v>月之精华</v>
      </c>
      <c r="AD1746" s="19" t="str">
        <f>VLOOKUP(E:E,笔记匹配!A:X,4,FALSE)</f>
        <v>广禾堂月之精华</v>
      </c>
    </row>
    <row r="1747" spans="1:30">
      <c r="A1747" s="22" t="s">
        <v>156</v>
      </c>
      <c r="B1747" s="22" t="s">
        <v>521</v>
      </c>
      <c r="C1747" s="23">
        <v>16642894</v>
      </c>
      <c r="D1747" s="22" t="s">
        <v>172</v>
      </c>
      <c r="E1747" s="22" t="s">
        <v>372</v>
      </c>
      <c r="F1747" s="22" t="s">
        <v>524</v>
      </c>
      <c r="G1747" s="23">
        <v>3233979</v>
      </c>
      <c r="H1747" s="22" t="s">
        <v>524</v>
      </c>
      <c r="I1747" s="23">
        <v>2619310</v>
      </c>
      <c r="J1747" s="22" t="s">
        <v>518</v>
      </c>
      <c r="K1747" s="23">
        <v>5.05</v>
      </c>
      <c r="L1747" s="23">
        <v>459</v>
      </c>
      <c r="M1747" s="23">
        <v>17</v>
      </c>
      <c r="N1747" s="24">
        <v>0.037</v>
      </c>
      <c r="O1747" s="23">
        <v>0.3</v>
      </c>
      <c r="P1747" s="23">
        <v>11</v>
      </c>
      <c r="Q1747" s="23">
        <v>0</v>
      </c>
      <c r="R1747" s="23">
        <v>0</v>
      </c>
      <c r="S1747" s="23">
        <v>0</v>
      </c>
      <c r="T1747" s="23">
        <v>0</v>
      </c>
      <c r="U1747" s="23">
        <v>0</v>
      </c>
      <c r="V1747" s="23">
        <v>0</v>
      </c>
      <c r="W1747" s="23">
        <v>0</v>
      </c>
      <c r="X1747" s="23">
        <v>0</v>
      </c>
      <c r="Y1747" s="24">
        <v>0</v>
      </c>
      <c r="Z1747" s="23">
        <v>0</v>
      </c>
      <c r="AA1747" s="23">
        <v>0</v>
      </c>
      <c r="AB1747" s="19" t="str">
        <f>VLOOKUP(E:E,笔记匹配!A:X,3,FALSE)</f>
        <v>圆湘琴</v>
      </c>
      <c r="AC1747" s="19" t="str">
        <f>VLOOKUP(E:E,笔记匹配!A:X,2,FALSE)</f>
        <v>月之精华</v>
      </c>
      <c r="AD1747" s="19" t="str">
        <f>VLOOKUP(E:E,笔记匹配!A:X,4,FALSE)</f>
        <v>广禾堂月之精华</v>
      </c>
    </row>
    <row r="1748" spans="1:30">
      <c r="A1748" s="22" t="s">
        <v>156</v>
      </c>
      <c r="B1748" s="22" t="s">
        <v>531</v>
      </c>
      <c r="C1748" s="23">
        <v>16851432</v>
      </c>
      <c r="D1748" s="22" t="s">
        <v>172</v>
      </c>
      <c r="E1748" s="22" t="s">
        <v>372</v>
      </c>
      <c r="F1748" s="22" t="s">
        <v>532</v>
      </c>
      <c r="G1748" s="23">
        <v>3264185</v>
      </c>
      <c r="H1748" s="22" t="s">
        <v>532</v>
      </c>
      <c r="I1748" s="23">
        <v>2651960</v>
      </c>
      <c r="J1748" s="22" t="s">
        <v>518</v>
      </c>
      <c r="K1748" s="23">
        <v>176.89</v>
      </c>
      <c r="L1748" s="23">
        <v>10795</v>
      </c>
      <c r="M1748" s="23">
        <v>387</v>
      </c>
      <c r="N1748" s="24">
        <v>0.0358</v>
      </c>
      <c r="O1748" s="23">
        <v>0.46</v>
      </c>
      <c r="P1748" s="23">
        <v>16.39</v>
      </c>
      <c r="Q1748" s="23">
        <v>4</v>
      </c>
      <c r="R1748" s="23">
        <v>0</v>
      </c>
      <c r="S1748" s="23">
        <v>2</v>
      </c>
      <c r="T1748" s="23">
        <v>0</v>
      </c>
      <c r="U1748" s="23">
        <v>0</v>
      </c>
      <c r="V1748" s="23">
        <v>6</v>
      </c>
      <c r="W1748" s="23">
        <v>29.48</v>
      </c>
      <c r="X1748" s="23">
        <v>0</v>
      </c>
      <c r="Y1748" s="24">
        <v>0</v>
      </c>
      <c r="Z1748" s="23">
        <v>1</v>
      </c>
      <c r="AA1748" s="23">
        <v>1</v>
      </c>
      <c r="AB1748" s="19" t="str">
        <f>VLOOKUP(E:E,笔记匹配!A:X,3,FALSE)</f>
        <v>圆湘琴</v>
      </c>
      <c r="AC1748" s="19" t="str">
        <f>VLOOKUP(E:E,笔记匹配!A:X,2,FALSE)</f>
        <v>月之精华</v>
      </c>
      <c r="AD1748" s="19" t="str">
        <f>VLOOKUP(E:E,笔记匹配!A:X,4,FALSE)</f>
        <v>广禾堂月之精华</v>
      </c>
    </row>
    <row r="1749" spans="1:30">
      <c r="A1749" s="22" t="s">
        <v>156</v>
      </c>
      <c r="B1749" s="22" t="s">
        <v>557</v>
      </c>
      <c r="C1749" s="23">
        <v>17419696</v>
      </c>
      <c r="D1749" s="22" t="s">
        <v>172</v>
      </c>
      <c r="E1749" s="22" t="s">
        <v>372</v>
      </c>
      <c r="F1749" s="22" t="s">
        <v>558</v>
      </c>
      <c r="G1749" s="23">
        <v>3345513</v>
      </c>
      <c r="H1749" s="22" t="s">
        <v>558</v>
      </c>
      <c r="I1749" s="23">
        <v>2733316</v>
      </c>
      <c r="J1749" s="22" t="s">
        <v>518</v>
      </c>
      <c r="K1749" s="23">
        <v>37.52</v>
      </c>
      <c r="L1749" s="23">
        <v>4610</v>
      </c>
      <c r="M1749" s="23">
        <v>127</v>
      </c>
      <c r="N1749" s="24">
        <v>0.0275</v>
      </c>
      <c r="O1749" s="23">
        <v>0.3</v>
      </c>
      <c r="P1749" s="23">
        <v>8.14</v>
      </c>
      <c r="Q1749" s="23">
        <v>4</v>
      </c>
      <c r="R1749" s="23">
        <v>0</v>
      </c>
      <c r="S1749" s="23">
        <v>0</v>
      </c>
      <c r="T1749" s="23">
        <v>0</v>
      </c>
      <c r="U1749" s="23">
        <v>0</v>
      </c>
      <c r="V1749" s="23">
        <v>4</v>
      </c>
      <c r="W1749" s="23">
        <v>9.38</v>
      </c>
      <c r="X1749" s="23">
        <v>0</v>
      </c>
      <c r="Y1749" s="24">
        <v>0</v>
      </c>
      <c r="Z1749" s="23">
        <v>0</v>
      </c>
      <c r="AA1749" s="23">
        <v>0</v>
      </c>
      <c r="AB1749" s="19" t="str">
        <f>VLOOKUP(E:E,笔记匹配!A:X,3,FALSE)</f>
        <v>圆湘琴</v>
      </c>
      <c r="AC1749" s="19" t="str">
        <f>VLOOKUP(E:E,笔记匹配!A:X,2,FALSE)</f>
        <v>月之精华</v>
      </c>
      <c r="AD1749" s="19" t="str">
        <f>VLOOKUP(E:E,笔记匹配!A:X,4,FALSE)</f>
        <v>广禾堂月之精华</v>
      </c>
    </row>
    <row r="1750" spans="1:30">
      <c r="A1750" s="22" t="s">
        <v>156</v>
      </c>
      <c r="B1750" s="22" t="s">
        <v>569</v>
      </c>
      <c r="C1750" s="23">
        <v>17994331</v>
      </c>
      <c r="D1750" s="22" t="s">
        <v>172</v>
      </c>
      <c r="E1750" s="22" t="s">
        <v>372</v>
      </c>
      <c r="F1750" s="22" t="s">
        <v>570</v>
      </c>
      <c r="G1750" s="23">
        <v>3555881</v>
      </c>
      <c r="H1750" s="22" t="s">
        <v>570</v>
      </c>
      <c r="I1750" s="23">
        <v>2940876</v>
      </c>
      <c r="J1750" s="22" t="s">
        <v>518</v>
      </c>
      <c r="K1750" s="23">
        <v>10.67</v>
      </c>
      <c r="L1750" s="23">
        <v>1280</v>
      </c>
      <c r="M1750" s="23">
        <v>36</v>
      </c>
      <c r="N1750" s="24">
        <v>0.0281</v>
      </c>
      <c r="O1750" s="23">
        <v>0.3</v>
      </c>
      <c r="P1750" s="23">
        <v>8.34</v>
      </c>
      <c r="Q1750" s="23">
        <v>0</v>
      </c>
      <c r="R1750" s="23">
        <v>0</v>
      </c>
      <c r="S1750" s="23">
        <v>0</v>
      </c>
      <c r="T1750" s="23">
        <v>0</v>
      </c>
      <c r="U1750" s="23">
        <v>0</v>
      </c>
      <c r="V1750" s="23">
        <v>0</v>
      </c>
      <c r="W1750" s="23">
        <v>0</v>
      </c>
      <c r="X1750" s="23">
        <v>0</v>
      </c>
      <c r="Y1750" s="24">
        <v>0</v>
      </c>
      <c r="Z1750" s="23">
        <v>0</v>
      </c>
      <c r="AA1750" s="23">
        <v>0</v>
      </c>
      <c r="AB1750" s="19" t="str">
        <f>VLOOKUP(E:E,笔记匹配!A:X,3,FALSE)</f>
        <v>圆湘琴</v>
      </c>
      <c r="AC1750" s="19" t="str">
        <f>VLOOKUP(E:E,笔记匹配!A:X,2,FALSE)</f>
        <v>月之精华</v>
      </c>
      <c r="AD1750" s="19" t="str">
        <f>VLOOKUP(E:E,笔记匹配!A:X,4,FALSE)</f>
        <v>广禾堂月之精华</v>
      </c>
    </row>
    <row r="1751" spans="1:30">
      <c r="A1751" s="22" t="s">
        <v>156</v>
      </c>
      <c r="B1751" s="22" t="s">
        <v>372</v>
      </c>
      <c r="C1751" s="23">
        <v>25395570</v>
      </c>
      <c r="D1751" s="22" t="s">
        <v>172</v>
      </c>
      <c r="E1751" s="22" t="s">
        <v>372</v>
      </c>
      <c r="F1751" s="22" t="s">
        <v>634</v>
      </c>
      <c r="G1751" s="23">
        <v>6910502</v>
      </c>
      <c r="H1751" s="22" t="s">
        <v>634</v>
      </c>
      <c r="I1751" s="23">
        <v>5707854</v>
      </c>
      <c r="J1751" s="22" t="s">
        <v>518</v>
      </c>
      <c r="K1751" s="23">
        <v>5.39</v>
      </c>
      <c r="L1751" s="23">
        <v>32</v>
      </c>
      <c r="M1751" s="23">
        <v>1</v>
      </c>
      <c r="N1751" s="24">
        <v>0.0312</v>
      </c>
      <c r="O1751" s="23">
        <v>5.39</v>
      </c>
      <c r="P1751" s="23">
        <v>168.44</v>
      </c>
      <c r="Q1751" s="23">
        <v>0</v>
      </c>
      <c r="R1751" s="23">
        <v>0</v>
      </c>
      <c r="S1751" s="23">
        <v>0</v>
      </c>
      <c r="T1751" s="23">
        <v>0</v>
      </c>
      <c r="U1751" s="23">
        <v>0</v>
      </c>
      <c r="V1751" s="23">
        <v>0</v>
      </c>
      <c r="W1751" s="23">
        <v>0</v>
      </c>
      <c r="X1751" s="23">
        <v>0</v>
      </c>
      <c r="Y1751" s="24">
        <v>0</v>
      </c>
      <c r="Z1751" s="23">
        <v>0</v>
      </c>
      <c r="AA1751" s="23">
        <v>0</v>
      </c>
      <c r="AB1751" s="19" t="str">
        <f>VLOOKUP(E:E,笔记匹配!A:X,3,FALSE)</f>
        <v>圆湘琴</v>
      </c>
      <c r="AC1751" s="19" t="str">
        <f>VLOOKUP(E:E,笔记匹配!A:X,2,FALSE)</f>
        <v>月之精华</v>
      </c>
      <c r="AD1751" s="19" t="str">
        <f>VLOOKUP(E:E,笔记匹配!A:X,4,FALSE)</f>
        <v>广禾堂月之精华</v>
      </c>
    </row>
    <row r="1752" spans="1:30">
      <c r="A1752" s="22" t="s">
        <v>157</v>
      </c>
      <c r="B1752" s="22" t="s">
        <v>521</v>
      </c>
      <c r="C1752" s="23">
        <v>16642222</v>
      </c>
      <c r="D1752" s="22" t="s">
        <v>172</v>
      </c>
      <c r="E1752" s="22" t="s">
        <v>372</v>
      </c>
      <c r="F1752" s="22" t="s">
        <v>522</v>
      </c>
      <c r="G1752" s="23">
        <v>3233847</v>
      </c>
      <c r="H1752" s="22" t="s">
        <v>522</v>
      </c>
      <c r="I1752" s="23">
        <v>2619163</v>
      </c>
      <c r="J1752" s="22" t="s">
        <v>518</v>
      </c>
      <c r="K1752" s="23">
        <v>19.25</v>
      </c>
      <c r="L1752" s="23">
        <v>1911</v>
      </c>
      <c r="M1752" s="23">
        <v>66</v>
      </c>
      <c r="N1752" s="24">
        <v>0.0345</v>
      </c>
      <c r="O1752" s="23">
        <v>0.29</v>
      </c>
      <c r="P1752" s="23">
        <v>10.07</v>
      </c>
      <c r="Q1752" s="23">
        <v>0</v>
      </c>
      <c r="R1752" s="23">
        <v>0</v>
      </c>
      <c r="S1752" s="23">
        <v>0</v>
      </c>
      <c r="T1752" s="23">
        <v>0</v>
      </c>
      <c r="U1752" s="23">
        <v>0</v>
      </c>
      <c r="V1752" s="23">
        <v>0</v>
      </c>
      <c r="W1752" s="23">
        <v>0</v>
      </c>
      <c r="X1752" s="23">
        <v>0</v>
      </c>
      <c r="Y1752" s="24">
        <v>0</v>
      </c>
      <c r="Z1752" s="23">
        <v>0</v>
      </c>
      <c r="AA1752" s="23">
        <v>0</v>
      </c>
      <c r="AB1752" s="19" t="str">
        <f>VLOOKUP(E:E,笔记匹配!A:X,3,FALSE)</f>
        <v>圆湘琴</v>
      </c>
      <c r="AC1752" s="19" t="str">
        <f>VLOOKUP(E:E,笔记匹配!A:X,2,FALSE)</f>
        <v>月之精华</v>
      </c>
      <c r="AD1752" s="19" t="str">
        <f>VLOOKUP(E:E,笔记匹配!A:X,4,FALSE)</f>
        <v>广禾堂月之精华</v>
      </c>
    </row>
    <row r="1753" spans="1:30">
      <c r="A1753" s="22" t="s">
        <v>157</v>
      </c>
      <c r="B1753" s="22" t="s">
        <v>521</v>
      </c>
      <c r="C1753" s="23">
        <v>16642794</v>
      </c>
      <c r="D1753" s="22" t="s">
        <v>172</v>
      </c>
      <c r="E1753" s="22" t="s">
        <v>372</v>
      </c>
      <c r="F1753" s="22" t="s">
        <v>523</v>
      </c>
      <c r="G1753" s="23">
        <v>3233955</v>
      </c>
      <c r="H1753" s="22" t="s">
        <v>523</v>
      </c>
      <c r="I1753" s="23">
        <v>2619293</v>
      </c>
      <c r="J1753" s="22" t="s">
        <v>518</v>
      </c>
      <c r="K1753" s="23">
        <v>357.8</v>
      </c>
      <c r="L1753" s="23">
        <v>13311</v>
      </c>
      <c r="M1753" s="23">
        <v>431</v>
      </c>
      <c r="N1753" s="24">
        <v>0.0324</v>
      </c>
      <c r="O1753" s="23">
        <v>0.83</v>
      </c>
      <c r="P1753" s="23">
        <v>26.88</v>
      </c>
      <c r="Q1753" s="23">
        <v>2</v>
      </c>
      <c r="R1753" s="23">
        <v>0</v>
      </c>
      <c r="S1753" s="23">
        <v>3</v>
      </c>
      <c r="T1753" s="23">
        <v>0</v>
      </c>
      <c r="U1753" s="23">
        <v>1</v>
      </c>
      <c r="V1753" s="23">
        <v>6</v>
      </c>
      <c r="W1753" s="23">
        <v>59.63</v>
      </c>
      <c r="X1753" s="23">
        <v>0</v>
      </c>
      <c r="Y1753" s="24">
        <v>0</v>
      </c>
      <c r="Z1753" s="23">
        <v>2</v>
      </c>
      <c r="AA1753" s="23">
        <v>0</v>
      </c>
      <c r="AB1753" s="19" t="str">
        <f>VLOOKUP(E:E,笔记匹配!A:X,3,FALSE)</f>
        <v>圆湘琴</v>
      </c>
      <c r="AC1753" s="19" t="str">
        <f>VLOOKUP(E:E,笔记匹配!A:X,2,FALSE)</f>
        <v>月之精华</v>
      </c>
      <c r="AD1753" s="19" t="str">
        <f>VLOOKUP(E:E,笔记匹配!A:X,4,FALSE)</f>
        <v>广禾堂月之精华</v>
      </c>
    </row>
    <row r="1754" spans="1:30">
      <c r="A1754" s="22" t="s">
        <v>157</v>
      </c>
      <c r="B1754" s="22" t="s">
        <v>521</v>
      </c>
      <c r="C1754" s="23">
        <v>16642894</v>
      </c>
      <c r="D1754" s="22" t="s">
        <v>172</v>
      </c>
      <c r="E1754" s="22" t="s">
        <v>372</v>
      </c>
      <c r="F1754" s="22" t="s">
        <v>524</v>
      </c>
      <c r="G1754" s="23">
        <v>3233979</v>
      </c>
      <c r="H1754" s="22" t="s">
        <v>524</v>
      </c>
      <c r="I1754" s="23">
        <v>2619310</v>
      </c>
      <c r="J1754" s="22" t="s">
        <v>518</v>
      </c>
      <c r="K1754" s="23">
        <v>4.18</v>
      </c>
      <c r="L1754" s="23">
        <v>349</v>
      </c>
      <c r="M1754" s="23">
        <v>14</v>
      </c>
      <c r="N1754" s="24">
        <v>0.0401</v>
      </c>
      <c r="O1754" s="23">
        <v>0.3</v>
      </c>
      <c r="P1754" s="23">
        <v>11.98</v>
      </c>
      <c r="Q1754" s="23">
        <v>0</v>
      </c>
      <c r="R1754" s="23">
        <v>0</v>
      </c>
      <c r="S1754" s="23">
        <v>0</v>
      </c>
      <c r="T1754" s="23">
        <v>0</v>
      </c>
      <c r="U1754" s="23">
        <v>0</v>
      </c>
      <c r="V1754" s="23">
        <v>0</v>
      </c>
      <c r="W1754" s="23">
        <v>0</v>
      </c>
      <c r="X1754" s="23">
        <v>0</v>
      </c>
      <c r="Y1754" s="24">
        <v>0</v>
      </c>
      <c r="Z1754" s="23">
        <v>0</v>
      </c>
      <c r="AA1754" s="23">
        <v>0</v>
      </c>
      <c r="AB1754" s="19" t="str">
        <f>VLOOKUP(E:E,笔记匹配!A:X,3,FALSE)</f>
        <v>圆湘琴</v>
      </c>
      <c r="AC1754" s="19" t="str">
        <f>VLOOKUP(E:E,笔记匹配!A:X,2,FALSE)</f>
        <v>月之精华</v>
      </c>
      <c r="AD1754" s="19" t="str">
        <f>VLOOKUP(E:E,笔记匹配!A:X,4,FALSE)</f>
        <v>广禾堂月之精华</v>
      </c>
    </row>
    <row r="1755" spans="1:30">
      <c r="A1755" s="22" t="s">
        <v>157</v>
      </c>
      <c r="B1755" s="22" t="s">
        <v>531</v>
      </c>
      <c r="C1755" s="23">
        <v>16851432</v>
      </c>
      <c r="D1755" s="22" t="s">
        <v>172</v>
      </c>
      <c r="E1755" s="22" t="s">
        <v>372</v>
      </c>
      <c r="F1755" s="22" t="s">
        <v>532</v>
      </c>
      <c r="G1755" s="23">
        <v>3264185</v>
      </c>
      <c r="H1755" s="22" t="s">
        <v>532</v>
      </c>
      <c r="I1755" s="23">
        <v>2651960</v>
      </c>
      <c r="J1755" s="22" t="s">
        <v>518</v>
      </c>
      <c r="K1755" s="23">
        <v>107.3</v>
      </c>
      <c r="L1755" s="23">
        <v>7080</v>
      </c>
      <c r="M1755" s="23">
        <v>240</v>
      </c>
      <c r="N1755" s="24">
        <v>0.0339</v>
      </c>
      <c r="O1755" s="23">
        <v>0.45</v>
      </c>
      <c r="P1755" s="23">
        <v>15.16</v>
      </c>
      <c r="Q1755" s="23">
        <v>1</v>
      </c>
      <c r="R1755" s="23">
        <v>0</v>
      </c>
      <c r="S1755" s="23">
        <v>1</v>
      </c>
      <c r="T1755" s="23">
        <v>1</v>
      </c>
      <c r="U1755" s="23">
        <v>0</v>
      </c>
      <c r="V1755" s="23">
        <v>3</v>
      </c>
      <c r="W1755" s="23">
        <v>35.77</v>
      </c>
      <c r="X1755" s="23">
        <v>0</v>
      </c>
      <c r="Y1755" s="24">
        <v>0</v>
      </c>
      <c r="Z1755" s="23">
        <v>1</v>
      </c>
      <c r="AA1755" s="23">
        <v>0</v>
      </c>
      <c r="AB1755" s="19" t="str">
        <f>VLOOKUP(E:E,笔记匹配!A:X,3,FALSE)</f>
        <v>圆湘琴</v>
      </c>
      <c r="AC1755" s="19" t="str">
        <f>VLOOKUP(E:E,笔记匹配!A:X,2,FALSE)</f>
        <v>月之精华</v>
      </c>
      <c r="AD1755" s="19" t="str">
        <f>VLOOKUP(E:E,笔记匹配!A:X,4,FALSE)</f>
        <v>广禾堂月之精华</v>
      </c>
    </row>
    <row r="1756" spans="1:30">
      <c r="A1756" s="22" t="s">
        <v>157</v>
      </c>
      <c r="B1756" s="22" t="s">
        <v>557</v>
      </c>
      <c r="C1756" s="23">
        <v>17419696</v>
      </c>
      <c r="D1756" s="22" t="s">
        <v>172</v>
      </c>
      <c r="E1756" s="22" t="s">
        <v>372</v>
      </c>
      <c r="F1756" s="22" t="s">
        <v>558</v>
      </c>
      <c r="G1756" s="23">
        <v>3345513</v>
      </c>
      <c r="H1756" s="22" t="s">
        <v>558</v>
      </c>
      <c r="I1756" s="23">
        <v>2733316</v>
      </c>
      <c r="J1756" s="22" t="s">
        <v>518</v>
      </c>
      <c r="K1756" s="23">
        <v>33.47</v>
      </c>
      <c r="L1756" s="23">
        <v>3580</v>
      </c>
      <c r="M1756" s="23">
        <v>113</v>
      </c>
      <c r="N1756" s="24">
        <v>0.0316</v>
      </c>
      <c r="O1756" s="23">
        <v>0.3</v>
      </c>
      <c r="P1756" s="23">
        <v>9.35</v>
      </c>
      <c r="Q1756" s="23">
        <v>1</v>
      </c>
      <c r="R1756" s="23">
        <v>0</v>
      </c>
      <c r="S1756" s="23">
        <v>0</v>
      </c>
      <c r="T1756" s="23">
        <v>0</v>
      </c>
      <c r="U1756" s="23">
        <v>0</v>
      </c>
      <c r="V1756" s="23">
        <v>1</v>
      </c>
      <c r="W1756" s="23">
        <v>33.47</v>
      </c>
      <c r="X1756" s="23">
        <v>0</v>
      </c>
      <c r="Y1756" s="24">
        <v>0</v>
      </c>
      <c r="Z1756" s="23">
        <v>0</v>
      </c>
      <c r="AA1756" s="23">
        <v>0</v>
      </c>
      <c r="AB1756" s="19" t="str">
        <f>VLOOKUP(E:E,笔记匹配!A:X,3,FALSE)</f>
        <v>圆湘琴</v>
      </c>
      <c r="AC1756" s="19" t="str">
        <f>VLOOKUP(E:E,笔记匹配!A:X,2,FALSE)</f>
        <v>月之精华</v>
      </c>
      <c r="AD1756" s="19" t="str">
        <f>VLOOKUP(E:E,笔记匹配!A:X,4,FALSE)</f>
        <v>广禾堂月之精华</v>
      </c>
    </row>
    <row r="1757" spans="1:30">
      <c r="A1757" s="22" t="s">
        <v>157</v>
      </c>
      <c r="B1757" s="22" t="s">
        <v>569</v>
      </c>
      <c r="C1757" s="23">
        <v>17994331</v>
      </c>
      <c r="D1757" s="22" t="s">
        <v>172</v>
      </c>
      <c r="E1757" s="22" t="s">
        <v>372</v>
      </c>
      <c r="F1757" s="22" t="s">
        <v>570</v>
      </c>
      <c r="G1757" s="23">
        <v>3555881</v>
      </c>
      <c r="H1757" s="22" t="s">
        <v>570</v>
      </c>
      <c r="I1757" s="23">
        <v>2940876</v>
      </c>
      <c r="J1757" s="22" t="s">
        <v>518</v>
      </c>
      <c r="K1757" s="23">
        <v>8.59</v>
      </c>
      <c r="L1757" s="23">
        <v>964</v>
      </c>
      <c r="M1757" s="23">
        <v>29</v>
      </c>
      <c r="N1757" s="24">
        <v>0.0301</v>
      </c>
      <c r="O1757" s="23">
        <v>0.3</v>
      </c>
      <c r="P1757" s="23">
        <v>8.91</v>
      </c>
      <c r="Q1757" s="23">
        <v>0</v>
      </c>
      <c r="R1757" s="23">
        <v>0</v>
      </c>
      <c r="S1757" s="23">
        <v>0</v>
      </c>
      <c r="T1757" s="23">
        <v>0</v>
      </c>
      <c r="U1757" s="23">
        <v>0</v>
      </c>
      <c r="V1757" s="23">
        <v>0</v>
      </c>
      <c r="W1757" s="23">
        <v>0</v>
      </c>
      <c r="X1757" s="23">
        <v>0</v>
      </c>
      <c r="Y1757" s="24">
        <v>0</v>
      </c>
      <c r="Z1757" s="23">
        <v>0</v>
      </c>
      <c r="AA1757" s="23">
        <v>0</v>
      </c>
      <c r="AB1757" s="19" t="str">
        <f>VLOOKUP(E:E,笔记匹配!A:X,3,FALSE)</f>
        <v>圆湘琴</v>
      </c>
      <c r="AC1757" s="19" t="str">
        <f>VLOOKUP(E:E,笔记匹配!A:X,2,FALSE)</f>
        <v>月之精华</v>
      </c>
      <c r="AD1757" s="19" t="str">
        <f>VLOOKUP(E:E,笔记匹配!A:X,4,FALSE)</f>
        <v>广禾堂月之精华</v>
      </c>
    </row>
    <row r="1758" spans="1:30">
      <c r="A1758" s="22" t="s">
        <v>157</v>
      </c>
      <c r="B1758" s="22" t="s">
        <v>372</v>
      </c>
      <c r="C1758" s="23">
        <v>25395570</v>
      </c>
      <c r="D1758" s="22" t="s">
        <v>172</v>
      </c>
      <c r="E1758" s="22" t="s">
        <v>372</v>
      </c>
      <c r="F1758" s="22" t="s">
        <v>634</v>
      </c>
      <c r="G1758" s="23">
        <v>6910502</v>
      </c>
      <c r="H1758" s="22" t="s">
        <v>634</v>
      </c>
      <c r="I1758" s="23">
        <v>5707854</v>
      </c>
      <c r="J1758" s="22" t="s">
        <v>518</v>
      </c>
      <c r="K1758" s="23">
        <v>0</v>
      </c>
      <c r="L1758" s="23">
        <v>14</v>
      </c>
      <c r="M1758" s="23">
        <v>0</v>
      </c>
      <c r="N1758" s="24">
        <v>0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  <c r="T1758" s="23">
        <v>0</v>
      </c>
      <c r="U1758" s="23">
        <v>0</v>
      </c>
      <c r="V1758" s="23">
        <v>0</v>
      </c>
      <c r="W1758" s="23">
        <v>0</v>
      </c>
      <c r="X1758" s="23">
        <v>0</v>
      </c>
      <c r="Y1758" s="24">
        <v>0</v>
      </c>
      <c r="Z1758" s="23">
        <v>0</v>
      </c>
      <c r="AA1758" s="23">
        <v>0</v>
      </c>
      <c r="AB1758" s="19" t="str">
        <f>VLOOKUP(E:E,笔记匹配!A:X,3,FALSE)</f>
        <v>圆湘琴</v>
      </c>
      <c r="AC1758" s="19" t="str">
        <f>VLOOKUP(E:E,笔记匹配!A:X,2,FALSE)</f>
        <v>月之精华</v>
      </c>
      <c r="AD1758" s="19" t="str">
        <f>VLOOKUP(E:E,笔记匹配!A:X,4,FALSE)</f>
        <v>广禾堂月之精华</v>
      </c>
    </row>
    <row r="1759" spans="1:30">
      <c r="A1759" s="22" t="s">
        <v>158</v>
      </c>
      <c r="B1759" s="22" t="s">
        <v>521</v>
      </c>
      <c r="C1759" s="23">
        <v>16642222</v>
      </c>
      <c r="D1759" s="22" t="s">
        <v>172</v>
      </c>
      <c r="E1759" s="22" t="s">
        <v>372</v>
      </c>
      <c r="F1759" s="22" t="s">
        <v>522</v>
      </c>
      <c r="G1759" s="23">
        <v>3233847</v>
      </c>
      <c r="H1759" s="22" t="s">
        <v>522</v>
      </c>
      <c r="I1759" s="23">
        <v>2619163</v>
      </c>
      <c r="J1759" s="22" t="s">
        <v>518</v>
      </c>
      <c r="K1759" s="23">
        <v>40.01</v>
      </c>
      <c r="L1759" s="23">
        <v>3991</v>
      </c>
      <c r="M1759" s="23">
        <v>136</v>
      </c>
      <c r="N1759" s="24">
        <v>0.0341</v>
      </c>
      <c r="O1759" s="23">
        <v>0.29</v>
      </c>
      <c r="P1759" s="23">
        <v>10.03</v>
      </c>
      <c r="Q1759" s="23">
        <v>1</v>
      </c>
      <c r="R1759" s="23">
        <v>0</v>
      </c>
      <c r="S1759" s="23">
        <v>0</v>
      </c>
      <c r="T1759" s="23">
        <v>0</v>
      </c>
      <c r="U1759" s="23">
        <v>0</v>
      </c>
      <c r="V1759" s="23">
        <v>1</v>
      </c>
      <c r="W1759" s="23">
        <v>40.01</v>
      </c>
      <c r="X1759" s="23">
        <v>0</v>
      </c>
      <c r="Y1759" s="24">
        <v>0</v>
      </c>
      <c r="Z1759" s="23">
        <v>0</v>
      </c>
      <c r="AA1759" s="23">
        <v>0</v>
      </c>
      <c r="AB1759" s="19" t="str">
        <f>VLOOKUP(E:E,笔记匹配!A:X,3,FALSE)</f>
        <v>圆湘琴</v>
      </c>
      <c r="AC1759" s="19" t="str">
        <f>VLOOKUP(E:E,笔记匹配!A:X,2,FALSE)</f>
        <v>月之精华</v>
      </c>
      <c r="AD1759" s="19" t="str">
        <f>VLOOKUP(E:E,笔记匹配!A:X,4,FALSE)</f>
        <v>广禾堂月之精华</v>
      </c>
    </row>
    <row r="1760" spans="1:30">
      <c r="A1760" s="22" t="s">
        <v>158</v>
      </c>
      <c r="B1760" s="22" t="s">
        <v>521</v>
      </c>
      <c r="C1760" s="23">
        <v>16642794</v>
      </c>
      <c r="D1760" s="22" t="s">
        <v>172</v>
      </c>
      <c r="E1760" s="22" t="s">
        <v>372</v>
      </c>
      <c r="F1760" s="22" t="s">
        <v>523</v>
      </c>
      <c r="G1760" s="23">
        <v>3233955</v>
      </c>
      <c r="H1760" s="22" t="s">
        <v>523</v>
      </c>
      <c r="I1760" s="23">
        <v>2619293</v>
      </c>
      <c r="J1760" s="22" t="s">
        <v>518</v>
      </c>
      <c r="K1760" s="23">
        <v>363.26</v>
      </c>
      <c r="L1760" s="23">
        <v>14773</v>
      </c>
      <c r="M1760" s="23">
        <v>458</v>
      </c>
      <c r="N1760" s="24">
        <v>0.031</v>
      </c>
      <c r="O1760" s="23">
        <v>0.79</v>
      </c>
      <c r="P1760" s="23">
        <v>24.59</v>
      </c>
      <c r="Q1760" s="23">
        <v>4</v>
      </c>
      <c r="R1760" s="23">
        <v>2</v>
      </c>
      <c r="S1760" s="23">
        <v>1</v>
      </c>
      <c r="T1760" s="23">
        <v>0</v>
      </c>
      <c r="U1760" s="23">
        <v>0</v>
      </c>
      <c r="V1760" s="23">
        <v>7</v>
      </c>
      <c r="W1760" s="23">
        <v>51.89</v>
      </c>
      <c r="X1760" s="23">
        <v>0</v>
      </c>
      <c r="Y1760" s="24">
        <v>0</v>
      </c>
      <c r="Z1760" s="23">
        <v>3</v>
      </c>
      <c r="AA1760" s="23">
        <v>1</v>
      </c>
      <c r="AB1760" s="19" t="str">
        <f>VLOOKUP(E:E,笔记匹配!A:X,3,FALSE)</f>
        <v>圆湘琴</v>
      </c>
      <c r="AC1760" s="19" t="str">
        <f>VLOOKUP(E:E,笔记匹配!A:X,2,FALSE)</f>
        <v>月之精华</v>
      </c>
      <c r="AD1760" s="19" t="str">
        <f>VLOOKUP(E:E,笔记匹配!A:X,4,FALSE)</f>
        <v>广禾堂月之精华</v>
      </c>
    </row>
    <row r="1761" spans="1:30">
      <c r="A1761" s="22" t="s">
        <v>158</v>
      </c>
      <c r="B1761" s="22" t="s">
        <v>521</v>
      </c>
      <c r="C1761" s="23">
        <v>16642894</v>
      </c>
      <c r="D1761" s="22" t="s">
        <v>172</v>
      </c>
      <c r="E1761" s="22" t="s">
        <v>372</v>
      </c>
      <c r="F1761" s="22" t="s">
        <v>524</v>
      </c>
      <c r="G1761" s="23">
        <v>3233979</v>
      </c>
      <c r="H1761" s="22" t="s">
        <v>524</v>
      </c>
      <c r="I1761" s="23">
        <v>2619310</v>
      </c>
      <c r="J1761" s="22" t="s">
        <v>518</v>
      </c>
      <c r="K1761" s="23">
        <v>2.67</v>
      </c>
      <c r="L1761" s="23">
        <v>514</v>
      </c>
      <c r="M1761" s="23">
        <v>10</v>
      </c>
      <c r="N1761" s="24">
        <v>0.0195</v>
      </c>
      <c r="O1761" s="23">
        <v>0.27</v>
      </c>
      <c r="P1761" s="23">
        <v>5.19</v>
      </c>
      <c r="Q1761" s="23">
        <v>0</v>
      </c>
      <c r="R1761" s="23">
        <v>0</v>
      </c>
      <c r="S1761" s="23">
        <v>0</v>
      </c>
      <c r="T1761" s="23">
        <v>0</v>
      </c>
      <c r="U1761" s="23">
        <v>0</v>
      </c>
      <c r="V1761" s="23">
        <v>0</v>
      </c>
      <c r="W1761" s="23">
        <v>0</v>
      </c>
      <c r="X1761" s="23">
        <v>0</v>
      </c>
      <c r="Y1761" s="24">
        <v>0</v>
      </c>
      <c r="Z1761" s="23">
        <v>0</v>
      </c>
      <c r="AA1761" s="23">
        <v>0</v>
      </c>
      <c r="AB1761" s="19" t="str">
        <f>VLOOKUP(E:E,笔记匹配!A:X,3,FALSE)</f>
        <v>圆湘琴</v>
      </c>
      <c r="AC1761" s="19" t="str">
        <f>VLOOKUP(E:E,笔记匹配!A:X,2,FALSE)</f>
        <v>月之精华</v>
      </c>
      <c r="AD1761" s="19" t="str">
        <f>VLOOKUP(E:E,笔记匹配!A:X,4,FALSE)</f>
        <v>广禾堂月之精华</v>
      </c>
    </row>
    <row r="1762" spans="1:30">
      <c r="A1762" s="22" t="s">
        <v>158</v>
      </c>
      <c r="B1762" s="22" t="s">
        <v>531</v>
      </c>
      <c r="C1762" s="23">
        <v>16851432</v>
      </c>
      <c r="D1762" s="22" t="s">
        <v>172</v>
      </c>
      <c r="E1762" s="22" t="s">
        <v>372</v>
      </c>
      <c r="F1762" s="22" t="s">
        <v>532</v>
      </c>
      <c r="G1762" s="23">
        <v>3264185</v>
      </c>
      <c r="H1762" s="22" t="s">
        <v>532</v>
      </c>
      <c r="I1762" s="23">
        <v>2651960</v>
      </c>
      <c r="J1762" s="22" t="s">
        <v>518</v>
      </c>
      <c r="K1762" s="23">
        <v>226.62</v>
      </c>
      <c r="L1762" s="23">
        <v>15988</v>
      </c>
      <c r="M1762" s="23">
        <v>502</v>
      </c>
      <c r="N1762" s="24">
        <v>0.0314</v>
      </c>
      <c r="O1762" s="23">
        <v>0.45</v>
      </c>
      <c r="P1762" s="23">
        <v>14.17</v>
      </c>
      <c r="Q1762" s="23">
        <v>1</v>
      </c>
      <c r="R1762" s="23">
        <v>0</v>
      </c>
      <c r="S1762" s="23">
        <v>1</v>
      </c>
      <c r="T1762" s="23">
        <v>0</v>
      </c>
      <c r="U1762" s="23">
        <v>0</v>
      </c>
      <c r="V1762" s="23">
        <v>2</v>
      </c>
      <c r="W1762" s="23">
        <v>113.31</v>
      </c>
      <c r="X1762" s="23">
        <v>0</v>
      </c>
      <c r="Y1762" s="24">
        <v>0</v>
      </c>
      <c r="Z1762" s="23">
        <v>0</v>
      </c>
      <c r="AA1762" s="23">
        <v>0</v>
      </c>
      <c r="AB1762" s="19" t="str">
        <f>VLOOKUP(E:E,笔记匹配!A:X,3,FALSE)</f>
        <v>圆湘琴</v>
      </c>
      <c r="AC1762" s="19" t="str">
        <f>VLOOKUP(E:E,笔记匹配!A:X,2,FALSE)</f>
        <v>月之精华</v>
      </c>
      <c r="AD1762" s="19" t="str">
        <f>VLOOKUP(E:E,笔记匹配!A:X,4,FALSE)</f>
        <v>广禾堂月之精华</v>
      </c>
    </row>
    <row r="1763" spans="1:30">
      <c r="A1763" s="22" t="s">
        <v>158</v>
      </c>
      <c r="B1763" s="22" t="s">
        <v>557</v>
      </c>
      <c r="C1763" s="23">
        <v>17419696</v>
      </c>
      <c r="D1763" s="22" t="s">
        <v>172</v>
      </c>
      <c r="E1763" s="22" t="s">
        <v>372</v>
      </c>
      <c r="F1763" s="22" t="s">
        <v>558</v>
      </c>
      <c r="G1763" s="23">
        <v>3345513</v>
      </c>
      <c r="H1763" s="22" t="s">
        <v>558</v>
      </c>
      <c r="I1763" s="23">
        <v>2733316</v>
      </c>
      <c r="J1763" s="22" t="s">
        <v>518</v>
      </c>
      <c r="K1763" s="23">
        <v>52.88</v>
      </c>
      <c r="L1763" s="23">
        <v>5175</v>
      </c>
      <c r="M1763" s="23">
        <v>181</v>
      </c>
      <c r="N1763" s="24">
        <v>0.035</v>
      </c>
      <c r="O1763" s="23">
        <v>0.29</v>
      </c>
      <c r="P1763" s="23">
        <v>10.22</v>
      </c>
      <c r="Q1763" s="23">
        <v>1</v>
      </c>
      <c r="R1763" s="23">
        <v>0</v>
      </c>
      <c r="S1763" s="23">
        <v>2</v>
      </c>
      <c r="T1763" s="23">
        <v>0</v>
      </c>
      <c r="U1763" s="23">
        <v>0</v>
      </c>
      <c r="V1763" s="23">
        <v>3</v>
      </c>
      <c r="W1763" s="23">
        <v>17.63</v>
      </c>
      <c r="X1763" s="23">
        <v>0</v>
      </c>
      <c r="Y1763" s="24">
        <v>0</v>
      </c>
      <c r="Z1763" s="23">
        <v>6</v>
      </c>
      <c r="AA1763" s="23">
        <v>0</v>
      </c>
      <c r="AB1763" s="19" t="str">
        <f>VLOOKUP(E:E,笔记匹配!A:X,3,FALSE)</f>
        <v>圆湘琴</v>
      </c>
      <c r="AC1763" s="19" t="str">
        <f>VLOOKUP(E:E,笔记匹配!A:X,2,FALSE)</f>
        <v>月之精华</v>
      </c>
      <c r="AD1763" s="19" t="str">
        <f>VLOOKUP(E:E,笔记匹配!A:X,4,FALSE)</f>
        <v>广禾堂月之精华</v>
      </c>
    </row>
    <row r="1764" spans="1:30">
      <c r="A1764" s="22" t="s">
        <v>158</v>
      </c>
      <c r="B1764" s="22" t="s">
        <v>569</v>
      </c>
      <c r="C1764" s="23">
        <v>17994331</v>
      </c>
      <c r="D1764" s="22" t="s">
        <v>172</v>
      </c>
      <c r="E1764" s="22" t="s">
        <v>372</v>
      </c>
      <c r="F1764" s="22" t="s">
        <v>570</v>
      </c>
      <c r="G1764" s="23">
        <v>3555881</v>
      </c>
      <c r="H1764" s="22" t="s">
        <v>570</v>
      </c>
      <c r="I1764" s="23">
        <v>2940876</v>
      </c>
      <c r="J1764" s="22" t="s">
        <v>518</v>
      </c>
      <c r="K1764" s="23">
        <v>12.61</v>
      </c>
      <c r="L1764" s="23">
        <v>1526</v>
      </c>
      <c r="M1764" s="23">
        <v>43</v>
      </c>
      <c r="N1764" s="24">
        <v>0.0282</v>
      </c>
      <c r="O1764" s="23">
        <v>0.29</v>
      </c>
      <c r="P1764" s="23">
        <v>8.26</v>
      </c>
      <c r="Q1764" s="23">
        <v>0</v>
      </c>
      <c r="R1764" s="23">
        <v>0</v>
      </c>
      <c r="S1764" s="23">
        <v>0</v>
      </c>
      <c r="T1764" s="23">
        <v>0</v>
      </c>
      <c r="U1764" s="23">
        <v>0</v>
      </c>
      <c r="V1764" s="23">
        <v>0</v>
      </c>
      <c r="W1764" s="23">
        <v>0</v>
      </c>
      <c r="X1764" s="23">
        <v>0</v>
      </c>
      <c r="Y1764" s="24">
        <v>0</v>
      </c>
      <c r="Z1764" s="23">
        <v>0</v>
      </c>
      <c r="AA1764" s="23">
        <v>1</v>
      </c>
      <c r="AB1764" s="19" t="str">
        <f>VLOOKUP(E:E,笔记匹配!A:X,3,FALSE)</f>
        <v>圆湘琴</v>
      </c>
      <c r="AC1764" s="19" t="str">
        <f>VLOOKUP(E:E,笔记匹配!A:X,2,FALSE)</f>
        <v>月之精华</v>
      </c>
      <c r="AD1764" s="19" t="str">
        <f>VLOOKUP(E:E,笔记匹配!A:X,4,FALSE)</f>
        <v>广禾堂月之精华</v>
      </c>
    </row>
    <row r="1765" spans="1:30">
      <c r="A1765" s="22" t="s">
        <v>158</v>
      </c>
      <c r="B1765" s="22" t="s">
        <v>372</v>
      </c>
      <c r="C1765" s="23">
        <v>25395570</v>
      </c>
      <c r="D1765" s="22" t="s">
        <v>172</v>
      </c>
      <c r="E1765" s="22" t="s">
        <v>372</v>
      </c>
      <c r="F1765" s="22" t="s">
        <v>634</v>
      </c>
      <c r="G1765" s="23">
        <v>6910502</v>
      </c>
      <c r="H1765" s="22" t="s">
        <v>634</v>
      </c>
      <c r="I1765" s="23">
        <v>5707854</v>
      </c>
      <c r="J1765" s="22" t="s">
        <v>518</v>
      </c>
      <c r="K1765" s="23">
        <v>14.98</v>
      </c>
      <c r="L1765" s="23">
        <v>75</v>
      </c>
      <c r="M1765" s="23">
        <v>3</v>
      </c>
      <c r="N1765" s="24">
        <v>0.04</v>
      </c>
      <c r="O1765" s="23">
        <v>4.99</v>
      </c>
      <c r="P1765" s="23">
        <v>199.73</v>
      </c>
      <c r="Q1765" s="23">
        <v>0</v>
      </c>
      <c r="R1765" s="23">
        <v>0</v>
      </c>
      <c r="S1765" s="23">
        <v>0</v>
      </c>
      <c r="T1765" s="23">
        <v>0</v>
      </c>
      <c r="U1765" s="23">
        <v>0</v>
      </c>
      <c r="V1765" s="23">
        <v>0</v>
      </c>
      <c r="W1765" s="23">
        <v>0</v>
      </c>
      <c r="X1765" s="23">
        <v>0</v>
      </c>
      <c r="Y1765" s="24">
        <v>0</v>
      </c>
      <c r="Z1765" s="23">
        <v>0</v>
      </c>
      <c r="AA1765" s="23">
        <v>0</v>
      </c>
      <c r="AB1765" s="19" t="str">
        <f>VLOOKUP(E:E,笔记匹配!A:X,3,FALSE)</f>
        <v>圆湘琴</v>
      </c>
      <c r="AC1765" s="19" t="str">
        <f>VLOOKUP(E:E,笔记匹配!A:X,2,FALSE)</f>
        <v>月之精华</v>
      </c>
      <c r="AD1765" s="19" t="str">
        <f>VLOOKUP(E:E,笔记匹配!A:X,4,FALSE)</f>
        <v>广禾堂月之精华</v>
      </c>
    </row>
    <row r="1766" spans="1:30">
      <c r="A1766" s="22" t="s">
        <v>159</v>
      </c>
      <c r="B1766" s="22" t="s">
        <v>521</v>
      </c>
      <c r="C1766" s="23">
        <v>16642222</v>
      </c>
      <c r="D1766" s="22" t="s">
        <v>172</v>
      </c>
      <c r="E1766" s="22" t="s">
        <v>372</v>
      </c>
      <c r="F1766" s="22" t="s">
        <v>522</v>
      </c>
      <c r="G1766" s="23">
        <v>3233847</v>
      </c>
      <c r="H1766" s="22" t="s">
        <v>522</v>
      </c>
      <c r="I1766" s="23">
        <v>2619163</v>
      </c>
      <c r="J1766" s="22" t="s">
        <v>518</v>
      </c>
      <c r="K1766" s="23">
        <v>32.57</v>
      </c>
      <c r="L1766" s="23">
        <v>3066</v>
      </c>
      <c r="M1766" s="23">
        <v>111</v>
      </c>
      <c r="N1766" s="24">
        <v>0.0362</v>
      </c>
      <c r="O1766" s="23">
        <v>0.29</v>
      </c>
      <c r="P1766" s="23">
        <v>10.62</v>
      </c>
      <c r="Q1766" s="23">
        <v>1</v>
      </c>
      <c r="R1766" s="23">
        <v>0</v>
      </c>
      <c r="S1766" s="23">
        <v>2</v>
      </c>
      <c r="T1766" s="23">
        <v>0</v>
      </c>
      <c r="U1766" s="23">
        <v>0</v>
      </c>
      <c r="V1766" s="23">
        <v>3</v>
      </c>
      <c r="W1766" s="23">
        <v>10.86</v>
      </c>
      <c r="X1766" s="23">
        <v>0</v>
      </c>
      <c r="Y1766" s="24">
        <v>0</v>
      </c>
      <c r="Z1766" s="23">
        <v>0</v>
      </c>
      <c r="AA1766" s="23">
        <v>0</v>
      </c>
      <c r="AB1766" s="19" t="str">
        <f>VLOOKUP(E:E,笔记匹配!A:X,3,FALSE)</f>
        <v>圆湘琴</v>
      </c>
      <c r="AC1766" s="19" t="str">
        <f>VLOOKUP(E:E,笔记匹配!A:X,2,FALSE)</f>
        <v>月之精华</v>
      </c>
      <c r="AD1766" s="19" t="str">
        <f>VLOOKUP(E:E,笔记匹配!A:X,4,FALSE)</f>
        <v>广禾堂月之精华</v>
      </c>
    </row>
    <row r="1767" spans="1:30">
      <c r="A1767" s="22" t="s">
        <v>159</v>
      </c>
      <c r="B1767" s="22" t="s">
        <v>521</v>
      </c>
      <c r="C1767" s="23">
        <v>16642794</v>
      </c>
      <c r="D1767" s="22" t="s">
        <v>172</v>
      </c>
      <c r="E1767" s="22" t="s">
        <v>372</v>
      </c>
      <c r="F1767" s="22" t="s">
        <v>523</v>
      </c>
      <c r="G1767" s="23">
        <v>3233955</v>
      </c>
      <c r="H1767" s="22" t="s">
        <v>523</v>
      </c>
      <c r="I1767" s="23">
        <v>2619293</v>
      </c>
      <c r="J1767" s="22" t="s">
        <v>518</v>
      </c>
      <c r="K1767" s="23">
        <v>349.41</v>
      </c>
      <c r="L1767" s="23">
        <v>15847</v>
      </c>
      <c r="M1767" s="23">
        <v>436</v>
      </c>
      <c r="N1767" s="24">
        <v>0.0275</v>
      </c>
      <c r="O1767" s="23">
        <v>0.8</v>
      </c>
      <c r="P1767" s="23">
        <v>22.05</v>
      </c>
      <c r="Q1767" s="23">
        <v>7</v>
      </c>
      <c r="R1767" s="23">
        <v>0</v>
      </c>
      <c r="S1767" s="23">
        <v>1</v>
      </c>
      <c r="T1767" s="23">
        <v>0</v>
      </c>
      <c r="U1767" s="23">
        <v>0</v>
      </c>
      <c r="V1767" s="23">
        <v>8</v>
      </c>
      <c r="W1767" s="23">
        <v>43.68</v>
      </c>
      <c r="X1767" s="23">
        <v>0</v>
      </c>
      <c r="Y1767" s="24">
        <v>0</v>
      </c>
      <c r="Z1767" s="23">
        <v>2</v>
      </c>
      <c r="AA1767" s="23">
        <v>0</v>
      </c>
      <c r="AB1767" s="19" t="str">
        <f>VLOOKUP(E:E,笔记匹配!A:X,3,FALSE)</f>
        <v>圆湘琴</v>
      </c>
      <c r="AC1767" s="19" t="str">
        <f>VLOOKUP(E:E,笔记匹配!A:X,2,FALSE)</f>
        <v>月之精华</v>
      </c>
      <c r="AD1767" s="19" t="str">
        <f>VLOOKUP(E:E,笔记匹配!A:X,4,FALSE)</f>
        <v>广禾堂月之精华</v>
      </c>
    </row>
    <row r="1768" spans="1:30">
      <c r="A1768" s="22" t="s">
        <v>159</v>
      </c>
      <c r="B1768" s="22" t="s">
        <v>521</v>
      </c>
      <c r="C1768" s="23">
        <v>16642894</v>
      </c>
      <c r="D1768" s="22" t="s">
        <v>172</v>
      </c>
      <c r="E1768" s="22" t="s">
        <v>372</v>
      </c>
      <c r="F1768" s="22" t="s">
        <v>524</v>
      </c>
      <c r="G1768" s="23">
        <v>3233979</v>
      </c>
      <c r="H1768" s="22" t="s">
        <v>524</v>
      </c>
      <c r="I1768" s="23">
        <v>2619310</v>
      </c>
      <c r="J1768" s="22" t="s">
        <v>518</v>
      </c>
      <c r="K1768" s="23">
        <v>4.13</v>
      </c>
      <c r="L1768" s="23">
        <v>467</v>
      </c>
      <c r="M1768" s="23">
        <v>14</v>
      </c>
      <c r="N1768" s="24">
        <v>0.03</v>
      </c>
      <c r="O1768" s="23">
        <v>0.3</v>
      </c>
      <c r="P1768" s="23">
        <v>8.84</v>
      </c>
      <c r="Q1768" s="23">
        <v>0</v>
      </c>
      <c r="R1768" s="23">
        <v>0</v>
      </c>
      <c r="S1768" s="23">
        <v>0</v>
      </c>
      <c r="T1768" s="23">
        <v>0</v>
      </c>
      <c r="U1768" s="23">
        <v>0</v>
      </c>
      <c r="V1768" s="23">
        <v>0</v>
      </c>
      <c r="W1768" s="23">
        <v>0</v>
      </c>
      <c r="X1768" s="23">
        <v>0</v>
      </c>
      <c r="Y1768" s="24">
        <v>0</v>
      </c>
      <c r="Z1768" s="23">
        <v>0</v>
      </c>
      <c r="AA1768" s="23">
        <v>0</v>
      </c>
      <c r="AB1768" s="19" t="str">
        <f>VLOOKUP(E:E,笔记匹配!A:X,3,FALSE)</f>
        <v>圆湘琴</v>
      </c>
      <c r="AC1768" s="19" t="str">
        <f>VLOOKUP(E:E,笔记匹配!A:X,2,FALSE)</f>
        <v>月之精华</v>
      </c>
      <c r="AD1768" s="19" t="str">
        <f>VLOOKUP(E:E,笔记匹配!A:X,4,FALSE)</f>
        <v>广禾堂月之精华</v>
      </c>
    </row>
    <row r="1769" spans="1:30">
      <c r="A1769" s="22" t="s">
        <v>159</v>
      </c>
      <c r="B1769" s="22" t="s">
        <v>531</v>
      </c>
      <c r="C1769" s="23">
        <v>16851432</v>
      </c>
      <c r="D1769" s="22" t="s">
        <v>172</v>
      </c>
      <c r="E1769" s="22" t="s">
        <v>372</v>
      </c>
      <c r="F1769" s="22" t="s">
        <v>532</v>
      </c>
      <c r="G1769" s="23">
        <v>3264185</v>
      </c>
      <c r="H1769" s="22" t="s">
        <v>532</v>
      </c>
      <c r="I1769" s="23">
        <v>2651960</v>
      </c>
      <c r="J1769" s="22" t="s">
        <v>518</v>
      </c>
      <c r="K1769" s="23">
        <v>173.37</v>
      </c>
      <c r="L1769" s="23">
        <v>11545</v>
      </c>
      <c r="M1769" s="23">
        <v>384</v>
      </c>
      <c r="N1769" s="24">
        <v>0.0333</v>
      </c>
      <c r="O1769" s="23">
        <v>0.45</v>
      </c>
      <c r="P1769" s="23">
        <v>15.02</v>
      </c>
      <c r="Q1769" s="23">
        <v>1</v>
      </c>
      <c r="R1769" s="23">
        <v>0</v>
      </c>
      <c r="S1769" s="23">
        <v>2</v>
      </c>
      <c r="T1769" s="23">
        <v>1</v>
      </c>
      <c r="U1769" s="23">
        <v>0</v>
      </c>
      <c r="V1769" s="23">
        <v>4</v>
      </c>
      <c r="W1769" s="23">
        <v>43.34</v>
      </c>
      <c r="X1769" s="23">
        <v>0</v>
      </c>
      <c r="Y1769" s="24">
        <v>0</v>
      </c>
      <c r="Z1769" s="23">
        <v>1</v>
      </c>
      <c r="AA1769" s="23">
        <v>0</v>
      </c>
      <c r="AB1769" s="19" t="str">
        <f>VLOOKUP(E:E,笔记匹配!A:X,3,FALSE)</f>
        <v>圆湘琴</v>
      </c>
      <c r="AC1769" s="19" t="str">
        <f>VLOOKUP(E:E,笔记匹配!A:X,2,FALSE)</f>
        <v>月之精华</v>
      </c>
      <c r="AD1769" s="19" t="str">
        <f>VLOOKUP(E:E,笔记匹配!A:X,4,FALSE)</f>
        <v>广禾堂月之精华</v>
      </c>
    </row>
    <row r="1770" spans="1:30">
      <c r="A1770" s="22" t="s">
        <v>159</v>
      </c>
      <c r="B1770" s="22" t="s">
        <v>557</v>
      </c>
      <c r="C1770" s="23">
        <v>17419696</v>
      </c>
      <c r="D1770" s="22" t="s">
        <v>172</v>
      </c>
      <c r="E1770" s="22" t="s">
        <v>372</v>
      </c>
      <c r="F1770" s="22" t="s">
        <v>558</v>
      </c>
      <c r="G1770" s="23">
        <v>3345513</v>
      </c>
      <c r="H1770" s="22" t="s">
        <v>558</v>
      </c>
      <c r="I1770" s="23">
        <v>2733316</v>
      </c>
      <c r="J1770" s="22" t="s">
        <v>518</v>
      </c>
      <c r="K1770" s="23">
        <v>49.71</v>
      </c>
      <c r="L1770" s="23">
        <v>4904</v>
      </c>
      <c r="M1770" s="23">
        <v>168</v>
      </c>
      <c r="N1770" s="24">
        <v>0.0343</v>
      </c>
      <c r="O1770" s="23">
        <v>0.3</v>
      </c>
      <c r="P1770" s="23">
        <v>10.14</v>
      </c>
      <c r="Q1770" s="23">
        <v>4</v>
      </c>
      <c r="R1770" s="23">
        <v>0</v>
      </c>
      <c r="S1770" s="23">
        <v>1</v>
      </c>
      <c r="T1770" s="23">
        <v>0</v>
      </c>
      <c r="U1770" s="23">
        <v>0</v>
      </c>
      <c r="V1770" s="23">
        <v>5</v>
      </c>
      <c r="W1770" s="23">
        <v>9.94</v>
      </c>
      <c r="X1770" s="23">
        <v>0</v>
      </c>
      <c r="Y1770" s="24">
        <v>0</v>
      </c>
      <c r="Z1770" s="23">
        <v>1</v>
      </c>
      <c r="AA1770" s="23">
        <v>0</v>
      </c>
      <c r="AB1770" s="19" t="str">
        <f>VLOOKUP(E:E,笔记匹配!A:X,3,FALSE)</f>
        <v>圆湘琴</v>
      </c>
      <c r="AC1770" s="19" t="str">
        <f>VLOOKUP(E:E,笔记匹配!A:X,2,FALSE)</f>
        <v>月之精华</v>
      </c>
      <c r="AD1770" s="19" t="str">
        <f>VLOOKUP(E:E,笔记匹配!A:X,4,FALSE)</f>
        <v>广禾堂月之精华</v>
      </c>
    </row>
    <row r="1771" spans="1:30">
      <c r="A1771" s="22" t="s">
        <v>159</v>
      </c>
      <c r="B1771" s="22" t="s">
        <v>569</v>
      </c>
      <c r="C1771" s="23">
        <v>17994331</v>
      </c>
      <c r="D1771" s="22" t="s">
        <v>172</v>
      </c>
      <c r="E1771" s="22" t="s">
        <v>372</v>
      </c>
      <c r="F1771" s="22" t="s">
        <v>570</v>
      </c>
      <c r="G1771" s="23">
        <v>3555881</v>
      </c>
      <c r="H1771" s="22" t="s">
        <v>570</v>
      </c>
      <c r="I1771" s="23">
        <v>2940876</v>
      </c>
      <c r="J1771" s="22" t="s">
        <v>518</v>
      </c>
      <c r="K1771" s="23">
        <v>14.11</v>
      </c>
      <c r="L1771" s="23">
        <v>1586</v>
      </c>
      <c r="M1771" s="23">
        <v>48</v>
      </c>
      <c r="N1771" s="24">
        <v>0.0303</v>
      </c>
      <c r="O1771" s="23">
        <v>0.29</v>
      </c>
      <c r="P1771" s="23">
        <v>8.9</v>
      </c>
      <c r="Q1771" s="23">
        <v>0</v>
      </c>
      <c r="R1771" s="23">
        <v>0</v>
      </c>
      <c r="S1771" s="23">
        <v>1</v>
      </c>
      <c r="T1771" s="23">
        <v>0</v>
      </c>
      <c r="U1771" s="23">
        <v>0</v>
      </c>
      <c r="V1771" s="23">
        <v>1</v>
      </c>
      <c r="W1771" s="23">
        <v>14.11</v>
      </c>
      <c r="X1771" s="23">
        <v>0</v>
      </c>
      <c r="Y1771" s="24">
        <v>0</v>
      </c>
      <c r="Z1771" s="23">
        <v>0</v>
      </c>
      <c r="AA1771" s="23">
        <v>0</v>
      </c>
      <c r="AB1771" s="19" t="str">
        <f>VLOOKUP(E:E,笔记匹配!A:X,3,FALSE)</f>
        <v>圆湘琴</v>
      </c>
      <c r="AC1771" s="19" t="str">
        <f>VLOOKUP(E:E,笔记匹配!A:X,2,FALSE)</f>
        <v>月之精华</v>
      </c>
      <c r="AD1771" s="19" t="str">
        <f>VLOOKUP(E:E,笔记匹配!A:X,4,FALSE)</f>
        <v>广禾堂月之精华</v>
      </c>
    </row>
    <row r="1772" spans="1:30">
      <c r="A1772" s="22" t="s">
        <v>159</v>
      </c>
      <c r="B1772" s="22" t="s">
        <v>372</v>
      </c>
      <c r="C1772" s="23">
        <v>25395570</v>
      </c>
      <c r="D1772" s="22" t="s">
        <v>172</v>
      </c>
      <c r="E1772" s="22" t="s">
        <v>372</v>
      </c>
      <c r="F1772" s="22" t="s">
        <v>634</v>
      </c>
      <c r="G1772" s="23">
        <v>6910502</v>
      </c>
      <c r="H1772" s="22" t="s">
        <v>634</v>
      </c>
      <c r="I1772" s="23">
        <v>5707854</v>
      </c>
      <c r="J1772" s="22" t="s">
        <v>518</v>
      </c>
      <c r="K1772" s="23">
        <v>4.82</v>
      </c>
      <c r="L1772" s="23">
        <v>66</v>
      </c>
      <c r="M1772" s="23">
        <v>1</v>
      </c>
      <c r="N1772" s="24">
        <v>0.0152</v>
      </c>
      <c r="O1772" s="23">
        <v>4.82</v>
      </c>
      <c r="P1772" s="23">
        <v>73.03</v>
      </c>
      <c r="Q1772" s="23">
        <v>0</v>
      </c>
      <c r="R1772" s="23">
        <v>0</v>
      </c>
      <c r="S1772" s="23">
        <v>0</v>
      </c>
      <c r="T1772" s="23">
        <v>0</v>
      </c>
      <c r="U1772" s="23">
        <v>0</v>
      </c>
      <c r="V1772" s="23">
        <v>0</v>
      </c>
      <c r="W1772" s="23">
        <v>0</v>
      </c>
      <c r="X1772" s="23">
        <v>0</v>
      </c>
      <c r="Y1772" s="24">
        <v>0</v>
      </c>
      <c r="Z1772" s="23">
        <v>0</v>
      </c>
      <c r="AA1772" s="23">
        <v>0</v>
      </c>
      <c r="AB1772" s="19" t="str">
        <f>VLOOKUP(E:E,笔记匹配!A:X,3,FALSE)</f>
        <v>圆湘琴</v>
      </c>
      <c r="AC1772" s="19" t="str">
        <f>VLOOKUP(E:E,笔记匹配!A:X,2,FALSE)</f>
        <v>月之精华</v>
      </c>
      <c r="AD1772" s="19" t="str">
        <f>VLOOKUP(E:E,笔记匹配!A:X,4,FALSE)</f>
        <v>广禾堂月之精华</v>
      </c>
    </row>
    <row r="1773" spans="1:30">
      <c r="A1773" s="22" t="s">
        <v>160</v>
      </c>
      <c r="B1773" s="22" t="s">
        <v>521</v>
      </c>
      <c r="C1773" s="23">
        <v>16642222</v>
      </c>
      <c r="D1773" s="22" t="s">
        <v>172</v>
      </c>
      <c r="E1773" s="22" t="s">
        <v>372</v>
      </c>
      <c r="F1773" s="22" t="s">
        <v>522</v>
      </c>
      <c r="G1773" s="23">
        <v>3233847</v>
      </c>
      <c r="H1773" s="22" t="s">
        <v>522</v>
      </c>
      <c r="I1773" s="23">
        <v>2619163</v>
      </c>
      <c r="J1773" s="22" t="s">
        <v>518</v>
      </c>
      <c r="K1773" s="23">
        <v>26.97</v>
      </c>
      <c r="L1773" s="23">
        <v>2959</v>
      </c>
      <c r="M1773" s="23">
        <v>92</v>
      </c>
      <c r="N1773" s="24">
        <v>0.0311</v>
      </c>
      <c r="O1773" s="23">
        <v>0.29</v>
      </c>
      <c r="P1773" s="23">
        <v>9.11</v>
      </c>
      <c r="Q1773" s="23">
        <v>0</v>
      </c>
      <c r="R1773" s="23">
        <v>0</v>
      </c>
      <c r="S1773" s="23">
        <v>0</v>
      </c>
      <c r="T1773" s="23">
        <v>0</v>
      </c>
      <c r="U1773" s="23">
        <v>1</v>
      </c>
      <c r="V1773" s="23">
        <v>1</v>
      </c>
      <c r="W1773" s="23">
        <v>26.97</v>
      </c>
      <c r="X1773" s="23">
        <v>0</v>
      </c>
      <c r="Y1773" s="24">
        <v>0</v>
      </c>
      <c r="Z1773" s="23">
        <v>0</v>
      </c>
      <c r="AA1773" s="23">
        <v>0</v>
      </c>
      <c r="AB1773" s="19" t="str">
        <f>VLOOKUP(E:E,笔记匹配!A:X,3,FALSE)</f>
        <v>圆湘琴</v>
      </c>
      <c r="AC1773" s="19" t="str">
        <f>VLOOKUP(E:E,笔记匹配!A:X,2,FALSE)</f>
        <v>月之精华</v>
      </c>
      <c r="AD1773" s="19" t="str">
        <f>VLOOKUP(E:E,笔记匹配!A:X,4,FALSE)</f>
        <v>广禾堂月之精华</v>
      </c>
    </row>
    <row r="1774" spans="1:30">
      <c r="A1774" s="22" t="s">
        <v>160</v>
      </c>
      <c r="B1774" s="22" t="s">
        <v>521</v>
      </c>
      <c r="C1774" s="23">
        <v>16642794</v>
      </c>
      <c r="D1774" s="22" t="s">
        <v>172</v>
      </c>
      <c r="E1774" s="22" t="s">
        <v>372</v>
      </c>
      <c r="F1774" s="22" t="s">
        <v>523</v>
      </c>
      <c r="G1774" s="23">
        <v>3233955</v>
      </c>
      <c r="H1774" s="22" t="s">
        <v>523</v>
      </c>
      <c r="I1774" s="23">
        <v>2619293</v>
      </c>
      <c r="J1774" s="22" t="s">
        <v>518</v>
      </c>
      <c r="K1774" s="23">
        <v>340.4</v>
      </c>
      <c r="L1774" s="23">
        <v>14621</v>
      </c>
      <c r="M1774" s="23">
        <v>422</v>
      </c>
      <c r="N1774" s="24">
        <v>0.0289</v>
      </c>
      <c r="O1774" s="23">
        <v>0.81</v>
      </c>
      <c r="P1774" s="23">
        <v>23.28</v>
      </c>
      <c r="Q1774" s="23">
        <v>2</v>
      </c>
      <c r="R1774" s="23">
        <v>0</v>
      </c>
      <c r="S1774" s="23">
        <v>3</v>
      </c>
      <c r="T1774" s="23">
        <v>0</v>
      </c>
      <c r="U1774" s="23">
        <v>0</v>
      </c>
      <c r="V1774" s="23">
        <v>5</v>
      </c>
      <c r="W1774" s="23">
        <v>68.08</v>
      </c>
      <c r="X1774" s="23">
        <v>0</v>
      </c>
      <c r="Y1774" s="24">
        <v>0</v>
      </c>
      <c r="Z1774" s="23">
        <v>2</v>
      </c>
      <c r="AA1774" s="23">
        <v>1</v>
      </c>
      <c r="AB1774" s="19" t="str">
        <f>VLOOKUP(E:E,笔记匹配!A:X,3,FALSE)</f>
        <v>圆湘琴</v>
      </c>
      <c r="AC1774" s="19" t="str">
        <f>VLOOKUP(E:E,笔记匹配!A:X,2,FALSE)</f>
        <v>月之精华</v>
      </c>
      <c r="AD1774" s="19" t="str">
        <f>VLOOKUP(E:E,笔记匹配!A:X,4,FALSE)</f>
        <v>广禾堂月之精华</v>
      </c>
    </row>
    <row r="1775" spans="1:30">
      <c r="A1775" s="22" t="s">
        <v>160</v>
      </c>
      <c r="B1775" s="22" t="s">
        <v>521</v>
      </c>
      <c r="C1775" s="23">
        <v>16642894</v>
      </c>
      <c r="D1775" s="22" t="s">
        <v>172</v>
      </c>
      <c r="E1775" s="22" t="s">
        <v>372</v>
      </c>
      <c r="F1775" s="22" t="s">
        <v>524</v>
      </c>
      <c r="G1775" s="23">
        <v>3233979</v>
      </c>
      <c r="H1775" s="22" t="s">
        <v>524</v>
      </c>
      <c r="I1775" s="23">
        <v>2619310</v>
      </c>
      <c r="J1775" s="22" t="s">
        <v>518</v>
      </c>
      <c r="K1775" s="23">
        <v>2.06</v>
      </c>
      <c r="L1775" s="23">
        <v>328</v>
      </c>
      <c r="M1775" s="23">
        <v>7</v>
      </c>
      <c r="N1775" s="24">
        <v>0.0213</v>
      </c>
      <c r="O1775" s="23">
        <v>0.29</v>
      </c>
      <c r="P1775" s="23">
        <v>6.28</v>
      </c>
      <c r="Q1775" s="23">
        <v>0</v>
      </c>
      <c r="R1775" s="23">
        <v>0</v>
      </c>
      <c r="S1775" s="23">
        <v>0</v>
      </c>
      <c r="T1775" s="23">
        <v>0</v>
      </c>
      <c r="U1775" s="23">
        <v>0</v>
      </c>
      <c r="V1775" s="23">
        <v>0</v>
      </c>
      <c r="W1775" s="23">
        <v>0</v>
      </c>
      <c r="X1775" s="23">
        <v>0</v>
      </c>
      <c r="Y1775" s="24">
        <v>0</v>
      </c>
      <c r="Z1775" s="23">
        <v>0</v>
      </c>
      <c r="AA1775" s="23">
        <v>0</v>
      </c>
      <c r="AB1775" s="19" t="str">
        <f>VLOOKUP(E:E,笔记匹配!A:X,3,FALSE)</f>
        <v>圆湘琴</v>
      </c>
      <c r="AC1775" s="19" t="str">
        <f>VLOOKUP(E:E,笔记匹配!A:X,2,FALSE)</f>
        <v>月之精华</v>
      </c>
      <c r="AD1775" s="19" t="str">
        <f>VLOOKUP(E:E,笔记匹配!A:X,4,FALSE)</f>
        <v>广禾堂月之精华</v>
      </c>
    </row>
    <row r="1776" spans="1:30">
      <c r="A1776" s="22" t="s">
        <v>160</v>
      </c>
      <c r="B1776" s="22" t="s">
        <v>531</v>
      </c>
      <c r="C1776" s="23">
        <v>16851432</v>
      </c>
      <c r="D1776" s="22" t="s">
        <v>172</v>
      </c>
      <c r="E1776" s="22" t="s">
        <v>372</v>
      </c>
      <c r="F1776" s="22" t="s">
        <v>532</v>
      </c>
      <c r="G1776" s="23">
        <v>3264185</v>
      </c>
      <c r="H1776" s="22" t="s">
        <v>532</v>
      </c>
      <c r="I1776" s="23">
        <v>2651960</v>
      </c>
      <c r="J1776" s="22" t="s">
        <v>518</v>
      </c>
      <c r="K1776" s="23">
        <v>152.53</v>
      </c>
      <c r="L1776" s="23">
        <v>10465</v>
      </c>
      <c r="M1776" s="23">
        <v>335</v>
      </c>
      <c r="N1776" s="24">
        <v>0.032</v>
      </c>
      <c r="O1776" s="23">
        <v>0.46</v>
      </c>
      <c r="P1776" s="23">
        <v>14.58</v>
      </c>
      <c r="Q1776" s="23">
        <v>1</v>
      </c>
      <c r="R1776" s="23">
        <v>0</v>
      </c>
      <c r="S1776" s="23">
        <v>3</v>
      </c>
      <c r="T1776" s="23">
        <v>0</v>
      </c>
      <c r="U1776" s="23">
        <v>0</v>
      </c>
      <c r="V1776" s="23">
        <v>4</v>
      </c>
      <c r="W1776" s="23">
        <v>38.13</v>
      </c>
      <c r="X1776" s="23">
        <v>0</v>
      </c>
      <c r="Y1776" s="24">
        <v>0</v>
      </c>
      <c r="Z1776" s="23">
        <v>1</v>
      </c>
      <c r="AA1776" s="23">
        <v>0</v>
      </c>
      <c r="AB1776" s="19" t="str">
        <f>VLOOKUP(E:E,笔记匹配!A:X,3,FALSE)</f>
        <v>圆湘琴</v>
      </c>
      <c r="AC1776" s="19" t="str">
        <f>VLOOKUP(E:E,笔记匹配!A:X,2,FALSE)</f>
        <v>月之精华</v>
      </c>
      <c r="AD1776" s="19" t="str">
        <f>VLOOKUP(E:E,笔记匹配!A:X,4,FALSE)</f>
        <v>广禾堂月之精华</v>
      </c>
    </row>
    <row r="1777" spans="1:30">
      <c r="A1777" s="22" t="s">
        <v>160</v>
      </c>
      <c r="B1777" s="22" t="s">
        <v>557</v>
      </c>
      <c r="C1777" s="23">
        <v>17419696</v>
      </c>
      <c r="D1777" s="22" t="s">
        <v>172</v>
      </c>
      <c r="E1777" s="22" t="s">
        <v>372</v>
      </c>
      <c r="F1777" s="22" t="s">
        <v>558</v>
      </c>
      <c r="G1777" s="23">
        <v>3345513</v>
      </c>
      <c r="H1777" s="22" t="s">
        <v>558</v>
      </c>
      <c r="I1777" s="23">
        <v>2733316</v>
      </c>
      <c r="J1777" s="22" t="s">
        <v>518</v>
      </c>
      <c r="K1777" s="23">
        <v>40.98</v>
      </c>
      <c r="L1777" s="23">
        <v>4221</v>
      </c>
      <c r="M1777" s="23">
        <v>140</v>
      </c>
      <c r="N1777" s="24">
        <v>0.0332</v>
      </c>
      <c r="O1777" s="23">
        <v>0.29</v>
      </c>
      <c r="P1777" s="23">
        <v>9.71</v>
      </c>
      <c r="Q1777" s="23">
        <v>2</v>
      </c>
      <c r="R1777" s="23">
        <v>0</v>
      </c>
      <c r="S1777" s="23">
        <v>0</v>
      </c>
      <c r="T1777" s="23">
        <v>0</v>
      </c>
      <c r="U1777" s="23">
        <v>0</v>
      </c>
      <c r="V1777" s="23">
        <v>2</v>
      </c>
      <c r="W1777" s="23">
        <v>20.49</v>
      </c>
      <c r="X1777" s="23">
        <v>0</v>
      </c>
      <c r="Y1777" s="24">
        <v>0</v>
      </c>
      <c r="Z1777" s="23">
        <v>0</v>
      </c>
      <c r="AA1777" s="23">
        <v>0</v>
      </c>
      <c r="AB1777" s="19" t="str">
        <f>VLOOKUP(E:E,笔记匹配!A:X,3,FALSE)</f>
        <v>圆湘琴</v>
      </c>
      <c r="AC1777" s="19" t="str">
        <f>VLOOKUP(E:E,笔记匹配!A:X,2,FALSE)</f>
        <v>月之精华</v>
      </c>
      <c r="AD1777" s="19" t="str">
        <f>VLOOKUP(E:E,笔记匹配!A:X,4,FALSE)</f>
        <v>广禾堂月之精华</v>
      </c>
    </row>
    <row r="1778" spans="1:30">
      <c r="A1778" s="22" t="s">
        <v>160</v>
      </c>
      <c r="B1778" s="22" t="s">
        <v>569</v>
      </c>
      <c r="C1778" s="23">
        <v>17994331</v>
      </c>
      <c r="D1778" s="22" t="s">
        <v>172</v>
      </c>
      <c r="E1778" s="22" t="s">
        <v>372</v>
      </c>
      <c r="F1778" s="22" t="s">
        <v>570</v>
      </c>
      <c r="G1778" s="23">
        <v>3555881</v>
      </c>
      <c r="H1778" s="22" t="s">
        <v>570</v>
      </c>
      <c r="I1778" s="23">
        <v>2940876</v>
      </c>
      <c r="J1778" s="22" t="s">
        <v>518</v>
      </c>
      <c r="K1778" s="23">
        <v>14.6</v>
      </c>
      <c r="L1778" s="23">
        <v>1652</v>
      </c>
      <c r="M1778" s="23">
        <v>50</v>
      </c>
      <c r="N1778" s="24">
        <v>0.0303</v>
      </c>
      <c r="O1778" s="23">
        <v>0.29</v>
      </c>
      <c r="P1778" s="23">
        <v>8.84</v>
      </c>
      <c r="Q1778" s="23">
        <v>0</v>
      </c>
      <c r="R1778" s="23">
        <v>0</v>
      </c>
      <c r="S1778" s="23">
        <v>0</v>
      </c>
      <c r="T1778" s="23">
        <v>0</v>
      </c>
      <c r="U1778" s="23">
        <v>0</v>
      </c>
      <c r="V1778" s="23">
        <v>0</v>
      </c>
      <c r="W1778" s="23">
        <v>0</v>
      </c>
      <c r="X1778" s="23">
        <v>0</v>
      </c>
      <c r="Y1778" s="24">
        <v>0</v>
      </c>
      <c r="Z1778" s="23">
        <v>0</v>
      </c>
      <c r="AA1778" s="23">
        <v>0</v>
      </c>
      <c r="AB1778" s="19" t="str">
        <f>VLOOKUP(E:E,笔记匹配!A:X,3,FALSE)</f>
        <v>圆湘琴</v>
      </c>
      <c r="AC1778" s="19" t="str">
        <f>VLOOKUP(E:E,笔记匹配!A:X,2,FALSE)</f>
        <v>月之精华</v>
      </c>
      <c r="AD1778" s="19" t="str">
        <f>VLOOKUP(E:E,笔记匹配!A:X,4,FALSE)</f>
        <v>广禾堂月之精华</v>
      </c>
    </row>
    <row r="1779" spans="1:30">
      <c r="A1779" s="22" t="s">
        <v>160</v>
      </c>
      <c r="B1779" s="22" t="s">
        <v>372</v>
      </c>
      <c r="C1779" s="23">
        <v>25395570</v>
      </c>
      <c r="D1779" s="22" t="s">
        <v>172</v>
      </c>
      <c r="E1779" s="22" t="s">
        <v>372</v>
      </c>
      <c r="F1779" s="22" t="s">
        <v>634</v>
      </c>
      <c r="G1779" s="23">
        <v>6910502</v>
      </c>
      <c r="H1779" s="22" t="s">
        <v>634</v>
      </c>
      <c r="I1779" s="23">
        <v>5707854</v>
      </c>
      <c r="J1779" s="22" t="s">
        <v>518</v>
      </c>
      <c r="K1779" s="23">
        <v>0</v>
      </c>
      <c r="L1779" s="23">
        <v>14</v>
      </c>
      <c r="M1779" s="23">
        <v>0</v>
      </c>
      <c r="N1779" s="24">
        <v>0</v>
      </c>
      <c r="O1779" s="23">
        <v>0</v>
      </c>
      <c r="P1779" s="23">
        <v>0</v>
      </c>
      <c r="Q1779" s="23">
        <v>0</v>
      </c>
      <c r="R1779" s="23">
        <v>0</v>
      </c>
      <c r="S1779" s="23">
        <v>0</v>
      </c>
      <c r="T1779" s="23">
        <v>0</v>
      </c>
      <c r="U1779" s="23">
        <v>0</v>
      </c>
      <c r="V1779" s="23">
        <v>0</v>
      </c>
      <c r="W1779" s="23">
        <v>0</v>
      </c>
      <c r="X1779" s="23">
        <v>0</v>
      </c>
      <c r="Y1779" s="24">
        <v>0</v>
      </c>
      <c r="Z1779" s="23">
        <v>0</v>
      </c>
      <c r="AA1779" s="23">
        <v>0</v>
      </c>
      <c r="AB1779" s="19" t="str">
        <f>VLOOKUP(E:E,笔记匹配!A:X,3,FALSE)</f>
        <v>圆湘琴</v>
      </c>
      <c r="AC1779" s="19" t="str">
        <f>VLOOKUP(E:E,笔记匹配!A:X,2,FALSE)</f>
        <v>月之精华</v>
      </c>
      <c r="AD1779" s="19" t="str">
        <f>VLOOKUP(E:E,笔记匹配!A:X,4,FALSE)</f>
        <v>广禾堂月之精华</v>
      </c>
    </row>
    <row r="1780" spans="1:30">
      <c r="A1780" s="25" t="s">
        <v>161</v>
      </c>
      <c r="B1780" s="25" t="s">
        <v>521</v>
      </c>
      <c r="C1780" s="26">
        <v>16642222</v>
      </c>
      <c r="D1780" s="25" t="s">
        <v>172</v>
      </c>
      <c r="E1780" s="25" t="s">
        <v>372</v>
      </c>
      <c r="F1780" s="25" t="s">
        <v>522</v>
      </c>
      <c r="G1780" s="26">
        <v>3233847</v>
      </c>
      <c r="H1780" s="25" t="s">
        <v>522</v>
      </c>
      <c r="I1780" s="26">
        <v>2619163</v>
      </c>
      <c r="J1780" s="25" t="s">
        <v>518</v>
      </c>
      <c r="K1780" s="26">
        <v>24.26</v>
      </c>
      <c r="L1780" s="26">
        <v>2604</v>
      </c>
      <c r="M1780" s="26">
        <v>82</v>
      </c>
      <c r="N1780" s="27">
        <v>0.0315</v>
      </c>
      <c r="O1780" s="26">
        <v>0.3</v>
      </c>
      <c r="P1780" s="26">
        <v>9.32</v>
      </c>
      <c r="Q1780" s="26">
        <v>2</v>
      </c>
      <c r="R1780" s="26">
        <v>0</v>
      </c>
      <c r="S1780" s="26">
        <v>0</v>
      </c>
      <c r="T1780" s="26">
        <v>0</v>
      </c>
      <c r="U1780" s="26">
        <v>0</v>
      </c>
      <c r="V1780" s="26">
        <v>2</v>
      </c>
      <c r="W1780" s="26">
        <v>12.13</v>
      </c>
      <c r="X1780" s="26">
        <v>0</v>
      </c>
      <c r="Y1780" s="27">
        <v>0</v>
      </c>
      <c r="Z1780" s="26">
        <v>0</v>
      </c>
      <c r="AA1780" s="26">
        <v>0</v>
      </c>
      <c r="AB1780" s="19" t="str">
        <f>VLOOKUP(E:E,笔记匹配!A:X,3,FALSE)</f>
        <v>圆湘琴</v>
      </c>
      <c r="AC1780" s="19" t="str">
        <f>VLOOKUP(E:E,笔记匹配!A:X,2,FALSE)</f>
        <v>月之精华</v>
      </c>
      <c r="AD1780" s="19" t="str">
        <f>VLOOKUP(E:E,笔记匹配!A:X,4,FALSE)</f>
        <v>广禾堂月之精华</v>
      </c>
    </row>
    <row r="1781" spans="1:30">
      <c r="A1781" s="25" t="s">
        <v>161</v>
      </c>
      <c r="B1781" s="25" t="s">
        <v>521</v>
      </c>
      <c r="C1781" s="26">
        <v>16642794</v>
      </c>
      <c r="D1781" s="25" t="s">
        <v>172</v>
      </c>
      <c r="E1781" s="25" t="s">
        <v>372</v>
      </c>
      <c r="F1781" s="25" t="s">
        <v>523</v>
      </c>
      <c r="G1781" s="26">
        <v>3233955</v>
      </c>
      <c r="H1781" s="25" t="s">
        <v>523</v>
      </c>
      <c r="I1781" s="26">
        <v>2619293</v>
      </c>
      <c r="J1781" s="25" t="s">
        <v>518</v>
      </c>
      <c r="K1781" s="26">
        <v>353.96</v>
      </c>
      <c r="L1781" s="26">
        <v>14670</v>
      </c>
      <c r="M1781" s="26">
        <v>440</v>
      </c>
      <c r="N1781" s="27">
        <v>0.03</v>
      </c>
      <c r="O1781" s="26">
        <v>0.8</v>
      </c>
      <c r="P1781" s="26">
        <v>24.13</v>
      </c>
      <c r="Q1781" s="26">
        <v>5</v>
      </c>
      <c r="R1781" s="26">
        <v>0</v>
      </c>
      <c r="S1781" s="26">
        <v>1</v>
      </c>
      <c r="T1781" s="26">
        <v>0</v>
      </c>
      <c r="U1781" s="26">
        <v>0</v>
      </c>
      <c r="V1781" s="26">
        <v>6</v>
      </c>
      <c r="W1781" s="26">
        <v>58.99</v>
      </c>
      <c r="X1781" s="26">
        <v>0</v>
      </c>
      <c r="Y1781" s="27">
        <v>0</v>
      </c>
      <c r="Z1781" s="26">
        <v>1</v>
      </c>
      <c r="AA1781" s="26">
        <v>0</v>
      </c>
      <c r="AB1781" s="19" t="str">
        <f>VLOOKUP(E:E,笔记匹配!A:X,3,FALSE)</f>
        <v>圆湘琴</v>
      </c>
      <c r="AC1781" s="19" t="str">
        <f>VLOOKUP(E:E,笔记匹配!A:X,2,FALSE)</f>
        <v>月之精华</v>
      </c>
      <c r="AD1781" s="19" t="str">
        <f>VLOOKUP(E:E,笔记匹配!A:X,4,FALSE)</f>
        <v>广禾堂月之精华</v>
      </c>
    </row>
    <row r="1782" spans="1:30">
      <c r="A1782" s="25" t="s">
        <v>161</v>
      </c>
      <c r="B1782" s="25" t="s">
        <v>521</v>
      </c>
      <c r="C1782" s="26">
        <v>16642894</v>
      </c>
      <c r="D1782" s="25" t="s">
        <v>172</v>
      </c>
      <c r="E1782" s="25" t="s">
        <v>372</v>
      </c>
      <c r="F1782" s="25" t="s">
        <v>524</v>
      </c>
      <c r="G1782" s="26">
        <v>3233979</v>
      </c>
      <c r="H1782" s="25" t="s">
        <v>524</v>
      </c>
      <c r="I1782" s="26">
        <v>2619310</v>
      </c>
      <c r="J1782" s="25" t="s">
        <v>518</v>
      </c>
      <c r="K1782" s="26">
        <v>3.9</v>
      </c>
      <c r="L1782" s="26">
        <v>313</v>
      </c>
      <c r="M1782" s="26">
        <v>13</v>
      </c>
      <c r="N1782" s="27">
        <v>0.0415</v>
      </c>
      <c r="O1782" s="26">
        <v>0.3</v>
      </c>
      <c r="P1782" s="26">
        <v>12.46</v>
      </c>
      <c r="Q1782" s="26">
        <v>0</v>
      </c>
      <c r="R1782" s="26">
        <v>0</v>
      </c>
      <c r="S1782" s="26">
        <v>0</v>
      </c>
      <c r="T1782" s="26">
        <v>0</v>
      </c>
      <c r="U1782" s="26">
        <v>0</v>
      </c>
      <c r="V1782" s="26">
        <v>0</v>
      </c>
      <c r="W1782" s="26">
        <v>0</v>
      </c>
      <c r="X1782" s="26">
        <v>0</v>
      </c>
      <c r="Y1782" s="27">
        <v>0</v>
      </c>
      <c r="Z1782" s="26">
        <v>0</v>
      </c>
      <c r="AA1782" s="26">
        <v>0</v>
      </c>
      <c r="AB1782" s="19" t="str">
        <f>VLOOKUP(E:E,笔记匹配!A:X,3,FALSE)</f>
        <v>圆湘琴</v>
      </c>
      <c r="AC1782" s="19" t="str">
        <f>VLOOKUP(E:E,笔记匹配!A:X,2,FALSE)</f>
        <v>月之精华</v>
      </c>
      <c r="AD1782" s="19" t="str">
        <f>VLOOKUP(E:E,笔记匹配!A:X,4,FALSE)</f>
        <v>广禾堂月之精华</v>
      </c>
    </row>
    <row r="1783" spans="1:30">
      <c r="A1783" s="25" t="s">
        <v>161</v>
      </c>
      <c r="B1783" s="25" t="s">
        <v>531</v>
      </c>
      <c r="C1783" s="26">
        <v>16851432</v>
      </c>
      <c r="D1783" s="25" t="s">
        <v>172</v>
      </c>
      <c r="E1783" s="25" t="s">
        <v>372</v>
      </c>
      <c r="F1783" s="25" t="s">
        <v>532</v>
      </c>
      <c r="G1783" s="26">
        <v>3264185</v>
      </c>
      <c r="H1783" s="25" t="s">
        <v>532</v>
      </c>
      <c r="I1783" s="26">
        <v>2651960</v>
      </c>
      <c r="J1783" s="25" t="s">
        <v>518</v>
      </c>
      <c r="K1783" s="26">
        <v>155.9</v>
      </c>
      <c r="L1783" s="26">
        <v>9596</v>
      </c>
      <c r="M1783" s="26">
        <v>345</v>
      </c>
      <c r="N1783" s="27">
        <v>0.036</v>
      </c>
      <c r="O1783" s="26">
        <v>0.45</v>
      </c>
      <c r="P1783" s="26">
        <v>16.25</v>
      </c>
      <c r="Q1783" s="26">
        <v>4</v>
      </c>
      <c r="R1783" s="26">
        <v>1</v>
      </c>
      <c r="S1783" s="26">
        <v>3</v>
      </c>
      <c r="T1783" s="26">
        <v>0</v>
      </c>
      <c r="U1783" s="26">
        <v>0</v>
      </c>
      <c r="V1783" s="26">
        <v>8</v>
      </c>
      <c r="W1783" s="26">
        <v>19.49</v>
      </c>
      <c r="X1783" s="26">
        <v>0</v>
      </c>
      <c r="Y1783" s="27">
        <v>0</v>
      </c>
      <c r="Z1783" s="26">
        <v>0</v>
      </c>
      <c r="AA1783" s="26">
        <v>2</v>
      </c>
      <c r="AB1783" s="19" t="str">
        <f>VLOOKUP(E:E,笔记匹配!A:X,3,FALSE)</f>
        <v>圆湘琴</v>
      </c>
      <c r="AC1783" s="19" t="str">
        <f>VLOOKUP(E:E,笔记匹配!A:X,2,FALSE)</f>
        <v>月之精华</v>
      </c>
      <c r="AD1783" s="19" t="str">
        <f>VLOOKUP(E:E,笔记匹配!A:X,4,FALSE)</f>
        <v>广禾堂月之精华</v>
      </c>
    </row>
    <row r="1784" spans="1:30">
      <c r="A1784" s="25" t="s">
        <v>161</v>
      </c>
      <c r="B1784" s="25" t="s">
        <v>557</v>
      </c>
      <c r="C1784" s="26">
        <v>17419696</v>
      </c>
      <c r="D1784" s="25" t="s">
        <v>172</v>
      </c>
      <c r="E1784" s="25" t="s">
        <v>372</v>
      </c>
      <c r="F1784" s="25" t="s">
        <v>558</v>
      </c>
      <c r="G1784" s="26">
        <v>3345513</v>
      </c>
      <c r="H1784" s="25" t="s">
        <v>558</v>
      </c>
      <c r="I1784" s="26">
        <v>2733316</v>
      </c>
      <c r="J1784" s="25" t="s">
        <v>518</v>
      </c>
      <c r="K1784" s="26">
        <v>35.96</v>
      </c>
      <c r="L1784" s="26">
        <v>4052</v>
      </c>
      <c r="M1784" s="26">
        <v>121</v>
      </c>
      <c r="N1784" s="27">
        <v>0.0299</v>
      </c>
      <c r="O1784" s="26">
        <v>0.3</v>
      </c>
      <c r="P1784" s="26">
        <v>8.87</v>
      </c>
      <c r="Q1784" s="26">
        <v>1</v>
      </c>
      <c r="R1784" s="26">
        <v>0</v>
      </c>
      <c r="S1784" s="26">
        <v>0</v>
      </c>
      <c r="T1784" s="26">
        <v>0</v>
      </c>
      <c r="U1784" s="26">
        <v>0</v>
      </c>
      <c r="V1784" s="26">
        <v>1</v>
      </c>
      <c r="W1784" s="26">
        <v>35.96</v>
      </c>
      <c r="X1784" s="26">
        <v>0</v>
      </c>
      <c r="Y1784" s="27">
        <v>0</v>
      </c>
      <c r="Z1784" s="26">
        <v>0</v>
      </c>
      <c r="AA1784" s="26">
        <v>1</v>
      </c>
      <c r="AB1784" s="19" t="str">
        <f>VLOOKUP(E:E,笔记匹配!A:X,3,FALSE)</f>
        <v>圆湘琴</v>
      </c>
      <c r="AC1784" s="19" t="str">
        <f>VLOOKUP(E:E,笔记匹配!A:X,2,FALSE)</f>
        <v>月之精华</v>
      </c>
      <c r="AD1784" s="19" t="str">
        <f>VLOOKUP(E:E,笔记匹配!A:X,4,FALSE)</f>
        <v>广禾堂月之精华</v>
      </c>
    </row>
    <row r="1785" spans="1:30">
      <c r="A1785" s="25" t="s">
        <v>161</v>
      </c>
      <c r="B1785" s="25" t="s">
        <v>569</v>
      </c>
      <c r="C1785" s="26">
        <v>17994331</v>
      </c>
      <c r="D1785" s="25" t="s">
        <v>172</v>
      </c>
      <c r="E1785" s="25" t="s">
        <v>372</v>
      </c>
      <c r="F1785" s="25" t="s">
        <v>570</v>
      </c>
      <c r="G1785" s="26">
        <v>3555881</v>
      </c>
      <c r="H1785" s="25" t="s">
        <v>570</v>
      </c>
      <c r="I1785" s="26">
        <v>2940876</v>
      </c>
      <c r="J1785" s="25" t="s">
        <v>518</v>
      </c>
      <c r="K1785" s="26">
        <v>14.91</v>
      </c>
      <c r="L1785" s="26">
        <v>1357</v>
      </c>
      <c r="M1785" s="26">
        <v>51</v>
      </c>
      <c r="N1785" s="27">
        <v>0.0376</v>
      </c>
      <c r="O1785" s="26">
        <v>0.29</v>
      </c>
      <c r="P1785" s="26">
        <v>10.99</v>
      </c>
      <c r="Q1785" s="26">
        <v>0</v>
      </c>
      <c r="R1785" s="26">
        <v>0</v>
      </c>
      <c r="S1785" s="26">
        <v>0</v>
      </c>
      <c r="T1785" s="26">
        <v>0</v>
      </c>
      <c r="U1785" s="26">
        <v>0</v>
      </c>
      <c r="V1785" s="26">
        <v>0</v>
      </c>
      <c r="W1785" s="26">
        <v>0</v>
      </c>
      <c r="X1785" s="26">
        <v>0</v>
      </c>
      <c r="Y1785" s="27">
        <v>0</v>
      </c>
      <c r="Z1785" s="26">
        <v>0</v>
      </c>
      <c r="AA1785" s="26">
        <v>0</v>
      </c>
      <c r="AB1785" s="19" t="str">
        <f>VLOOKUP(E:E,笔记匹配!A:X,3,FALSE)</f>
        <v>圆湘琴</v>
      </c>
      <c r="AC1785" s="19" t="str">
        <f>VLOOKUP(E:E,笔记匹配!A:X,2,FALSE)</f>
        <v>月之精华</v>
      </c>
      <c r="AD1785" s="19" t="str">
        <f>VLOOKUP(E:E,笔记匹配!A:X,4,FALSE)</f>
        <v>广禾堂月之精华</v>
      </c>
    </row>
    <row r="1786" spans="1:30">
      <c r="A1786" s="25" t="s">
        <v>161</v>
      </c>
      <c r="B1786" s="25" t="s">
        <v>372</v>
      </c>
      <c r="C1786" s="26">
        <v>25395570</v>
      </c>
      <c r="D1786" s="25" t="s">
        <v>172</v>
      </c>
      <c r="E1786" s="25" t="s">
        <v>372</v>
      </c>
      <c r="F1786" s="25" t="s">
        <v>634</v>
      </c>
      <c r="G1786" s="26">
        <v>6910502</v>
      </c>
      <c r="H1786" s="25" t="s">
        <v>634</v>
      </c>
      <c r="I1786" s="26">
        <v>5707854</v>
      </c>
      <c r="J1786" s="25" t="s">
        <v>518</v>
      </c>
      <c r="K1786" s="26">
        <v>0</v>
      </c>
      <c r="L1786" s="26">
        <v>31</v>
      </c>
      <c r="M1786" s="26">
        <v>0</v>
      </c>
      <c r="N1786" s="27">
        <v>0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  <c r="T1786" s="26">
        <v>0</v>
      </c>
      <c r="U1786" s="26">
        <v>0</v>
      </c>
      <c r="V1786" s="26">
        <v>0</v>
      </c>
      <c r="W1786" s="26">
        <v>0</v>
      </c>
      <c r="X1786" s="26">
        <v>0</v>
      </c>
      <c r="Y1786" s="27">
        <v>0</v>
      </c>
      <c r="Z1786" s="26">
        <v>0</v>
      </c>
      <c r="AA1786" s="26">
        <v>0</v>
      </c>
      <c r="AB1786" s="19" t="str">
        <f>VLOOKUP(E:E,笔记匹配!A:X,3,FALSE)</f>
        <v>圆湘琴</v>
      </c>
      <c r="AC1786" s="19" t="str">
        <f>VLOOKUP(E:E,笔记匹配!A:X,2,FALSE)</f>
        <v>月之精华</v>
      </c>
      <c r="AD1786" s="19" t="str">
        <f>VLOOKUP(E:E,笔记匹配!A:X,4,FALSE)</f>
        <v>广禾堂月之精华</v>
      </c>
    </row>
    <row r="1787" spans="1:30">
      <c r="A1787" s="25" t="s">
        <v>162</v>
      </c>
      <c r="B1787" s="25" t="s">
        <v>521</v>
      </c>
      <c r="C1787" s="26">
        <v>16642222</v>
      </c>
      <c r="D1787" s="25" t="s">
        <v>172</v>
      </c>
      <c r="E1787" s="25" t="s">
        <v>372</v>
      </c>
      <c r="F1787" s="25" t="s">
        <v>522</v>
      </c>
      <c r="G1787" s="26">
        <v>3233847</v>
      </c>
      <c r="H1787" s="25" t="s">
        <v>522</v>
      </c>
      <c r="I1787" s="26">
        <v>2619163</v>
      </c>
      <c r="J1787" s="25" t="s">
        <v>518</v>
      </c>
      <c r="K1787" s="26">
        <v>29.48</v>
      </c>
      <c r="L1787" s="26">
        <v>2809</v>
      </c>
      <c r="M1787" s="26">
        <v>100</v>
      </c>
      <c r="N1787" s="27">
        <v>0.0356</v>
      </c>
      <c r="O1787" s="26">
        <v>0.29</v>
      </c>
      <c r="P1787" s="26">
        <v>10.49</v>
      </c>
      <c r="Q1787" s="26">
        <v>2</v>
      </c>
      <c r="R1787" s="26">
        <v>0</v>
      </c>
      <c r="S1787" s="26">
        <v>1</v>
      </c>
      <c r="T1787" s="26">
        <v>0</v>
      </c>
      <c r="U1787" s="26">
        <v>0</v>
      </c>
      <c r="V1787" s="26">
        <v>3</v>
      </c>
      <c r="W1787" s="26">
        <v>9.83</v>
      </c>
      <c r="X1787" s="26">
        <v>0</v>
      </c>
      <c r="Y1787" s="27">
        <v>0</v>
      </c>
      <c r="Z1787" s="26">
        <v>0</v>
      </c>
      <c r="AA1787" s="26">
        <v>0</v>
      </c>
      <c r="AB1787" s="19" t="str">
        <f>VLOOKUP(E:E,笔记匹配!A:X,3,FALSE)</f>
        <v>圆湘琴</v>
      </c>
      <c r="AC1787" s="19" t="str">
        <f>VLOOKUP(E:E,笔记匹配!A:X,2,FALSE)</f>
        <v>月之精华</v>
      </c>
      <c r="AD1787" s="19" t="str">
        <f>VLOOKUP(E:E,笔记匹配!A:X,4,FALSE)</f>
        <v>广禾堂月之精华</v>
      </c>
    </row>
    <row r="1788" spans="1:30">
      <c r="A1788" s="25" t="s">
        <v>162</v>
      </c>
      <c r="B1788" s="25" t="s">
        <v>521</v>
      </c>
      <c r="C1788" s="26">
        <v>16642794</v>
      </c>
      <c r="D1788" s="25" t="s">
        <v>172</v>
      </c>
      <c r="E1788" s="25" t="s">
        <v>372</v>
      </c>
      <c r="F1788" s="25" t="s">
        <v>523</v>
      </c>
      <c r="G1788" s="26">
        <v>3233955</v>
      </c>
      <c r="H1788" s="25" t="s">
        <v>523</v>
      </c>
      <c r="I1788" s="26">
        <v>2619293</v>
      </c>
      <c r="J1788" s="25" t="s">
        <v>518</v>
      </c>
      <c r="K1788" s="26">
        <v>343.3</v>
      </c>
      <c r="L1788" s="26">
        <v>13751</v>
      </c>
      <c r="M1788" s="26">
        <v>422</v>
      </c>
      <c r="N1788" s="27">
        <v>0.0307</v>
      </c>
      <c r="O1788" s="26">
        <v>0.81</v>
      </c>
      <c r="P1788" s="26">
        <v>24.97</v>
      </c>
      <c r="Q1788" s="26">
        <v>2</v>
      </c>
      <c r="R1788" s="26">
        <v>0</v>
      </c>
      <c r="S1788" s="26">
        <v>3</v>
      </c>
      <c r="T1788" s="26">
        <v>0</v>
      </c>
      <c r="U1788" s="26">
        <v>0</v>
      </c>
      <c r="V1788" s="26">
        <v>5</v>
      </c>
      <c r="W1788" s="26">
        <v>68.66</v>
      </c>
      <c r="X1788" s="26">
        <v>0</v>
      </c>
      <c r="Y1788" s="27">
        <v>0</v>
      </c>
      <c r="Z1788" s="26">
        <v>1</v>
      </c>
      <c r="AA1788" s="26">
        <v>0</v>
      </c>
      <c r="AB1788" s="19" t="str">
        <f>VLOOKUP(E:E,笔记匹配!A:X,3,FALSE)</f>
        <v>圆湘琴</v>
      </c>
      <c r="AC1788" s="19" t="str">
        <f>VLOOKUP(E:E,笔记匹配!A:X,2,FALSE)</f>
        <v>月之精华</v>
      </c>
      <c r="AD1788" s="19" t="str">
        <f>VLOOKUP(E:E,笔记匹配!A:X,4,FALSE)</f>
        <v>广禾堂月之精华</v>
      </c>
    </row>
    <row r="1789" spans="1:30">
      <c r="A1789" s="25" t="s">
        <v>162</v>
      </c>
      <c r="B1789" s="25" t="s">
        <v>521</v>
      </c>
      <c r="C1789" s="26">
        <v>16642894</v>
      </c>
      <c r="D1789" s="25" t="s">
        <v>172</v>
      </c>
      <c r="E1789" s="25" t="s">
        <v>372</v>
      </c>
      <c r="F1789" s="25" t="s">
        <v>524</v>
      </c>
      <c r="G1789" s="26">
        <v>3233979</v>
      </c>
      <c r="H1789" s="25" t="s">
        <v>524</v>
      </c>
      <c r="I1789" s="26">
        <v>2619310</v>
      </c>
      <c r="J1789" s="25" t="s">
        <v>518</v>
      </c>
      <c r="K1789" s="26">
        <v>1.46</v>
      </c>
      <c r="L1789" s="26">
        <v>303</v>
      </c>
      <c r="M1789" s="26">
        <v>5</v>
      </c>
      <c r="N1789" s="27">
        <v>0.0165</v>
      </c>
      <c r="O1789" s="26">
        <v>0.29</v>
      </c>
      <c r="P1789" s="26">
        <v>4.82</v>
      </c>
      <c r="Q1789" s="26">
        <v>0</v>
      </c>
      <c r="R1789" s="26">
        <v>0</v>
      </c>
      <c r="S1789" s="26">
        <v>0</v>
      </c>
      <c r="T1789" s="26">
        <v>0</v>
      </c>
      <c r="U1789" s="26">
        <v>0</v>
      </c>
      <c r="V1789" s="26">
        <v>0</v>
      </c>
      <c r="W1789" s="26">
        <v>0</v>
      </c>
      <c r="X1789" s="26">
        <v>0</v>
      </c>
      <c r="Y1789" s="27">
        <v>0</v>
      </c>
      <c r="Z1789" s="26">
        <v>0</v>
      </c>
      <c r="AA1789" s="26">
        <v>0</v>
      </c>
      <c r="AB1789" s="19" t="str">
        <f>VLOOKUP(E:E,笔记匹配!A:X,3,FALSE)</f>
        <v>圆湘琴</v>
      </c>
      <c r="AC1789" s="19" t="str">
        <f>VLOOKUP(E:E,笔记匹配!A:X,2,FALSE)</f>
        <v>月之精华</v>
      </c>
      <c r="AD1789" s="19" t="str">
        <f>VLOOKUP(E:E,笔记匹配!A:X,4,FALSE)</f>
        <v>广禾堂月之精华</v>
      </c>
    </row>
    <row r="1790" spans="1:30">
      <c r="A1790" s="25" t="s">
        <v>162</v>
      </c>
      <c r="B1790" s="25" t="s">
        <v>531</v>
      </c>
      <c r="C1790" s="26">
        <v>16851432</v>
      </c>
      <c r="D1790" s="25" t="s">
        <v>172</v>
      </c>
      <c r="E1790" s="25" t="s">
        <v>372</v>
      </c>
      <c r="F1790" s="25" t="s">
        <v>532</v>
      </c>
      <c r="G1790" s="26">
        <v>3264185</v>
      </c>
      <c r="H1790" s="25" t="s">
        <v>532</v>
      </c>
      <c r="I1790" s="26">
        <v>2651960</v>
      </c>
      <c r="J1790" s="25" t="s">
        <v>518</v>
      </c>
      <c r="K1790" s="26">
        <v>163.72</v>
      </c>
      <c r="L1790" s="26">
        <v>10823</v>
      </c>
      <c r="M1790" s="26">
        <v>358</v>
      </c>
      <c r="N1790" s="27">
        <v>0.0331</v>
      </c>
      <c r="O1790" s="26">
        <v>0.46</v>
      </c>
      <c r="P1790" s="26">
        <v>15.13</v>
      </c>
      <c r="Q1790" s="26">
        <v>1</v>
      </c>
      <c r="R1790" s="26">
        <v>0</v>
      </c>
      <c r="S1790" s="26">
        <v>1</v>
      </c>
      <c r="T1790" s="26">
        <v>0</v>
      </c>
      <c r="U1790" s="26">
        <v>0</v>
      </c>
      <c r="V1790" s="26">
        <v>2</v>
      </c>
      <c r="W1790" s="26">
        <v>81.86</v>
      </c>
      <c r="X1790" s="26">
        <v>0</v>
      </c>
      <c r="Y1790" s="27">
        <v>0</v>
      </c>
      <c r="Z1790" s="26">
        <v>2</v>
      </c>
      <c r="AA1790" s="26">
        <v>0</v>
      </c>
      <c r="AB1790" s="19" t="str">
        <f>VLOOKUP(E:E,笔记匹配!A:X,3,FALSE)</f>
        <v>圆湘琴</v>
      </c>
      <c r="AC1790" s="19" t="str">
        <f>VLOOKUP(E:E,笔记匹配!A:X,2,FALSE)</f>
        <v>月之精华</v>
      </c>
      <c r="AD1790" s="19" t="str">
        <f>VLOOKUP(E:E,笔记匹配!A:X,4,FALSE)</f>
        <v>广禾堂月之精华</v>
      </c>
    </row>
    <row r="1791" spans="1:30">
      <c r="A1791" s="25" t="s">
        <v>162</v>
      </c>
      <c r="B1791" s="25" t="s">
        <v>557</v>
      </c>
      <c r="C1791" s="26">
        <v>17419696</v>
      </c>
      <c r="D1791" s="25" t="s">
        <v>172</v>
      </c>
      <c r="E1791" s="25" t="s">
        <v>372</v>
      </c>
      <c r="F1791" s="25" t="s">
        <v>558</v>
      </c>
      <c r="G1791" s="26">
        <v>3345513</v>
      </c>
      <c r="H1791" s="25" t="s">
        <v>558</v>
      </c>
      <c r="I1791" s="26">
        <v>2733316</v>
      </c>
      <c r="J1791" s="25" t="s">
        <v>518</v>
      </c>
      <c r="K1791" s="26">
        <v>37.36</v>
      </c>
      <c r="L1791" s="26">
        <v>4019</v>
      </c>
      <c r="M1791" s="26">
        <v>126</v>
      </c>
      <c r="N1791" s="27">
        <v>0.0314</v>
      </c>
      <c r="O1791" s="26">
        <v>0.3</v>
      </c>
      <c r="P1791" s="26">
        <v>9.3</v>
      </c>
      <c r="Q1791" s="26">
        <v>2</v>
      </c>
      <c r="R1791" s="26">
        <v>0</v>
      </c>
      <c r="S1791" s="26">
        <v>0</v>
      </c>
      <c r="T1791" s="26">
        <v>0</v>
      </c>
      <c r="U1791" s="26">
        <v>0</v>
      </c>
      <c r="V1791" s="26">
        <v>2</v>
      </c>
      <c r="W1791" s="26">
        <v>18.68</v>
      </c>
      <c r="X1791" s="26">
        <v>0</v>
      </c>
      <c r="Y1791" s="27">
        <v>0</v>
      </c>
      <c r="Z1791" s="26">
        <v>1</v>
      </c>
      <c r="AA1791" s="26">
        <v>0</v>
      </c>
      <c r="AB1791" s="19" t="str">
        <f>VLOOKUP(E:E,笔记匹配!A:X,3,FALSE)</f>
        <v>圆湘琴</v>
      </c>
      <c r="AC1791" s="19" t="str">
        <f>VLOOKUP(E:E,笔记匹配!A:X,2,FALSE)</f>
        <v>月之精华</v>
      </c>
      <c r="AD1791" s="19" t="str">
        <f>VLOOKUP(E:E,笔记匹配!A:X,4,FALSE)</f>
        <v>广禾堂月之精华</v>
      </c>
    </row>
    <row r="1792" spans="1:30">
      <c r="A1792" s="25" t="s">
        <v>162</v>
      </c>
      <c r="B1792" s="25" t="s">
        <v>569</v>
      </c>
      <c r="C1792" s="26">
        <v>17994331</v>
      </c>
      <c r="D1792" s="25" t="s">
        <v>172</v>
      </c>
      <c r="E1792" s="25" t="s">
        <v>372</v>
      </c>
      <c r="F1792" s="25" t="s">
        <v>570</v>
      </c>
      <c r="G1792" s="26">
        <v>3555881</v>
      </c>
      <c r="H1792" s="25" t="s">
        <v>570</v>
      </c>
      <c r="I1792" s="26">
        <v>2940876</v>
      </c>
      <c r="J1792" s="25" t="s">
        <v>518</v>
      </c>
      <c r="K1792" s="26">
        <v>16.89</v>
      </c>
      <c r="L1792" s="26">
        <v>1463</v>
      </c>
      <c r="M1792" s="26">
        <v>59</v>
      </c>
      <c r="N1792" s="27">
        <v>0.0403</v>
      </c>
      <c r="O1792" s="26">
        <v>0.29</v>
      </c>
      <c r="P1792" s="26">
        <v>11.54</v>
      </c>
      <c r="Q1792" s="26">
        <v>2</v>
      </c>
      <c r="R1792" s="26">
        <v>0</v>
      </c>
      <c r="S1792" s="26">
        <v>0</v>
      </c>
      <c r="T1792" s="26">
        <v>0</v>
      </c>
      <c r="U1792" s="26">
        <v>0</v>
      </c>
      <c r="V1792" s="26">
        <v>2</v>
      </c>
      <c r="W1792" s="26">
        <v>8.44</v>
      </c>
      <c r="X1792" s="26">
        <v>0</v>
      </c>
      <c r="Y1792" s="27">
        <v>0</v>
      </c>
      <c r="Z1792" s="26">
        <v>0</v>
      </c>
      <c r="AA1792" s="26">
        <v>0</v>
      </c>
      <c r="AB1792" s="19" t="str">
        <f>VLOOKUP(E:E,笔记匹配!A:X,3,FALSE)</f>
        <v>圆湘琴</v>
      </c>
      <c r="AC1792" s="19" t="str">
        <f>VLOOKUP(E:E,笔记匹配!A:X,2,FALSE)</f>
        <v>月之精华</v>
      </c>
      <c r="AD1792" s="19" t="str">
        <f>VLOOKUP(E:E,笔记匹配!A:X,4,FALSE)</f>
        <v>广禾堂月之精华</v>
      </c>
    </row>
    <row r="1793" spans="1:30">
      <c r="A1793" s="25" t="s">
        <v>162</v>
      </c>
      <c r="B1793" s="25" t="s">
        <v>372</v>
      </c>
      <c r="C1793" s="26">
        <v>25395570</v>
      </c>
      <c r="D1793" s="25" t="s">
        <v>172</v>
      </c>
      <c r="E1793" s="25" t="s">
        <v>372</v>
      </c>
      <c r="F1793" s="25" t="s">
        <v>634</v>
      </c>
      <c r="G1793" s="26">
        <v>6910502</v>
      </c>
      <c r="H1793" s="25" t="s">
        <v>634</v>
      </c>
      <c r="I1793" s="26">
        <v>5707854</v>
      </c>
      <c r="J1793" s="25" t="s">
        <v>518</v>
      </c>
      <c r="K1793" s="26">
        <v>0</v>
      </c>
      <c r="L1793" s="26">
        <v>21</v>
      </c>
      <c r="M1793" s="26">
        <v>0</v>
      </c>
      <c r="N1793" s="27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  <c r="T1793" s="26">
        <v>0</v>
      </c>
      <c r="U1793" s="26">
        <v>0</v>
      </c>
      <c r="V1793" s="26">
        <v>0</v>
      </c>
      <c r="W1793" s="26">
        <v>0</v>
      </c>
      <c r="X1793" s="26">
        <v>0</v>
      </c>
      <c r="Y1793" s="27">
        <v>0</v>
      </c>
      <c r="Z1793" s="26">
        <v>0</v>
      </c>
      <c r="AA1793" s="26">
        <v>0</v>
      </c>
      <c r="AB1793" s="19" t="str">
        <f>VLOOKUP(E:E,笔记匹配!A:X,3,FALSE)</f>
        <v>圆湘琴</v>
      </c>
      <c r="AC1793" s="19" t="str">
        <f>VLOOKUP(E:E,笔记匹配!A:X,2,FALSE)</f>
        <v>月之精华</v>
      </c>
      <c r="AD1793" s="19" t="str">
        <f>VLOOKUP(E:E,笔记匹配!A:X,4,FALSE)</f>
        <v>广禾堂月之精华</v>
      </c>
    </row>
    <row r="1794" spans="1:30">
      <c r="A1794" s="25" t="s">
        <v>163</v>
      </c>
      <c r="B1794" s="25" t="s">
        <v>521</v>
      </c>
      <c r="C1794" s="26">
        <v>16642222</v>
      </c>
      <c r="D1794" s="25" t="s">
        <v>172</v>
      </c>
      <c r="E1794" s="25" t="s">
        <v>372</v>
      </c>
      <c r="F1794" s="25" t="s">
        <v>522</v>
      </c>
      <c r="G1794" s="26">
        <v>3233847</v>
      </c>
      <c r="H1794" s="25" t="s">
        <v>522</v>
      </c>
      <c r="I1794" s="26">
        <v>2619163</v>
      </c>
      <c r="J1794" s="25" t="s">
        <v>518</v>
      </c>
      <c r="K1794" s="26">
        <v>25.61</v>
      </c>
      <c r="L1794" s="26">
        <v>2703</v>
      </c>
      <c r="M1794" s="26">
        <v>87</v>
      </c>
      <c r="N1794" s="27">
        <v>0.0322</v>
      </c>
      <c r="O1794" s="26">
        <v>0.29</v>
      </c>
      <c r="P1794" s="26">
        <v>9.47</v>
      </c>
      <c r="Q1794" s="26">
        <v>0</v>
      </c>
      <c r="R1794" s="26">
        <v>0</v>
      </c>
      <c r="S1794" s="26">
        <v>0</v>
      </c>
      <c r="T1794" s="26">
        <v>0</v>
      </c>
      <c r="U1794" s="26">
        <v>0</v>
      </c>
      <c r="V1794" s="26">
        <v>0</v>
      </c>
      <c r="W1794" s="26">
        <v>0</v>
      </c>
      <c r="X1794" s="26">
        <v>0</v>
      </c>
      <c r="Y1794" s="27">
        <v>0</v>
      </c>
      <c r="Z1794" s="26">
        <v>0</v>
      </c>
      <c r="AA1794" s="26">
        <v>2</v>
      </c>
      <c r="AB1794" s="19" t="str">
        <f>VLOOKUP(E:E,笔记匹配!A:X,3,FALSE)</f>
        <v>圆湘琴</v>
      </c>
      <c r="AC1794" s="19" t="str">
        <f>VLOOKUP(E:E,笔记匹配!A:X,2,FALSE)</f>
        <v>月之精华</v>
      </c>
      <c r="AD1794" s="19" t="str">
        <f>VLOOKUP(E:E,笔记匹配!A:X,4,FALSE)</f>
        <v>广禾堂月之精华</v>
      </c>
    </row>
    <row r="1795" spans="1:30">
      <c r="A1795" s="25" t="s">
        <v>163</v>
      </c>
      <c r="B1795" s="25" t="s">
        <v>521</v>
      </c>
      <c r="C1795" s="26">
        <v>16642794</v>
      </c>
      <c r="D1795" s="25" t="s">
        <v>172</v>
      </c>
      <c r="E1795" s="25" t="s">
        <v>372</v>
      </c>
      <c r="F1795" s="25" t="s">
        <v>523</v>
      </c>
      <c r="G1795" s="26">
        <v>3233955</v>
      </c>
      <c r="H1795" s="25" t="s">
        <v>523</v>
      </c>
      <c r="I1795" s="26">
        <v>2619293</v>
      </c>
      <c r="J1795" s="25" t="s">
        <v>518</v>
      </c>
      <c r="K1795" s="26">
        <v>334.3</v>
      </c>
      <c r="L1795" s="26">
        <v>13565</v>
      </c>
      <c r="M1795" s="26">
        <v>417</v>
      </c>
      <c r="N1795" s="27">
        <v>0.0307</v>
      </c>
      <c r="O1795" s="26">
        <v>0.8</v>
      </c>
      <c r="P1795" s="26">
        <v>24.64</v>
      </c>
      <c r="Q1795" s="26">
        <v>1</v>
      </c>
      <c r="R1795" s="26">
        <v>0</v>
      </c>
      <c r="S1795" s="26">
        <v>1</v>
      </c>
      <c r="T1795" s="26">
        <v>0</v>
      </c>
      <c r="U1795" s="26">
        <v>1</v>
      </c>
      <c r="V1795" s="26">
        <v>3</v>
      </c>
      <c r="W1795" s="26">
        <v>111.43</v>
      </c>
      <c r="X1795" s="26">
        <v>0</v>
      </c>
      <c r="Y1795" s="27">
        <v>0</v>
      </c>
      <c r="Z1795" s="26">
        <v>0</v>
      </c>
      <c r="AA1795" s="26">
        <v>0</v>
      </c>
      <c r="AB1795" s="19" t="str">
        <f>VLOOKUP(E:E,笔记匹配!A:X,3,FALSE)</f>
        <v>圆湘琴</v>
      </c>
      <c r="AC1795" s="19" t="str">
        <f>VLOOKUP(E:E,笔记匹配!A:X,2,FALSE)</f>
        <v>月之精华</v>
      </c>
      <c r="AD1795" s="19" t="str">
        <f>VLOOKUP(E:E,笔记匹配!A:X,4,FALSE)</f>
        <v>广禾堂月之精华</v>
      </c>
    </row>
    <row r="1796" spans="1:30">
      <c r="A1796" s="25" t="s">
        <v>163</v>
      </c>
      <c r="B1796" s="25" t="s">
        <v>521</v>
      </c>
      <c r="C1796" s="26">
        <v>16642894</v>
      </c>
      <c r="D1796" s="25" t="s">
        <v>172</v>
      </c>
      <c r="E1796" s="25" t="s">
        <v>372</v>
      </c>
      <c r="F1796" s="25" t="s">
        <v>524</v>
      </c>
      <c r="G1796" s="26">
        <v>3233979</v>
      </c>
      <c r="H1796" s="25" t="s">
        <v>524</v>
      </c>
      <c r="I1796" s="26">
        <v>2619310</v>
      </c>
      <c r="J1796" s="25" t="s">
        <v>518</v>
      </c>
      <c r="K1796" s="26">
        <v>1.43</v>
      </c>
      <c r="L1796" s="26">
        <v>266</v>
      </c>
      <c r="M1796" s="26">
        <v>5</v>
      </c>
      <c r="N1796" s="27">
        <v>0.0188</v>
      </c>
      <c r="O1796" s="26">
        <v>0.29</v>
      </c>
      <c r="P1796" s="26">
        <v>5.38</v>
      </c>
      <c r="Q1796" s="26">
        <v>0</v>
      </c>
      <c r="R1796" s="26">
        <v>0</v>
      </c>
      <c r="S1796" s="26">
        <v>0</v>
      </c>
      <c r="T1796" s="26">
        <v>0</v>
      </c>
      <c r="U1796" s="26">
        <v>0</v>
      </c>
      <c r="V1796" s="26">
        <v>0</v>
      </c>
      <c r="W1796" s="26">
        <v>0</v>
      </c>
      <c r="X1796" s="26">
        <v>0</v>
      </c>
      <c r="Y1796" s="27">
        <v>0</v>
      </c>
      <c r="Z1796" s="26">
        <v>0</v>
      </c>
      <c r="AA1796" s="26">
        <v>0</v>
      </c>
      <c r="AB1796" s="19" t="str">
        <f>VLOOKUP(E:E,笔记匹配!A:X,3,FALSE)</f>
        <v>圆湘琴</v>
      </c>
      <c r="AC1796" s="19" t="str">
        <f>VLOOKUP(E:E,笔记匹配!A:X,2,FALSE)</f>
        <v>月之精华</v>
      </c>
      <c r="AD1796" s="19" t="str">
        <f>VLOOKUP(E:E,笔记匹配!A:X,4,FALSE)</f>
        <v>广禾堂月之精华</v>
      </c>
    </row>
    <row r="1797" spans="1:30">
      <c r="A1797" s="25" t="s">
        <v>163</v>
      </c>
      <c r="B1797" s="25" t="s">
        <v>531</v>
      </c>
      <c r="C1797" s="26">
        <v>16851432</v>
      </c>
      <c r="D1797" s="25" t="s">
        <v>172</v>
      </c>
      <c r="E1797" s="25" t="s">
        <v>372</v>
      </c>
      <c r="F1797" s="25" t="s">
        <v>532</v>
      </c>
      <c r="G1797" s="26">
        <v>3264185</v>
      </c>
      <c r="H1797" s="25" t="s">
        <v>532</v>
      </c>
      <c r="I1797" s="26">
        <v>2651960</v>
      </c>
      <c r="J1797" s="25" t="s">
        <v>518</v>
      </c>
      <c r="K1797" s="26">
        <v>137.82</v>
      </c>
      <c r="L1797" s="26">
        <v>9524</v>
      </c>
      <c r="M1797" s="26">
        <v>304</v>
      </c>
      <c r="N1797" s="27">
        <v>0.0319</v>
      </c>
      <c r="O1797" s="26">
        <v>0.45</v>
      </c>
      <c r="P1797" s="26">
        <v>14.47</v>
      </c>
      <c r="Q1797" s="26">
        <v>2</v>
      </c>
      <c r="R1797" s="26">
        <v>0</v>
      </c>
      <c r="S1797" s="26">
        <v>3</v>
      </c>
      <c r="T1797" s="26">
        <v>0</v>
      </c>
      <c r="U1797" s="26">
        <v>3</v>
      </c>
      <c r="V1797" s="26">
        <v>8</v>
      </c>
      <c r="W1797" s="26">
        <v>17.23</v>
      </c>
      <c r="X1797" s="26">
        <v>0</v>
      </c>
      <c r="Y1797" s="27">
        <v>0</v>
      </c>
      <c r="Z1797" s="26">
        <v>3</v>
      </c>
      <c r="AA1797" s="26">
        <v>0</v>
      </c>
      <c r="AB1797" s="19" t="str">
        <f>VLOOKUP(E:E,笔记匹配!A:X,3,FALSE)</f>
        <v>圆湘琴</v>
      </c>
      <c r="AC1797" s="19" t="str">
        <f>VLOOKUP(E:E,笔记匹配!A:X,2,FALSE)</f>
        <v>月之精华</v>
      </c>
      <c r="AD1797" s="19" t="str">
        <f>VLOOKUP(E:E,笔记匹配!A:X,4,FALSE)</f>
        <v>广禾堂月之精华</v>
      </c>
    </row>
    <row r="1798" spans="1:30">
      <c r="A1798" s="25" t="s">
        <v>163</v>
      </c>
      <c r="B1798" s="25" t="s">
        <v>557</v>
      </c>
      <c r="C1798" s="26">
        <v>17419696</v>
      </c>
      <c r="D1798" s="25" t="s">
        <v>172</v>
      </c>
      <c r="E1798" s="25" t="s">
        <v>372</v>
      </c>
      <c r="F1798" s="25" t="s">
        <v>558</v>
      </c>
      <c r="G1798" s="26">
        <v>3345513</v>
      </c>
      <c r="H1798" s="25" t="s">
        <v>558</v>
      </c>
      <c r="I1798" s="26">
        <v>2733316</v>
      </c>
      <c r="J1798" s="25" t="s">
        <v>518</v>
      </c>
      <c r="K1798" s="26">
        <v>42.19</v>
      </c>
      <c r="L1798" s="26">
        <v>4024</v>
      </c>
      <c r="M1798" s="26">
        <v>143</v>
      </c>
      <c r="N1798" s="27">
        <v>0.0355</v>
      </c>
      <c r="O1798" s="26">
        <v>0.3</v>
      </c>
      <c r="P1798" s="26">
        <v>10.48</v>
      </c>
      <c r="Q1798" s="26">
        <v>1</v>
      </c>
      <c r="R1798" s="26">
        <v>0</v>
      </c>
      <c r="S1798" s="26">
        <v>0</v>
      </c>
      <c r="T1798" s="26">
        <v>0</v>
      </c>
      <c r="U1798" s="26">
        <v>0</v>
      </c>
      <c r="V1798" s="26">
        <v>1</v>
      </c>
      <c r="W1798" s="26">
        <v>42.19</v>
      </c>
      <c r="X1798" s="26">
        <v>0</v>
      </c>
      <c r="Y1798" s="27">
        <v>0</v>
      </c>
      <c r="Z1798" s="26">
        <v>0</v>
      </c>
      <c r="AA1798" s="26">
        <v>0</v>
      </c>
      <c r="AB1798" s="19" t="str">
        <f>VLOOKUP(E:E,笔记匹配!A:X,3,FALSE)</f>
        <v>圆湘琴</v>
      </c>
      <c r="AC1798" s="19" t="str">
        <f>VLOOKUP(E:E,笔记匹配!A:X,2,FALSE)</f>
        <v>月之精华</v>
      </c>
      <c r="AD1798" s="19" t="str">
        <f>VLOOKUP(E:E,笔记匹配!A:X,4,FALSE)</f>
        <v>广禾堂月之精华</v>
      </c>
    </row>
    <row r="1799" spans="1:30">
      <c r="A1799" s="25" t="s">
        <v>163</v>
      </c>
      <c r="B1799" s="25" t="s">
        <v>569</v>
      </c>
      <c r="C1799" s="26">
        <v>17994331</v>
      </c>
      <c r="D1799" s="25" t="s">
        <v>172</v>
      </c>
      <c r="E1799" s="25" t="s">
        <v>372</v>
      </c>
      <c r="F1799" s="25" t="s">
        <v>570</v>
      </c>
      <c r="G1799" s="26">
        <v>3555881</v>
      </c>
      <c r="H1799" s="25" t="s">
        <v>570</v>
      </c>
      <c r="I1799" s="26">
        <v>2940876</v>
      </c>
      <c r="J1799" s="25" t="s">
        <v>518</v>
      </c>
      <c r="K1799" s="26">
        <v>16.56</v>
      </c>
      <c r="L1799" s="26">
        <v>1550</v>
      </c>
      <c r="M1799" s="26">
        <v>57</v>
      </c>
      <c r="N1799" s="27">
        <v>0.0368</v>
      </c>
      <c r="O1799" s="26">
        <v>0.29</v>
      </c>
      <c r="P1799" s="26">
        <v>10.68</v>
      </c>
      <c r="Q1799" s="26">
        <v>0</v>
      </c>
      <c r="R1799" s="26">
        <v>0</v>
      </c>
      <c r="S1799" s="26">
        <v>0</v>
      </c>
      <c r="T1799" s="26">
        <v>0</v>
      </c>
      <c r="U1799" s="26">
        <v>0</v>
      </c>
      <c r="V1799" s="26">
        <v>0</v>
      </c>
      <c r="W1799" s="26">
        <v>0</v>
      </c>
      <c r="X1799" s="26">
        <v>0</v>
      </c>
      <c r="Y1799" s="27">
        <v>0</v>
      </c>
      <c r="Z1799" s="26">
        <v>0</v>
      </c>
      <c r="AA1799" s="26">
        <v>0</v>
      </c>
      <c r="AB1799" s="19" t="str">
        <f>VLOOKUP(E:E,笔记匹配!A:X,3,FALSE)</f>
        <v>圆湘琴</v>
      </c>
      <c r="AC1799" s="19" t="str">
        <f>VLOOKUP(E:E,笔记匹配!A:X,2,FALSE)</f>
        <v>月之精华</v>
      </c>
      <c r="AD1799" s="19" t="str">
        <f>VLOOKUP(E:E,笔记匹配!A:X,4,FALSE)</f>
        <v>广禾堂月之精华</v>
      </c>
    </row>
    <row r="1800" spans="1:30">
      <c r="A1800" s="25" t="s">
        <v>163</v>
      </c>
      <c r="B1800" s="25" t="s">
        <v>372</v>
      </c>
      <c r="C1800" s="26">
        <v>25395570</v>
      </c>
      <c r="D1800" s="25" t="s">
        <v>172</v>
      </c>
      <c r="E1800" s="25" t="s">
        <v>372</v>
      </c>
      <c r="F1800" s="25" t="s">
        <v>634</v>
      </c>
      <c r="G1800" s="26">
        <v>6910502</v>
      </c>
      <c r="H1800" s="25" t="s">
        <v>634</v>
      </c>
      <c r="I1800" s="26">
        <v>5707854</v>
      </c>
      <c r="J1800" s="25" t="s">
        <v>518</v>
      </c>
      <c r="K1800" s="26">
        <v>6.49</v>
      </c>
      <c r="L1800" s="26">
        <v>21</v>
      </c>
      <c r="M1800" s="26">
        <v>1</v>
      </c>
      <c r="N1800" s="27">
        <v>0.0476</v>
      </c>
      <c r="O1800" s="26">
        <v>6.49</v>
      </c>
      <c r="P1800" s="26">
        <v>309.05</v>
      </c>
      <c r="Q1800" s="26">
        <v>0</v>
      </c>
      <c r="R1800" s="26">
        <v>0</v>
      </c>
      <c r="S1800" s="26">
        <v>0</v>
      </c>
      <c r="T1800" s="26">
        <v>0</v>
      </c>
      <c r="U1800" s="26">
        <v>0</v>
      </c>
      <c r="V1800" s="26">
        <v>0</v>
      </c>
      <c r="W1800" s="26">
        <v>0</v>
      </c>
      <c r="X1800" s="26">
        <v>0</v>
      </c>
      <c r="Y1800" s="27">
        <v>0</v>
      </c>
      <c r="Z1800" s="26">
        <v>0</v>
      </c>
      <c r="AA1800" s="26">
        <v>0</v>
      </c>
      <c r="AB1800" s="19" t="str">
        <f>VLOOKUP(E:E,笔记匹配!A:X,3,FALSE)</f>
        <v>圆湘琴</v>
      </c>
      <c r="AC1800" s="19" t="str">
        <f>VLOOKUP(E:E,笔记匹配!A:X,2,FALSE)</f>
        <v>月之精华</v>
      </c>
      <c r="AD1800" s="19" t="str">
        <f>VLOOKUP(E:E,笔记匹配!A:X,4,FALSE)</f>
        <v>广禾堂月之精华</v>
      </c>
    </row>
  </sheetData>
  <autoFilter ref="A1:AD1779">
    <extLst/>
  </autoFilter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453"/>
  <sheetViews>
    <sheetView zoomScale="115" zoomScaleNormal="115" workbookViewId="0">
      <pane ySplit="2" topLeftCell="A126" activePane="bottomLeft" state="frozen"/>
      <selection/>
      <selection pane="bottomLeft" activeCell="B133" sqref="B133"/>
    </sheetView>
  </sheetViews>
  <sheetFormatPr defaultColWidth="9" defaultRowHeight="20" customHeight="1"/>
  <cols>
    <col min="1" max="1" width="13.8333333333333" customWidth="1"/>
    <col min="2" max="2" width="13.3796296296296" customWidth="1"/>
    <col min="3" max="3" width="15.6296296296296" customWidth="1"/>
    <col min="4" max="4" width="15" customWidth="1"/>
    <col min="5" max="6" width="10.3796296296296" customWidth="1"/>
    <col min="7" max="11" width="8.62962962962963" customWidth="1"/>
    <col min="12" max="12" width="4.87962962962963" customWidth="1"/>
    <col min="13" max="13" width="7" customWidth="1"/>
    <col min="14" max="14" width="6.75925925925926" customWidth="1"/>
    <col min="15" max="17" width="8.62962962962963" customWidth="1"/>
    <col min="18" max="18" width="6.25925925925926" customWidth="1"/>
    <col min="19" max="19" width="9.12962962962963"/>
    <col min="20" max="20" width="6.87962962962963" style="4" customWidth="1"/>
  </cols>
  <sheetData>
    <row r="1" spans="20:20">
      <c r="T1"/>
    </row>
    <row r="2" customHeight="1" spans="1:20">
      <c r="A2" s="14" t="s">
        <v>1</v>
      </c>
      <c r="B2" s="15" t="s">
        <v>2</v>
      </c>
      <c r="T2"/>
    </row>
    <row r="3" customHeight="1" spans="1:20">
      <c r="A3" s="16" t="s">
        <v>16</v>
      </c>
      <c r="B3" s="17">
        <v>3366</v>
      </c>
      <c r="T3"/>
    </row>
    <row r="4" customHeight="1" spans="1:20">
      <c r="A4" s="16" t="s">
        <v>17</v>
      </c>
      <c r="B4" s="17">
        <v>3216.39</v>
      </c>
      <c r="T4"/>
    </row>
    <row r="5" customHeight="1" spans="1:20">
      <c r="A5" s="16" t="s">
        <v>18</v>
      </c>
      <c r="B5" s="17">
        <v>2911.64</v>
      </c>
      <c r="T5"/>
    </row>
    <row r="6" customHeight="1" spans="1:20">
      <c r="A6" s="16" t="s">
        <v>19</v>
      </c>
      <c r="B6" s="17">
        <v>3475.44</v>
      </c>
      <c r="T6"/>
    </row>
    <row r="7" customHeight="1" spans="1:20">
      <c r="A7" s="16" t="s">
        <v>20</v>
      </c>
      <c r="B7" s="17">
        <v>3698.63</v>
      </c>
      <c r="T7"/>
    </row>
    <row r="8" customHeight="1" spans="1:20">
      <c r="A8" s="16" t="s">
        <v>21</v>
      </c>
      <c r="B8" s="17">
        <v>3801.14</v>
      </c>
      <c r="T8"/>
    </row>
    <row r="9" customHeight="1" spans="1:20">
      <c r="A9" s="16" t="s">
        <v>22</v>
      </c>
      <c r="B9" s="17">
        <v>4148.38</v>
      </c>
      <c r="T9"/>
    </row>
    <row r="10" customHeight="1" spans="1:20">
      <c r="A10" s="16" t="s">
        <v>23</v>
      </c>
      <c r="B10" s="17">
        <v>5050.42</v>
      </c>
      <c r="T10"/>
    </row>
    <row r="11" customHeight="1" spans="1:20">
      <c r="A11" s="16" t="s">
        <v>24</v>
      </c>
      <c r="B11" s="17">
        <v>4993.5</v>
      </c>
      <c r="T11"/>
    </row>
    <row r="12" customHeight="1" spans="1:20">
      <c r="A12" s="16" t="s">
        <v>25</v>
      </c>
      <c r="B12" s="17">
        <v>3451.33</v>
      </c>
      <c r="T12"/>
    </row>
    <row r="13" customHeight="1" spans="1:20">
      <c r="A13" s="16" t="s">
        <v>26</v>
      </c>
      <c r="B13" s="17">
        <v>1040.71</v>
      </c>
      <c r="T13"/>
    </row>
    <row r="14" customHeight="1" spans="1:20">
      <c r="A14" s="16" t="s">
        <v>27</v>
      </c>
      <c r="B14" s="17">
        <v>1080.16</v>
      </c>
      <c r="T14"/>
    </row>
    <row r="15" customHeight="1" spans="1:20">
      <c r="A15" s="16" t="s">
        <v>28</v>
      </c>
      <c r="B15" s="17">
        <v>1103.22</v>
      </c>
      <c r="T15"/>
    </row>
    <row r="16" customHeight="1" spans="1:20">
      <c r="A16" s="16" t="s">
        <v>29</v>
      </c>
      <c r="B16" s="17">
        <v>1076.75</v>
      </c>
      <c r="T16"/>
    </row>
    <row r="17" customHeight="1" spans="1:20">
      <c r="A17" s="16" t="s">
        <v>30</v>
      </c>
      <c r="B17" s="17">
        <v>2004.31</v>
      </c>
      <c r="T17"/>
    </row>
    <row r="18" customHeight="1" spans="1:20">
      <c r="A18" s="16" t="s">
        <v>31</v>
      </c>
      <c r="B18" s="17">
        <v>5571.66</v>
      </c>
      <c r="T18"/>
    </row>
    <row r="19" customHeight="1" spans="1:20">
      <c r="A19" s="16" t="s">
        <v>32</v>
      </c>
      <c r="B19" s="17">
        <v>4226.36</v>
      </c>
      <c r="T19"/>
    </row>
    <row r="20" customHeight="1" spans="1:20">
      <c r="A20" s="16" t="s">
        <v>33</v>
      </c>
      <c r="B20" s="17">
        <v>4356.19</v>
      </c>
      <c r="T20"/>
    </row>
    <row r="21" customHeight="1" spans="1:20">
      <c r="A21" s="16" t="s">
        <v>34</v>
      </c>
      <c r="B21" s="17">
        <v>4441.94</v>
      </c>
      <c r="T21"/>
    </row>
    <row r="22" customHeight="1" spans="1:20">
      <c r="A22" s="16" t="s">
        <v>35</v>
      </c>
      <c r="B22" s="17">
        <v>3870.17</v>
      </c>
      <c r="T22"/>
    </row>
    <row r="23" customHeight="1" spans="1:20">
      <c r="A23" s="16" t="s">
        <v>36</v>
      </c>
      <c r="B23" s="17">
        <v>3784</v>
      </c>
      <c r="T23"/>
    </row>
    <row r="24" customHeight="1" spans="1:20">
      <c r="A24" s="16" t="s">
        <v>37</v>
      </c>
      <c r="B24" s="17">
        <v>3660.95</v>
      </c>
      <c r="T24"/>
    </row>
    <row r="25" customHeight="1" spans="1:20">
      <c r="A25" s="16" t="s">
        <v>38</v>
      </c>
      <c r="B25" s="17">
        <v>4983.86</v>
      </c>
      <c r="T25"/>
    </row>
    <row r="26" customHeight="1" spans="1:20">
      <c r="A26" s="16" t="s">
        <v>39</v>
      </c>
      <c r="B26" s="17">
        <v>3181.86</v>
      </c>
      <c r="T26"/>
    </row>
    <row r="27" customHeight="1" spans="1:20">
      <c r="A27" s="16" t="s">
        <v>40</v>
      </c>
      <c r="B27" s="17">
        <v>2948.54</v>
      </c>
      <c r="T27"/>
    </row>
    <row r="28" customHeight="1" spans="1:20">
      <c r="A28" s="16" t="s">
        <v>41</v>
      </c>
      <c r="B28" s="17">
        <v>3090</v>
      </c>
      <c r="T28"/>
    </row>
    <row r="29" customHeight="1" spans="1:20">
      <c r="A29" s="16" t="s">
        <v>42</v>
      </c>
      <c r="B29" s="17">
        <v>3330.99</v>
      </c>
      <c r="T29"/>
    </row>
    <row r="30" customHeight="1" spans="1:20">
      <c r="A30" s="16" t="s">
        <v>43</v>
      </c>
      <c r="B30" s="17">
        <v>1058.35</v>
      </c>
      <c r="T30"/>
    </row>
    <row r="31" customHeight="1" spans="1:20">
      <c r="A31" s="16" t="s">
        <v>44</v>
      </c>
      <c r="B31" s="17">
        <v>719.29</v>
      </c>
      <c r="T31"/>
    </row>
    <row r="32" customHeight="1" spans="1:20">
      <c r="A32" s="16" t="s">
        <v>45</v>
      </c>
      <c r="B32" s="17">
        <v>2277.97</v>
      </c>
      <c r="T32"/>
    </row>
    <row r="33" customHeight="1" spans="1:20">
      <c r="A33" s="16" t="s">
        <v>46</v>
      </c>
      <c r="B33" s="17">
        <v>2727.25</v>
      </c>
      <c r="T33"/>
    </row>
    <row r="34" customHeight="1" spans="1:20">
      <c r="A34" s="16" t="s">
        <v>47</v>
      </c>
      <c r="B34" s="17">
        <v>2545.43</v>
      </c>
      <c r="T34"/>
    </row>
    <row r="35" customHeight="1" spans="1:20">
      <c r="A35" s="16" t="s">
        <v>48</v>
      </c>
      <c r="B35" s="17">
        <v>3199.84</v>
      </c>
      <c r="T35"/>
    </row>
    <row r="36" customHeight="1" spans="1:20">
      <c r="A36" s="16" t="s">
        <v>49</v>
      </c>
      <c r="B36" s="17">
        <v>3114.44</v>
      </c>
      <c r="T36"/>
    </row>
    <row r="37" customHeight="1" spans="1:20">
      <c r="A37" s="16" t="s">
        <v>50</v>
      </c>
      <c r="B37" s="17">
        <v>3264.04</v>
      </c>
      <c r="T37"/>
    </row>
    <row r="38" customHeight="1" spans="1:20">
      <c r="A38" s="16" t="s">
        <v>51</v>
      </c>
      <c r="B38" s="17">
        <v>2809.05</v>
      </c>
      <c r="T38"/>
    </row>
    <row r="39" customHeight="1" spans="1:20">
      <c r="A39" s="16" t="s">
        <v>52</v>
      </c>
      <c r="B39" s="17">
        <v>2663.77</v>
      </c>
      <c r="T39"/>
    </row>
    <row r="40" customHeight="1" spans="1:20">
      <c r="A40" s="16" t="s">
        <v>53</v>
      </c>
      <c r="B40" s="17">
        <v>2966.44</v>
      </c>
      <c r="T40"/>
    </row>
    <row r="41" customHeight="1" spans="1:20">
      <c r="A41" s="16" t="s">
        <v>54</v>
      </c>
      <c r="B41" s="17">
        <v>2705.67</v>
      </c>
      <c r="T41"/>
    </row>
    <row r="42" customHeight="1" spans="1:20">
      <c r="A42" s="16" t="s">
        <v>55</v>
      </c>
      <c r="B42" s="17">
        <v>2450.56</v>
      </c>
      <c r="T42"/>
    </row>
    <row r="43" customHeight="1" spans="1:20">
      <c r="A43" s="16" t="s">
        <v>56</v>
      </c>
      <c r="B43" s="17">
        <v>2350.45</v>
      </c>
      <c r="T43"/>
    </row>
    <row r="44" customHeight="1" spans="1:20">
      <c r="A44" s="16" t="s">
        <v>57</v>
      </c>
      <c r="B44" s="17">
        <v>3044.53</v>
      </c>
      <c r="T44"/>
    </row>
    <row r="45" customHeight="1" spans="1:20">
      <c r="A45" s="16" t="s">
        <v>58</v>
      </c>
      <c r="B45" s="17">
        <v>2969.73</v>
      </c>
      <c r="T45"/>
    </row>
    <row r="46" customHeight="1" spans="1:20">
      <c r="A46" s="16" t="s">
        <v>59</v>
      </c>
      <c r="B46" s="17">
        <v>2444.65</v>
      </c>
      <c r="T46"/>
    </row>
    <row r="47" customHeight="1" spans="1:20">
      <c r="A47" s="16" t="s">
        <v>60</v>
      </c>
      <c r="B47" s="17">
        <v>2965.8</v>
      </c>
      <c r="T47"/>
    </row>
    <row r="48" customHeight="1" spans="1:20">
      <c r="A48" s="16" t="s">
        <v>61</v>
      </c>
      <c r="B48" s="17">
        <v>2396.76</v>
      </c>
      <c r="T48"/>
    </row>
    <row r="49" customHeight="1" spans="1:20">
      <c r="A49" s="16" t="s">
        <v>62</v>
      </c>
      <c r="B49" s="17">
        <v>2211.3</v>
      </c>
      <c r="T49"/>
    </row>
    <row r="50" customHeight="1" spans="1:20">
      <c r="A50" s="16" t="s">
        <v>63</v>
      </c>
      <c r="B50" s="17">
        <v>2015.27</v>
      </c>
      <c r="T50"/>
    </row>
    <row r="51" customHeight="1" spans="1:20">
      <c r="A51" s="16" t="s">
        <v>64</v>
      </c>
      <c r="B51" s="17">
        <v>2013.04</v>
      </c>
      <c r="T51"/>
    </row>
    <row r="52" customHeight="1" spans="1:20">
      <c r="A52" s="16" t="s">
        <v>65</v>
      </c>
      <c r="B52" s="17">
        <v>1735.71</v>
      </c>
      <c r="T52"/>
    </row>
    <row r="53" customHeight="1" spans="1:20">
      <c r="A53" s="16" t="s">
        <v>66</v>
      </c>
      <c r="B53" s="17">
        <v>1094.84</v>
      </c>
      <c r="T53"/>
    </row>
    <row r="54" customHeight="1" spans="1:20">
      <c r="A54" s="16" t="s">
        <v>67</v>
      </c>
      <c r="B54" s="17">
        <v>1205.46</v>
      </c>
      <c r="T54"/>
    </row>
    <row r="55" customHeight="1" spans="1:20">
      <c r="A55" s="16" t="s">
        <v>68</v>
      </c>
      <c r="B55" s="17">
        <v>1126.49</v>
      </c>
      <c r="T55"/>
    </row>
    <row r="56" customHeight="1" spans="1:20">
      <c r="A56" s="16" t="s">
        <v>69</v>
      </c>
      <c r="B56" s="17">
        <v>985.85</v>
      </c>
      <c r="T56"/>
    </row>
    <row r="57" customHeight="1" spans="1:20">
      <c r="A57" s="16" t="s">
        <v>70</v>
      </c>
      <c r="B57" s="17">
        <v>1008.45</v>
      </c>
      <c r="T57"/>
    </row>
    <row r="58" customHeight="1" spans="1:20">
      <c r="A58" s="16" t="s">
        <v>71</v>
      </c>
      <c r="B58" s="17">
        <v>903.88</v>
      </c>
      <c r="T58"/>
    </row>
    <row r="59" customHeight="1" spans="1:20">
      <c r="A59" s="16" t="s">
        <v>72</v>
      </c>
      <c r="B59" s="17">
        <v>874.56</v>
      </c>
      <c r="T59"/>
    </row>
    <row r="60" customHeight="1" spans="1:20">
      <c r="A60" s="16" t="s">
        <v>73</v>
      </c>
      <c r="B60" s="17">
        <v>931.42</v>
      </c>
      <c r="T60"/>
    </row>
    <row r="61" customHeight="1" spans="1:20">
      <c r="A61" s="16" t="s">
        <v>74</v>
      </c>
      <c r="B61" s="17">
        <v>1459.39</v>
      </c>
      <c r="T61"/>
    </row>
    <row r="62" customHeight="1" spans="1:20">
      <c r="A62" s="16" t="s">
        <v>75</v>
      </c>
      <c r="B62" s="17">
        <v>1404.54</v>
      </c>
      <c r="T62"/>
    </row>
    <row r="63" customHeight="1" spans="1:20">
      <c r="A63" s="16" t="s">
        <v>76</v>
      </c>
      <c r="B63" s="17">
        <v>1347.14</v>
      </c>
      <c r="T63"/>
    </row>
    <row r="64" customHeight="1" spans="1:20">
      <c r="A64" s="16" t="s">
        <v>77</v>
      </c>
      <c r="B64" s="17">
        <v>1317.15</v>
      </c>
      <c r="T64"/>
    </row>
    <row r="65" customHeight="1" spans="1:20">
      <c r="A65" s="16" t="s">
        <v>78</v>
      </c>
      <c r="B65" s="17">
        <v>1412.33</v>
      </c>
      <c r="T65"/>
    </row>
    <row r="66" customHeight="1" spans="1:20">
      <c r="A66" s="16" t="s">
        <v>79</v>
      </c>
      <c r="B66" s="17">
        <v>1310.66</v>
      </c>
      <c r="T66"/>
    </row>
    <row r="67" customHeight="1" spans="1:20">
      <c r="A67" s="16" t="s">
        <v>80</v>
      </c>
      <c r="B67" s="17">
        <v>1292.23</v>
      </c>
      <c r="T67"/>
    </row>
    <row r="68" customHeight="1" spans="1:20">
      <c r="A68" s="16" t="s">
        <v>81</v>
      </c>
      <c r="B68" s="17">
        <v>1681.86</v>
      </c>
      <c r="T68"/>
    </row>
    <row r="69" customHeight="1" spans="1:20">
      <c r="A69" s="16" t="s">
        <v>82</v>
      </c>
      <c r="B69" s="17">
        <v>1777.76</v>
      </c>
      <c r="T69"/>
    </row>
    <row r="70" customHeight="1" spans="1:20">
      <c r="A70" s="16" t="s">
        <v>83</v>
      </c>
      <c r="B70" s="17">
        <v>1551.55</v>
      </c>
      <c r="T70"/>
    </row>
    <row r="71" customHeight="1" spans="1:20">
      <c r="A71" s="16" t="s">
        <v>84</v>
      </c>
      <c r="B71" s="17">
        <v>1511.62</v>
      </c>
      <c r="T71"/>
    </row>
    <row r="72" customHeight="1" spans="1:20">
      <c r="A72" s="16" t="s">
        <v>85</v>
      </c>
      <c r="B72" s="17">
        <v>1671.38</v>
      </c>
      <c r="T72"/>
    </row>
    <row r="73" customHeight="1" spans="1:20">
      <c r="A73" s="16" t="s">
        <v>86</v>
      </c>
      <c r="B73" s="17">
        <v>1231.56</v>
      </c>
      <c r="T73"/>
    </row>
    <row r="74" customHeight="1" spans="1:20">
      <c r="A74" s="16" t="s">
        <v>87</v>
      </c>
      <c r="B74" s="17">
        <v>727.95</v>
      </c>
      <c r="T74"/>
    </row>
    <row r="75" customHeight="1" spans="1:20">
      <c r="A75" s="16" t="s">
        <v>88</v>
      </c>
      <c r="B75" s="17">
        <v>1112.03</v>
      </c>
      <c r="T75"/>
    </row>
    <row r="76" customHeight="1" spans="1:20">
      <c r="A76" s="16" t="s">
        <v>89</v>
      </c>
      <c r="B76" s="17">
        <v>925.76</v>
      </c>
      <c r="T76"/>
    </row>
    <row r="77" customHeight="1" spans="1:20">
      <c r="A77" s="16" t="s">
        <v>90</v>
      </c>
      <c r="B77" s="17">
        <v>897.57</v>
      </c>
      <c r="T77"/>
    </row>
    <row r="78" customHeight="1" spans="1:20">
      <c r="A78" s="16" t="s">
        <v>91</v>
      </c>
      <c r="B78" s="17">
        <v>922.86</v>
      </c>
      <c r="T78"/>
    </row>
    <row r="79" customHeight="1" spans="1:20">
      <c r="A79" s="16" t="s">
        <v>92</v>
      </c>
      <c r="B79" s="17">
        <v>979.36</v>
      </c>
      <c r="T79"/>
    </row>
    <row r="80" customHeight="1" spans="1:20">
      <c r="A80" s="16" t="s">
        <v>93</v>
      </c>
      <c r="B80" s="17">
        <v>729</v>
      </c>
      <c r="T80"/>
    </row>
    <row r="81" customHeight="1" spans="1:20">
      <c r="A81" s="16" t="s">
        <v>94</v>
      </c>
      <c r="B81" s="17">
        <v>896.69</v>
      </c>
      <c r="T81"/>
    </row>
    <row r="82" customHeight="1" spans="1:20">
      <c r="A82" s="16" t="s">
        <v>95</v>
      </c>
      <c r="B82" s="17">
        <v>1027.51</v>
      </c>
      <c r="T82"/>
    </row>
    <row r="83" customHeight="1" spans="1:20">
      <c r="A83" s="16" t="s">
        <v>96</v>
      </c>
      <c r="B83" s="17">
        <v>888.18</v>
      </c>
      <c r="T83"/>
    </row>
    <row r="84" customHeight="1" spans="1:20">
      <c r="A84" s="16" t="s">
        <v>97</v>
      </c>
      <c r="B84" s="17">
        <v>779.27</v>
      </c>
      <c r="T84"/>
    </row>
    <row r="85" customHeight="1" spans="1:20">
      <c r="A85" s="16" t="s">
        <v>98</v>
      </c>
      <c r="B85" s="17">
        <v>753.82</v>
      </c>
      <c r="T85"/>
    </row>
    <row r="86" customHeight="1" spans="1:20">
      <c r="A86" s="16" t="s">
        <v>99</v>
      </c>
      <c r="B86" s="17">
        <v>742.68</v>
      </c>
      <c r="T86"/>
    </row>
    <row r="87" customHeight="1" spans="1:20">
      <c r="A87" s="16" t="s">
        <v>100</v>
      </c>
      <c r="B87" s="17">
        <v>700.01</v>
      </c>
      <c r="T87"/>
    </row>
    <row r="88" customHeight="1" spans="1:20">
      <c r="A88" s="16" t="s">
        <v>101</v>
      </c>
      <c r="B88" s="17">
        <v>882.33</v>
      </c>
      <c r="T88"/>
    </row>
    <row r="89" customHeight="1" spans="1:20">
      <c r="A89" s="16" t="s">
        <v>102</v>
      </c>
      <c r="B89" s="17">
        <v>1061.65</v>
      </c>
      <c r="T89"/>
    </row>
    <row r="90" customHeight="1" spans="1:20">
      <c r="A90" s="16" t="s">
        <v>103</v>
      </c>
      <c r="B90" s="17">
        <v>1240.5</v>
      </c>
      <c r="T90"/>
    </row>
    <row r="91" customHeight="1" spans="1:20">
      <c r="A91" s="16" t="s">
        <v>104</v>
      </c>
      <c r="B91" s="17">
        <v>1418.67</v>
      </c>
      <c r="T91"/>
    </row>
    <row r="92" customHeight="1" spans="1:20">
      <c r="A92" s="16" t="s">
        <v>105</v>
      </c>
      <c r="B92" s="17">
        <v>682.75</v>
      </c>
      <c r="T92"/>
    </row>
    <row r="93" customHeight="1" spans="1:20">
      <c r="A93" s="16" t="s">
        <v>106</v>
      </c>
      <c r="B93" s="17">
        <v>1019.58</v>
      </c>
      <c r="T93"/>
    </row>
    <row r="94" customHeight="1" spans="1:20">
      <c r="A94" s="16" t="s">
        <v>107</v>
      </c>
      <c r="B94" s="17">
        <v>2098.88</v>
      </c>
      <c r="T94"/>
    </row>
    <row r="95" customHeight="1" spans="1:20">
      <c r="A95" s="16" t="s">
        <v>108</v>
      </c>
      <c r="B95" s="17">
        <v>1748.69</v>
      </c>
      <c r="T95"/>
    </row>
    <row r="96" customHeight="1" spans="1:20">
      <c r="A96" s="16" t="s">
        <v>109</v>
      </c>
      <c r="B96" s="17">
        <v>1948.99</v>
      </c>
      <c r="T96"/>
    </row>
    <row r="97" customHeight="1" spans="1:20">
      <c r="A97" s="16" t="s">
        <v>110</v>
      </c>
      <c r="B97" s="17">
        <v>1666.77</v>
      </c>
      <c r="T97"/>
    </row>
    <row r="98" customHeight="1" spans="1:20">
      <c r="A98" s="16" t="s">
        <v>111</v>
      </c>
      <c r="B98" s="17">
        <v>2483.9</v>
      </c>
      <c r="T98"/>
    </row>
    <row r="99" customHeight="1" spans="1:20">
      <c r="A99" s="16" t="s">
        <v>112</v>
      </c>
      <c r="B99" s="17">
        <v>2447.98</v>
      </c>
      <c r="T99"/>
    </row>
    <row r="100" customHeight="1" spans="1:20">
      <c r="A100" s="16" t="s">
        <v>113</v>
      </c>
      <c r="B100" s="17">
        <v>2736.86</v>
      </c>
      <c r="T100"/>
    </row>
    <row r="101" customHeight="1" spans="1:20">
      <c r="A101" s="16" t="s">
        <v>114</v>
      </c>
      <c r="B101" s="17">
        <v>3193.61</v>
      </c>
      <c r="T101"/>
    </row>
    <row r="102" customHeight="1" spans="1:20">
      <c r="A102" s="16" t="s">
        <v>115</v>
      </c>
      <c r="B102" s="17">
        <v>2940.17</v>
      </c>
      <c r="T102"/>
    </row>
    <row r="103" customHeight="1" spans="1:20">
      <c r="A103" s="16" t="s">
        <v>116</v>
      </c>
      <c r="B103" s="17">
        <v>2587.13</v>
      </c>
      <c r="T103"/>
    </row>
    <row r="104" customHeight="1" spans="1:20">
      <c r="A104" s="16" t="s">
        <v>117</v>
      </c>
      <c r="B104" s="17">
        <v>2026.16</v>
      </c>
      <c r="T104"/>
    </row>
    <row r="105" customHeight="1" spans="1:20">
      <c r="A105" s="16" t="s">
        <v>118</v>
      </c>
      <c r="B105" s="17">
        <v>1436.64</v>
      </c>
      <c r="T105"/>
    </row>
    <row r="106" customHeight="1" spans="1:20">
      <c r="A106" s="16" t="s">
        <v>119</v>
      </c>
      <c r="B106" s="17">
        <v>1569.76</v>
      </c>
      <c r="T106"/>
    </row>
    <row r="107" customHeight="1" spans="1:20">
      <c r="A107" s="16" t="s">
        <v>120</v>
      </c>
      <c r="B107" s="17">
        <v>2506.89</v>
      </c>
      <c r="T107"/>
    </row>
    <row r="108" customHeight="1" spans="1:20">
      <c r="A108" s="16" t="s">
        <v>121</v>
      </c>
      <c r="B108" s="17">
        <v>2608.3</v>
      </c>
      <c r="T108"/>
    </row>
    <row r="109" customHeight="1" spans="1:20">
      <c r="A109" s="16" t="s">
        <v>122</v>
      </c>
      <c r="B109" s="17">
        <v>2281.75</v>
      </c>
      <c r="T109"/>
    </row>
    <row r="110" customHeight="1" spans="1:20">
      <c r="A110" s="16" t="s">
        <v>123</v>
      </c>
      <c r="B110" s="17">
        <v>2331.74</v>
      </c>
      <c r="T110"/>
    </row>
    <row r="111" customHeight="1" spans="1:20">
      <c r="A111" s="16" t="s">
        <v>124</v>
      </c>
      <c r="B111" s="17">
        <v>2541.86</v>
      </c>
      <c r="T111"/>
    </row>
    <row r="112" customHeight="1" spans="1:20">
      <c r="A112" s="16" t="s">
        <v>125</v>
      </c>
      <c r="B112" s="17">
        <v>2033.05</v>
      </c>
      <c r="T112"/>
    </row>
    <row r="113" customHeight="1" spans="1:20">
      <c r="A113" s="16" t="s">
        <v>126</v>
      </c>
      <c r="B113" s="17">
        <v>2016.1</v>
      </c>
      <c r="T113"/>
    </row>
    <row r="114" customHeight="1" spans="1:20">
      <c r="A114" s="16" t="s">
        <v>127</v>
      </c>
      <c r="B114" s="17">
        <v>2007.71</v>
      </c>
      <c r="T114"/>
    </row>
    <row r="115" customHeight="1" spans="1:20">
      <c r="A115" s="16" t="s">
        <v>128</v>
      </c>
      <c r="B115" s="17">
        <v>2022.02</v>
      </c>
      <c r="T115"/>
    </row>
    <row r="116" customHeight="1" spans="1:20">
      <c r="A116" s="16" t="s">
        <v>129</v>
      </c>
      <c r="B116" s="17">
        <v>1803.91</v>
      </c>
      <c r="T116"/>
    </row>
    <row r="117" customHeight="1" spans="1:20">
      <c r="A117" s="16" t="s">
        <v>130</v>
      </c>
      <c r="B117" s="17">
        <v>2018.9</v>
      </c>
      <c r="T117"/>
    </row>
    <row r="118" customHeight="1" spans="1:20">
      <c r="A118" s="16" t="s">
        <v>131</v>
      </c>
      <c r="B118" s="17">
        <v>2018.63</v>
      </c>
      <c r="T118"/>
    </row>
    <row r="119" customHeight="1" spans="1:20">
      <c r="A119" s="16" t="s">
        <v>132</v>
      </c>
      <c r="B119" s="17">
        <v>2019.15</v>
      </c>
      <c r="T119"/>
    </row>
    <row r="120" customHeight="1" spans="1:20">
      <c r="A120" s="16" t="s">
        <v>133</v>
      </c>
      <c r="B120" s="17">
        <v>2025.19</v>
      </c>
      <c r="T120"/>
    </row>
    <row r="121" customHeight="1" spans="1:20">
      <c r="A121" s="16" t="s">
        <v>134</v>
      </c>
      <c r="B121" s="17">
        <v>2012.28</v>
      </c>
      <c r="T121"/>
    </row>
    <row r="122" customHeight="1" spans="1:20">
      <c r="A122" s="16" t="s">
        <v>135</v>
      </c>
      <c r="B122" s="17">
        <v>2033.1</v>
      </c>
      <c r="T122"/>
    </row>
    <row r="123" customHeight="1" spans="1:20">
      <c r="A123" s="16" t="s">
        <v>136</v>
      </c>
      <c r="B123" s="17">
        <v>2022.18</v>
      </c>
      <c r="T123"/>
    </row>
    <row r="124" customHeight="1" spans="1:20">
      <c r="A124" s="16" t="s">
        <v>137</v>
      </c>
      <c r="B124" s="17">
        <v>2022.05</v>
      </c>
      <c r="T124"/>
    </row>
    <row r="125" customHeight="1" spans="1:20">
      <c r="A125" s="16" t="s">
        <v>138</v>
      </c>
      <c r="B125" s="17">
        <v>2012.59</v>
      </c>
      <c r="T125"/>
    </row>
    <row r="126" customHeight="1" spans="1:20">
      <c r="A126" s="16" t="s">
        <v>139</v>
      </c>
      <c r="B126" s="17">
        <v>1877.11</v>
      </c>
      <c r="T126"/>
    </row>
    <row r="127" customHeight="1" spans="1:20">
      <c r="A127" s="16" t="s">
        <v>140</v>
      </c>
      <c r="B127" s="17">
        <v>1759.24</v>
      </c>
      <c r="T127"/>
    </row>
    <row r="128" customHeight="1" spans="1:20">
      <c r="A128" s="16" t="s">
        <v>141</v>
      </c>
      <c r="B128" s="17">
        <v>2019.33</v>
      </c>
      <c r="T128"/>
    </row>
    <row r="129" customHeight="1" spans="1:20">
      <c r="A129" s="16" t="s">
        <v>142</v>
      </c>
      <c r="B129" s="17">
        <v>2018.29</v>
      </c>
      <c r="T129"/>
    </row>
    <row r="130" customHeight="1" spans="1:20">
      <c r="A130" s="16" t="s">
        <v>143</v>
      </c>
      <c r="B130" s="17">
        <v>2031.47</v>
      </c>
      <c r="T130"/>
    </row>
    <row r="131" customHeight="1" spans="1:20">
      <c r="A131" s="16" t="s">
        <v>144</v>
      </c>
      <c r="B131" s="17">
        <v>64.22</v>
      </c>
      <c r="T131"/>
    </row>
    <row r="132" customHeight="1" spans="1:20">
      <c r="A132" s="16" t="s">
        <v>145</v>
      </c>
      <c r="B132" s="17">
        <v>2042.25</v>
      </c>
      <c r="T132"/>
    </row>
    <row r="133" customHeight="1" spans="1:20">
      <c r="A133" s="16" t="s">
        <v>146</v>
      </c>
      <c r="B133" s="17">
        <v>644.76</v>
      </c>
      <c r="T133"/>
    </row>
    <row r="134" customHeight="1" spans="1:20">
      <c r="A134" s="16" t="s">
        <v>147</v>
      </c>
      <c r="B134" s="17">
        <v>311.96</v>
      </c>
      <c r="T134"/>
    </row>
    <row r="135" customHeight="1" spans="1:20">
      <c r="A135" s="16" t="s">
        <v>148</v>
      </c>
      <c r="B135" s="17">
        <v>300.9</v>
      </c>
      <c r="T135"/>
    </row>
    <row r="136" customHeight="1" spans="1:20">
      <c r="A136" s="16" t="s">
        <v>149</v>
      </c>
      <c r="B136" s="17">
        <v>305.69</v>
      </c>
      <c r="T136"/>
    </row>
    <row r="137" customHeight="1" spans="1:20">
      <c r="A137" s="16" t="s">
        <v>150</v>
      </c>
      <c r="B137" s="17">
        <v>306.33</v>
      </c>
      <c r="T137"/>
    </row>
    <row r="138" customHeight="1" spans="1:20">
      <c r="A138" s="16" t="s">
        <v>151</v>
      </c>
      <c r="B138" s="17">
        <v>303.15</v>
      </c>
      <c r="T138"/>
    </row>
    <row r="139" customHeight="1" spans="1:20">
      <c r="A139" s="16" t="s">
        <v>152</v>
      </c>
      <c r="B139" s="17">
        <v>226.65</v>
      </c>
      <c r="T139"/>
    </row>
    <row r="140" customHeight="1" spans="1:20">
      <c r="A140" s="16" t="s">
        <v>153</v>
      </c>
      <c r="B140" s="17">
        <v>439.48</v>
      </c>
      <c r="T140"/>
    </row>
    <row r="141" customHeight="1" spans="1:20">
      <c r="A141" s="16" t="s">
        <v>154</v>
      </c>
      <c r="B141" s="17">
        <v>550.58</v>
      </c>
      <c r="T141"/>
    </row>
    <row r="142" customHeight="1" spans="1:20">
      <c r="A142" s="16" t="s">
        <v>155</v>
      </c>
      <c r="B142" s="17">
        <v>568.43</v>
      </c>
      <c r="T142"/>
    </row>
    <row r="143" customHeight="1" spans="1:20">
      <c r="A143" s="16" t="s">
        <v>156</v>
      </c>
      <c r="B143" s="17">
        <v>617</v>
      </c>
      <c r="T143"/>
    </row>
    <row r="144" customHeight="1" spans="1:20">
      <c r="A144" s="16" t="s">
        <v>157</v>
      </c>
      <c r="B144" s="17">
        <v>530.59</v>
      </c>
      <c r="T144"/>
    </row>
    <row r="145" customHeight="1" spans="1:20">
      <c r="A145" s="16" t="s">
        <v>158</v>
      </c>
      <c r="B145" s="17">
        <v>713.03</v>
      </c>
      <c r="T145"/>
    </row>
    <row r="146" customHeight="1" spans="1:20">
      <c r="A146" s="16" t="s">
        <v>159</v>
      </c>
      <c r="B146" s="17">
        <v>628.12</v>
      </c>
      <c r="T146"/>
    </row>
    <row r="147" customHeight="1" spans="1:20">
      <c r="A147" s="16" t="s">
        <v>160</v>
      </c>
      <c r="B147" s="17">
        <v>577.54</v>
      </c>
      <c r="T147"/>
    </row>
    <row r="148" customHeight="1" spans="1:20">
      <c r="A148" s="16" t="s">
        <v>161</v>
      </c>
      <c r="B148" s="17">
        <v>588.89</v>
      </c>
      <c r="T148"/>
    </row>
    <row r="149" customHeight="1" spans="1:20">
      <c r="A149" s="16" t="s">
        <v>162</v>
      </c>
      <c r="B149" s="17">
        <v>592.21</v>
      </c>
      <c r="T149"/>
    </row>
    <row r="150" customHeight="1" spans="1:20">
      <c r="A150" s="16" t="s">
        <v>163</v>
      </c>
      <c r="B150" s="17">
        <v>564.4</v>
      </c>
      <c r="T150"/>
    </row>
    <row r="151" customHeight="1" spans="1:20">
      <c r="A151" s="16" t="s">
        <v>164</v>
      </c>
      <c r="B151" s="17"/>
      <c r="T151"/>
    </row>
    <row r="152" customHeight="1" spans="1:20">
      <c r="A152" s="18" t="s">
        <v>165</v>
      </c>
      <c r="B152" s="17">
        <v>283806.73</v>
      </c>
      <c r="T152"/>
    </row>
    <row r="153" customHeight="1" spans="20:20">
      <c r="T153"/>
    </row>
    <row r="154" customHeight="1" spans="20:20">
      <c r="T154"/>
    </row>
    <row r="155" customHeight="1" spans="20:20">
      <c r="T155"/>
    </row>
    <row r="156" customHeight="1" spans="20:20">
      <c r="T156"/>
    </row>
    <row r="157" customHeight="1" spans="20:20">
      <c r="T157"/>
    </row>
    <row r="158" customHeight="1" spans="20:20">
      <c r="T158"/>
    </row>
    <row r="159" customHeight="1" spans="20:20">
      <c r="T159"/>
    </row>
    <row r="160" customHeight="1" spans="20:20">
      <c r="T160"/>
    </row>
    <row r="161" customHeight="1" spans="20:20">
      <c r="T161"/>
    </row>
    <row r="162" customHeight="1" spans="20:20">
      <c r="T162"/>
    </row>
    <row r="163" customHeight="1" spans="20:20">
      <c r="T163"/>
    </row>
    <row r="164" customHeight="1" spans="20:20">
      <c r="T164"/>
    </row>
    <row r="165" customHeight="1" spans="20:20">
      <c r="T165"/>
    </row>
    <row r="166" customHeight="1" spans="20:20">
      <c r="T166"/>
    </row>
    <row r="167" customHeight="1" spans="20:20">
      <c r="T167"/>
    </row>
    <row r="168" customHeight="1" spans="20:20">
      <c r="T168"/>
    </row>
    <row r="169" customHeight="1" spans="20:20">
      <c r="T169"/>
    </row>
    <row r="170" customHeight="1" spans="20:20">
      <c r="T170"/>
    </row>
    <row r="171" customHeight="1" spans="20:20">
      <c r="T171"/>
    </row>
    <row r="172" customHeight="1" spans="20:20">
      <c r="T172"/>
    </row>
    <row r="173" customHeight="1" spans="20:20">
      <c r="T173"/>
    </row>
    <row r="174" customHeight="1" spans="20:20">
      <c r="T174"/>
    </row>
    <row r="175" customHeight="1" spans="20:20">
      <c r="T175"/>
    </row>
    <row r="176" customHeight="1" spans="20:20">
      <c r="T176"/>
    </row>
    <row r="177" customHeight="1" spans="20:20">
      <c r="T177"/>
    </row>
    <row r="178" customHeight="1" spans="20:20">
      <c r="T178"/>
    </row>
    <row r="179" customHeight="1" spans="20:20">
      <c r="T179"/>
    </row>
    <row r="180" customHeight="1" spans="20:20">
      <c r="T180"/>
    </row>
    <row r="181" customHeight="1" spans="20:20">
      <c r="T181"/>
    </row>
    <row r="182" customHeight="1" spans="20:20">
      <c r="T182"/>
    </row>
    <row r="183" customHeight="1" spans="20:20">
      <c r="T183"/>
    </row>
    <row r="184" customHeight="1" spans="20:20">
      <c r="T184"/>
    </row>
    <row r="185" customHeight="1" spans="20:20">
      <c r="T185"/>
    </row>
    <row r="186" customHeight="1" spans="20:20">
      <c r="T186"/>
    </row>
    <row r="187" customHeight="1" spans="20:20">
      <c r="T187"/>
    </row>
    <row r="188" customHeight="1" spans="20:20">
      <c r="T188"/>
    </row>
    <row r="189" customHeight="1" spans="20:20">
      <c r="T189"/>
    </row>
    <row r="190" customHeight="1" spans="20:20">
      <c r="T190"/>
    </row>
    <row r="191" customHeight="1" spans="20:20">
      <c r="T191"/>
    </row>
    <row r="192" customHeight="1" spans="20:20">
      <c r="T192"/>
    </row>
    <row r="193" customHeight="1" spans="20:20">
      <c r="T193"/>
    </row>
    <row r="194" customHeight="1" spans="20:20">
      <c r="T194"/>
    </row>
    <row r="195" customHeight="1" spans="20:20">
      <c r="T195"/>
    </row>
    <row r="196" customHeight="1" spans="20:20">
      <c r="T196"/>
    </row>
    <row r="197" customHeight="1" spans="20:20">
      <c r="T197"/>
    </row>
    <row r="198" customHeight="1" spans="20:20">
      <c r="T198"/>
    </row>
    <row r="199" customHeight="1" spans="20:20">
      <c r="T199"/>
    </row>
    <row r="200" customHeight="1" spans="20:20">
      <c r="T200"/>
    </row>
    <row r="201" customHeight="1" spans="20:20">
      <c r="T201"/>
    </row>
    <row r="202" customHeight="1" spans="20:20">
      <c r="T202"/>
    </row>
    <row r="203" customHeight="1" spans="20:20">
      <c r="T203"/>
    </row>
    <row r="204" customHeight="1" spans="20:20">
      <c r="T204"/>
    </row>
    <row r="205" customHeight="1" spans="20:20">
      <c r="T205"/>
    </row>
    <row r="206" customHeight="1" spans="20:20">
      <c r="T206"/>
    </row>
    <row r="207" customHeight="1" spans="20:20">
      <c r="T207"/>
    </row>
    <row r="208" customHeight="1" spans="20:20">
      <c r="T208"/>
    </row>
    <row r="209" customHeight="1" spans="20:20">
      <c r="T209"/>
    </row>
    <row r="210" customHeight="1" spans="20:20">
      <c r="T210"/>
    </row>
    <row r="211" customHeight="1" spans="20:20">
      <c r="T211"/>
    </row>
    <row r="212" customHeight="1" spans="20:20">
      <c r="T212"/>
    </row>
    <row r="213" customHeight="1" spans="20:20">
      <c r="T213"/>
    </row>
    <row r="214" customHeight="1" spans="20:20">
      <c r="T214"/>
    </row>
    <row r="215" customHeight="1" spans="20:20">
      <c r="T215"/>
    </row>
    <row r="216" customHeight="1" spans="20:20">
      <c r="T216"/>
    </row>
    <row r="217" customHeight="1" spans="20:20">
      <c r="T217"/>
    </row>
    <row r="218" customHeight="1" spans="20:20">
      <c r="T218"/>
    </row>
    <row r="219" customHeight="1" spans="20:20">
      <c r="T219"/>
    </row>
    <row r="220" customHeight="1" spans="20:20">
      <c r="T220"/>
    </row>
    <row r="221" customHeight="1" spans="20:20">
      <c r="T221"/>
    </row>
    <row r="222" customHeight="1" spans="20:20">
      <c r="T222"/>
    </row>
    <row r="223" customHeight="1" spans="20:20">
      <c r="T223"/>
    </row>
    <row r="224" customHeight="1" spans="20:20">
      <c r="T224"/>
    </row>
    <row r="225" customHeight="1" spans="20:20">
      <c r="T225"/>
    </row>
    <row r="226" customHeight="1" spans="20:20">
      <c r="T226"/>
    </row>
    <row r="227" customHeight="1" spans="20:20">
      <c r="T227"/>
    </row>
    <row r="228" customHeight="1" spans="20:20">
      <c r="T228"/>
    </row>
    <row r="229" customHeight="1" spans="20:20">
      <c r="T229"/>
    </row>
    <row r="230" customHeight="1" spans="20:20">
      <c r="T230"/>
    </row>
    <row r="231" customHeight="1" spans="20:20">
      <c r="T231"/>
    </row>
    <row r="232" customHeight="1" spans="20:20">
      <c r="T232"/>
    </row>
    <row r="233" customHeight="1" spans="20:20">
      <c r="T233"/>
    </row>
    <row r="234" customHeight="1" spans="20:20">
      <c r="T234"/>
    </row>
    <row r="235" customHeight="1" spans="20:20">
      <c r="T235"/>
    </row>
    <row r="236" customHeight="1" spans="20:20">
      <c r="T236"/>
    </row>
    <row r="237" customHeight="1" spans="20:20">
      <c r="T237"/>
    </row>
    <row r="238" customHeight="1" spans="20:20">
      <c r="T238"/>
    </row>
    <row r="239" customHeight="1" spans="20:20">
      <c r="T239"/>
    </row>
    <row r="240" customHeight="1" spans="20:20">
      <c r="T240"/>
    </row>
    <row r="241" customHeight="1" spans="20:20">
      <c r="T241"/>
    </row>
    <row r="242" customHeight="1" spans="20:20">
      <c r="T242"/>
    </row>
    <row r="243" customHeight="1" spans="20:20">
      <c r="T243"/>
    </row>
    <row r="244" customHeight="1" spans="20:20">
      <c r="T244"/>
    </row>
    <row r="245" customHeight="1" spans="20:20">
      <c r="T245"/>
    </row>
    <row r="246" customHeight="1" spans="20:20">
      <c r="T246"/>
    </row>
    <row r="247" customHeight="1" spans="20:20">
      <c r="T247"/>
    </row>
    <row r="248" customHeight="1" spans="20:20">
      <c r="T248"/>
    </row>
    <row r="249" customHeight="1" spans="20:20">
      <c r="T249"/>
    </row>
    <row r="250" customHeight="1" spans="20:20">
      <c r="T250"/>
    </row>
    <row r="251" customHeight="1" spans="20:20">
      <c r="T251"/>
    </row>
    <row r="252" customHeight="1" spans="20:20">
      <c r="T252"/>
    </row>
    <row r="253" customHeight="1" spans="20:20">
      <c r="T253"/>
    </row>
    <row r="254" customHeight="1" spans="20:20">
      <c r="T254"/>
    </row>
    <row r="255" customHeight="1" spans="20:20">
      <c r="T255"/>
    </row>
    <row r="256" customHeight="1" spans="20:20">
      <c r="T256"/>
    </row>
    <row r="257" customHeight="1" spans="20:20">
      <c r="T257"/>
    </row>
    <row r="258" customHeight="1" spans="20:20">
      <c r="T258"/>
    </row>
    <row r="259" customHeight="1" spans="20:20">
      <c r="T259"/>
    </row>
    <row r="260" customHeight="1" spans="20:20">
      <c r="T260"/>
    </row>
    <row r="261" customHeight="1" spans="20:20">
      <c r="T261"/>
    </row>
    <row r="262" customHeight="1" spans="20:20">
      <c r="T262"/>
    </row>
    <row r="263" customHeight="1" spans="20:20">
      <c r="T263"/>
    </row>
    <row r="264" customHeight="1" spans="20:20">
      <c r="T264"/>
    </row>
    <row r="265" customHeight="1" spans="20:20">
      <c r="T265"/>
    </row>
    <row r="266" customHeight="1" spans="20:20">
      <c r="T266"/>
    </row>
    <row r="267" customHeight="1" spans="20:20">
      <c r="T267"/>
    </row>
    <row r="268" customHeight="1" spans="20:20">
      <c r="T268"/>
    </row>
    <row r="269" customHeight="1" spans="20:20">
      <c r="T269"/>
    </row>
    <row r="270" customHeight="1" spans="20:20">
      <c r="T270"/>
    </row>
    <row r="271" customHeight="1" spans="20:20">
      <c r="T271"/>
    </row>
    <row r="272" customHeight="1" spans="20:20">
      <c r="T272"/>
    </row>
    <row r="273" customHeight="1" spans="20:20">
      <c r="T273"/>
    </row>
    <row r="274" customHeight="1" spans="20:20">
      <c r="T274"/>
    </row>
    <row r="275" customHeight="1" spans="20:20">
      <c r="T275"/>
    </row>
    <row r="276" customHeight="1" spans="20:20">
      <c r="T276"/>
    </row>
    <row r="277" customHeight="1" spans="20:20">
      <c r="T277"/>
    </row>
    <row r="278" customHeight="1" spans="20:20">
      <c r="T278"/>
    </row>
    <row r="279" customHeight="1" spans="20:20">
      <c r="T279"/>
    </row>
    <row r="280" customHeight="1" spans="20:20">
      <c r="T280"/>
    </row>
    <row r="281" customHeight="1" spans="20:20">
      <c r="T281"/>
    </row>
    <row r="282" customHeight="1" spans="20:20">
      <c r="T282"/>
    </row>
    <row r="283" customHeight="1" spans="20:20">
      <c r="T283"/>
    </row>
    <row r="284" customHeight="1" spans="20:20">
      <c r="T284"/>
    </row>
    <row r="285" customHeight="1" spans="20:20">
      <c r="T285"/>
    </row>
    <row r="286" customHeight="1" spans="20:20">
      <c r="T286"/>
    </row>
    <row r="287" customHeight="1" spans="20:20">
      <c r="T287"/>
    </row>
    <row r="288" customHeight="1" spans="20:20">
      <c r="T288"/>
    </row>
    <row r="289" customHeight="1" spans="20:20">
      <c r="T289"/>
    </row>
    <row r="290" customHeight="1" spans="20:20">
      <c r="T290"/>
    </row>
    <row r="291" customHeight="1" spans="20:20">
      <c r="T291"/>
    </row>
    <row r="292" customHeight="1" spans="20:20">
      <c r="T292"/>
    </row>
    <row r="293" customHeight="1" spans="20:20">
      <c r="T293"/>
    </row>
    <row r="294" customHeight="1" spans="20:20">
      <c r="T294"/>
    </row>
    <row r="295" customHeight="1" spans="20:20">
      <c r="T295"/>
    </row>
    <row r="296" customHeight="1" spans="20:20">
      <c r="T296"/>
    </row>
    <row r="297" customHeight="1" spans="20:20">
      <c r="T297"/>
    </row>
    <row r="298" customHeight="1" spans="20:20">
      <c r="T298"/>
    </row>
    <row r="299" customHeight="1" spans="20:20">
      <c r="T299"/>
    </row>
    <row r="300" customHeight="1" spans="20:20">
      <c r="T300"/>
    </row>
    <row r="301" customHeight="1" spans="20:20">
      <c r="T301"/>
    </row>
    <row r="302" customHeight="1" spans="20:20">
      <c r="T302"/>
    </row>
    <row r="303" customHeight="1" spans="20:20">
      <c r="T303"/>
    </row>
    <row r="304" customHeight="1" spans="20:20">
      <c r="T304"/>
    </row>
    <row r="305" customHeight="1" spans="20:20">
      <c r="T305"/>
    </row>
    <row r="306" customHeight="1" spans="20:20">
      <c r="T306"/>
    </row>
    <row r="307" customHeight="1" spans="20:20">
      <c r="T307"/>
    </row>
    <row r="308" customHeight="1" spans="20:20">
      <c r="T308"/>
    </row>
    <row r="309" customHeight="1" spans="20:20">
      <c r="T309"/>
    </row>
    <row r="310" customHeight="1" spans="20:20">
      <c r="T310"/>
    </row>
    <row r="311" customHeight="1" spans="20:20">
      <c r="T311"/>
    </row>
    <row r="312" customHeight="1" spans="20:20">
      <c r="T312"/>
    </row>
    <row r="313" customHeight="1" spans="20:20">
      <c r="T313"/>
    </row>
    <row r="314" customHeight="1" spans="20:20">
      <c r="T314"/>
    </row>
    <row r="315" customHeight="1" spans="20:20">
      <c r="T315"/>
    </row>
    <row r="316" customHeight="1" spans="20:20">
      <c r="T316"/>
    </row>
    <row r="317" customHeight="1" spans="20:20">
      <c r="T317"/>
    </row>
    <row r="318" customHeight="1" spans="20:20">
      <c r="T318"/>
    </row>
    <row r="319" customHeight="1" spans="20:20">
      <c r="T319"/>
    </row>
    <row r="320" customHeight="1" spans="20:20">
      <c r="T320"/>
    </row>
    <row r="321" customHeight="1" spans="20:20">
      <c r="T321"/>
    </row>
    <row r="322" customHeight="1" spans="20:20">
      <c r="T322"/>
    </row>
    <row r="323" customHeight="1" spans="20:20">
      <c r="T323"/>
    </row>
    <row r="324" customHeight="1" spans="20:20">
      <c r="T324"/>
    </row>
    <row r="325" customHeight="1" spans="20:20">
      <c r="T325"/>
    </row>
    <row r="326" customHeight="1" spans="20:20">
      <c r="T326"/>
    </row>
    <row r="327" customHeight="1" spans="20:20">
      <c r="T327"/>
    </row>
    <row r="328" customHeight="1" spans="20:20">
      <c r="T328"/>
    </row>
    <row r="329" customHeight="1" spans="20:20">
      <c r="T329"/>
    </row>
    <row r="330" customHeight="1" spans="20:20">
      <c r="T330"/>
    </row>
    <row r="331" customHeight="1" spans="20:20">
      <c r="T331"/>
    </row>
    <row r="332" customHeight="1" spans="20:20">
      <c r="T332"/>
    </row>
    <row r="333" customHeight="1" spans="20:20">
      <c r="T333"/>
    </row>
    <row r="334" customHeight="1" spans="20:20">
      <c r="T334"/>
    </row>
    <row r="335" customHeight="1" spans="20:20">
      <c r="T335"/>
    </row>
    <row r="336" customHeight="1" spans="20:20">
      <c r="T336"/>
    </row>
    <row r="337" customHeight="1" spans="20:20">
      <c r="T337"/>
    </row>
    <row r="338" customHeight="1" spans="20:20">
      <c r="T338"/>
    </row>
    <row r="339" customHeight="1" spans="20:20">
      <c r="T339"/>
    </row>
    <row r="340" customHeight="1" spans="20:20">
      <c r="T340"/>
    </row>
    <row r="341" customHeight="1" spans="20:20">
      <c r="T341"/>
    </row>
    <row r="342" customHeight="1" spans="20:20">
      <c r="T342"/>
    </row>
    <row r="343" customHeight="1" spans="20:20">
      <c r="T343"/>
    </row>
    <row r="344" customHeight="1" spans="20:20">
      <c r="T344"/>
    </row>
    <row r="345" customHeight="1" spans="20:20">
      <c r="T345"/>
    </row>
    <row r="346" customHeight="1" spans="20:20">
      <c r="T346"/>
    </row>
    <row r="347" customHeight="1" spans="20:20">
      <c r="T347"/>
    </row>
    <row r="348" customHeight="1" spans="20:20">
      <c r="T348"/>
    </row>
    <row r="349" customHeight="1" spans="20:20">
      <c r="T349"/>
    </row>
    <row r="350" customHeight="1" spans="20:20">
      <c r="T350"/>
    </row>
    <row r="351" customHeight="1" spans="20:20">
      <c r="T351"/>
    </row>
    <row r="352" customHeight="1" spans="20:20">
      <c r="T352"/>
    </row>
    <row r="353" customHeight="1" spans="20:20">
      <c r="T353"/>
    </row>
    <row r="354" customHeight="1" spans="20:20">
      <c r="T354"/>
    </row>
    <row r="355" customHeight="1" spans="20:20">
      <c r="T355"/>
    </row>
    <row r="356" customHeight="1" spans="20:20">
      <c r="T356"/>
    </row>
    <row r="357" customHeight="1" spans="20:20">
      <c r="T357"/>
    </row>
    <row r="358" customHeight="1" spans="20:20">
      <c r="T358"/>
    </row>
    <row r="359" customHeight="1" spans="20:20">
      <c r="T359"/>
    </row>
    <row r="360" customHeight="1" spans="20:20">
      <c r="T360"/>
    </row>
    <row r="361" customHeight="1" spans="20:20">
      <c r="T361"/>
    </row>
    <row r="362" customHeight="1" spans="20:20">
      <c r="T362"/>
    </row>
    <row r="363" customHeight="1" spans="20:20">
      <c r="T363"/>
    </row>
    <row r="364" customHeight="1" spans="20:20">
      <c r="T364"/>
    </row>
    <row r="365" customHeight="1" spans="20:20">
      <c r="T365"/>
    </row>
    <row r="366" customHeight="1" spans="20:20">
      <c r="T366"/>
    </row>
    <row r="367" customHeight="1" spans="20:20">
      <c r="T367"/>
    </row>
    <row r="368" customHeight="1" spans="20:20">
      <c r="T368"/>
    </row>
    <row r="369" customHeight="1" spans="20:20">
      <c r="T369"/>
    </row>
    <row r="370" customHeight="1" spans="20:20">
      <c r="T370"/>
    </row>
    <row r="371" customHeight="1" spans="20:20">
      <c r="T371"/>
    </row>
    <row r="372" customHeight="1" spans="20:20">
      <c r="T372"/>
    </row>
    <row r="373" customHeight="1" spans="20:20">
      <c r="T373"/>
    </row>
    <row r="374" customHeight="1" spans="20:20">
      <c r="T374"/>
    </row>
    <row r="375" customHeight="1" spans="20:20">
      <c r="T375"/>
    </row>
    <row r="376" customHeight="1" spans="20:20">
      <c r="T376"/>
    </row>
    <row r="377" customHeight="1" spans="20:20">
      <c r="T377"/>
    </row>
    <row r="378" customHeight="1" spans="20:20">
      <c r="T378"/>
    </row>
    <row r="379" customHeight="1" spans="20:20">
      <c r="T379"/>
    </row>
    <row r="380" customHeight="1" spans="20:20">
      <c r="T380"/>
    </row>
    <row r="381" customHeight="1" spans="20:20">
      <c r="T381"/>
    </row>
    <row r="382" customHeight="1" spans="20:20">
      <c r="T382"/>
    </row>
    <row r="383" customHeight="1" spans="20:20">
      <c r="T383"/>
    </row>
    <row r="384" customHeight="1" spans="20:20">
      <c r="T384"/>
    </row>
    <row r="385" customHeight="1" spans="20:20">
      <c r="T385"/>
    </row>
    <row r="386" customHeight="1" spans="20:20">
      <c r="T386"/>
    </row>
    <row r="387" customHeight="1" spans="20:20">
      <c r="T387"/>
    </row>
    <row r="388" customHeight="1" spans="20:20">
      <c r="T388"/>
    </row>
    <row r="389" customHeight="1" spans="20:20">
      <c r="T389"/>
    </row>
    <row r="390" customHeight="1" spans="20:20">
      <c r="T390"/>
    </row>
    <row r="391" customHeight="1" spans="20:20">
      <c r="T391"/>
    </row>
    <row r="392" customHeight="1" spans="20:20">
      <c r="T392"/>
    </row>
    <row r="393" customHeight="1" spans="20:20">
      <c r="T393"/>
    </row>
    <row r="394" customHeight="1" spans="20:20">
      <c r="T394"/>
    </row>
    <row r="395" customHeight="1" spans="20:20">
      <c r="T395"/>
    </row>
    <row r="396" customHeight="1" spans="20:20">
      <c r="T396"/>
    </row>
    <row r="397" customHeight="1" spans="20:20">
      <c r="T397"/>
    </row>
    <row r="398" customHeight="1" spans="20:20">
      <c r="T398"/>
    </row>
    <row r="399" customHeight="1" spans="20:20">
      <c r="T399"/>
    </row>
    <row r="400" customHeight="1" spans="20:20">
      <c r="T400"/>
    </row>
    <row r="401" customHeight="1" spans="20:20">
      <c r="T401"/>
    </row>
    <row r="402" customHeight="1" spans="20:20">
      <c r="T402"/>
    </row>
    <row r="403" customHeight="1" spans="20:20">
      <c r="T403"/>
    </row>
    <row r="404" customHeight="1" spans="20:20">
      <c r="T404"/>
    </row>
    <row r="405" customHeight="1" spans="20:20">
      <c r="T405"/>
    </row>
    <row r="406" customHeight="1" spans="20:20">
      <c r="T406"/>
    </row>
    <row r="407" customHeight="1" spans="20:20">
      <c r="T407"/>
    </row>
    <row r="408" customHeight="1" spans="20:20">
      <c r="T408"/>
    </row>
    <row r="409" customHeight="1" spans="20:20">
      <c r="T409"/>
    </row>
    <row r="410" customHeight="1" spans="20:20">
      <c r="T410"/>
    </row>
    <row r="411" customHeight="1" spans="20:20">
      <c r="T411"/>
    </row>
    <row r="412" customHeight="1" spans="20:20">
      <c r="T412"/>
    </row>
    <row r="413" customHeight="1" spans="20:20">
      <c r="T413"/>
    </row>
    <row r="414" customHeight="1" spans="20:20">
      <c r="T414"/>
    </row>
    <row r="415" customHeight="1" spans="20:20">
      <c r="T415"/>
    </row>
    <row r="416" customHeight="1" spans="20:20">
      <c r="T416"/>
    </row>
    <row r="417" customHeight="1" spans="20:20">
      <c r="T417"/>
    </row>
    <row r="418" customHeight="1" spans="20:20">
      <c r="T418"/>
    </row>
    <row r="419" customHeight="1" spans="20:20">
      <c r="T419"/>
    </row>
    <row r="420" customHeight="1" spans="20:20">
      <c r="T420"/>
    </row>
    <row r="421" customHeight="1" spans="20:20">
      <c r="T421"/>
    </row>
    <row r="422" customHeight="1" spans="20:20">
      <c r="T422"/>
    </row>
    <row r="423" customHeight="1" spans="20:20">
      <c r="T423"/>
    </row>
    <row r="424" customHeight="1" spans="20:20">
      <c r="T424"/>
    </row>
    <row r="425" customHeight="1" spans="20:20">
      <c r="T425"/>
    </row>
    <row r="426" customHeight="1" spans="20:20">
      <c r="T426"/>
    </row>
    <row r="427" customHeight="1" spans="20:20">
      <c r="T427"/>
    </row>
    <row r="428" customHeight="1" spans="20:20">
      <c r="T428"/>
    </row>
    <row r="429" customHeight="1" spans="20:20">
      <c r="T429"/>
    </row>
    <row r="430" customHeight="1" spans="20:20">
      <c r="T430"/>
    </row>
    <row r="431" customHeight="1" spans="20:20">
      <c r="T431"/>
    </row>
    <row r="432" customHeight="1" spans="20:20">
      <c r="T432"/>
    </row>
    <row r="433" customHeight="1" spans="20:20">
      <c r="T433"/>
    </row>
    <row r="434" customHeight="1" spans="20:20">
      <c r="T434"/>
    </row>
    <row r="435" customHeight="1" spans="20:20">
      <c r="T435"/>
    </row>
    <row r="436" customHeight="1" spans="20:20">
      <c r="T436"/>
    </row>
    <row r="437" customHeight="1" spans="20:20">
      <c r="T437"/>
    </row>
    <row r="438" customHeight="1" spans="20:20">
      <c r="T438"/>
    </row>
    <row r="439" customHeight="1" spans="20:20">
      <c r="T439"/>
    </row>
    <row r="440" customHeight="1" spans="20:20">
      <c r="T440"/>
    </row>
    <row r="441" customHeight="1" spans="20:20">
      <c r="T441"/>
    </row>
    <row r="442" customHeight="1" spans="20:20">
      <c r="T442"/>
    </row>
    <row r="443" customHeight="1" spans="20:20">
      <c r="T443"/>
    </row>
    <row r="444" customHeight="1" spans="20:20">
      <c r="T444"/>
    </row>
    <row r="445" customHeight="1" spans="20:20">
      <c r="T445"/>
    </row>
    <row r="446" customHeight="1" spans="20:20">
      <c r="T446"/>
    </row>
    <row r="447" customHeight="1" spans="20:20">
      <c r="T447"/>
    </row>
    <row r="448" customHeight="1" spans="20:20">
      <c r="T448"/>
    </row>
    <row r="449" customHeight="1" spans="20:20">
      <c r="T449"/>
    </row>
    <row r="450" customHeight="1" spans="20:20">
      <c r="T450"/>
    </row>
    <row r="451" customHeight="1" spans="20:20">
      <c r="T451"/>
    </row>
    <row r="452" customHeight="1" spans="20:20">
      <c r="T452"/>
    </row>
    <row r="453" customHeight="1" spans="20:20">
      <c r="T453"/>
    </row>
    <row r="454" customHeight="1" spans="20:20">
      <c r="T454"/>
    </row>
    <row r="455" customHeight="1" spans="20:20">
      <c r="T455"/>
    </row>
    <row r="456" customHeight="1" spans="20:20">
      <c r="T456"/>
    </row>
    <row r="457" customHeight="1" spans="20:20">
      <c r="T457"/>
    </row>
    <row r="458" customHeight="1" spans="20:20">
      <c r="T458"/>
    </row>
    <row r="459" customHeight="1" spans="20:20">
      <c r="T459"/>
    </row>
    <row r="460" customHeight="1" spans="20:20">
      <c r="T460"/>
    </row>
    <row r="461" customHeight="1" spans="20:20">
      <c r="T461"/>
    </row>
    <row r="462" customHeight="1" spans="20:20">
      <c r="T462"/>
    </row>
    <row r="463" customHeight="1" spans="20:20">
      <c r="T463"/>
    </row>
    <row r="464" customHeight="1" spans="20:20">
      <c r="T464"/>
    </row>
    <row r="465" customHeight="1" spans="20:20">
      <c r="T465"/>
    </row>
    <row r="466" customHeight="1" spans="20:20">
      <c r="T466"/>
    </row>
    <row r="467" customHeight="1" spans="20:20">
      <c r="T467"/>
    </row>
    <row r="468" customHeight="1" spans="20:20">
      <c r="T468"/>
    </row>
    <row r="469" customHeight="1" spans="20:20">
      <c r="T469"/>
    </row>
    <row r="470" customHeight="1" spans="20:20">
      <c r="T470"/>
    </row>
    <row r="471" customHeight="1" spans="20:20">
      <c r="T471"/>
    </row>
    <row r="472" customHeight="1" spans="20:20">
      <c r="T472"/>
    </row>
    <row r="473" customHeight="1" spans="20:20">
      <c r="T473"/>
    </row>
    <row r="474" customHeight="1" spans="20:20">
      <c r="T474"/>
    </row>
    <row r="475" customHeight="1" spans="20:20">
      <c r="T475"/>
    </row>
    <row r="476" customHeight="1" spans="20:20">
      <c r="T476"/>
    </row>
    <row r="477" customHeight="1" spans="20:20">
      <c r="T477"/>
    </row>
    <row r="478" customHeight="1" spans="20:20">
      <c r="T478"/>
    </row>
    <row r="479" customHeight="1" spans="20:20">
      <c r="T479"/>
    </row>
    <row r="480" customHeight="1" spans="20:20">
      <c r="T480"/>
    </row>
    <row r="481" customHeight="1" spans="20:20">
      <c r="T481"/>
    </row>
    <row r="482" customHeight="1" spans="20:20">
      <c r="T482"/>
    </row>
    <row r="483" customHeight="1" spans="20:20">
      <c r="T483"/>
    </row>
    <row r="484" customHeight="1" spans="20:20">
      <c r="T484"/>
    </row>
    <row r="485" customHeight="1" spans="20:20">
      <c r="T485"/>
    </row>
    <row r="486" customHeight="1" spans="20:20">
      <c r="T486"/>
    </row>
    <row r="487" customHeight="1" spans="20:20">
      <c r="T487"/>
    </row>
    <row r="488" customHeight="1" spans="20:20">
      <c r="T488"/>
    </row>
    <row r="489" customHeight="1" spans="20:20">
      <c r="T489"/>
    </row>
    <row r="490" customHeight="1" spans="20:20">
      <c r="T490"/>
    </row>
    <row r="491" customHeight="1" spans="20:20">
      <c r="T491"/>
    </row>
    <row r="492" customHeight="1" spans="20:20">
      <c r="T492"/>
    </row>
    <row r="493" customHeight="1" spans="20:20">
      <c r="T493"/>
    </row>
    <row r="494" customHeight="1" spans="20:20">
      <c r="T494"/>
    </row>
    <row r="495" customHeight="1" spans="20:20">
      <c r="T495"/>
    </row>
    <row r="496" customHeight="1" spans="20:20">
      <c r="T496"/>
    </row>
    <row r="497" customHeight="1" spans="20:20">
      <c r="T497"/>
    </row>
    <row r="498" customHeight="1" spans="20:20">
      <c r="T498"/>
    </row>
    <row r="499" customHeight="1" spans="20:20">
      <c r="T499"/>
    </row>
    <row r="500" customHeight="1" spans="20:20">
      <c r="T500"/>
    </row>
    <row r="501" customHeight="1" spans="20:20">
      <c r="T501"/>
    </row>
    <row r="502" customHeight="1" spans="20:20">
      <c r="T502"/>
    </row>
    <row r="503" customHeight="1" spans="20:20">
      <c r="T503"/>
    </row>
    <row r="504" customHeight="1" spans="20:20">
      <c r="T504"/>
    </row>
    <row r="505" customHeight="1" spans="20:20">
      <c r="T505"/>
    </row>
    <row r="506" customHeight="1" spans="20:20">
      <c r="T506"/>
    </row>
    <row r="507" customHeight="1" spans="20:20">
      <c r="T507"/>
    </row>
    <row r="508" customHeight="1" spans="20:20">
      <c r="T508"/>
    </row>
    <row r="509" customHeight="1" spans="20:20">
      <c r="T509"/>
    </row>
    <row r="510" customHeight="1" spans="20:20">
      <c r="T510"/>
    </row>
    <row r="511" customHeight="1" spans="20:20">
      <c r="T511"/>
    </row>
    <row r="512" customHeight="1" spans="20:20">
      <c r="T512"/>
    </row>
    <row r="513" customHeight="1" spans="20:20">
      <c r="T513"/>
    </row>
    <row r="514" customHeight="1" spans="20:20">
      <c r="T514"/>
    </row>
    <row r="515" customHeight="1" spans="20:20">
      <c r="T515"/>
    </row>
    <row r="516" customHeight="1" spans="20:20">
      <c r="T516"/>
    </row>
    <row r="517" customHeight="1" spans="20:20">
      <c r="T517"/>
    </row>
    <row r="518" customHeight="1" spans="20:20">
      <c r="T518"/>
    </row>
    <row r="519" customHeight="1" spans="20:20">
      <c r="T519"/>
    </row>
    <row r="520" customHeight="1" spans="20:20">
      <c r="T520"/>
    </row>
    <row r="521" customHeight="1" spans="20:20">
      <c r="T521"/>
    </row>
    <row r="522" customHeight="1" spans="20:20">
      <c r="T522"/>
    </row>
    <row r="523" customHeight="1" spans="20:20">
      <c r="T523"/>
    </row>
    <row r="524" customHeight="1" spans="20:20">
      <c r="T524"/>
    </row>
    <row r="525" customHeight="1" spans="20:20">
      <c r="T525"/>
    </row>
    <row r="526" customHeight="1" spans="20:20">
      <c r="T526"/>
    </row>
    <row r="527" customHeight="1" spans="20:20">
      <c r="T527"/>
    </row>
    <row r="528" customHeight="1" spans="20:20">
      <c r="T528"/>
    </row>
    <row r="529" customHeight="1" spans="20:20">
      <c r="T529"/>
    </row>
    <row r="530" customHeight="1" spans="20:20">
      <c r="T530"/>
    </row>
    <row r="531" customHeight="1" spans="20:20">
      <c r="T531"/>
    </row>
    <row r="532" customHeight="1" spans="20:20">
      <c r="T532"/>
    </row>
    <row r="533" customHeight="1" spans="20:20">
      <c r="T533"/>
    </row>
    <row r="534" customHeight="1" spans="20:20">
      <c r="T534"/>
    </row>
    <row r="535" customHeight="1" spans="20:20">
      <c r="T535"/>
    </row>
    <row r="536" customHeight="1" spans="20:20">
      <c r="T536"/>
    </row>
    <row r="537" customHeight="1" spans="20:20">
      <c r="T537"/>
    </row>
    <row r="538" customHeight="1" spans="20:20">
      <c r="T538"/>
    </row>
    <row r="539" customHeight="1" spans="20:20">
      <c r="T539"/>
    </row>
    <row r="540" customHeight="1" spans="20:20">
      <c r="T540"/>
    </row>
    <row r="541" customHeight="1" spans="20:20">
      <c r="T541"/>
    </row>
    <row r="542" customHeight="1" spans="20:20">
      <c r="T542"/>
    </row>
    <row r="543" customHeight="1" spans="20:20">
      <c r="T543"/>
    </row>
    <row r="544" customHeight="1" spans="20:20">
      <c r="T544"/>
    </row>
    <row r="545" customHeight="1" spans="20:20">
      <c r="T545"/>
    </row>
    <row r="546" customHeight="1" spans="20:20">
      <c r="T546"/>
    </row>
    <row r="547" customHeight="1" spans="20:20">
      <c r="T547"/>
    </row>
    <row r="548" customHeight="1" spans="20:20">
      <c r="T548"/>
    </row>
    <row r="549" customHeight="1" spans="20:20">
      <c r="T549"/>
    </row>
    <row r="550" customHeight="1" spans="20:20">
      <c r="T550"/>
    </row>
    <row r="551" customHeight="1" spans="20:20">
      <c r="T551"/>
    </row>
    <row r="552" customHeight="1" spans="20:20">
      <c r="T552"/>
    </row>
    <row r="553" customHeight="1" spans="20:20">
      <c r="T553"/>
    </row>
    <row r="554" customHeight="1" spans="20:20">
      <c r="T554"/>
    </row>
    <row r="555" customHeight="1" spans="20:20">
      <c r="T555"/>
    </row>
    <row r="556" customHeight="1" spans="20:20">
      <c r="T556"/>
    </row>
    <row r="557" customHeight="1" spans="20:20">
      <c r="T557"/>
    </row>
    <row r="558" customHeight="1" spans="20:20">
      <c r="T558"/>
    </row>
    <row r="559" customHeight="1" spans="20:20">
      <c r="T559"/>
    </row>
    <row r="560" customHeight="1" spans="20:20">
      <c r="T560"/>
    </row>
    <row r="561" customHeight="1" spans="20:20">
      <c r="T561"/>
    </row>
    <row r="562" customHeight="1" spans="20:20">
      <c r="T562"/>
    </row>
    <row r="563" customHeight="1" spans="20:20">
      <c r="T563"/>
    </row>
    <row r="564" customHeight="1" spans="20:20">
      <c r="T564"/>
    </row>
    <row r="565" customHeight="1" spans="20:20">
      <c r="T565"/>
    </row>
    <row r="566" customHeight="1" spans="20:20">
      <c r="T566"/>
    </row>
    <row r="567" customHeight="1" spans="20:20">
      <c r="T567"/>
    </row>
    <row r="568" customHeight="1" spans="20:20">
      <c r="T568"/>
    </row>
    <row r="569" customHeight="1" spans="20:20">
      <c r="T569"/>
    </row>
    <row r="570" customHeight="1" spans="20:20">
      <c r="T570"/>
    </row>
    <row r="571" customHeight="1" spans="20:20">
      <c r="T571"/>
    </row>
    <row r="572" customHeight="1" spans="20:20">
      <c r="T572"/>
    </row>
    <row r="573" customHeight="1" spans="20:20">
      <c r="T573"/>
    </row>
    <row r="574" customHeight="1" spans="20:20">
      <c r="T574"/>
    </row>
    <row r="575" customHeight="1" spans="20:20">
      <c r="T575"/>
    </row>
    <row r="576" customHeight="1" spans="20:20">
      <c r="T576"/>
    </row>
    <row r="577" customHeight="1" spans="20:20">
      <c r="T577"/>
    </row>
    <row r="578" customHeight="1" spans="20:20">
      <c r="T578"/>
    </row>
    <row r="579" customHeight="1" spans="20:20">
      <c r="T579"/>
    </row>
    <row r="580" customHeight="1" spans="20:20">
      <c r="T580"/>
    </row>
    <row r="581" customHeight="1" spans="20:20">
      <c r="T581"/>
    </row>
    <row r="582" customHeight="1" spans="20:20">
      <c r="T582"/>
    </row>
    <row r="583" customHeight="1" spans="20:20">
      <c r="T583"/>
    </row>
    <row r="584" customHeight="1" spans="20:20">
      <c r="T584"/>
    </row>
    <row r="585" customHeight="1" spans="20:20">
      <c r="T585"/>
    </row>
    <row r="586" customHeight="1" spans="20:20">
      <c r="T586"/>
    </row>
    <row r="587" customHeight="1" spans="20:20">
      <c r="T587"/>
    </row>
    <row r="588" customHeight="1" spans="20:20">
      <c r="T588"/>
    </row>
    <row r="589" customHeight="1" spans="20:20">
      <c r="T589"/>
    </row>
    <row r="590" customHeight="1" spans="20:20">
      <c r="T590"/>
    </row>
    <row r="591" customHeight="1" spans="20:20">
      <c r="T591"/>
    </row>
    <row r="592" customHeight="1" spans="20:20">
      <c r="T592"/>
    </row>
    <row r="593" customHeight="1" spans="20:20">
      <c r="T593"/>
    </row>
    <row r="594" customHeight="1" spans="20:20">
      <c r="T594"/>
    </row>
    <row r="595" customHeight="1" spans="20:20">
      <c r="T595"/>
    </row>
    <row r="596" customHeight="1" spans="20:20">
      <c r="T596"/>
    </row>
    <row r="597" customHeight="1" spans="20:20">
      <c r="T597"/>
    </row>
    <row r="598" customHeight="1" spans="20:20">
      <c r="T598"/>
    </row>
    <row r="599" customHeight="1" spans="20:20">
      <c r="T599"/>
    </row>
    <row r="600" customHeight="1" spans="20:20">
      <c r="T600"/>
    </row>
    <row r="601" customHeight="1" spans="20:20">
      <c r="T601"/>
    </row>
    <row r="602" customHeight="1" spans="20:20">
      <c r="T602"/>
    </row>
    <row r="603" customHeight="1" spans="20:20">
      <c r="T603"/>
    </row>
    <row r="604" customHeight="1" spans="20:20">
      <c r="T604"/>
    </row>
    <row r="605" customHeight="1" spans="20:20">
      <c r="T605"/>
    </row>
    <row r="606" customHeight="1" spans="20:20">
      <c r="T606"/>
    </row>
    <row r="607" customHeight="1" spans="20:20">
      <c r="T607"/>
    </row>
    <row r="608" customHeight="1" spans="20:20">
      <c r="T608"/>
    </row>
    <row r="609" customHeight="1" spans="20:20">
      <c r="T609"/>
    </row>
    <row r="610" customHeight="1" spans="20:20">
      <c r="T610"/>
    </row>
    <row r="611" customHeight="1" spans="20:20">
      <c r="T611"/>
    </row>
    <row r="612" customHeight="1" spans="20:20">
      <c r="T612"/>
    </row>
    <row r="613" customHeight="1" spans="20:20">
      <c r="T613"/>
    </row>
    <row r="614" customHeight="1" spans="20:20">
      <c r="T614"/>
    </row>
    <row r="615" customHeight="1" spans="20:20">
      <c r="T615"/>
    </row>
    <row r="616" customHeight="1" spans="20:20">
      <c r="T616"/>
    </row>
    <row r="617" customHeight="1" spans="20:20">
      <c r="T617"/>
    </row>
    <row r="618" customHeight="1" spans="20:20">
      <c r="T618"/>
    </row>
    <row r="619" customHeight="1" spans="20:20">
      <c r="T619"/>
    </row>
    <row r="620" customHeight="1" spans="20:20">
      <c r="T620"/>
    </row>
    <row r="621" customHeight="1" spans="20:20">
      <c r="T621"/>
    </row>
    <row r="622" customHeight="1" spans="20:20">
      <c r="T622"/>
    </row>
    <row r="623" customHeight="1" spans="20:20">
      <c r="T623"/>
    </row>
    <row r="624" customHeight="1" spans="20:20">
      <c r="T624"/>
    </row>
    <row r="625" customHeight="1" spans="20:20">
      <c r="T625"/>
    </row>
    <row r="626" customHeight="1" spans="20:20">
      <c r="T626"/>
    </row>
    <row r="627" customHeight="1" spans="20:20">
      <c r="T627"/>
    </row>
    <row r="628" customHeight="1" spans="20:20">
      <c r="T628"/>
    </row>
    <row r="629" customHeight="1" spans="20:20">
      <c r="T629"/>
    </row>
    <row r="630" customHeight="1" spans="20:20">
      <c r="T630"/>
    </row>
    <row r="631" customHeight="1" spans="20:20">
      <c r="T631"/>
    </row>
    <row r="632" customHeight="1" spans="20:20">
      <c r="T632"/>
    </row>
    <row r="633" customHeight="1" spans="20:20">
      <c r="T633"/>
    </row>
    <row r="634" customHeight="1" spans="20:20">
      <c r="T634"/>
    </row>
    <row r="635" customHeight="1" spans="20:20">
      <c r="T635"/>
    </row>
    <row r="636" customHeight="1" spans="20:20">
      <c r="T636"/>
    </row>
    <row r="637" customHeight="1" spans="20:20">
      <c r="T637"/>
    </row>
    <row r="638" customHeight="1" spans="20:20">
      <c r="T638"/>
    </row>
    <row r="639" customHeight="1" spans="20:20">
      <c r="T639"/>
    </row>
    <row r="640" customHeight="1" spans="20:20">
      <c r="T640"/>
    </row>
    <row r="641" customHeight="1" spans="20:20">
      <c r="T641"/>
    </row>
    <row r="642" customHeight="1" spans="20:20">
      <c r="T642"/>
    </row>
    <row r="643" customHeight="1" spans="20:20">
      <c r="T643"/>
    </row>
    <row r="644" customHeight="1" spans="20:20">
      <c r="T644"/>
    </row>
    <row r="645" customHeight="1" spans="20:20">
      <c r="T645"/>
    </row>
    <row r="646" customHeight="1" spans="20:20">
      <c r="T646"/>
    </row>
    <row r="647" customHeight="1" spans="20:20">
      <c r="T647"/>
    </row>
    <row r="648" customHeight="1" spans="20:20">
      <c r="T648"/>
    </row>
    <row r="649" customHeight="1" spans="20:20">
      <c r="T649"/>
    </row>
    <row r="650" customHeight="1" spans="20:20">
      <c r="T650"/>
    </row>
    <row r="651" customHeight="1" spans="20:20">
      <c r="T651"/>
    </row>
    <row r="652" customHeight="1" spans="20:20">
      <c r="T652"/>
    </row>
    <row r="653" customHeight="1" spans="20:20">
      <c r="T653"/>
    </row>
    <row r="654" customHeight="1" spans="20:20">
      <c r="T654"/>
    </row>
    <row r="655" customHeight="1" spans="20:20">
      <c r="T655"/>
    </row>
    <row r="656" customHeight="1" spans="20:20">
      <c r="T656"/>
    </row>
    <row r="657" customHeight="1" spans="20:20">
      <c r="T657"/>
    </row>
    <row r="658" customHeight="1" spans="20:20">
      <c r="T658"/>
    </row>
    <row r="659" customHeight="1" spans="20:20">
      <c r="T659"/>
    </row>
    <row r="660" customHeight="1" spans="20:20">
      <c r="T660"/>
    </row>
    <row r="661" customHeight="1" spans="20:20">
      <c r="T661"/>
    </row>
    <row r="662" customHeight="1" spans="20:20">
      <c r="T662"/>
    </row>
    <row r="663" customHeight="1" spans="20:20">
      <c r="T663"/>
    </row>
    <row r="664" customHeight="1" spans="20:20">
      <c r="T664"/>
    </row>
    <row r="665" customHeight="1" spans="20:20">
      <c r="T665"/>
    </row>
    <row r="666" customHeight="1" spans="20:20">
      <c r="T666"/>
    </row>
    <row r="667" customHeight="1" spans="20:20">
      <c r="T667"/>
    </row>
    <row r="668" customHeight="1" spans="20:20">
      <c r="T668"/>
    </row>
    <row r="669" customHeight="1" spans="20:20">
      <c r="T669"/>
    </row>
    <row r="670" customHeight="1" spans="20:20">
      <c r="T670"/>
    </row>
    <row r="671" customHeight="1" spans="20:20">
      <c r="T671"/>
    </row>
    <row r="672" customHeight="1" spans="20:20">
      <c r="T672"/>
    </row>
    <row r="673" customHeight="1" spans="20:20">
      <c r="T673"/>
    </row>
    <row r="674" customHeight="1" spans="20:20">
      <c r="T674"/>
    </row>
    <row r="675" customHeight="1" spans="20:20">
      <c r="T675"/>
    </row>
    <row r="676" customHeight="1" spans="20:20">
      <c r="T676"/>
    </row>
    <row r="677" customHeight="1" spans="20:20">
      <c r="T677"/>
    </row>
    <row r="678" customHeight="1" spans="20:20">
      <c r="T678"/>
    </row>
    <row r="679" customHeight="1" spans="20:20">
      <c r="T679"/>
    </row>
    <row r="680" customHeight="1" spans="20:20">
      <c r="T680"/>
    </row>
    <row r="681" customHeight="1" spans="20:20">
      <c r="T681"/>
    </row>
    <row r="682" customHeight="1" spans="20:20">
      <c r="T682"/>
    </row>
    <row r="683" customHeight="1" spans="20:20">
      <c r="T683"/>
    </row>
    <row r="684" customHeight="1" spans="20:20">
      <c r="T684"/>
    </row>
    <row r="685" customHeight="1" spans="20:20">
      <c r="T685"/>
    </row>
    <row r="686" customHeight="1" spans="20:20">
      <c r="T686"/>
    </row>
    <row r="687" customHeight="1" spans="20:20">
      <c r="T687"/>
    </row>
    <row r="688" customHeight="1" spans="20:20">
      <c r="T688"/>
    </row>
    <row r="689" customHeight="1" spans="20:20">
      <c r="T689"/>
    </row>
    <row r="690" customHeight="1" spans="20:20">
      <c r="T690"/>
    </row>
    <row r="691" customHeight="1" spans="20:20">
      <c r="T691"/>
    </row>
    <row r="692" customHeight="1" spans="20:20">
      <c r="T692"/>
    </row>
    <row r="693" customHeight="1" spans="20:20">
      <c r="T693"/>
    </row>
    <row r="694" customHeight="1" spans="20:20">
      <c r="T694"/>
    </row>
    <row r="695" customHeight="1" spans="20:20">
      <c r="T695"/>
    </row>
    <row r="696" customHeight="1" spans="20:20">
      <c r="T696"/>
    </row>
    <row r="697" customHeight="1" spans="20:20">
      <c r="T697"/>
    </row>
    <row r="698" customHeight="1" spans="20:20">
      <c r="T698"/>
    </row>
    <row r="699" customHeight="1" spans="20:20">
      <c r="T699"/>
    </row>
    <row r="700" customHeight="1" spans="20:20">
      <c r="T700"/>
    </row>
    <row r="701" customHeight="1" spans="20:20">
      <c r="T701"/>
    </row>
    <row r="702" customHeight="1" spans="20:20">
      <c r="T702"/>
    </row>
    <row r="703" customHeight="1" spans="20:20">
      <c r="T703"/>
    </row>
    <row r="704" customHeight="1" spans="20:20">
      <c r="T704"/>
    </row>
    <row r="705" customHeight="1" spans="20:20">
      <c r="T705"/>
    </row>
    <row r="706" customHeight="1" spans="20:20">
      <c r="T706"/>
    </row>
    <row r="707" customHeight="1" spans="20:20">
      <c r="T707"/>
    </row>
    <row r="708" customHeight="1" spans="20:20">
      <c r="T708"/>
    </row>
    <row r="709" customHeight="1" spans="20:20">
      <c r="T709"/>
    </row>
    <row r="710" customHeight="1" spans="20:20">
      <c r="T710"/>
    </row>
    <row r="711" customHeight="1" spans="20:20">
      <c r="T711"/>
    </row>
    <row r="712" customHeight="1" spans="20:20">
      <c r="T712"/>
    </row>
    <row r="713" customHeight="1" spans="20:20">
      <c r="T713"/>
    </row>
    <row r="714" customHeight="1" spans="20:20">
      <c r="T714"/>
    </row>
    <row r="715" customHeight="1" spans="20:20">
      <c r="T715"/>
    </row>
    <row r="716" customHeight="1" spans="20:20">
      <c r="T716"/>
    </row>
    <row r="717" customHeight="1" spans="20:20">
      <c r="T717"/>
    </row>
    <row r="718" customHeight="1" spans="20:20">
      <c r="T718"/>
    </row>
    <row r="719" customHeight="1" spans="20:20">
      <c r="T719"/>
    </row>
    <row r="720" customHeight="1" spans="20:20">
      <c r="T720"/>
    </row>
    <row r="721" customHeight="1" spans="20:20">
      <c r="T721"/>
    </row>
    <row r="722" customHeight="1" spans="20:20">
      <c r="T722"/>
    </row>
    <row r="723" customHeight="1" spans="20:20">
      <c r="T723"/>
    </row>
    <row r="724" customHeight="1" spans="20:20">
      <c r="T724"/>
    </row>
    <row r="725" customHeight="1" spans="20:20">
      <c r="T725"/>
    </row>
    <row r="726" customHeight="1" spans="20:20">
      <c r="T726"/>
    </row>
    <row r="727" customHeight="1" spans="20:20">
      <c r="T727"/>
    </row>
    <row r="728" customHeight="1" spans="20:20">
      <c r="T728"/>
    </row>
    <row r="729" customHeight="1" spans="20:20">
      <c r="T729"/>
    </row>
    <row r="730" customHeight="1" spans="20:20">
      <c r="T730"/>
    </row>
    <row r="731" customHeight="1" spans="20:20">
      <c r="T731"/>
    </row>
    <row r="732" customHeight="1" spans="20:20">
      <c r="T732"/>
    </row>
    <row r="733" customHeight="1" spans="20:20">
      <c r="T733"/>
    </row>
    <row r="734" customHeight="1" spans="20:20">
      <c r="T734"/>
    </row>
    <row r="735" customHeight="1" spans="20:20">
      <c r="T735"/>
    </row>
    <row r="736" customHeight="1" spans="20:20">
      <c r="T736"/>
    </row>
    <row r="737" customHeight="1" spans="20:20">
      <c r="T737"/>
    </row>
    <row r="738" customHeight="1" spans="20:20">
      <c r="T738"/>
    </row>
    <row r="739" customHeight="1" spans="20:20">
      <c r="T739"/>
    </row>
    <row r="740" customHeight="1" spans="20:20">
      <c r="T740"/>
    </row>
    <row r="741" customHeight="1" spans="20:20">
      <c r="T741"/>
    </row>
    <row r="742" customHeight="1" spans="20:20">
      <c r="T742"/>
    </row>
    <row r="743" customHeight="1" spans="20:20">
      <c r="T743"/>
    </row>
    <row r="744" customHeight="1" spans="20:20">
      <c r="T744"/>
    </row>
    <row r="745" customHeight="1" spans="20:20">
      <c r="T745"/>
    </row>
    <row r="746" customHeight="1" spans="20:20">
      <c r="T746"/>
    </row>
    <row r="747" customHeight="1" spans="20:20">
      <c r="T747"/>
    </row>
    <row r="748" customHeight="1" spans="20:20">
      <c r="T748"/>
    </row>
    <row r="749" customHeight="1" spans="20:20">
      <c r="T749"/>
    </row>
    <row r="750" customHeight="1" spans="20:20">
      <c r="T750"/>
    </row>
    <row r="751" customHeight="1" spans="20:20">
      <c r="T751"/>
    </row>
    <row r="752" customHeight="1" spans="20:20">
      <c r="T752"/>
    </row>
    <row r="753" customHeight="1" spans="20:20">
      <c r="T753"/>
    </row>
    <row r="754" customHeight="1" spans="20:20">
      <c r="T754"/>
    </row>
    <row r="755" customHeight="1" spans="20:20">
      <c r="T755"/>
    </row>
    <row r="756" customHeight="1" spans="20:20">
      <c r="T756"/>
    </row>
    <row r="757" customHeight="1" spans="20:20">
      <c r="T757"/>
    </row>
    <row r="758" customHeight="1" spans="20:20">
      <c r="T758"/>
    </row>
    <row r="759" customHeight="1" spans="20:20">
      <c r="T759"/>
    </row>
    <row r="760" customHeight="1" spans="20:20">
      <c r="T760"/>
    </row>
    <row r="761" customHeight="1" spans="20:20">
      <c r="T761"/>
    </row>
    <row r="762" customHeight="1" spans="20:20">
      <c r="T762"/>
    </row>
    <row r="763" customHeight="1" spans="20:20">
      <c r="T763"/>
    </row>
    <row r="764" customHeight="1" spans="20:20">
      <c r="T764"/>
    </row>
    <row r="765" customHeight="1" spans="20:20">
      <c r="T765"/>
    </row>
    <row r="766" customHeight="1" spans="20:20">
      <c r="T766"/>
    </row>
    <row r="767" customHeight="1" spans="20:20">
      <c r="T767"/>
    </row>
    <row r="768" customHeight="1" spans="20:20">
      <c r="T768"/>
    </row>
    <row r="769" customHeight="1" spans="20:20">
      <c r="T769"/>
    </row>
    <row r="770" customHeight="1" spans="20:20">
      <c r="T770"/>
    </row>
    <row r="771" customHeight="1" spans="20:20">
      <c r="T771"/>
    </row>
    <row r="772" customHeight="1" spans="20:20">
      <c r="T772"/>
    </row>
    <row r="773" customHeight="1" spans="20:20">
      <c r="T773"/>
    </row>
    <row r="774" customHeight="1" spans="20:20">
      <c r="T774"/>
    </row>
    <row r="775" customHeight="1" spans="20:20">
      <c r="T775"/>
    </row>
    <row r="776" customHeight="1" spans="20:20">
      <c r="T776"/>
    </row>
    <row r="777" customHeight="1" spans="20:20">
      <c r="T777"/>
    </row>
    <row r="778" customHeight="1" spans="20:20">
      <c r="T778"/>
    </row>
    <row r="779" customHeight="1" spans="20:20">
      <c r="T779"/>
    </row>
    <row r="780" customHeight="1" spans="20:20">
      <c r="T780"/>
    </row>
    <row r="781" customHeight="1" spans="20:20">
      <c r="T781"/>
    </row>
    <row r="782" customHeight="1" spans="20:20">
      <c r="T782"/>
    </row>
    <row r="783" customHeight="1" spans="20:20">
      <c r="T783"/>
    </row>
    <row r="784" customHeight="1" spans="20:20">
      <c r="T784"/>
    </row>
    <row r="785" customHeight="1" spans="20:20">
      <c r="T785"/>
    </row>
    <row r="786" customHeight="1" spans="20:20">
      <c r="T786"/>
    </row>
    <row r="787" customHeight="1" spans="20:20">
      <c r="T787"/>
    </row>
    <row r="788" customHeight="1" spans="20:20">
      <c r="T788"/>
    </row>
    <row r="789" customHeight="1" spans="20:20">
      <c r="T789"/>
    </row>
    <row r="790" customHeight="1" spans="20:20">
      <c r="T790"/>
    </row>
    <row r="791" customHeight="1" spans="20:20">
      <c r="T791"/>
    </row>
    <row r="792" customHeight="1" spans="20:20">
      <c r="T792"/>
    </row>
    <row r="793" customHeight="1" spans="20:20">
      <c r="T793"/>
    </row>
    <row r="794" customHeight="1" spans="20:20">
      <c r="T794"/>
    </row>
    <row r="795" customHeight="1" spans="20:20">
      <c r="T795"/>
    </row>
    <row r="796" customHeight="1" spans="20:20">
      <c r="T796"/>
    </row>
    <row r="797" customHeight="1" spans="20:20">
      <c r="T797"/>
    </row>
    <row r="798" customHeight="1" spans="20:20">
      <c r="T798"/>
    </row>
    <row r="799" customHeight="1" spans="20:20">
      <c r="T799"/>
    </row>
    <row r="800" customHeight="1" spans="20:20">
      <c r="T800"/>
    </row>
    <row r="801" customHeight="1" spans="20:20">
      <c r="T801"/>
    </row>
    <row r="802" customHeight="1" spans="20:20">
      <c r="T802"/>
    </row>
    <row r="803" customHeight="1" spans="20:20">
      <c r="T803"/>
    </row>
    <row r="804" customHeight="1" spans="20:20">
      <c r="T804"/>
    </row>
    <row r="805" customHeight="1" spans="20:20">
      <c r="T805"/>
    </row>
    <row r="806" customHeight="1" spans="20:20">
      <c r="T806"/>
    </row>
    <row r="807" customHeight="1" spans="20:20">
      <c r="T807"/>
    </row>
    <row r="808" customHeight="1" spans="20:20">
      <c r="T808"/>
    </row>
    <row r="809" customHeight="1" spans="20:20">
      <c r="T809"/>
    </row>
    <row r="810" customHeight="1" spans="20:20">
      <c r="T810"/>
    </row>
    <row r="811" customHeight="1" spans="20:20">
      <c r="T811"/>
    </row>
    <row r="812" customHeight="1" spans="20:20">
      <c r="T812"/>
    </row>
    <row r="813" customHeight="1" spans="20:20">
      <c r="T813"/>
    </row>
    <row r="814" customHeight="1" spans="20:20">
      <c r="T814"/>
    </row>
    <row r="815" customHeight="1" spans="20:20">
      <c r="T815"/>
    </row>
    <row r="816" customHeight="1" spans="20:20">
      <c r="T816"/>
    </row>
    <row r="817" customHeight="1" spans="20:20">
      <c r="T817"/>
    </row>
    <row r="818" customHeight="1" spans="20:20">
      <c r="T818"/>
    </row>
    <row r="819" customHeight="1" spans="20:20">
      <c r="T819"/>
    </row>
    <row r="820" customHeight="1" spans="20:20">
      <c r="T820"/>
    </row>
    <row r="821" customHeight="1" spans="20:20">
      <c r="T821"/>
    </row>
    <row r="822" customHeight="1" spans="20:20">
      <c r="T822"/>
    </row>
    <row r="823" customHeight="1" spans="20:20">
      <c r="T823"/>
    </row>
    <row r="824" customHeight="1" spans="20:20">
      <c r="T824"/>
    </row>
    <row r="825" customHeight="1" spans="20:20">
      <c r="T825"/>
    </row>
    <row r="826" customHeight="1" spans="20:20">
      <c r="T826"/>
    </row>
    <row r="827" customHeight="1" spans="20:20">
      <c r="T827"/>
    </row>
    <row r="828" customHeight="1" spans="20:20">
      <c r="T828"/>
    </row>
    <row r="829" customHeight="1" spans="20:20">
      <c r="T829"/>
    </row>
    <row r="830" customHeight="1" spans="20:20">
      <c r="T830"/>
    </row>
    <row r="831" customHeight="1" spans="20:20">
      <c r="T831"/>
    </row>
    <row r="832" customHeight="1" spans="20:20">
      <c r="T832"/>
    </row>
    <row r="833" customHeight="1" spans="20:20">
      <c r="T833"/>
    </row>
    <row r="834" customHeight="1" spans="20:20">
      <c r="T834"/>
    </row>
    <row r="835" customHeight="1" spans="20:20">
      <c r="T835"/>
    </row>
    <row r="836" customHeight="1" spans="20:20">
      <c r="T836"/>
    </row>
    <row r="837" customHeight="1" spans="20:20">
      <c r="T837"/>
    </row>
    <row r="838" customHeight="1" spans="20:20">
      <c r="T838"/>
    </row>
    <row r="839" customHeight="1" spans="20:20">
      <c r="T839"/>
    </row>
    <row r="840" customHeight="1" spans="20:20">
      <c r="T840"/>
    </row>
    <row r="841" customHeight="1" spans="20:20">
      <c r="T841"/>
    </row>
    <row r="842" customHeight="1" spans="20:20">
      <c r="T842"/>
    </row>
    <row r="843" customHeight="1" spans="20:20">
      <c r="T843"/>
    </row>
    <row r="844" customHeight="1" spans="20:20">
      <c r="T844"/>
    </row>
    <row r="845" customHeight="1" spans="20:20">
      <c r="T845"/>
    </row>
    <row r="846" customHeight="1" spans="20:20">
      <c r="T846"/>
    </row>
    <row r="847" customHeight="1" spans="20:20">
      <c r="T847"/>
    </row>
    <row r="848" customHeight="1" spans="20:20">
      <c r="T848"/>
    </row>
    <row r="849" customHeight="1" spans="20:20">
      <c r="T849"/>
    </row>
    <row r="850" customHeight="1" spans="20:20">
      <c r="T850"/>
    </row>
    <row r="851" customHeight="1" spans="20:20">
      <c r="T851"/>
    </row>
    <row r="852" customHeight="1" spans="20:20">
      <c r="T852"/>
    </row>
    <row r="853" customHeight="1" spans="20:20">
      <c r="T853"/>
    </row>
    <row r="854" customHeight="1" spans="20:20">
      <c r="T854"/>
    </row>
    <row r="855" customHeight="1" spans="20:20">
      <c r="T855"/>
    </row>
    <row r="856" customHeight="1" spans="20:20">
      <c r="T856"/>
    </row>
    <row r="857" customHeight="1" spans="20:20">
      <c r="T857"/>
    </row>
    <row r="858" customHeight="1" spans="20:20">
      <c r="T858"/>
    </row>
    <row r="859" customHeight="1" spans="20:20">
      <c r="T859"/>
    </row>
    <row r="860" customHeight="1" spans="20:20">
      <c r="T860"/>
    </row>
    <row r="861" customHeight="1" spans="20:20">
      <c r="T861"/>
    </row>
    <row r="862" customHeight="1" spans="20:20">
      <c r="T862"/>
    </row>
    <row r="863" customHeight="1" spans="20:20">
      <c r="T863"/>
    </row>
    <row r="864" customHeight="1" spans="20:20">
      <c r="T864"/>
    </row>
    <row r="865" customHeight="1" spans="20:20">
      <c r="T865"/>
    </row>
    <row r="866" customHeight="1" spans="20:20">
      <c r="T866"/>
    </row>
    <row r="867" customHeight="1" spans="20:20">
      <c r="T867"/>
    </row>
    <row r="868" customHeight="1" spans="20:20">
      <c r="T868"/>
    </row>
    <row r="869" customHeight="1" spans="20:20">
      <c r="T869"/>
    </row>
    <row r="870" customHeight="1" spans="20:20">
      <c r="T870"/>
    </row>
    <row r="871" customHeight="1" spans="20:20">
      <c r="T871"/>
    </row>
    <row r="872" customHeight="1" spans="20:20">
      <c r="T872"/>
    </row>
    <row r="873" customHeight="1" spans="20:20">
      <c r="T873"/>
    </row>
    <row r="874" customHeight="1" spans="20:20">
      <c r="T874"/>
    </row>
    <row r="875" customHeight="1" spans="20:20">
      <c r="T875"/>
    </row>
    <row r="876" customHeight="1" spans="20:20">
      <c r="T876"/>
    </row>
    <row r="877" customHeight="1" spans="20:20">
      <c r="T877"/>
    </row>
    <row r="878" customHeight="1" spans="20:20">
      <c r="T878"/>
    </row>
    <row r="879" customHeight="1" spans="20:20">
      <c r="T879"/>
    </row>
    <row r="880" customHeight="1" spans="20:20">
      <c r="T880"/>
    </row>
    <row r="881" customHeight="1" spans="20:20">
      <c r="T881"/>
    </row>
    <row r="882" customHeight="1" spans="20:20">
      <c r="T882"/>
    </row>
    <row r="883" customHeight="1" spans="20:20">
      <c r="T883"/>
    </row>
    <row r="884" customHeight="1" spans="20:20">
      <c r="T884"/>
    </row>
    <row r="885" customHeight="1" spans="20:20">
      <c r="T885"/>
    </row>
    <row r="886" customHeight="1" spans="20:20">
      <c r="T886"/>
    </row>
    <row r="887" customHeight="1" spans="20:20">
      <c r="T887"/>
    </row>
    <row r="888" customHeight="1" spans="20:20">
      <c r="T888"/>
    </row>
    <row r="889" customHeight="1" spans="20:20">
      <c r="T889"/>
    </row>
    <row r="890" customHeight="1" spans="20:20">
      <c r="T890"/>
    </row>
    <row r="891" customHeight="1" spans="20:20">
      <c r="T891"/>
    </row>
    <row r="892" customHeight="1" spans="20:20">
      <c r="T892"/>
    </row>
    <row r="893" customHeight="1" spans="20:20">
      <c r="T893"/>
    </row>
    <row r="894" customHeight="1" spans="20:20">
      <c r="T894"/>
    </row>
    <row r="895" customHeight="1" spans="20:20">
      <c r="T895"/>
    </row>
    <row r="896" customHeight="1" spans="20:20">
      <c r="T896"/>
    </row>
    <row r="897" customHeight="1" spans="20:20">
      <c r="T897"/>
    </row>
    <row r="898" customHeight="1" spans="20:20">
      <c r="T898"/>
    </row>
    <row r="899" customHeight="1" spans="20:20">
      <c r="T899"/>
    </row>
    <row r="900" customHeight="1" spans="20:20">
      <c r="T900"/>
    </row>
    <row r="901" customHeight="1" spans="20:20">
      <c r="T901"/>
    </row>
    <row r="902" customHeight="1" spans="20:20">
      <c r="T902"/>
    </row>
    <row r="903" customHeight="1" spans="20:20">
      <c r="T903"/>
    </row>
    <row r="904" customHeight="1" spans="20:20">
      <c r="T904"/>
    </row>
    <row r="905" customHeight="1" spans="20:20">
      <c r="T905"/>
    </row>
    <row r="906" customHeight="1" spans="20:20">
      <c r="T906"/>
    </row>
    <row r="907" customHeight="1" spans="20:20">
      <c r="T907"/>
    </row>
    <row r="908" customHeight="1" spans="20:20">
      <c r="T908"/>
    </row>
    <row r="909" customHeight="1" spans="20:20">
      <c r="T909"/>
    </row>
    <row r="910" customHeight="1" spans="20:20">
      <c r="T910"/>
    </row>
    <row r="911" customHeight="1" spans="20:20">
      <c r="T911"/>
    </row>
    <row r="912" customHeight="1" spans="20:20">
      <c r="T912"/>
    </row>
    <row r="913" customHeight="1" spans="20:20">
      <c r="T913"/>
    </row>
    <row r="914" customHeight="1" spans="20:20">
      <c r="T914"/>
    </row>
    <row r="915" customHeight="1" spans="20:20">
      <c r="T915"/>
    </row>
    <row r="916" customHeight="1" spans="20:20">
      <c r="T916"/>
    </row>
    <row r="917" customHeight="1" spans="20:20">
      <c r="T917"/>
    </row>
    <row r="918" customHeight="1" spans="20:20">
      <c r="T918"/>
    </row>
    <row r="919" customHeight="1" spans="20:20">
      <c r="T919"/>
    </row>
    <row r="920" customHeight="1" spans="20:20">
      <c r="T920"/>
    </row>
    <row r="921" customHeight="1" spans="20:20">
      <c r="T921"/>
    </row>
    <row r="922" customHeight="1" spans="20:20">
      <c r="T922"/>
    </row>
    <row r="923" customHeight="1" spans="20:20">
      <c r="T923"/>
    </row>
    <row r="924" customHeight="1" spans="20:20">
      <c r="T924"/>
    </row>
    <row r="925" customHeight="1" spans="20:20">
      <c r="T925"/>
    </row>
    <row r="926" customHeight="1" spans="20:20">
      <c r="T926"/>
    </row>
    <row r="927" customHeight="1" spans="20:20">
      <c r="T927"/>
    </row>
    <row r="928" customHeight="1" spans="20:20">
      <c r="T928"/>
    </row>
    <row r="929" customHeight="1" spans="20:20">
      <c r="T929"/>
    </row>
    <row r="930" customHeight="1" spans="20:20">
      <c r="T930"/>
    </row>
    <row r="931" customHeight="1" spans="20:20">
      <c r="T931"/>
    </row>
    <row r="932" customHeight="1" spans="20:20">
      <c r="T932"/>
    </row>
    <row r="933" customHeight="1" spans="20:20">
      <c r="T933"/>
    </row>
    <row r="934" customHeight="1" spans="20:20">
      <c r="T934"/>
    </row>
    <row r="935" customHeight="1" spans="20:20">
      <c r="T935"/>
    </row>
    <row r="936" customHeight="1" spans="20:20">
      <c r="T936"/>
    </row>
    <row r="937" customHeight="1" spans="20:20">
      <c r="T937"/>
    </row>
    <row r="938" customHeight="1" spans="20:20">
      <c r="T938"/>
    </row>
    <row r="939" customHeight="1" spans="20:20">
      <c r="T939"/>
    </row>
    <row r="940" customHeight="1" spans="20:20">
      <c r="T940"/>
    </row>
    <row r="941" customHeight="1" spans="20:20">
      <c r="T941"/>
    </row>
    <row r="942" customHeight="1" spans="20:20">
      <c r="T942"/>
    </row>
    <row r="943" customHeight="1" spans="20:20">
      <c r="T943"/>
    </row>
    <row r="944" customHeight="1" spans="20:20">
      <c r="T944"/>
    </row>
    <row r="945" customHeight="1" spans="20:20">
      <c r="T945"/>
    </row>
    <row r="946" customHeight="1" spans="20:20">
      <c r="T946"/>
    </row>
    <row r="947" customHeight="1" spans="20:20">
      <c r="T947"/>
    </row>
    <row r="948" customHeight="1" spans="20:20">
      <c r="T948"/>
    </row>
    <row r="949" customHeight="1" spans="20:20">
      <c r="T949"/>
    </row>
    <row r="950" customHeight="1" spans="20:20">
      <c r="T950"/>
    </row>
    <row r="951" customHeight="1" spans="20:20">
      <c r="T951"/>
    </row>
    <row r="952" customHeight="1" spans="20:20">
      <c r="T952"/>
    </row>
    <row r="953" customHeight="1" spans="20:20">
      <c r="T953"/>
    </row>
    <row r="954" customHeight="1" spans="20:20">
      <c r="T954"/>
    </row>
    <row r="955" customHeight="1" spans="20:20">
      <c r="T955"/>
    </row>
    <row r="956" customHeight="1" spans="20:20">
      <c r="T956"/>
    </row>
    <row r="957" customHeight="1" spans="20:20">
      <c r="T957"/>
    </row>
    <row r="958" customHeight="1" spans="20:20">
      <c r="T958"/>
    </row>
    <row r="959" customHeight="1" spans="20:20">
      <c r="T959"/>
    </row>
    <row r="960" customHeight="1" spans="20:20">
      <c r="T960"/>
    </row>
    <row r="961" customHeight="1" spans="20:20">
      <c r="T961"/>
    </row>
    <row r="962" customHeight="1" spans="20:20">
      <c r="T962"/>
    </row>
    <row r="963" customHeight="1" spans="20:20">
      <c r="T963"/>
    </row>
    <row r="964" customHeight="1" spans="20:20">
      <c r="T964"/>
    </row>
    <row r="965" customHeight="1" spans="20:20">
      <c r="T965"/>
    </row>
    <row r="966" customHeight="1" spans="20:20">
      <c r="T966"/>
    </row>
    <row r="967" customHeight="1" spans="20:20">
      <c r="T967"/>
    </row>
    <row r="968" customHeight="1" spans="20:20">
      <c r="T968"/>
    </row>
    <row r="969" customHeight="1" spans="20:20">
      <c r="T969"/>
    </row>
    <row r="970" customHeight="1" spans="20:20">
      <c r="T970"/>
    </row>
    <row r="971" customHeight="1" spans="20:20">
      <c r="T971"/>
    </row>
    <row r="972" customHeight="1" spans="20:20">
      <c r="T972"/>
    </row>
    <row r="973" customHeight="1" spans="20:20">
      <c r="T973"/>
    </row>
    <row r="974" customHeight="1" spans="20:20">
      <c r="T974"/>
    </row>
    <row r="975" customHeight="1" spans="20:20">
      <c r="T975"/>
    </row>
    <row r="976" customHeight="1" spans="20:20">
      <c r="T976"/>
    </row>
    <row r="977" customHeight="1" spans="20:20">
      <c r="T977"/>
    </row>
    <row r="978" customHeight="1" spans="20:20">
      <c r="T978"/>
    </row>
    <row r="979" customHeight="1" spans="20:20">
      <c r="T979"/>
    </row>
    <row r="980" customHeight="1" spans="20:20">
      <c r="T980"/>
    </row>
    <row r="981" customHeight="1" spans="20:20">
      <c r="T981"/>
    </row>
    <row r="982" customHeight="1" spans="20:20">
      <c r="T982"/>
    </row>
    <row r="983" customHeight="1" spans="20:20">
      <c r="T983"/>
    </row>
    <row r="984" customHeight="1" spans="20:20">
      <c r="T984"/>
    </row>
    <row r="985" customHeight="1" spans="20:20">
      <c r="T985"/>
    </row>
    <row r="986" customHeight="1" spans="20:20">
      <c r="T986"/>
    </row>
    <row r="987" customHeight="1" spans="20:20">
      <c r="T987"/>
    </row>
    <row r="988" customHeight="1" spans="20:20">
      <c r="T988"/>
    </row>
    <row r="989" customHeight="1" spans="20:20">
      <c r="T989"/>
    </row>
    <row r="990" customHeight="1" spans="20:20">
      <c r="T990"/>
    </row>
    <row r="991" customHeight="1" spans="20:20">
      <c r="T991"/>
    </row>
    <row r="992" customHeight="1" spans="20:20">
      <c r="T992"/>
    </row>
    <row r="993" customHeight="1" spans="20:20">
      <c r="T993"/>
    </row>
    <row r="994" customHeight="1" spans="20:20">
      <c r="T994"/>
    </row>
    <row r="995" customHeight="1" spans="20:20">
      <c r="T995"/>
    </row>
    <row r="996" customHeight="1" spans="20:20">
      <c r="T996"/>
    </row>
    <row r="997" customHeight="1" spans="20:20">
      <c r="T997"/>
    </row>
    <row r="998" customHeight="1" spans="20:20">
      <c r="T998"/>
    </row>
    <row r="999" customHeight="1" spans="20:20">
      <c r="T999"/>
    </row>
    <row r="1000" customHeight="1" spans="20:20">
      <c r="T1000"/>
    </row>
    <row r="1001" customHeight="1" spans="20:20">
      <c r="T1001"/>
    </row>
    <row r="1002" customHeight="1" spans="20:20">
      <c r="T1002"/>
    </row>
    <row r="1003" customHeight="1" spans="20:20">
      <c r="T1003"/>
    </row>
    <row r="1004" customHeight="1" spans="20:20">
      <c r="T1004"/>
    </row>
    <row r="1005" customHeight="1" spans="20:20">
      <c r="T1005"/>
    </row>
    <row r="1006" customHeight="1" spans="20:20">
      <c r="T1006"/>
    </row>
    <row r="1007" customHeight="1" spans="20:20">
      <c r="T1007"/>
    </row>
    <row r="1008" customHeight="1" spans="20:20">
      <c r="T1008"/>
    </row>
    <row r="1009" customHeight="1" spans="20:20">
      <c r="T1009"/>
    </row>
    <row r="1010" customHeight="1" spans="20:20">
      <c r="T1010"/>
    </row>
    <row r="1011" customHeight="1" spans="20:20">
      <c r="T1011"/>
    </row>
    <row r="1012" customHeight="1" spans="20:20">
      <c r="T1012"/>
    </row>
    <row r="1013" customHeight="1" spans="20:20">
      <c r="T1013"/>
    </row>
    <row r="1014" customHeight="1" spans="20:20">
      <c r="T1014"/>
    </row>
    <row r="1015" customHeight="1" spans="20:20">
      <c r="T1015"/>
    </row>
    <row r="1016" customHeight="1" spans="20:20">
      <c r="T1016"/>
    </row>
    <row r="1017" customHeight="1" spans="20:20">
      <c r="T1017"/>
    </row>
    <row r="1018" customHeight="1" spans="20:20">
      <c r="T1018"/>
    </row>
    <row r="1019" customHeight="1" spans="20:20">
      <c r="T1019"/>
    </row>
    <row r="1020" customHeight="1" spans="20:20">
      <c r="T1020"/>
    </row>
    <row r="1021" customHeight="1" spans="20:20">
      <c r="T1021"/>
    </row>
    <row r="1022" customHeight="1" spans="20:20">
      <c r="T1022"/>
    </row>
    <row r="1023" customHeight="1" spans="20:20">
      <c r="T1023"/>
    </row>
    <row r="1024" customHeight="1" spans="20:20">
      <c r="T1024"/>
    </row>
    <row r="1025" customHeight="1" spans="20:20">
      <c r="T1025"/>
    </row>
    <row r="1026" customHeight="1" spans="20:20">
      <c r="T1026"/>
    </row>
    <row r="1027" customHeight="1" spans="20:20">
      <c r="T1027"/>
    </row>
    <row r="1028" customHeight="1" spans="20:20">
      <c r="T1028"/>
    </row>
    <row r="1029" customHeight="1" spans="20:20">
      <c r="T1029"/>
    </row>
    <row r="1030" customHeight="1" spans="20:20">
      <c r="T1030"/>
    </row>
    <row r="1031" customHeight="1" spans="20:20">
      <c r="T1031"/>
    </row>
    <row r="1032" customHeight="1" spans="20:20">
      <c r="T1032"/>
    </row>
    <row r="1033" customHeight="1" spans="20:20">
      <c r="T1033"/>
    </row>
    <row r="1034" customHeight="1" spans="20:20">
      <c r="T1034"/>
    </row>
    <row r="1035" customHeight="1" spans="20:20">
      <c r="T1035"/>
    </row>
    <row r="1036" customHeight="1" spans="20:20">
      <c r="T1036"/>
    </row>
    <row r="1037" customHeight="1" spans="20:20">
      <c r="T1037"/>
    </row>
    <row r="1038" customHeight="1" spans="20:20">
      <c r="T1038"/>
    </row>
    <row r="1039" customHeight="1" spans="20:20">
      <c r="T1039"/>
    </row>
    <row r="1040" customHeight="1" spans="20:20">
      <c r="T1040"/>
    </row>
    <row r="1041" customHeight="1" spans="20:20">
      <c r="T1041"/>
    </row>
    <row r="1042" customHeight="1" spans="20:20">
      <c r="T1042"/>
    </row>
    <row r="1043" customHeight="1" spans="20:20">
      <c r="T1043"/>
    </row>
    <row r="1044" customHeight="1" spans="20:20">
      <c r="T1044"/>
    </row>
    <row r="1045" customHeight="1" spans="20:20">
      <c r="T1045"/>
    </row>
    <row r="1046" customHeight="1" spans="20:20">
      <c r="T1046"/>
    </row>
    <row r="1047" customHeight="1" spans="20:20">
      <c r="T1047"/>
    </row>
    <row r="1048" customHeight="1" spans="20:20">
      <c r="T1048"/>
    </row>
    <row r="1049" customHeight="1" spans="20:20">
      <c r="T1049"/>
    </row>
    <row r="1050" customHeight="1" spans="20:20">
      <c r="T1050"/>
    </row>
    <row r="1051" customHeight="1" spans="20:20">
      <c r="T1051"/>
    </row>
    <row r="1052" customHeight="1" spans="20:20">
      <c r="T1052"/>
    </row>
    <row r="1053" customHeight="1" spans="20:20">
      <c r="T1053"/>
    </row>
    <row r="1054" customHeight="1" spans="20:20">
      <c r="T1054"/>
    </row>
    <row r="1055" customHeight="1" spans="20:20">
      <c r="T1055"/>
    </row>
    <row r="1056" customHeight="1" spans="20:20">
      <c r="T1056"/>
    </row>
    <row r="1057" customHeight="1" spans="20:20">
      <c r="T1057"/>
    </row>
    <row r="1058" customHeight="1" spans="20:20">
      <c r="T1058"/>
    </row>
    <row r="1059" customHeight="1" spans="20:20">
      <c r="T1059"/>
    </row>
    <row r="1060" customHeight="1" spans="20:20">
      <c r="T1060"/>
    </row>
    <row r="1061" customHeight="1" spans="20:20">
      <c r="T1061"/>
    </row>
    <row r="1062" customHeight="1" spans="20:20">
      <c r="T1062"/>
    </row>
    <row r="1063" customHeight="1" spans="20:20">
      <c r="T1063"/>
    </row>
    <row r="1064" customHeight="1" spans="20:20">
      <c r="T1064"/>
    </row>
    <row r="1065" customHeight="1" spans="20:20">
      <c r="T1065"/>
    </row>
    <row r="1066" customHeight="1" spans="20:20">
      <c r="T1066"/>
    </row>
    <row r="1067" customHeight="1" spans="20:20">
      <c r="T1067"/>
    </row>
    <row r="1068" customHeight="1" spans="20:20">
      <c r="T1068"/>
    </row>
    <row r="1069" customHeight="1" spans="20:20">
      <c r="T1069"/>
    </row>
    <row r="1070" customHeight="1" spans="20:20">
      <c r="T1070"/>
    </row>
    <row r="1071" customHeight="1" spans="20:20">
      <c r="T1071"/>
    </row>
    <row r="1072" customHeight="1" spans="20:20">
      <c r="T1072"/>
    </row>
    <row r="1073" customHeight="1" spans="20:20">
      <c r="T1073"/>
    </row>
    <row r="1074" customHeight="1" spans="20:20">
      <c r="T1074"/>
    </row>
    <row r="1075" customHeight="1" spans="20:20">
      <c r="T1075"/>
    </row>
    <row r="1076" customHeight="1" spans="20:20">
      <c r="T1076"/>
    </row>
    <row r="1077" customHeight="1" spans="20:20">
      <c r="T1077"/>
    </row>
    <row r="1078" customHeight="1" spans="20:20">
      <c r="T1078"/>
    </row>
    <row r="1079" customHeight="1" spans="20:20">
      <c r="T1079"/>
    </row>
    <row r="1080" customHeight="1" spans="20:20">
      <c r="T1080"/>
    </row>
    <row r="1081" customHeight="1" spans="20:20">
      <c r="T1081"/>
    </row>
    <row r="1082" customHeight="1" spans="20:20">
      <c r="T1082"/>
    </row>
    <row r="1083" customHeight="1" spans="20:20">
      <c r="T1083"/>
    </row>
    <row r="1084" customHeight="1" spans="20:20">
      <c r="T1084"/>
    </row>
    <row r="1085" customHeight="1" spans="20:20">
      <c r="T1085"/>
    </row>
    <row r="1086" customHeight="1" spans="20:20">
      <c r="T1086"/>
    </row>
    <row r="1087" customHeight="1" spans="20:20">
      <c r="T1087"/>
    </row>
    <row r="1088" customHeight="1" spans="20:20">
      <c r="T1088"/>
    </row>
    <row r="1089" customHeight="1" spans="20:20">
      <c r="T1089"/>
    </row>
    <row r="1090" customHeight="1" spans="20:20">
      <c r="T1090"/>
    </row>
    <row r="1091" customHeight="1" spans="20:20">
      <c r="T1091"/>
    </row>
    <row r="1092" customHeight="1" spans="20:20">
      <c r="T1092"/>
    </row>
    <row r="1093" customHeight="1" spans="20:20">
      <c r="T1093"/>
    </row>
    <row r="1094" customHeight="1" spans="20:20">
      <c r="T1094"/>
    </row>
    <row r="1095" customHeight="1" spans="20:20">
      <c r="T1095"/>
    </row>
    <row r="1096" customHeight="1" spans="20:20">
      <c r="T1096"/>
    </row>
    <row r="1097" customHeight="1" spans="20:20">
      <c r="T1097"/>
    </row>
    <row r="1098" customHeight="1" spans="20:20">
      <c r="T1098"/>
    </row>
    <row r="1099" customHeight="1" spans="20:20">
      <c r="T1099"/>
    </row>
    <row r="1100" customHeight="1" spans="20:20">
      <c r="T1100"/>
    </row>
    <row r="1101" customHeight="1" spans="20:20">
      <c r="T1101"/>
    </row>
    <row r="1102" customHeight="1" spans="20:20">
      <c r="T1102"/>
    </row>
    <row r="1103" customHeight="1" spans="20:20">
      <c r="T1103"/>
    </row>
    <row r="1104" customHeight="1" spans="20:20">
      <c r="T1104"/>
    </row>
    <row r="1105" customHeight="1" spans="20:20">
      <c r="T1105"/>
    </row>
    <row r="1106" customHeight="1" spans="20:20">
      <c r="T1106"/>
    </row>
    <row r="1107" customHeight="1" spans="20:20">
      <c r="T1107"/>
    </row>
    <row r="1108" customHeight="1" spans="20:20">
      <c r="T1108"/>
    </row>
    <row r="1109" customHeight="1" spans="20:20">
      <c r="T1109"/>
    </row>
    <row r="1110" customHeight="1" spans="20:20">
      <c r="T1110"/>
    </row>
    <row r="1111" customHeight="1" spans="20:20">
      <c r="T1111"/>
    </row>
    <row r="1112" customHeight="1" spans="20:20">
      <c r="T1112"/>
    </row>
    <row r="1113" customHeight="1" spans="20:20">
      <c r="T1113"/>
    </row>
    <row r="1114" customHeight="1" spans="20:20">
      <c r="T1114"/>
    </row>
    <row r="1115" customHeight="1" spans="20:20">
      <c r="T1115"/>
    </row>
    <row r="1116" customHeight="1" spans="20:20">
      <c r="T1116"/>
    </row>
    <row r="1117" customHeight="1" spans="20:20">
      <c r="T1117"/>
    </row>
    <row r="1118" customHeight="1" spans="20:20">
      <c r="T1118"/>
    </row>
    <row r="1119" customHeight="1" spans="20:20">
      <c r="T1119"/>
    </row>
    <row r="1120" customHeight="1" spans="20:20">
      <c r="T1120"/>
    </row>
    <row r="1121" customHeight="1" spans="20:20">
      <c r="T1121"/>
    </row>
    <row r="1122" customHeight="1" spans="20:20">
      <c r="T1122"/>
    </row>
    <row r="1123" customHeight="1" spans="20:20">
      <c r="T1123"/>
    </row>
    <row r="1124" customHeight="1" spans="20:20">
      <c r="T1124"/>
    </row>
    <row r="1125" customHeight="1" spans="20:20">
      <c r="T1125"/>
    </row>
    <row r="1126" customHeight="1" spans="20:20">
      <c r="T1126"/>
    </row>
    <row r="1127" customHeight="1" spans="20:20">
      <c r="T1127"/>
    </row>
    <row r="1128" customHeight="1" spans="20:20">
      <c r="T1128"/>
    </row>
    <row r="1129" customHeight="1" spans="20:20">
      <c r="T1129"/>
    </row>
    <row r="1130" customHeight="1" spans="20:20">
      <c r="T1130"/>
    </row>
    <row r="1131" customHeight="1" spans="20:20">
      <c r="T1131"/>
    </row>
    <row r="1132" customHeight="1" spans="20:20">
      <c r="T1132"/>
    </row>
    <row r="1133" customHeight="1" spans="20:20">
      <c r="T1133"/>
    </row>
    <row r="1134" customHeight="1" spans="20:20">
      <c r="T1134"/>
    </row>
    <row r="1135" customHeight="1" spans="20:20">
      <c r="T1135"/>
    </row>
    <row r="1136" customHeight="1" spans="20:20">
      <c r="T1136"/>
    </row>
    <row r="1137" customHeight="1" spans="20:20">
      <c r="T1137"/>
    </row>
    <row r="1138" customHeight="1" spans="20:20">
      <c r="T1138"/>
    </row>
    <row r="1139" customHeight="1" spans="20:20">
      <c r="T1139"/>
    </row>
    <row r="1140" customHeight="1" spans="20:20">
      <c r="T1140"/>
    </row>
    <row r="1141" customHeight="1" spans="20:20">
      <c r="T1141"/>
    </row>
    <row r="1142" customHeight="1" spans="20:20">
      <c r="T1142"/>
    </row>
    <row r="1143" customHeight="1" spans="20:20">
      <c r="T1143"/>
    </row>
    <row r="1144" customHeight="1" spans="20:20">
      <c r="T1144"/>
    </row>
    <row r="1145" customHeight="1" spans="20:20">
      <c r="T1145"/>
    </row>
    <row r="1146" customHeight="1" spans="20:20">
      <c r="T1146"/>
    </row>
    <row r="1147" customHeight="1" spans="20:20">
      <c r="T1147"/>
    </row>
    <row r="1148" customHeight="1" spans="20:20">
      <c r="T1148"/>
    </row>
    <row r="1149" customHeight="1" spans="20:20">
      <c r="T1149"/>
    </row>
    <row r="1150" customHeight="1" spans="20:20">
      <c r="T1150"/>
    </row>
    <row r="1151" customHeight="1" spans="20:20">
      <c r="T1151"/>
    </row>
    <row r="1152" customHeight="1" spans="20:20">
      <c r="T1152"/>
    </row>
    <row r="1153" customHeight="1" spans="20:20">
      <c r="T1153"/>
    </row>
    <row r="1154" customHeight="1" spans="20:20">
      <c r="T1154"/>
    </row>
    <row r="1155" customHeight="1" spans="20:20">
      <c r="T1155"/>
    </row>
    <row r="1156" customHeight="1" spans="20:20">
      <c r="T1156"/>
    </row>
    <row r="1157" customHeight="1" spans="20:20">
      <c r="T1157"/>
    </row>
    <row r="1158" customHeight="1" spans="20:20">
      <c r="T1158"/>
    </row>
    <row r="1159" customHeight="1" spans="20:20">
      <c r="T1159"/>
    </row>
    <row r="1160" customHeight="1" spans="20:20">
      <c r="T1160"/>
    </row>
    <row r="1161" customHeight="1" spans="20:20">
      <c r="T1161"/>
    </row>
    <row r="1162" customHeight="1" spans="20:20">
      <c r="T1162"/>
    </row>
    <row r="1163" customHeight="1" spans="20:20">
      <c r="T1163"/>
    </row>
    <row r="1164" customHeight="1" spans="20:20">
      <c r="T1164"/>
    </row>
    <row r="1165" customHeight="1" spans="20:20">
      <c r="T1165"/>
    </row>
    <row r="1166" customHeight="1" spans="20:20">
      <c r="T1166"/>
    </row>
    <row r="1167" customHeight="1" spans="20:20">
      <c r="T1167"/>
    </row>
    <row r="1168" customHeight="1" spans="20:20">
      <c r="T1168"/>
    </row>
    <row r="1169" customHeight="1" spans="20:20">
      <c r="T1169"/>
    </row>
    <row r="1170" customHeight="1" spans="20:20">
      <c r="T1170"/>
    </row>
    <row r="1171" customHeight="1" spans="20:20">
      <c r="T1171"/>
    </row>
    <row r="1172" customHeight="1" spans="20:20">
      <c r="T1172"/>
    </row>
    <row r="1173" customHeight="1" spans="20:20">
      <c r="T1173"/>
    </row>
    <row r="1174" customHeight="1" spans="20:20">
      <c r="T1174"/>
    </row>
    <row r="1175" customHeight="1" spans="20:20">
      <c r="T1175"/>
    </row>
    <row r="1176" customHeight="1" spans="20:20">
      <c r="T1176"/>
    </row>
    <row r="1177" customHeight="1" spans="20:20">
      <c r="T1177"/>
    </row>
    <row r="1178" customHeight="1" spans="20:20">
      <c r="T1178"/>
    </row>
    <row r="1179" customHeight="1" spans="20:20">
      <c r="T1179"/>
    </row>
    <row r="1180" customHeight="1" spans="20:20">
      <c r="T1180"/>
    </row>
    <row r="1181" customHeight="1" spans="20:20">
      <c r="T1181"/>
    </row>
    <row r="1182" customHeight="1" spans="20:20">
      <c r="T1182"/>
    </row>
    <row r="1183" customHeight="1" spans="20:20">
      <c r="T1183"/>
    </row>
    <row r="1184" customHeight="1" spans="20:20">
      <c r="T1184"/>
    </row>
    <row r="1185" customHeight="1" spans="20:20">
      <c r="T1185"/>
    </row>
    <row r="1186" customHeight="1" spans="20:20">
      <c r="T1186"/>
    </row>
    <row r="1187" customHeight="1" spans="20:20">
      <c r="T1187"/>
    </row>
    <row r="1188" customHeight="1" spans="20:20">
      <c r="T1188"/>
    </row>
    <row r="1189" customHeight="1" spans="20:20">
      <c r="T1189"/>
    </row>
    <row r="1190" customHeight="1" spans="20:20">
      <c r="T1190"/>
    </row>
    <row r="1191" customHeight="1" spans="20:20">
      <c r="T1191"/>
    </row>
    <row r="1192" customHeight="1" spans="20:20">
      <c r="T1192"/>
    </row>
    <row r="1193" customHeight="1" spans="20:20">
      <c r="T1193"/>
    </row>
    <row r="1194" customHeight="1" spans="20:20">
      <c r="T1194"/>
    </row>
    <row r="1195" customHeight="1" spans="20:20">
      <c r="T1195"/>
    </row>
    <row r="1196" customHeight="1" spans="20:20">
      <c r="T1196"/>
    </row>
    <row r="1197" customHeight="1" spans="20:20">
      <c r="T1197"/>
    </row>
    <row r="1198" customHeight="1" spans="20:20">
      <c r="T1198"/>
    </row>
    <row r="1199" customHeight="1" spans="20:20">
      <c r="T1199"/>
    </row>
    <row r="1200" customHeight="1" spans="20:20">
      <c r="T1200"/>
    </row>
    <row r="1201" customHeight="1" spans="20:20">
      <c r="T1201"/>
    </row>
    <row r="1202" customHeight="1" spans="20:20">
      <c r="T1202"/>
    </row>
    <row r="1203" customHeight="1" spans="20:20">
      <c r="T1203"/>
    </row>
    <row r="1204" customHeight="1" spans="20:20">
      <c r="T1204"/>
    </row>
    <row r="1205" customHeight="1" spans="20:20">
      <c r="T1205"/>
    </row>
    <row r="1206" customHeight="1" spans="20:20">
      <c r="T1206"/>
    </row>
    <row r="1207" customHeight="1" spans="20:20">
      <c r="T1207"/>
    </row>
    <row r="1208" customHeight="1" spans="20:20">
      <c r="T1208"/>
    </row>
    <row r="1209" customHeight="1" spans="20:20">
      <c r="T1209"/>
    </row>
    <row r="1210" customHeight="1" spans="20:20">
      <c r="T1210"/>
    </row>
    <row r="1211" customHeight="1" spans="20:20">
      <c r="T1211"/>
    </row>
    <row r="1212" customHeight="1" spans="20:20">
      <c r="T1212"/>
    </row>
    <row r="1213" customHeight="1" spans="20:20">
      <c r="T1213"/>
    </row>
    <row r="1214" customHeight="1" spans="20:20">
      <c r="T1214"/>
    </row>
    <row r="1215" customHeight="1" spans="20:20">
      <c r="T1215"/>
    </row>
    <row r="1216" customHeight="1" spans="20:20">
      <c r="T1216"/>
    </row>
    <row r="1217" customHeight="1" spans="20:20">
      <c r="T1217"/>
    </row>
    <row r="1218" customHeight="1" spans="20:20">
      <c r="T1218"/>
    </row>
    <row r="1219" customHeight="1" spans="20:20">
      <c r="T1219"/>
    </row>
    <row r="1220" customHeight="1" spans="20:20">
      <c r="T1220"/>
    </row>
    <row r="1221" customHeight="1" spans="20:20">
      <c r="T1221"/>
    </row>
    <row r="1222" customHeight="1" spans="20:20">
      <c r="T1222"/>
    </row>
    <row r="1223" customHeight="1" spans="20:20">
      <c r="T1223"/>
    </row>
    <row r="1224" customHeight="1" spans="20:20">
      <c r="T1224"/>
    </row>
    <row r="1225" customHeight="1" spans="20:20">
      <c r="T1225"/>
    </row>
    <row r="1226" customHeight="1" spans="20:20">
      <c r="T1226"/>
    </row>
    <row r="1227" customHeight="1" spans="20:20">
      <c r="T1227"/>
    </row>
    <row r="1228" customHeight="1" spans="20:20">
      <c r="T1228"/>
    </row>
    <row r="1229" customHeight="1" spans="20:20">
      <c r="T1229"/>
    </row>
    <row r="1230" customHeight="1" spans="20:20">
      <c r="T1230"/>
    </row>
    <row r="1231" customHeight="1" spans="20:20">
      <c r="T1231"/>
    </row>
    <row r="1232" customHeight="1" spans="20:20">
      <c r="T1232"/>
    </row>
    <row r="1233" customHeight="1" spans="20:20">
      <c r="T1233"/>
    </row>
    <row r="1234" customHeight="1" spans="20:20">
      <c r="T1234"/>
    </row>
    <row r="1235" customHeight="1" spans="20:20">
      <c r="T1235"/>
    </row>
    <row r="1236" customHeight="1" spans="20:20">
      <c r="T1236"/>
    </row>
    <row r="1237" customHeight="1" spans="20:20">
      <c r="T1237"/>
    </row>
    <row r="1238" customHeight="1" spans="20:20">
      <c r="T1238"/>
    </row>
    <row r="1239" customHeight="1" spans="20:20">
      <c r="T1239"/>
    </row>
    <row r="1240" customHeight="1" spans="20:20">
      <c r="T1240"/>
    </row>
    <row r="1241" customHeight="1" spans="20:20">
      <c r="T1241"/>
    </row>
    <row r="1242" customHeight="1" spans="20:20">
      <c r="T1242"/>
    </row>
    <row r="1243" customHeight="1" spans="20:20">
      <c r="T1243"/>
    </row>
    <row r="1244" customHeight="1" spans="20:20">
      <c r="T1244"/>
    </row>
    <row r="1245" customHeight="1" spans="20:20">
      <c r="T1245"/>
    </row>
    <row r="1246" customHeight="1" spans="20:20">
      <c r="T1246"/>
    </row>
    <row r="1247" customHeight="1" spans="20:20">
      <c r="T1247"/>
    </row>
    <row r="1248" customHeight="1" spans="20:20">
      <c r="T1248"/>
    </row>
    <row r="1249" customHeight="1" spans="20:20">
      <c r="T1249"/>
    </row>
    <row r="1250" customHeight="1" spans="20:20">
      <c r="T1250"/>
    </row>
    <row r="1251" customHeight="1" spans="20:20">
      <c r="T1251"/>
    </row>
    <row r="1252" customHeight="1" spans="20:20">
      <c r="T1252"/>
    </row>
    <row r="1253" customHeight="1" spans="20:20">
      <c r="T1253"/>
    </row>
    <row r="1254" customHeight="1" spans="20:20">
      <c r="T1254"/>
    </row>
    <row r="1255" customHeight="1" spans="20:20">
      <c r="T1255"/>
    </row>
    <row r="1256" customHeight="1" spans="20:20">
      <c r="T1256"/>
    </row>
    <row r="1257" customHeight="1" spans="20:20">
      <c r="T1257"/>
    </row>
    <row r="1258" customHeight="1" spans="20:20">
      <c r="T1258"/>
    </row>
    <row r="1259" customHeight="1" spans="20:20">
      <c r="T1259"/>
    </row>
    <row r="1260" customHeight="1" spans="20:20">
      <c r="T1260"/>
    </row>
    <row r="1261" customHeight="1" spans="20:20">
      <c r="T1261"/>
    </row>
    <row r="1262" customHeight="1" spans="20:20">
      <c r="T1262"/>
    </row>
    <row r="1263" customHeight="1" spans="20:20">
      <c r="T1263"/>
    </row>
    <row r="1264" customHeight="1" spans="20:20">
      <c r="T1264"/>
    </row>
    <row r="1265" customHeight="1" spans="20:20">
      <c r="T1265"/>
    </row>
    <row r="1266" customHeight="1" spans="20:20">
      <c r="T1266"/>
    </row>
    <row r="1267" customHeight="1" spans="20:20">
      <c r="T1267"/>
    </row>
    <row r="1268" customHeight="1" spans="20:20">
      <c r="T1268"/>
    </row>
    <row r="1269" customHeight="1" spans="20:20">
      <c r="T1269"/>
    </row>
    <row r="1270" customHeight="1" spans="20:20">
      <c r="T1270"/>
    </row>
    <row r="1271" customHeight="1" spans="20:20">
      <c r="T1271"/>
    </row>
    <row r="1272" customHeight="1" spans="20:20">
      <c r="T1272"/>
    </row>
    <row r="1273" customHeight="1" spans="20:20">
      <c r="T1273"/>
    </row>
    <row r="1274" customHeight="1" spans="20:20">
      <c r="T1274"/>
    </row>
    <row r="1275" customHeight="1" spans="20:20">
      <c r="T1275"/>
    </row>
    <row r="1276" customHeight="1" spans="20:20">
      <c r="T1276"/>
    </row>
    <row r="1277" customHeight="1" spans="20:20">
      <c r="T1277"/>
    </row>
    <row r="1278" customHeight="1" spans="20:20">
      <c r="T1278"/>
    </row>
    <row r="1279" customHeight="1" spans="20:20">
      <c r="T1279"/>
    </row>
    <row r="1280" customHeight="1" spans="20:20">
      <c r="T1280"/>
    </row>
    <row r="1281" customHeight="1" spans="20:20">
      <c r="T1281"/>
    </row>
    <row r="1282" customHeight="1" spans="20:20">
      <c r="T1282"/>
    </row>
    <row r="1283" customHeight="1" spans="20:20">
      <c r="T1283"/>
    </row>
    <row r="1284" customHeight="1" spans="20:20">
      <c r="T1284"/>
    </row>
    <row r="1285" customHeight="1" spans="20:20">
      <c r="T1285"/>
    </row>
    <row r="1286" customHeight="1" spans="20:20">
      <c r="T1286"/>
    </row>
    <row r="1287" customHeight="1" spans="20:20">
      <c r="T1287"/>
    </row>
    <row r="1288" customHeight="1" spans="20:20">
      <c r="T1288"/>
    </row>
    <row r="1289" customHeight="1" spans="20:20">
      <c r="T1289"/>
    </row>
    <row r="1290" customHeight="1" spans="20:20">
      <c r="T1290"/>
    </row>
    <row r="1291" customHeight="1" spans="20:20">
      <c r="T1291"/>
    </row>
    <row r="1292" customHeight="1" spans="20:20">
      <c r="T1292"/>
    </row>
    <row r="1293" customHeight="1" spans="20:20">
      <c r="T1293"/>
    </row>
    <row r="1294" customHeight="1" spans="20:20">
      <c r="T1294"/>
    </row>
    <row r="1295" customHeight="1" spans="20:20">
      <c r="T1295"/>
    </row>
    <row r="1296" customHeight="1" spans="20:20">
      <c r="T1296"/>
    </row>
    <row r="1297" customHeight="1" spans="20:20">
      <c r="T1297"/>
    </row>
    <row r="1298" customHeight="1" spans="20:20">
      <c r="T1298"/>
    </row>
    <row r="1299" customHeight="1" spans="20:20">
      <c r="T1299"/>
    </row>
    <row r="1300" customHeight="1" spans="20:20">
      <c r="T1300"/>
    </row>
    <row r="1301" customHeight="1" spans="20:20">
      <c r="T1301"/>
    </row>
    <row r="1302" customHeight="1" spans="20:20">
      <c r="T1302"/>
    </row>
    <row r="1303" customHeight="1" spans="20:20">
      <c r="T1303"/>
    </row>
    <row r="1304" customHeight="1" spans="20:20">
      <c r="T1304"/>
    </row>
    <row r="1305" customHeight="1" spans="20:20">
      <c r="T1305"/>
    </row>
    <row r="1306" customHeight="1" spans="20:20">
      <c r="T1306"/>
    </row>
    <row r="1307" customHeight="1" spans="20:20">
      <c r="T1307"/>
    </row>
    <row r="1308" customHeight="1" spans="20:20">
      <c r="T1308"/>
    </row>
    <row r="1309" customHeight="1" spans="20:20">
      <c r="T1309"/>
    </row>
    <row r="1310" customHeight="1" spans="20:20">
      <c r="T1310"/>
    </row>
    <row r="1311" customHeight="1" spans="20:20">
      <c r="T1311"/>
    </row>
    <row r="1312" customHeight="1" spans="20:20">
      <c r="T1312"/>
    </row>
    <row r="1313" customHeight="1" spans="20:20">
      <c r="T1313"/>
    </row>
    <row r="1314" customHeight="1" spans="20:20">
      <c r="T1314"/>
    </row>
    <row r="1315" customHeight="1" spans="20:20">
      <c r="T1315"/>
    </row>
    <row r="1316" customHeight="1" spans="20:20">
      <c r="T1316"/>
    </row>
    <row r="1317" customHeight="1" spans="20:20">
      <c r="T1317"/>
    </row>
    <row r="1318" customHeight="1" spans="20:20">
      <c r="T1318"/>
    </row>
    <row r="1319" customHeight="1" spans="20:20">
      <c r="T1319"/>
    </row>
    <row r="1320" customHeight="1" spans="20:20">
      <c r="T1320"/>
    </row>
    <row r="1321" customHeight="1" spans="20:20">
      <c r="T1321"/>
    </row>
    <row r="1322" customHeight="1" spans="20:20">
      <c r="T1322"/>
    </row>
    <row r="1323" customHeight="1" spans="20:20">
      <c r="T1323"/>
    </row>
    <row r="1324" customHeight="1" spans="20:20">
      <c r="T1324"/>
    </row>
    <row r="1325" customHeight="1" spans="20:20">
      <c r="T1325"/>
    </row>
    <row r="1326" customHeight="1" spans="20:20">
      <c r="T1326"/>
    </row>
    <row r="1327" customHeight="1" spans="20:20">
      <c r="T1327"/>
    </row>
    <row r="1328" customHeight="1" spans="20:20">
      <c r="T1328"/>
    </row>
    <row r="1329" customHeight="1" spans="20:20">
      <c r="T1329"/>
    </row>
    <row r="1330" customHeight="1" spans="20:20">
      <c r="T1330"/>
    </row>
    <row r="1331" customHeight="1" spans="20:20">
      <c r="T1331"/>
    </row>
    <row r="1332" customHeight="1" spans="20:20">
      <c r="T1332"/>
    </row>
    <row r="1333" customHeight="1" spans="20:20">
      <c r="T1333"/>
    </row>
    <row r="1334" customHeight="1" spans="20:20">
      <c r="T1334"/>
    </row>
    <row r="1335" customHeight="1" spans="20:20">
      <c r="T1335"/>
    </row>
    <row r="1336" customHeight="1" spans="20:20">
      <c r="T1336"/>
    </row>
    <row r="1337" customHeight="1" spans="20:20">
      <c r="T1337"/>
    </row>
    <row r="1338" customHeight="1" spans="20:20">
      <c r="T1338"/>
    </row>
    <row r="1339" customHeight="1" spans="20:20">
      <c r="T1339"/>
    </row>
    <row r="1340" customHeight="1" spans="20:20">
      <c r="T1340"/>
    </row>
    <row r="1341" customHeight="1" spans="20:20">
      <c r="T1341"/>
    </row>
    <row r="1342" customHeight="1" spans="20:20">
      <c r="T1342"/>
    </row>
    <row r="1343" customHeight="1" spans="20:20">
      <c r="T1343"/>
    </row>
    <row r="1344" customHeight="1" spans="20:20">
      <c r="T1344"/>
    </row>
    <row r="1345" customHeight="1" spans="20:20">
      <c r="T1345"/>
    </row>
    <row r="1346" customHeight="1" spans="20:20">
      <c r="T1346"/>
    </row>
    <row r="1347" customHeight="1" spans="20:20">
      <c r="T1347"/>
    </row>
    <row r="1348" customHeight="1" spans="20:20">
      <c r="T1348"/>
    </row>
    <row r="1349" customHeight="1" spans="20:20">
      <c r="T1349"/>
    </row>
    <row r="1350" customHeight="1" spans="20:20">
      <c r="T1350"/>
    </row>
    <row r="1351" customHeight="1" spans="20:20">
      <c r="T1351"/>
    </row>
    <row r="1352" customHeight="1" spans="20:20">
      <c r="T1352"/>
    </row>
    <row r="1353" customHeight="1" spans="20:20">
      <c r="T1353"/>
    </row>
    <row r="1354" customHeight="1" spans="20:20">
      <c r="T1354"/>
    </row>
    <row r="1355" customHeight="1" spans="20:20">
      <c r="T1355"/>
    </row>
    <row r="1356" customHeight="1" spans="20:20">
      <c r="T1356"/>
    </row>
    <row r="1357" customHeight="1" spans="20:20">
      <c r="T1357"/>
    </row>
    <row r="1358" customHeight="1" spans="20:20">
      <c r="T1358"/>
    </row>
    <row r="1359" customHeight="1" spans="20:20">
      <c r="T1359"/>
    </row>
    <row r="1360" customHeight="1" spans="20:20">
      <c r="T1360"/>
    </row>
    <row r="1361" customHeight="1" spans="20:20">
      <c r="T1361"/>
    </row>
    <row r="1362" customHeight="1" spans="20:20">
      <c r="T1362"/>
    </row>
    <row r="1363" customHeight="1" spans="20:20">
      <c r="T1363"/>
    </row>
    <row r="1364" customHeight="1" spans="20:20">
      <c r="T1364"/>
    </row>
    <row r="1365" customHeight="1" spans="20:20">
      <c r="T1365"/>
    </row>
    <row r="1366" customHeight="1" spans="20:20">
      <c r="T1366"/>
    </row>
    <row r="1367" customHeight="1" spans="20:20">
      <c r="T1367"/>
    </row>
    <row r="1368" customHeight="1" spans="20:20">
      <c r="T1368"/>
    </row>
    <row r="1369" customHeight="1" spans="20:20">
      <c r="T1369"/>
    </row>
    <row r="1370" customHeight="1" spans="20:20">
      <c r="T1370"/>
    </row>
    <row r="1371" customHeight="1" spans="20:20">
      <c r="T1371"/>
    </row>
    <row r="1372" customHeight="1" spans="20:20">
      <c r="T1372"/>
    </row>
    <row r="1373" customHeight="1" spans="20:20">
      <c r="T1373"/>
    </row>
    <row r="1374" customHeight="1" spans="20:20">
      <c r="T1374"/>
    </row>
    <row r="1375" customHeight="1" spans="20:20">
      <c r="T1375"/>
    </row>
    <row r="1376" customHeight="1" spans="20:20">
      <c r="T1376"/>
    </row>
    <row r="1377" customHeight="1" spans="20:20">
      <c r="T1377"/>
    </row>
    <row r="1378" customHeight="1" spans="20:20">
      <c r="T1378"/>
    </row>
    <row r="1379" customHeight="1" spans="20:20">
      <c r="T1379"/>
    </row>
    <row r="1380" customHeight="1" spans="20:20">
      <c r="T1380"/>
    </row>
    <row r="1381" customHeight="1" spans="20:20">
      <c r="T1381"/>
    </row>
    <row r="1382" customHeight="1" spans="20:20">
      <c r="T1382"/>
    </row>
    <row r="1383" customHeight="1" spans="20:20">
      <c r="T1383"/>
    </row>
    <row r="1384" customHeight="1" spans="20:20">
      <c r="T1384"/>
    </row>
    <row r="1385" customHeight="1" spans="20:20">
      <c r="T1385"/>
    </row>
    <row r="1386" customHeight="1" spans="20:20">
      <c r="T1386"/>
    </row>
    <row r="1387" customHeight="1" spans="20:20">
      <c r="T1387"/>
    </row>
    <row r="1388" customHeight="1" spans="20:20">
      <c r="T1388"/>
    </row>
    <row r="1389" customHeight="1" spans="20:20">
      <c r="T1389"/>
    </row>
    <row r="1390" customHeight="1" spans="20:20">
      <c r="T1390"/>
    </row>
    <row r="1391" customHeight="1" spans="20:20">
      <c r="T1391"/>
    </row>
    <row r="1392" customHeight="1" spans="20:20">
      <c r="T1392"/>
    </row>
    <row r="1393" customHeight="1" spans="20:20">
      <c r="T1393"/>
    </row>
    <row r="1394" customHeight="1" spans="20:20">
      <c r="T1394"/>
    </row>
    <row r="1395" customHeight="1" spans="20:20">
      <c r="T1395"/>
    </row>
    <row r="1396" customHeight="1" spans="20:20">
      <c r="T1396"/>
    </row>
    <row r="1397" customHeight="1" spans="20:20">
      <c r="T1397"/>
    </row>
    <row r="1398" customHeight="1" spans="20:20">
      <c r="T1398"/>
    </row>
    <row r="1399" customHeight="1" spans="20:20">
      <c r="T1399"/>
    </row>
    <row r="1400" customHeight="1" spans="20:20">
      <c r="T1400"/>
    </row>
    <row r="1401" customHeight="1" spans="20:20">
      <c r="T1401"/>
    </row>
    <row r="1402" customHeight="1" spans="20:20">
      <c r="T1402"/>
    </row>
    <row r="1403" customHeight="1" spans="20:20">
      <c r="T1403"/>
    </row>
    <row r="1404" customHeight="1" spans="20:20">
      <c r="T1404"/>
    </row>
    <row r="1405" customHeight="1" spans="20:20">
      <c r="T1405"/>
    </row>
    <row r="1406" customHeight="1" spans="20:20">
      <c r="T1406"/>
    </row>
    <row r="1407" customHeight="1" spans="20:20">
      <c r="T1407"/>
    </row>
    <row r="1408" customHeight="1" spans="20:20">
      <c r="T1408"/>
    </row>
    <row r="1409" customHeight="1" spans="20:20">
      <c r="T1409"/>
    </row>
    <row r="1410" customHeight="1" spans="20:20">
      <c r="T1410"/>
    </row>
    <row r="1411" customHeight="1" spans="20:20">
      <c r="T1411"/>
    </row>
    <row r="1412" customHeight="1" spans="20:20">
      <c r="T1412"/>
    </row>
    <row r="1413" customHeight="1" spans="20:20">
      <c r="T1413"/>
    </row>
    <row r="1414" customHeight="1" spans="20:20">
      <c r="T1414"/>
    </row>
    <row r="1415" customHeight="1" spans="20:20">
      <c r="T1415"/>
    </row>
    <row r="1416" customHeight="1" spans="20:20">
      <c r="T1416"/>
    </row>
    <row r="1417" customHeight="1" spans="20:20">
      <c r="T1417"/>
    </row>
    <row r="1418" customHeight="1" spans="20:20">
      <c r="T1418"/>
    </row>
    <row r="1419" customHeight="1" spans="20:20">
      <c r="T1419"/>
    </row>
    <row r="1420" customHeight="1" spans="20:20">
      <c r="T1420"/>
    </row>
    <row r="1421" customHeight="1" spans="20:20">
      <c r="T1421"/>
    </row>
    <row r="1422" customHeight="1" spans="20:20">
      <c r="T1422"/>
    </row>
    <row r="1423" customHeight="1" spans="20:20">
      <c r="T1423"/>
    </row>
    <row r="1424" customHeight="1" spans="20:20">
      <c r="T1424"/>
    </row>
    <row r="1425" customHeight="1" spans="20:20">
      <c r="T1425"/>
    </row>
    <row r="1426" customHeight="1" spans="20:20">
      <c r="T1426"/>
    </row>
    <row r="1427" customHeight="1" spans="20:20">
      <c r="T1427"/>
    </row>
    <row r="1428" customHeight="1" spans="20:20">
      <c r="T1428"/>
    </row>
    <row r="1429" customHeight="1" spans="20:20">
      <c r="T1429"/>
    </row>
    <row r="1430" customHeight="1" spans="20:20">
      <c r="T1430"/>
    </row>
    <row r="1431" customHeight="1" spans="20:20">
      <c r="T1431"/>
    </row>
    <row r="1432" customHeight="1" spans="20:20">
      <c r="T1432"/>
    </row>
    <row r="1433" customHeight="1" spans="20:20">
      <c r="T1433"/>
    </row>
    <row r="1434" customHeight="1" spans="20:20">
      <c r="T1434"/>
    </row>
    <row r="1435" customHeight="1" spans="20:20">
      <c r="T1435"/>
    </row>
    <row r="1436" customHeight="1" spans="20:20">
      <c r="T1436"/>
    </row>
    <row r="1437" customHeight="1" spans="20:20">
      <c r="T1437"/>
    </row>
    <row r="1438" customHeight="1" spans="20:20">
      <c r="T1438"/>
    </row>
    <row r="1439" customHeight="1" spans="20:20">
      <c r="T1439"/>
    </row>
    <row r="1440" customHeight="1" spans="20:20">
      <c r="T1440"/>
    </row>
    <row r="1441" customHeight="1" spans="20:20">
      <c r="T1441"/>
    </row>
    <row r="1442" customHeight="1" spans="20:20">
      <c r="T1442"/>
    </row>
    <row r="1443" customHeight="1" spans="20:20">
      <c r="T1443"/>
    </row>
    <row r="1444" customHeight="1" spans="20:20">
      <c r="T1444"/>
    </row>
    <row r="1445" customHeight="1" spans="20:20">
      <c r="T1445"/>
    </row>
    <row r="1446" customHeight="1" spans="20:20">
      <c r="T1446"/>
    </row>
    <row r="1447" customHeight="1" spans="20:20">
      <c r="T1447"/>
    </row>
    <row r="1448" customHeight="1" spans="20:20">
      <c r="T1448"/>
    </row>
    <row r="1449" customHeight="1" spans="20:20">
      <c r="T1449"/>
    </row>
    <row r="1450" customHeight="1" spans="20:20">
      <c r="T1450"/>
    </row>
    <row r="1451" customHeight="1" spans="20:20">
      <c r="T1451"/>
    </row>
    <row r="1452" customHeight="1" spans="20:20">
      <c r="T1452"/>
    </row>
    <row r="1453" customHeight="1" spans="20:20">
      <c r="T1453"/>
    </row>
    <row r="1454" customHeight="1" spans="20:20">
      <c r="T1454"/>
    </row>
    <row r="1455" customHeight="1" spans="20:20">
      <c r="T1455"/>
    </row>
    <row r="1456" customHeight="1" spans="20:20">
      <c r="T1456"/>
    </row>
    <row r="1457" customHeight="1" spans="20:20">
      <c r="T1457"/>
    </row>
    <row r="1458" customHeight="1" spans="20:20">
      <c r="T1458"/>
    </row>
    <row r="1459" customHeight="1" spans="20:20">
      <c r="T1459"/>
    </row>
    <row r="1460" customHeight="1" spans="20:20">
      <c r="T1460"/>
    </row>
    <row r="1461" customHeight="1" spans="20:20">
      <c r="T1461"/>
    </row>
    <row r="1462" customHeight="1" spans="20:20">
      <c r="T1462"/>
    </row>
    <row r="1463" customHeight="1" spans="20:20">
      <c r="T1463"/>
    </row>
    <row r="1464" customHeight="1" spans="20:20">
      <c r="T1464"/>
    </row>
    <row r="1465" customHeight="1" spans="20:20">
      <c r="T1465"/>
    </row>
    <row r="1466" customHeight="1" spans="20:20">
      <c r="T1466"/>
    </row>
    <row r="1467" customHeight="1" spans="20:20">
      <c r="T1467"/>
    </row>
    <row r="1468" customHeight="1" spans="20:20">
      <c r="T1468"/>
    </row>
    <row r="1469" customHeight="1" spans="20:20">
      <c r="T1469"/>
    </row>
    <row r="1470" customHeight="1" spans="20:20">
      <c r="T1470"/>
    </row>
    <row r="1471" customHeight="1" spans="20:20">
      <c r="T1471"/>
    </row>
    <row r="1472" customHeight="1" spans="20:20">
      <c r="T1472"/>
    </row>
    <row r="1473" customHeight="1" spans="20:20">
      <c r="T1473"/>
    </row>
    <row r="1474" customHeight="1" spans="20:20">
      <c r="T1474"/>
    </row>
    <row r="1475" customHeight="1" spans="20:20">
      <c r="T1475"/>
    </row>
    <row r="1476" customHeight="1" spans="20:20">
      <c r="T1476"/>
    </row>
    <row r="1477" customHeight="1" spans="20:20">
      <c r="T1477"/>
    </row>
    <row r="1478" customHeight="1" spans="20:20">
      <c r="T1478"/>
    </row>
    <row r="1479" customHeight="1" spans="20:20">
      <c r="T1479"/>
    </row>
    <row r="1480" customHeight="1" spans="20:20">
      <c r="T1480"/>
    </row>
    <row r="1481" customHeight="1" spans="20:20">
      <c r="T1481"/>
    </row>
    <row r="1482" customHeight="1" spans="20:20">
      <c r="T1482"/>
    </row>
    <row r="1483" customHeight="1" spans="20:20">
      <c r="T1483"/>
    </row>
    <row r="1484" customHeight="1" spans="20:20">
      <c r="T1484"/>
    </row>
    <row r="1485" customHeight="1" spans="20:20">
      <c r="T1485"/>
    </row>
    <row r="1486" customHeight="1" spans="20:20">
      <c r="T1486"/>
    </row>
    <row r="1487" customHeight="1" spans="20:20">
      <c r="T1487"/>
    </row>
    <row r="1488" customHeight="1" spans="20:20">
      <c r="T1488"/>
    </row>
    <row r="1489" customHeight="1" spans="20:20">
      <c r="T1489"/>
    </row>
    <row r="1490" customHeight="1" spans="20:20">
      <c r="T1490"/>
    </row>
    <row r="1491" customHeight="1" spans="20:20">
      <c r="T1491"/>
    </row>
    <row r="1492" customHeight="1" spans="20:20">
      <c r="T1492"/>
    </row>
    <row r="1493" customHeight="1" spans="20:20">
      <c r="T1493"/>
    </row>
    <row r="1494" customHeight="1" spans="20:20">
      <c r="T1494"/>
    </row>
    <row r="1495" customHeight="1" spans="20:20">
      <c r="T1495"/>
    </row>
    <row r="1496" customHeight="1" spans="20:20">
      <c r="T1496"/>
    </row>
    <row r="1497" customHeight="1" spans="20:20">
      <c r="T1497"/>
    </row>
    <row r="1498" customHeight="1" spans="20:20">
      <c r="T1498"/>
    </row>
    <row r="1499" customHeight="1" spans="20:20">
      <c r="T1499"/>
    </row>
    <row r="1500" customHeight="1" spans="20:20">
      <c r="T1500"/>
    </row>
    <row r="1501" customHeight="1" spans="20:20">
      <c r="T1501"/>
    </row>
    <row r="1502" customHeight="1" spans="20:20">
      <c r="T1502"/>
    </row>
    <row r="1503" customHeight="1" spans="20:20">
      <c r="T1503"/>
    </row>
    <row r="1504" customHeight="1" spans="20:20">
      <c r="T1504"/>
    </row>
    <row r="1505" customHeight="1" spans="20:20">
      <c r="T1505"/>
    </row>
    <row r="1506" customHeight="1" spans="20:20">
      <c r="T1506"/>
    </row>
    <row r="1507" customHeight="1" spans="20:20">
      <c r="T1507"/>
    </row>
    <row r="1508" customHeight="1" spans="20:20">
      <c r="T1508"/>
    </row>
    <row r="1509" customHeight="1" spans="20:20">
      <c r="T1509"/>
    </row>
    <row r="1510" customHeight="1" spans="20:20">
      <c r="T1510"/>
    </row>
    <row r="1511" customHeight="1" spans="20:20">
      <c r="T1511"/>
    </row>
    <row r="1512" customHeight="1" spans="20:20">
      <c r="T1512"/>
    </row>
    <row r="1513" customHeight="1" spans="20:20">
      <c r="T1513"/>
    </row>
    <row r="1514" customHeight="1" spans="20:20">
      <c r="T1514"/>
    </row>
    <row r="1515" customHeight="1" spans="20:20">
      <c r="T1515"/>
    </row>
    <row r="1516" customHeight="1" spans="20:20">
      <c r="T1516"/>
    </row>
    <row r="1517" customHeight="1" spans="20:20">
      <c r="T1517"/>
    </row>
    <row r="1518" customHeight="1" spans="20:20">
      <c r="T1518"/>
    </row>
    <row r="1519" customHeight="1" spans="20:20">
      <c r="T1519"/>
    </row>
    <row r="1520" customHeight="1" spans="20:20">
      <c r="T1520"/>
    </row>
    <row r="1521" customHeight="1" spans="20:20">
      <c r="T1521"/>
    </row>
    <row r="1522" customHeight="1" spans="20:20">
      <c r="T1522"/>
    </row>
    <row r="1523" customHeight="1" spans="20:20">
      <c r="T1523"/>
    </row>
    <row r="1524" customHeight="1" spans="20:20">
      <c r="T1524"/>
    </row>
    <row r="1525" customHeight="1" spans="20:20">
      <c r="T1525"/>
    </row>
    <row r="1526" customHeight="1" spans="20:20">
      <c r="T1526"/>
    </row>
    <row r="1527" customHeight="1" spans="20:20">
      <c r="T1527"/>
    </row>
    <row r="1528" customHeight="1" spans="20:20">
      <c r="T1528"/>
    </row>
    <row r="1529" customHeight="1" spans="20:20">
      <c r="T1529"/>
    </row>
    <row r="1530" customHeight="1" spans="20:20">
      <c r="T1530"/>
    </row>
    <row r="1531" customHeight="1" spans="20:20">
      <c r="T1531"/>
    </row>
    <row r="1532" customHeight="1" spans="20:20">
      <c r="T1532"/>
    </row>
    <row r="1533" customHeight="1" spans="20:20">
      <c r="T1533"/>
    </row>
    <row r="1534" customHeight="1" spans="20:20">
      <c r="T1534"/>
    </row>
    <row r="1535" customHeight="1" spans="20:20">
      <c r="T1535"/>
    </row>
    <row r="1536" customHeight="1" spans="20:20">
      <c r="T1536"/>
    </row>
    <row r="1537" customHeight="1" spans="20:20">
      <c r="T1537"/>
    </row>
    <row r="1538" customHeight="1" spans="20:20">
      <c r="T1538"/>
    </row>
    <row r="1539" customHeight="1" spans="20:20">
      <c r="T1539"/>
    </row>
    <row r="1540" customHeight="1" spans="20:20">
      <c r="T1540"/>
    </row>
    <row r="1541" customHeight="1" spans="20:20">
      <c r="T1541"/>
    </row>
    <row r="1542" customHeight="1" spans="20:20">
      <c r="T1542"/>
    </row>
    <row r="1543" customHeight="1" spans="20:20">
      <c r="T1543"/>
    </row>
    <row r="1544" customHeight="1" spans="20:20">
      <c r="T1544"/>
    </row>
    <row r="1545" customHeight="1" spans="20:20">
      <c r="T1545"/>
    </row>
    <row r="1546" customHeight="1" spans="20:20">
      <c r="T1546"/>
    </row>
    <row r="1547" customHeight="1" spans="20:20">
      <c r="T1547"/>
    </row>
    <row r="1548" customHeight="1" spans="20:20">
      <c r="T1548"/>
    </row>
    <row r="1549" customHeight="1" spans="20:20">
      <c r="T1549"/>
    </row>
    <row r="1550" customHeight="1" spans="20:20">
      <c r="T1550"/>
    </row>
    <row r="1551" customHeight="1" spans="20:20">
      <c r="T1551"/>
    </row>
    <row r="1552" customHeight="1" spans="20:20">
      <c r="T1552"/>
    </row>
    <row r="1553" customHeight="1" spans="20:20">
      <c r="T1553"/>
    </row>
    <row r="1554" customHeight="1" spans="20:20">
      <c r="T1554"/>
    </row>
    <row r="1555" customHeight="1" spans="20:20">
      <c r="T1555"/>
    </row>
    <row r="1556" customHeight="1" spans="20:20">
      <c r="T1556"/>
    </row>
    <row r="1557" customHeight="1" spans="20:20">
      <c r="T1557"/>
    </row>
    <row r="1558" customHeight="1" spans="20:20">
      <c r="T1558"/>
    </row>
    <row r="1559" customHeight="1" spans="20:20">
      <c r="T1559"/>
    </row>
    <row r="1560" customHeight="1" spans="20:20">
      <c r="T1560"/>
    </row>
    <row r="1561" customHeight="1" spans="20:20">
      <c r="T1561"/>
    </row>
    <row r="1562" customHeight="1" spans="20:20">
      <c r="T1562"/>
    </row>
    <row r="1563" customHeight="1" spans="20:20">
      <c r="T1563"/>
    </row>
    <row r="1564" customHeight="1" spans="20:20">
      <c r="T1564"/>
    </row>
    <row r="1565" customHeight="1" spans="20:20">
      <c r="T1565"/>
    </row>
    <row r="1566" customHeight="1" spans="20:20">
      <c r="T1566"/>
    </row>
    <row r="1567" customHeight="1" spans="20:20">
      <c r="T1567"/>
    </row>
    <row r="1568" customHeight="1" spans="20:20">
      <c r="T1568"/>
    </row>
    <row r="1569" customHeight="1" spans="20:20">
      <c r="T1569"/>
    </row>
    <row r="1570" customHeight="1" spans="20:20">
      <c r="T1570"/>
    </row>
    <row r="1571" customHeight="1" spans="20:20">
      <c r="T1571"/>
    </row>
    <row r="1572" customHeight="1" spans="20:20">
      <c r="T1572"/>
    </row>
    <row r="1573" customHeight="1" spans="20:20">
      <c r="T1573"/>
    </row>
    <row r="1574" customHeight="1" spans="20:20">
      <c r="T1574"/>
    </row>
    <row r="1575" customHeight="1" spans="20:20">
      <c r="T1575"/>
    </row>
    <row r="1576" customHeight="1" spans="20:20">
      <c r="T1576"/>
    </row>
    <row r="1577" customHeight="1" spans="20:20">
      <c r="T1577"/>
    </row>
    <row r="1578" customHeight="1" spans="20:20">
      <c r="T1578"/>
    </row>
    <row r="1579" customHeight="1" spans="20:20">
      <c r="T1579"/>
    </row>
    <row r="1580" customHeight="1" spans="20:20">
      <c r="T1580"/>
    </row>
    <row r="1581" customHeight="1" spans="20:20">
      <c r="T1581"/>
    </row>
    <row r="1582" customHeight="1" spans="20:20">
      <c r="T1582"/>
    </row>
    <row r="1583" customHeight="1" spans="20:20">
      <c r="T1583"/>
    </row>
    <row r="1584" customHeight="1" spans="20:20">
      <c r="T1584"/>
    </row>
    <row r="1585" customHeight="1" spans="20:20">
      <c r="T1585"/>
    </row>
    <row r="1586" customHeight="1" spans="20:20">
      <c r="T1586"/>
    </row>
    <row r="1587" customHeight="1" spans="20:20">
      <c r="T1587"/>
    </row>
    <row r="1588" customHeight="1" spans="20:20">
      <c r="T1588"/>
    </row>
    <row r="1589" customHeight="1" spans="20:20">
      <c r="T1589"/>
    </row>
    <row r="1590" customHeight="1" spans="20:20">
      <c r="T1590"/>
    </row>
    <row r="1591" customHeight="1" spans="20:20">
      <c r="T1591"/>
    </row>
    <row r="1592" customHeight="1" spans="20:20">
      <c r="T1592"/>
    </row>
    <row r="1593" customHeight="1" spans="20:20">
      <c r="T1593"/>
    </row>
    <row r="1594" customHeight="1" spans="20:20">
      <c r="T1594"/>
    </row>
    <row r="1595" customHeight="1" spans="20:20">
      <c r="T1595"/>
    </row>
    <row r="1596" customHeight="1" spans="20:20">
      <c r="T1596"/>
    </row>
    <row r="1597" customHeight="1" spans="20:20">
      <c r="T1597"/>
    </row>
    <row r="1598" customHeight="1" spans="20:20">
      <c r="T1598"/>
    </row>
    <row r="1599" customHeight="1" spans="20:20">
      <c r="T1599"/>
    </row>
    <row r="1600" customHeight="1" spans="20:20">
      <c r="T1600"/>
    </row>
    <row r="1601" customHeight="1" spans="20:20">
      <c r="T1601"/>
    </row>
    <row r="1602" customHeight="1" spans="20:20">
      <c r="T1602"/>
    </row>
    <row r="1603" customHeight="1" spans="20:20">
      <c r="T1603"/>
    </row>
    <row r="1604" customHeight="1" spans="20:20">
      <c r="T1604"/>
    </row>
    <row r="1605" customHeight="1" spans="20:20">
      <c r="T1605"/>
    </row>
    <row r="1606" customHeight="1" spans="20:20">
      <c r="T1606"/>
    </row>
    <row r="1607" customHeight="1" spans="20:20">
      <c r="T1607"/>
    </row>
    <row r="1608" customHeight="1" spans="20:20">
      <c r="T1608"/>
    </row>
    <row r="1609" customHeight="1" spans="20:20">
      <c r="T1609"/>
    </row>
    <row r="1610" customHeight="1" spans="20:20">
      <c r="T1610"/>
    </row>
    <row r="1611" customHeight="1" spans="20:20">
      <c r="T1611"/>
    </row>
    <row r="1612" customHeight="1" spans="20:20">
      <c r="T1612"/>
    </row>
    <row r="1613" customHeight="1" spans="20:20">
      <c r="T1613"/>
    </row>
    <row r="1614" customHeight="1" spans="20:20">
      <c r="T1614"/>
    </row>
    <row r="1615" customHeight="1" spans="20:20">
      <c r="T1615"/>
    </row>
    <row r="1616" customHeight="1" spans="20:20">
      <c r="T1616"/>
    </row>
    <row r="1617" customHeight="1" spans="20:20">
      <c r="T1617"/>
    </row>
    <row r="1618" customHeight="1" spans="20:20">
      <c r="T1618"/>
    </row>
    <row r="1619" customHeight="1" spans="20:20">
      <c r="T1619"/>
    </row>
    <row r="1620" customHeight="1" spans="20:20">
      <c r="T1620"/>
    </row>
    <row r="1621" customHeight="1" spans="20:20">
      <c r="T1621"/>
    </row>
    <row r="1622" customHeight="1" spans="20:20">
      <c r="T1622"/>
    </row>
    <row r="1623" customHeight="1" spans="20:20">
      <c r="T1623"/>
    </row>
    <row r="1624" customHeight="1" spans="20:20">
      <c r="T1624"/>
    </row>
    <row r="1625" customHeight="1" spans="20:20">
      <c r="T1625"/>
    </row>
    <row r="1626" customHeight="1" spans="20:20">
      <c r="T1626"/>
    </row>
    <row r="1627" customHeight="1" spans="20:20">
      <c r="T1627"/>
    </row>
    <row r="1628" customHeight="1" spans="20:20">
      <c r="T1628"/>
    </row>
    <row r="1629" customHeight="1" spans="20:20">
      <c r="T1629"/>
    </row>
    <row r="1630" customHeight="1" spans="20:20">
      <c r="T1630"/>
    </row>
    <row r="1631" customHeight="1" spans="20:20">
      <c r="T1631"/>
    </row>
    <row r="1632" customHeight="1" spans="20:20">
      <c r="T1632"/>
    </row>
    <row r="1633" customHeight="1" spans="20:20">
      <c r="T1633"/>
    </row>
    <row r="1634" customHeight="1" spans="20:20">
      <c r="T1634"/>
    </row>
    <row r="1635" customHeight="1" spans="20:20">
      <c r="T1635"/>
    </row>
    <row r="1636" customHeight="1" spans="20:20">
      <c r="T1636"/>
    </row>
    <row r="1637" customHeight="1" spans="20:20">
      <c r="T1637"/>
    </row>
    <row r="1638" customHeight="1" spans="20:20">
      <c r="T1638"/>
    </row>
    <row r="1639" customHeight="1" spans="20:20">
      <c r="T1639"/>
    </row>
    <row r="1640" customHeight="1" spans="20:20">
      <c r="T1640"/>
    </row>
    <row r="1641" customHeight="1" spans="20:20">
      <c r="T1641"/>
    </row>
    <row r="1642" customHeight="1" spans="20:20">
      <c r="T1642"/>
    </row>
    <row r="1643" customHeight="1" spans="20:20">
      <c r="T1643"/>
    </row>
    <row r="1644" customHeight="1" spans="20:20">
      <c r="T1644"/>
    </row>
    <row r="1645" customHeight="1" spans="20:20">
      <c r="T1645"/>
    </row>
    <row r="1646" customHeight="1" spans="20:20">
      <c r="T1646"/>
    </row>
    <row r="1647" customHeight="1" spans="20:20">
      <c r="T1647"/>
    </row>
    <row r="1648" customHeight="1" spans="20:20">
      <c r="T1648"/>
    </row>
    <row r="1649" customHeight="1" spans="20:20">
      <c r="T1649"/>
    </row>
    <row r="1650" customHeight="1" spans="20:20">
      <c r="T1650"/>
    </row>
    <row r="1651" customHeight="1" spans="20:20">
      <c r="T1651"/>
    </row>
    <row r="1652" customHeight="1" spans="20:20">
      <c r="T1652"/>
    </row>
    <row r="1653" customHeight="1" spans="20:20">
      <c r="T1653"/>
    </row>
    <row r="1654" customHeight="1" spans="20:20">
      <c r="T1654"/>
    </row>
    <row r="1655" customHeight="1" spans="20:20">
      <c r="T1655"/>
    </row>
    <row r="1656" customHeight="1" spans="20:20">
      <c r="T1656"/>
    </row>
    <row r="1657" customHeight="1" spans="20:20">
      <c r="T1657"/>
    </row>
    <row r="1658" customHeight="1" spans="20:20">
      <c r="T1658"/>
    </row>
    <row r="1659" customHeight="1" spans="20:20">
      <c r="T1659"/>
    </row>
    <row r="1660" customHeight="1" spans="20:20">
      <c r="T1660"/>
    </row>
    <row r="1661" customHeight="1" spans="20:20">
      <c r="T1661"/>
    </row>
    <row r="1662" customHeight="1" spans="20:20">
      <c r="T1662"/>
    </row>
    <row r="1663" customHeight="1" spans="20:20">
      <c r="T1663"/>
    </row>
    <row r="1664" customHeight="1" spans="20:20">
      <c r="T1664"/>
    </row>
    <row r="1665" customHeight="1" spans="20:20">
      <c r="T1665"/>
    </row>
    <row r="1666" customHeight="1" spans="20:20">
      <c r="T1666"/>
    </row>
    <row r="1667" customHeight="1" spans="20:20">
      <c r="T1667"/>
    </row>
    <row r="1668" customHeight="1" spans="20:20">
      <c r="T1668"/>
    </row>
    <row r="1669" customHeight="1" spans="20:20">
      <c r="T1669"/>
    </row>
    <row r="1670" customHeight="1" spans="20:20">
      <c r="T1670"/>
    </row>
    <row r="1671" customHeight="1" spans="20:20">
      <c r="T1671"/>
    </row>
    <row r="1672" customHeight="1" spans="20:20">
      <c r="T1672"/>
    </row>
    <row r="1673" customHeight="1" spans="20:20">
      <c r="T1673"/>
    </row>
    <row r="1674" customHeight="1" spans="20:20">
      <c r="T1674"/>
    </row>
    <row r="1675" customHeight="1" spans="20:20">
      <c r="T1675"/>
    </row>
    <row r="1676" customHeight="1" spans="20:20">
      <c r="T1676"/>
    </row>
    <row r="1677" customHeight="1" spans="20:20">
      <c r="T1677"/>
    </row>
    <row r="1678" customHeight="1" spans="20:20">
      <c r="T1678"/>
    </row>
    <row r="1679" customHeight="1" spans="20:20">
      <c r="T1679"/>
    </row>
    <row r="1680" customHeight="1" spans="20:20">
      <c r="T1680"/>
    </row>
    <row r="1681" customHeight="1" spans="20:20">
      <c r="T1681"/>
    </row>
    <row r="1682" customHeight="1" spans="20:20">
      <c r="T1682"/>
    </row>
    <row r="1683" customHeight="1" spans="20:20">
      <c r="T1683"/>
    </row>
    <row r="1684" customHeight="1" spans="20:20">
      <c r="T1684"/>
    </row>
    <row r="1685" customHeight="1" spans="20:20">
      <c r="T1685"/>
    </row>
    <row r="1686" customHeight="1" spans="20:20">
      <c r="T1686"/>
    </row>
    <row r="1687" customHeight="1" spans="20:20">
      <c r="T1687"/>
    </row>
    <row r="1688" customHeight="1" spans="20:20">
      <c r="T1688"/>
    </row>
    <row r="1689" customHeight="1" spans="20:20">
      <c r="T1689"/>
    </row>
    <row r="1690" customHeight="1" spans="20:20">
      <c r="T1690"/>
    </row>
    <row r="1691" customHeight="1" spans="20:20">
      <c r="T1691"/>
    </row>
    <row r="1692" customHeight="1" spans="20:20">
      <c r="T1692"/>
    </row>
    <row r="1693" customHeight="1" spans="20:20">
      <c r="T1693"/>
    </row>
    <row r="1694" customHeight="1" spans="20:20">
      <c r="T1694"/>
    </row>
    <row r="1695" customHeight="1" spans="20:20">
      <c r="T1695"/>
    </row>
    <row r="1696" customHeight="1" spans="20:20">
      <c r="T1696"/>
    </row>
    <row r="1697" customHeight="1" spans="20:20">
      <c r="T1697"/>
    </row>
    <row r="1698" customHeight="1" spans="20:20">
      <c r="T1698"/>
    </row>
    <row r="1699" customHeight="1" spans="20:20">
      <c r="T1699"/>
    </row>
    <row r="1700" customHeight="1" spans="20:20">
      <c r="T1700"/>
    </row>
    <row r="1701" customHeight="1" spans="20:20">
      <c r="T1701"/>
    </row>
    <row r="1702" customHeight="1" spans="20:20">
      <c r="T1702"/>
    </row>
    <row r="1703" customHeight="1" spans="20:20">
      <c r="T1703"/>
    </row>
    <row r="1704" customHeight="1" spans="20:20">
      <c r="T1704"/>
    </row>
    <row r="1705" customHeight="1" spans="20:20">
      <c r="T1705"/>
    </row>
    <row r="1706" customHeight="1" spans="20:20">
      <c r="T1706"/>
    </row>
    <row r="1707" customHeight="1" spans="20:20">
      <c r="T1707"/>
    </row>
    <row r="1708" customHeight="1" spans="20:20">
      <c r="T1708"/>
    </row>
    <row r="1709" customHeight="1" spans="20:20">
      <c r="T1709"/>
    </row>
    <row r="1710" customHeight="1" spans="20:20">
      <c r="T1710"/>
    </row>
    <row r="1711" customHeight="1" spans="20:20">
      <c r="T1711"/>
    </row>
    <row r="1712" customHeight="1" spans="20:20">
      <c r="T1712"/>
    </row>
    <row r="1713" customHeight="1" spans="20:20">
      <c r="T1713"/>
    </row>
    <row r="1714" customHeight="1" spans="20:20">
      <c r="T1714"/>
    </row>
    <row r="1715" customHeight="1" spans="20:20">
      <c r="T1715"/>
    </row>
    <row r="1716" customHeight="1" spans="20:20">
      <c r="T1716"/>
    </row>
    <row r="1717" customHeight="1" spans="20:20">
      <c r="T1717"/>
    </row>
    <row r="1718" customHeight="1" spans="20:20">
      <c r="T1718"/>
    </row>
    <row r="1719" customHeight="1" spans="20:20">
      <c r="T1719"/>
    </row>
    <row r="1720" customHeight="1" spans="20:20">
      <c r="T1720"/>
    </row>
    <row r="1721" customHeight="1" spans="20:20">
      <c r="T1721"/>
    </row>
    <row r="1722" customHeight="1" spans="20:20">
      <c r="T1722"/>
    </row>
    <row r="1723" customHeight="1" spans="20:20">
      <c r="T1723"/>
    </row>
    <row r="1724" customHeight="1" spans="20:20">
      <c r="T1724"/>
    </row>
    <row r="1725" customHeight="1" spans="20:20">
      <c r="T1725"/>
    </row>
    <row r="1726" customHeight="1" spans="20:20">
      <c r="T1726"/>
    </row>
    <row r="1727" customHeight="1" spans="20:20">
      <c r="T1727"/>
    </row>
    <row r="1728" customHeight="1" spans="20:20">
      <c r="T1728"/>
    </row>
    <row r="1729" customHeight="1" spans="20:20">
      <c r="T1729"/>
    </row>
    <row r="1730" customHeight="1" spans="20:20">
      <c r="T1730"/>
    </row>
    <row r="1731" customHeight="1" spans="20:20">
      <c r="T1731"/>
    </row>
    <row r="1732" customHeight="1" spans="20:20">
      <c r="T1732"/>
    </row>
    <row r="1733" customHeight="1" spans="20:20">
      <c r="T1733"/>
    </row>
    <row r="1734" customHeight="1" spans="20:20">
      <c r="T1734"/>
    </row>
    <row r="1735" customHeight="1" spans="20:20">
      <c r="T1735"/>
    </row>
    <row r="1736" customHeight="1" spans="20:20">
      <c r="T1736"/>
    </row>
    <row r="1737" customHeight="1" spans="20:20">
      <c r="T1737"/>
    </row>
    <row r="1738" customHeight="1" spans="20:20">
      <c r="T1738"/>
    </row>
    <row r="1739" customHeight="1" spans="20:20">
      <c r="T1739"/>
    </row>
    <row r="1740" customHeight="1" spans="20:20">
      <c r="T1740"/>
    </row>
    <row r="1741" customHeight="1" spans="20:20">
      <c r="T1741"/>
    </row>
    <row r="1742" customHeight="1" spans="20:20">
      <c r="T1742"/>
    </row>
    <row r="1743" customHeight="1" spans="20:20">
      <c r="T1743"/>
    </row>
    <row r="1744" customHeight="1" spans="20:20">
      <c r="T1744"/>
    </row>
    <row r="1745" customHeight="1" spans="20:20">
      <c r="T1745"/>
    </row>
    <row r="1746" customHeight="1" spans="20:20">
      <c r="T1746"/>
    </row>
    <row r="1747" customHeight="1" spans="20:20">
      <c r="T1747"/>
    </row>
    <row r="1748" customHeight="1" spans="20:20">
      <c r="T1748"/>
    </row>
    <row r="1749" customHeight="1" spans="20:20">
      <c r="T1749"/>
    </row>
    <row r="1750" customHeight="1" spans="20:20">
      <c r="T1750"/>
    </row>
    <row r="1751" customHeight="1" spans="20:20">
      <c r="T1751"/>
    </row>
    <row r="1752" customHeight="1" spans="20:20">
      <c r="T1752"/>
    </row>
    <row r="1753" customHeight="1" spans="20:20">
      <c r="T1753"/>
    </row>
    <row r="1754" customHeight="1" spans="20:20">
      <c r="T1754"/>
    </row>
    <row r="1755" customHeight="1" spans="20:20">
      <c r="T1755"/>
    </row>
    <row r="1756" customHeight="1" spans="20:20">
      <c r="T1756"/>
    </row>
    <row r="1757" customHeight="1" spans="20:20">
      <c r="T1757"/>
    </row>
    <row r="1758" customHeight="1" spans="20:20">
      <c r="T1758"/>
    </row>
    <row r="1759" customHeight="1" spans="20:20">
      <c r="T1759"/>
    </row>
    <row r="1760" customHeight="1" spans="20:20">
      <c r="T1760"/>
    </row>
    <row r="1761" customHeight="1" spans="20:20">
      <c r="T1761"/>
    </row>
    <row r="1762" customHeight="1" spans="20:20">
      <c r="T1762"/>
    </row>
    <row r="1763" customHeight="1" spans="20:20">
      <c r="T1763"/>
    </row>
    <row r="1764" customHeight="1" spans="20:20">
      <c r="T1764"/>
    </row>
    <row r="1765" customHeight="1" spans="20:20">
      <c r="T1765"/>
    </row>
    <row r="1766" customHeight="1" spans="20:20">
      <c r="T1766"/>
    </row>
    <row r="1767" customHeight="1" spans="20:20">
      <c r="T1767"/>
    </row>
    <row r="1768" customHeight="1" spans="20:20">
      <c r="T1768"/>
    </row>
    <row r="1769" customHeight="1" spans="20:20">
      <c r="T1769"/>
    </row>
    <row r="1770" customHeight="1" spans="20:20">
      <c r="T1770"/>
    </row>
    <row r="1771" customHeight="1" spans="20:20">
      <c r="T1771"/>
    </row>
    <row r="1772" customHeight="1" spans="20:20">
      <c r="T1772"/>
    </row>
    <row r="1773" customHeight="1" spans="20:20">
      <c r="T1773"/>
    </row>
    <row r="1774" customHeight="1" spans="20:20">
      <c r="T1774"/>
    </row>
    <row r="1775" customHeight="1" spans="20:20">
      <c r="T1775"/>
    </row>
    <row r="1776" customHeight="1" spans="20:20">
      <c r="T1776"/>
    </row>
    <row r="1777" customHeight="1" spans="20:20">
      <c r="T1777"/>
    </row>
    <row r="1778" customHeight="1" spans="20:20">
      <c r="T1778"/>
    </row>
    <row r="1779" customHeight="1" spans="20:20">
      <c r="T1779"/>
    </row>
    <row r="1780" customHeight="1" spans="20:20">
      <c r="T1780"/>
    </row>
    <row r="1781" customHeight="1" spans="20:20">
      <c r="T1781"/>
    </row>
    <row r="1782" customHeight="1" spans="20:20">
      <c r="T1782"/>
    </row>
    <row r="1783" customHeight="1" spans="20:20">
      <c r="T1783"/>
    </row>
    <row r="1784" customHeight="1" spans="20:20">
      <c r="T1784"/>
    </row>
    <row r="1785" customHeight="1" spans="20:20">
      <c r="T1785"/>
    </row>
    <row r="1786" customHeight="1" spans="20:20">
      <c r="T1786"/>
    </row>
    <row r="1787" customHeight="1" spans="20:20">
      <c r="T1787"/>
    </row>
    <row r="1788" customHeight="1" spans="20:20">
      <c r="T1788"/>
    </row>
    <row r="1789" customHeight="1" spans="20:20">
      <c r="T1789"/>
    </row>
    <row r="1790" customHeight="1" spans="20:20">
      <c r="T1790"/>
    </row>
    <row r="1791" customHeight="1" spans="20:20">
      <c r="T1791"/>
    </row>
    <row r="1792" customHeight="1" spans="20:20">
      <c r="T1792"/>
    </row>
    <row r="1793" customHeight="1" spans="20:20">
      <c r="T1793"/>
    </row>
    <row r="1794" customHeight="1" spans="20:20">
      <c r="T1794"/>
    </row>
    <row r="1795" customHeight="1" spans="20:20">
      <c r="T1795"/>
    </row>
    <row r="1796" customHeight="1" spans="20:20">
      <c r="T1796"/>
    </row>
    <row r="1797" customHeight="1" spans="20:20">
      <c r="T1797"/>
    </row>
    <row r="1798" customHeight="1" spans="20:20">
      <c r="T1798"/>
    </row>
    <row r="1799" customHeight="1" spans="20:20">
      <c r="T1799"/>
    </row>
    <row r="1800" customHeight="1" spans="20:20">
      <c r="T1800"/>
    </row>
    <row r="1801" customHeight="1" spans="20:20">
      <c r="T1801"/>
    </row>
    <row r="1802" customHeight="1" spans="20:20">
      <c r="T1802"/>
    </row>
    <row r="1803" customHeight="1" spans="20:20">
      <c r="T1803"/>
    </row>
    <row r="1804" customHeight="1" spans="20:20">
      <c r="T1804"/>
    </row>
    <row r="1805" customHeight="1" spans="20:20">
      <c r="T1805"/>
    </row>
    <row r="1806" customHeight="1" spans="20:20">
      <c r="T1806"/>
    </row>
    <row r="1807" customHeight="1" spans="20:20">
      <c r="T1807"/>
    </row>
    <row r="1808" customHeight="1" spans="20:20">
      <c r="T1808"/>
    </row>
    <row r="1809" customHeight="1" spans="20:20">
      <c r="T1809"/>
    </row>
    <row r="1810" customHeight="1" spans="20:20">
      <c r="T1810"/>
    </row>
    <row r="1811" customHeight="1" spans="20:20">
      <c r="T1811"/>
    </row>
    <row r="1812" customHeight="1" spans="20:20">
      <c r="T1812"/>
    </row>
    <row r="1813" customHeight="1" spans="20:20">
      <c r="T1813"/>
    </row>
    <row r="1814" customHeight="1" spans="20:20">
      <c r="T1814"/>
    </row>
    <row r="1815" customHeight="1" spans="20:20">
      <c r="T1815"/>
    </row>
    <row r="1816" customHeight="1" spans="20:20">
      <c r="T1816"/>
    </row>
    <row r="1817" customHeight="1" spans="20:20">
      <c r="T1817"/>
    </row>
    <row r="1818" customHeight="1" spans="20:20">
      <c r="T1818"/>
    </row>
    <row r="1819" customHeight="1" spans="20:20">
      <c r="T1819"/>
    </row>
    <row r="1820" customHeight="1" spans="20:20">
      <c r="T1820"/>
    </row>
    <row r="1821" customHeight="1" spans="20:20">
      <c r="T1821"/>
    </row>
    <row r="1822" customHeight="1" spans="20:20">
      <c r="T1822"/>
    </row>
    <row r="1823" customHeight="1" spans="20:20">
      <c r="T1823"/>
    </row>
    <row r="1824" customHeight="1" spans="20:20">
      <c r="T1824"/>
    </row>
    <row r="1825" customHeight="1" spans="20:20">
      <c r="T1825"/>
    </row>
    <row r="1826" customHeight="1" spans="20:20">
      <c r="T1826"/>
    </row>
    <row r="1827" customHeight="1" spans="20:20">
      <c r="T1827"/>
    </row>
    <row r="1828" customHeight="1" spans="20:20">
      <c r="T1828"/>
    </row>
    <row r="1829" customHeight="1" spans="20:20">
      <c r="T1829"/>
    </row>
    <row r="1830" customHeight="1" spans="20:20">
      <c r="T1830"/>
    </row>
    <row r="1831" customHeight="1" spans="20:20">
      <c r="T1831"/>
    </row>
    <row r="1832" customHeight="1" spans="20:20">
      <c r="T1832"/>
    </row>
    <row r="1833" customHeight="1" spans="20:20">
      <c r="T1833"/>
    </row>
    <row r="1834" customHeight="1" spans="20:20">
      <c r="T1834"/>
    </row>
    <row r="1835" customHeight="1" spans="20:20">
      <c r="T1835"/>
    </row>
    <row r="1836" customHeight="1" spans="20:20">
      <c r="T1836"/>
    </row>
    <row r="1837" customHeight="1" spans="20:20">
      <c r="T1837"/>
    </row>
    <row r="1838" customHeight="1" spans="20:20">
      <c r="T1838"/>
    </row>
    <row r="1839" customHeight="1" spans="20:20">
      <c r="T1839"/>
    </row>
    <row r="1840" customHeight="1" spans="20:20">
      <c r="T1840"/>
    </row>
    <row r="1841" customHeight="1" spans="20:20">
      <c r="T1841"/>
    </row>
    <row r="1842" customHeight="1" spans="20:20">
      <c r="T1842"/>
    </row>
    <row r="1843" customHeight="1" spans="20:20">
      <c r="T1843"/>
    </row>
    <row r="1844" customHeight="1" spans="20:20">
      <c r="T1844"/>
    </row>
    <row r="1845" customHeight="1" spans="20:20">
      <c r="T1845"/>
    </row>
    <row r="1846" customHeight="1" spans="20:20">
      <c r="T1846"/>
    </row>
    <row r="1847" customHeight="1" spans="20:20">
      <c r="T1847"/>
    </row>
    <row r="1848" customHeight="1" spans="20:20">
      <c r="T1848"/>
    </row>
    <row r="1849" customHeight="1" spans="20:20">
      <c r="T1849"/>
    </row>
    <row r="1850" customHeight="1" spans="20:20">
      <c r="T1850"/>
    </row>
    <row r="1851" customHeight="1" spans="20:20">
      <c r="T1851"/>
    </row>
    <row r="1852" customHeight="1" spans="20:20">
      <c r="T1852"/>
    </row>
    <row r="1853" customHeight="1" spans="20:20">
      <c r="T1853"/>
    </row>
    <row r="1854" customHeight="1" spans="20:20">
      <c r="T1854"/>
    </row>
    <row r="1855" customHeight="1" spans="20:20">
      <c r="T1855"/>
    </row>
    <row r="1856" customHeight="1" spans="20:20">
      <c r="T1856"/>
    </row>
    <row r="1857" customHeight="1" spans="20:20">
      <c r="T1857"/>
    </row>
    <row r="1858" customHeight="1" spans="20:20">
      <c r="T1858"/>
    </row>
    <row r="1859" customHeight="1" spans="20:20">
      <c r="T1859"/>
    </row>
    <row r="1860" customHeight="1" spans="20:20">
      <c r="T1860"/>
    </row>
    <row r="1861" customHeight="1" spans="20:20">
      <c r="T1861"/>
    </row>
    <row r="1862" customHeight="1" spans="20:20">
      <c r="T1862"/>
    </row>
    <row r="1863" customHeight="1" spans="20:20">
      <c r="T1863"/>
    </row>
    <row r="1864" customHeight="1" spans="20:20">
      <c r="T1864"/>
    </row>
    <row r="1865" customHeight="1" spans="20:20">
      <c r="T1865"/>
    </row>
    <row r="1866" customHeight="1" spans="20:20">
      <c r="T1866"/>
    </row>
    <row r="1867" customHeight="1" spans="20:20">
      <c r="T1867"/>
    </row>
    <row r="1868" customHeight="1" spans="20:20">
      <c r="T1868"/>
    </row>
    <row r="1869" customHeight="1" spans="20:20">
      <c r="T1869"/>
    </row>
    <row r="1870" customHeight="1" spans="20:20">
      <c r="T1870"/>
    </row>
    <row r="1871" customHeight="1" spans="20:20">
      <c r="T1871"/>
    </row>
    <row r="1872" customHeight="1" spans="20:20">
      <c r="T1872"/>
    </row>
    <row r="1873" customHeight="1" spans="20:20">
      <c r="T1873"/>
    </row>
    <row r="1874" customHeight="1" spans="20:20">
      <c r="T1874"/>
    </row>
    <row r="1875" customHeight="1" spans="20:20">
      <c r="T1875"/>
    </row>
    <row r="1876" customHeight="1" spans="20:20">
      <c r="T1876"/>
    </row>
    <row r="1877" customHeight="1" spans="20:20">
      <c r="T1877"/>
    </row>
    <row r="1878" customHeight="1" spans="20:20">
      <c r="T1878"/>
    </row>
    <row r="1879" customHeight="1" spans="20:20">
      <c r="T1879"/>
    </row>
    <row r="1880" customHeight="1" spans="20:20">
      <c r="T1880"/>
    </row>
    <row r="1881" customHeight="1" spans="20:20">
      <c r="T1881"/>
    </row>
    <row r="1882" customHeight="1" spans="20:20">
      <c r="T1882"/>
    </row>
    <row r="1883" customHeight="1" spans="20:20">
      <c r="T1883"/>
    </row>
    <row r="1884" customHeight="1" spans="20:20">
      <c r="T1884"/>
    </row>
    <row r="1885" customHeight="1" spans="20:20">
      <c r="T1885"/>
    </row>
    <row r="1886" customHeight="1" spans="20:20">
      <c r="T1886"/>
    </row>
    <row r="1887" customHeight="1" spans="20:20">
      <c r="T1887"/>
    </row>
    <row r="1888" customHeight="1" spans="20:20">
      <c r="T1888"/>
    </row>
    <row r="1889" customHeight="1" spans="20:20">
      <c r="T1889"/>
    </row>
    <row r="1890" customHeight="1" spans="20:20">
      <c r="T1890"/>
    </row>
    <row r="1891" customHeight="1" spans="20:20">
      <c r="T1891"/>
    </row>
    <row r="1892" customHeight="1" spans="20:20">
      <c r="T1892"/>
    </row>
    <row r="1893" customHeight="1" spans="20:20">
      <c r="T1893"/>
    </row>
    <row r="1894" customHeight="1" spans="20:20">
      <c r="T1894"/>
    </row>
    <row r="1895" customHeight="1" spans="20:20">
      <c r="T1895"/>
    </row>
    <row r="1896" customHeight="1" spans="20:20">
      <c r="T1896"/>
    </row>
    <row r="1897" customHeight="1" spans="20:20">
      <c r="T1897"/>
    </row>
    <row r="1898" customHeight="1" spans="20:20">
      <c r="T1898"/>
    </row>
    <row r="1899" customHeight="1" spans="20:20">
      <c r="T1899"/>
    </row>
    <row r="1900" customHeight="1" spans="20:20">
      <c r="T1900"/>
    </row>
    <row r="1901" customHeight="1" spans="20:20">
      <c r="T1901"/>
    </row>
    <row r="1902" customHeight="1" spans="20:20">
      <c r="T1902"/>
    </row>
    <row r="1903" customHeight="1" spans="20:20">
      <c r="T1903"/>
    </row>
    <row r="1904" customHeight="1" spans="20:20">
      <c r="T1904"/>
    </row>
    <row r="1905" customHeight="1" spans="20:20">
      <c r="T1905"/>
    </row>
    <row r="1906" customHeight="1" spans="20:20">
      <c r="T1906"/>
    </row>
    <row r="1907" customHeight="1" spans="20:20">
      <c r="T1907"/>
    </row>
    <row r="1908" customHeight="1" spans="20:20">
      <c r="T1908"/>
    </row>
    <row r="1909" customHeight="1" spans="20:20">
      <c r="T1909"/>
    </row>
    <row r="1910" customHeight="1" spans="20:20">
      <c r="T1910"/>
    </row>
    <row r="1911" customHeight="1" spans="20:20">
      <c r="T1911"/>
    </row>
    <row r="1912" customHeight="1" spans="20:20">
      <c r="T1912"/>
    </row>
    <row r="1913" customHeight="1" spans="20:20">
      <c r="T1913"/>
    </row>
    <row r="1914" customHeight="1" spans="20:20">
      <c r="T1914"/>
    </row>
    <row r="1915" customHeight="1" spans="20:20">
      <c r="T1915"/>
    </row>
    <row r="1916" customHeight="1" spans="20:20">
      <c r="T1916"/>
    </row>
    <row r="1917" customHeight="1" spans="20:20">
      <c r="T1917"/>
    </row>
    <row r="1918" customHeight="1" spans="20:20">
      <c r="T1918"/>
    </row>
    <row r="1919" customHeight="1" spans="20:20">
      <c r="T1919"/>
    </row>
    <row r="1920" customHeight="1" spans="20:20">
      <c r="T1920"/>
    </row>
    <row r="1921" customHeight="1" spans="20:20">
      <c r="T1921"/>
    </row>
    <row r="1922" customHeight="1" spans="20:20">
      <c r="T1922"/>
    </row>
    <row r="1923" customHeight="1" spans="20:20">
      <c r="T1923"/>
    </row>
    <row r="1924" customHeight="1" spans="20:20">
      <c r="T1924"/>
    </row>
    <row r="1925" customHeight="1" spans="20:20">
      <c r="T1925"/>
    </row>
    <row r="1926" customHeight="1" spans="20:20">
      <c r="T1926"/>
    </row>
    <row r="1927" customHeight="1" spans="20:20">
      <c r="T1927"/>
    </row>
    <row r="1928" customHeight="1" spans="20:20">
      <c r="T1928"/>
    </row>
    <row r="1929" customHeight="1" spans="20:20">
      <c r="T1929"/>
    </row>
    <row r="1930" customHeight="1" spans="20:20">
      <c r="T1930"/>
    </row>
    <row r="1931" customHeight="1" spans="20:20">
      <c r="T1931"/>
    </row>
    <row r="1932" customHeight="1" spans="20:20">
      <c r="T1932"/>
    </row>
    <row r="1933" customHeight="1" spans="20:20">
      <c r="T1933"/>
    </row>
    <row r="1934" customHeight="1" spans="20:20">
      <c r="T1934"/>
    </row>
    <row r="1935" customHeight="1" spans="20:20">
      <c r="T1935"/>
    </row>
    <row r="1936" customHeight="1" spans="20:20">
      <c r="T1936"/>
    </row>
    <row r="1937" customHeight="1" spans="20:20">
      <c r="T1937"/>
    </row>
    <row r="1938" customHeight="1" spans="20:20">
      <c r="T1938"/>
    </row>
    <row r="1939" customHeight="1" spans="20:20">
      <c r="T1939"/>
    </row>
    <row r="1940" customHeight="1" spans="20:20">
      <c r="T1940"/>
    </row>
    <row r="1941" customHeight="1" spans="20:20">
      <c r="T1941"/>
    </row>
    <row r="1942" customHeight="1" spans="20:20">
      <c r="T1942"/>
    </row>
    <row r="1943" customHeight="1" spans="20:20">
      <c r="T1943"/>
    </row>
    <row r="1944" customHeight="1" spans="20:20">
      <c r="T1944"/>
    </row>
    <row r="1945" customHeight="1" spans="20:20">
      <c r="T1945"/>
    </row>
    <row r="1946" customHeight="1" spans="20:20">
      <c r="T1946"/>
    </row>
    <row r="1947" customHeight="1" spans="20:20">
      <c r="T1947"/>
    </row>
    <row r="1948" customHeight="1" spans="20:20">
      <c r="T1948"/>
    </row>
    <row r="1949" customHeight="1" spans="20:20">
      <c r="T1949"/>
    </row>
    <row r="1950" customHeight="1" spans="20:20">
      <c r="T1950"/>
    </row>
    <row r="1951" customHeight="1" spans="20:20">
      <c r="T1951"/>
    </row>
    <row r="1952" customHeight="1" spans="20:20">
      <c r="T1952"/>
    </row>
    <row r="1953" customHeight="1" spans="20:20">
      <c r="T1953"/>
    </row>
    <row r="1954" customHeight="1" spans="20:20">
      <c r="T1954"/>
    </row>
    <row r="1955" customHeight="1" spans="20:20">
      <c r="T1955"/>
    </row>
    <row r="1956" customHeight="1" spans="20:20">
      <c r="T1956"/>
    </row>
    <row r="1957" customHeight="1" spans="20:20">
      <c r="T1957"/>
    </row>
    <row r="1958" customHeight="1" spans="20:20">
      <c r="T1958"/>
    </row>
    <row r="1959" customHeight="1" spans="20:20">
      <c r="T1959"/>
    </row>
    <row r="1960" customHeight="1" spans="20:20">
      <c r="T1960"/>
    </row>
    <row r="1961" customHeight="1" spans="20:20">
      <c r="T1961"/>
    </row>
    <row r="1962" customHeight="1" spans="20:20">
      <c r="T1962"/>
    </row>
    <row r="1963" customHeight="1" spans="20:20">
      <c r="T1963"/>
    </row>
    <row r="1964" customHeight="1" spans="20:20">
      <c r="T1964"/>
    </row>
    <row r="1965" customHeight="1" spans="20:20">
      <c r="T1965"/>
    </row>
    <row r="1966" customHeight="1" spans="20:20">
      <c r="T1966"/>
    </row>
    <row r="1967" customHeight="1" spans="20:20">
      <c r="T1967"/>
    </row>
    <row r="1968" customHeight="1" spans="20:20">
      <c r="T1968"/>
    </row>
    <row r="1969" customHeight="1" spans="20:20">
      <c r="T1969"/>
    </row>
    <row r="1970" customHeight="1" spans="20:20">
      <c r="T1970"/>
    </row>
    <row r="1971" customHeight="1" spans="20:20">
      <c r="T1971"/>
    </row>
    <row r="1972" customHeight="1" spans="20:20">
      <c r="T1972"/>
    </row>
    <row r="1973" customHeight="1" spans="20:20">
      <c r="T1973"/>
    </row>
    <row r="1974" customHeight="1" spans="20:20">
      <c r="T1974"/>
    </row>
    <row r="1975" customHeight="1" spans="20:20">
      <c r="T1975"/>
    </row>
    <row r="1976" customHeight="1" spans="20:20">
      <c r="T1976"/>
    </row>
    <row r="1977" customHeight="1" spans="20:20">
      <c r="T1977"/>
    </row>
    <row r="1978" customHeight="1" spans="20:20">
      <c r="T1978"/>
    </row>
    <row r="1979" customHeight="1" spans="20:20">
      <c r="T1979"/>
    </row>
    <row r="1980" customHeight="1" spans="20:20">
      <c r="T1980"/>
    </row>
    <row r="1981" customHeight="1" spans="20:20">
      <c r="T1981"/>
    </row>
    <row r="1982" customHeight="1" spans="20:20">
      <c r="T1982"/>
    </row>
    <row r="1983" customHeight="1" spans="20:20">
      <c r="T1983"/>
    </row>
    <row r="1984" customHeight="1" spans="20:20">
      <c r="T1984"/>
    </row>
    <row r="1985" customHeight="1" spans="20:20">
      <c r="T1985"/>
    </row>
    <row r="1986" customHeight="1" spans="20:20">
      <c r="T1986"/>
    </row>
    <row r="1987" customHeight="1" spans="20:20">
      <c r="T1987"/>
    </row>
    <row r="1988" customHeight="1" spans="20:20">
      <c r="T1988"/>
    </row>
    <row r="1989" customHeight="1" spans="20:20">
      <c r="T1989"/>
    </row>
    <row r="1990" customHeight="1" spans="20:20">
      <c r="T1990"/>
    </row>
    <row r="1991" customHeight="1" spans="20:20">
      <c r="T1991"/>
    </row>
    <row r="1992" customHeight="1" spans="20:20">
      <c r="T1992"/>
    </row>
    <row r="1993" customHeight="1" spans="20:20">
      <c r="T1993"/>
    </row>
    <row r="1994" customHeight="1" spans="20:20">
      <c r="T1994"/>
    </row>
    <row r="1995" customHeight="1" spans="20:20">
      <c r="T1995"/>
    </row>
    <row r="1996" customHeight="1" spans="20:20">
      <c r="T1996"/>
    </row>
    <row r="1997" customHeight="1" spans="20:20">
      <c r="T1997"/>
    </row>
    <row r="1998" customHeight="1" spans="20:20">
      <c r="T1998"/>
    </row>
    <row r="1999" customHeight="1" spans="20:20">
      <c r="T1999"/>
    </row>
    <row r="2000" customHeight="1" spans="20:20">
      <c r="T2000"/>
    </row>
    <row r="2001" customHeight="1" spans="20:20">
      <c r="T2001"/>
    </row>
    <row r="2002" customHeight="1" spans="20:20">
      <c r="T2002"/>
    </row>
    <row r="2003" customHeight="1" spans="20:20">
      <c r="T2003"/>
    </row>
    <row r="2004" customHeight="1" spans="20:20">
      <c r="T2004"/>
    </row>
    <row r="2005" customHeight="1" spans="20:20">
      <c r="T2005"/>
    </row>
    <row r="2006" customHeight="1" spans="20:20">
      <c r="T2006"/>
    </row>
    <row r="2007" customHeight="1" spans="20:20">
      <c r="T2007"/>
    </row>
    <row r="2008" customHeight="1" spans="20:20">
      <c r="T2008"/>
    </row>
    <row r="2009" customHeight="1" spans="20:20">
      <c r="T2009"/>
    </row>
    <row r="2010" customHeight="1" spans="20:20">
      <c r="T2010"/>
    </row>
    <row r="2011" customHeight="1" spans="20:20">
      <c r="T2011"/>
    </row>
    <row r="2012" customHeight="1" spans="20:20">
      <c r="T2012"/>
    </row>
    <row r="2013" customHeight="1" spans="20:20">
      <c r="T2013"/>
    </row>
    <row r="2014" customHeight="1" spans="20:20">
      <c r="T2014"/>
    </row>
    <row r="2015" customHeight="1" spans="20:20">
      <c r="T2015"/>
    </row>
    <row r="2016" customHeight="1" spans="20:20">
      <c r="T2016"/>
    </row>
    <row r="2017" customHeight="1" spans="20:20">
      <c r="T2017"/>
    </row>
    <row r="2018" customHeight="1" spans="20:20">
      <c r="T2018"/>
    </row>
    <row r="2019" customHeight="1" spans="20:20">
      <c r="T2019"/>
    </row>
    <row r="2020" customHeight="1" spans="20:20">
      <c r="T2020"/>
    </row>
    <row r="2021" customHeight="1" spans="20:20">
      <c r="T2021"/>
    </row>
    <row r="2022" customHeight="1" spans="20:20">
      <c r="T2022"/>
    </row>
    <row r="2023" customHeight="1" spans="20:20">
      <c r="T2023"/>
    </row>
    <row r="2024" customHeight="1" spans="20:20">
      <c r="T2024"/>
    </row>
    <row r="2025" customHeight="1" spans="20:20">
      <c r="T2025"/>
    </row>
    <row r="2026" customHeight="1" spans="20:20">
      <c r="T2026"/>
    </row>
    <row r="2027" customHeight="1" spans="20:20">
      <c r="T2027"/>
    </row>
    <row r="2028" customHeight="1" spans="20:20">
      <c r="T2028"/>
    </row>
    <row r="2029" customHeight="1" spans="20:20">
      <c r="T2029"/>
    </row>
    <row r="2030" customHeight="1" spans="20:20">
      <c r="T2030"/>
    </row>
    <row r="2031" customHeight="1" spans="20:20">
      <c r="T2031"/>
    </row>
    <row r="2032" customHeight="1" spans="20:20">
      <c r="T2032"/>
    </row>
    <row r="2033" customHeight="1" spans="20:20">
      <c r="T2033"/>
    </row>
    <row r="2034" customHeight="1" spans="20:20">
      <c r="T2034"/>
    </row>
    <row r="2035" customHeight="1" spans="20:20">
      <c r="T2035"/>
    </row>
    <row r="2036" customHeight="1" spans="20:20">
      <c r="T2036"/>
    </row>
    <row r="2037" customHeight="1" spans="20:20">
      <c r="T2037"/>
    </row>
    <row r="2038" customHeight="1" spans="20:20">
      <c r="T2038"/>
    </row>
    <row r="2039" customHeight="1" spans="20:20">
      <c r="T2039"/>
    </row>
    <row r="2040" customHeight="1" spans="20:20">
      <c r="T2040"/>
    </row>
    <row r="2041" customHeight="1" spans="20:20">
      <c r="T2041"/>
    </row>
    <row r="2042" customHeight="1" spans="20:20">
      <c r="T2042"/>
    </row>
    <row r="2043" customHeight="1" spans="20:20">
      <c r="T2043"/>
    </row>
    <row r="2044" customHeight="1" spans="20:20">
      <c r="T2044"/>
    </row>
    <row r="2045" customHeight="1" spans="20:20">
      <c r="T2045"/>
    </row>
    <row r="2046" customHeight="1" spans="20:20">
      <c r="T2046"/>
    </row>
    <row r="2047" customHeight="1" spans="20:20">
      <c r="T2047"/>
    </row>
    <row r="2048" customHeight="1" spans="20:20">
      <c r="T2048"/>
    </row>
    <row r="2049" customHeight="1" spans="20:20">
      <c r="T2049"/>
    </row>
    <row r="2050" customHeight="1" spans="20:20">
      <c r="T2050"/>
    </row>
    <row r="2051" customHeight="1" spans="20:20">
      <c r="T2051"/>
    </row>
    <row r="2052" customHeight="1" spans="20:20">
      <c r="T2052"/>
    </row>
    <row r="2053" customHeight="1" spans="20:20">
      <c r="T2053"/>
    </row>
    <row r="2054" customHeight="1" spans="20:20">
      <c r="T2054"/>
    </row>
    <row r="2055" customHeight="1" spans="20:20">
      <c r="T2055"/>
    </row>
    <row r="2056" customHeight="1" spans="20:20">
      <c r="T2056"/>
    </row>
    <row r="2057" customHeight="1" spans="20:20">
      <c r="T2057"/>
    </row>
    <row r="2058" customHeight="1" spans="20:20">
      <c r="T2058"/>
    </row>
    <row r="2059" customHeight="1" spans="20:20">
      <c r="T2059"/>
    </row>
    <row r="2060" customHeight="1" spans="20:20">
      <c r="T2060"/>
    </row>
    <row r="2061" customHeight="1" spans="20:20">
      <c r="T2061"/>
    </row>
    <row r="2062" customHeight="1" spans="20:20">
      <c r="T2062"/>
    </row>
    <row r="2063" customHeight="1" spans="20:20">
      <c r="T2063"/>
    </row>
    <row r="2064" customHeight="1" spans="20:20">
      <c r="T2064"/>
    </row>
    <row r="2065" customHeight="1" spans="20:20">
      <c r="T2065"/>
    </row>
    <row r="2066" customHeight="1" spans="20:20">
      <c r="T2066"/>
    </row>
    <row r="2067" customHeight="1" spans="20:20">
      <c r="T2067"/>
    </row>
    <row r="2068" customHeight="1" spans="20:20">
      <c r="T2068"/>
    </row>
    <row r="2069" customHeight="1" spans="20:20">
      <c r="T2069"/>
    </row>
    <row r="2070" customHeight="1" spans="20:20">
      <c r="T2070"/>
    </row>
    <row r="2071" customHeight="1" spans="20:20">
      <c r="T2071"/>
    </row>
    <row r="2072" customHeight="1" spans="20:20">
      <c r="T2072"/>
    </row>
    <row r="2073" customHeight="1" spans="20:20">
      <c r="T2073"/>
    </row>
    <row r="2074" customHeight="1" spans="20:20">
      <c r="T2074"/>
    </row>
    <row r="2075" customHeight="1" spans="20:20">
      <c r="T2075"/>
    </row>
    <row r="2076" customHeight="1" spans="20:20">
      <c r="T2076"/>
    </row>
    <row r="2077" customHeight="1" spans="20:20">
      <c r="T2077"/>
    </row>
    <row r="2078" customHeight="1" spans="20:20">
      <c r="T2078"/>
    </row>
    <row r="2079" customHeight="1" spans="20:20">
      <c r="T2079"/>
    </row>
    <row r="2080" customHeight="1" spans="20:20">
      <c r="T2080"/>
    </row>
    <row r="2081" customHeight="1" spans="20:20">
      <c r="T2081"/>
    </row>
    <row r="2082" customHeight="1" spans="20:20">
      <c r="T2082"/>
    </row>
    <row r="2083" customHeight="1" spans="20:20">
      <c r="T2083"/>
    </row>
    <row r="2084" customHeight="1" spans="20:20">
      <c r="T2084"/>
    </row>
    <row r="2085" customHeight="1" spans="20:20">
      <c r="T2085"/>
    </row>
    <row r="2086" customHeight="1" spans="20:20">
      <c r="T2086"/>
    </row>
    <row r="2087" customHeight="1" spans="20:20">
      <c r="T2087"/>
    </row>
    <row r="2088" customHeight="1" spans="20:20">
      <c r="T2088"/>
    </row>
    <row r="2089" customHeight="1" spans="20:20">
      <c r="T2089"/>
    </row>
    <row r="2090" customHeight="1" spans="20:20">
      <c r="T2090"/>
    </row>
    <row r="2091" customHeight="1" spans="20:20">
      <c r="T2091"/>
    </row>
    <row r="2092" customHeight="1" spans="20:20">
      <c r="T2092"/>
    </row>
    <row r="2093" customHeight="1" spans="20:20">
      <c r="T2093"/>
    </row>
    <row r="2094" customHeight="1" spans="20:20">
      <c r="T2094"/>
    </row>
    <row r="2095" customHeight="1" spans="20:20">
      <c r="T2095"/>
    </row>
    <row r="2096" customHeight="1" spans="20:20">
      <c r="T2096"/>
    </row>
    <row r="2097" customHeight="1" spans="20:20">
      <c r="T2097"/>
    </row>
    <row r="2098" customHeight="1" spans="20:20">
      <c r="T2098"/>
    </row>
    <row r="2099" customHeight="1" spans="20:20">
      <c r="T2099"/>
    </row>
    <row r="2100" customHeight="1" spans="20:20">
      <c r="T2100"/>
    </row>
    <row r="2101" customHeight="1" spans="20:20">
      <c r="T2101"/>
    </row>
    <row r="2102" customHeight="1" spans="20:20">
      <c r="T2102"/>
    </row>
    <row r="2103" customHeight="1" spans="20:20">
      <c r="T2103"/>
    </row>
    <row r="2104" customHeight="1" spans="20:20">
      <c r="T2104"/>
    </row>
    <row r="2105" customHeight="1" spans="20:20">
      <c r="T2105"/>
    </row>
    <row r="2106" customHeight="1" spans="20:20">
      <c r="T2106"/>
    </row>
    <row r="2107" customHeight="1" spans="20:20">
      <c r="T2107"/>
    </row>
    <row r="2108" customHeight="1" spans="20:20">
      <c r="T2108"/>
    </row>
    <row r="2109" customHeight="1" spans="20:20">
      <c r="T2109"/>
    </row>
    <row r="2110" customHeight="1" spans="20:20">
      <c r="T2110"/>
    </row>
    <row r="2111" customHeight="1" spans="20:20">
      <c r="T2111"/>
    </row>
    <row r="2112" customHeight="1" spans="20:20">
      <c r="T2112"/>
    </row>
    <row r="2113" customHeight="1" spans="20:20">
      <c r="T2113"/>
    </row>
    <row r="2114" customHeight="1" spans="20:20">
      <c r="T2114"/>
    </row>
    <row r="2115" customHeight="1" spans="20:20">
      <c r="T2115"/>
    </row>
    <row r="2116" customHeight="1" spans="20:20">
      <c r="T2116"/>
    </row>
    <row r="2117" customHeight="1" spans="20:20">
      <c r="T2117"/>
    </row>
    <row r="2118" customHeight="1" spans="20:20">
      <c r="T2118"/>
    </row>
    <row r="2119" customHeight="1" spans="20:20">
      <c r="T2119"/>
    </row>
    <row r="2120" customHeight="1" spans="20:20">
      <c r="T2120"/>
    </row>
    <row r="2121" customHeight="1" spans="20:20">
      <c r="T2121"/>
    </row>
    <row r="2122" customHeight="1" spans="20:20">
      <c r="T2122"/>
    </row>
    <row r="2123" customHeight="1" spans="20:20">
      <c r="T2123"/>
    </row>
    <row r="2124" customHeight="1" spans="20:20">
      <c r="T2124"/>
    </row>
    <row r="2125" customHeight="1" spans="20:20">
      <c r="T2125"/>
    </row>
    <row r="2126" customHeight="1" spans="20:20">
      <c r="T2126"/>
    </row>
    <row r="2127" customHeight="1" spans="20:20">
      <c r="T2127"/>
    </row>
    <row r="2128" customHeight="1" spans="20:20">
      <c r="T2128"/>
    </row>
    <row r="2129" customHeight="1" spans="20:20">
      <c r="T2129"/>
    </row>
    <row r="2130" customHeight="1" spans="20:20">
      <c r="T2130"/>
    </row>
    <row r="2131" customHeight="1" spans="20:20">
      <c r="T2131"/>
    </row>
    <row r="2132" customHeight="1" spans="20:20">
      <c r="T2132"/>
    </row>
    <row r="2133" customHeight="1" spans="20:20">
      <c r="T2133"/>
    </row>
    <row r="2134" customHeight="1" spans="20:20">
      <c r="T2134"/>
    </row>
    <row r="2135" customHeight="1" spans="20:20">
      <c r="T2135"/>
    </row>
    <row r="2136" customHeight="1" spans="20:20">
      <c r="T2136"/>
    </row>
    <row r="2137" customHeight="1" spans="20:20">
      <c r="T2137"/>
    </row>
    <row r="2138" customHeight="1" spans="20:20">
      <c r="T2138"/>
    </row>
    <row r="2139" customHeight="1" spans="20:20">
      <c r="T2139"/>
    </row>
    <row r="2140" customHeight="1" spans="20:20">
      <c r="T2140"/>
    </row>
    <row r="2141" customHeight="1" spans="20:20">
      <c r="T2141"/>
    </row>
    <row r="2142" customHeight="1" spans="20:20">
      <c r="T2142"/>
    </row>
    <row r="2143" customHeight="1" spans="20:20">
      <c r="T2143"/>
    </row>
    <row r="2144" customHeight="1" spans="20:20">
      <c r="T2144"/>
    </row>
    <row r="2145" customHeight="1" spans="20:20">
      <c r="T2145"/>
    </row>
    <row r="2146" customHeight="1" spans="20:20">
      <c r="T2146"/>
    </row>
    <row r="2147" customHeight="1" spans="20:20">
      <c r="T2147"/>
    </row>
    <row r="2148" customHeight="1" spans="20:20">
      <c r="T2148"/>
    </row>
    <row r="2149" customHeight="1" spans="20:20">
      <c r="T2149"/>
    </row>
    <row r="2150" customHeight="1" spans="20:20">
      <c r="T2150"/>
    </row>
    <row r="2151" customHeight="1" spans="20:20">
      <c r="T2151"/>
    </row>
    <row r="2152" customHeight="1" spans="20:20">
      <c r="T2152"/>
    </row>
    <row r="2153" customHeight="1" spans="20:20">
      <c r="T2153"/>
    </row>
    <row r="2154" customHeight="1" spans="20:20">
      <c r="T2154"/>
    </row>
    <row r="2155" customHeight="1" spans="20:20">
      <c r="T2155"/>
    </row>
    <row r="2156" customHeight="1" spans="20:20">
      <c r="T2156"/>
    </row>
    <row r="2157" customHeight="1" spans="20:20">
      <c r="T2157"/>
    </row>
    <row r="2158" customHeight="1" spans="20:20">
      <c r="T2158"/>
    </row>
    <row r="2159" customHeight="1" spans="20:20">
      <c r="T2159"/>
    </row>
    <row r="2160" customHeight="1" spans="20:20">
      <c r="T2160"/>
    </row>
    <row r="2161" customHeight="1" spans="20:20">
      <c r="T2161"/>
    </row>
    <row r="2162" customHeight="1" spans="20:20">
      <c r="T2162"/>
    </row>
    <row r="2163" customHeight="1" spans="20:20">
      <c r="T2163"/>
    </row>
    <row r="2164" customHeight="1" spans="20:20">
      <c r="T2164"/>
    </row>
    <row r="2165" customHeight="1" spans="20:20">
      <c r="T2165"/>
    </row>
    <row r="2166" customHeight="1" spans="20:20">
      <c r="T2166"/>
    </row>
    <row r="2167" customHeight="1" spans="20:20">
      <c r="T2167"/>
    </row>
    <row r="2168" customHeight="1" spans="20:20">
      <c r="T2168"/>
    </row>
    <row r="2169" customHeight="1" spans="20:20">
      <c r="T2169"/>
    </row>
    <row r="2170" customHeight="1" spans="20:20">
      <c r="T2170"/>
    </row>
    <row r="2171" customHeight="1" spans="20:20">
      <c r="T2171"/>
    </row>
    <row r="2172" customHeight="1" spans="20:20">
      <c r="T2172"/>
    </row>
    <row r="2173" customHeight="1" spans="20:20">
      <c r="T2173"/>
    </row>
    <row r="2174" customHeight="1" spans="20:20">
      <c r="T2174"/>
    </row>
    <row r="2175" customHeight="1" spans="20:20">
      <c r="T2175"/>
    </row>
    <row r="2176" customHeight="1" spans="20:20">
      <c r="T2176"/>
    </row>
    <row r="2177" customHeight="1" spans="20:20">
      <c r="T2177"/>
    </row>
    <row r="2178" customHeight="1" spans="20:20">
      <c r="T2178"/>
    </row>
    <row r="2179" customHeight="1" spans="20:20">
      <c r="T2179"/>
    </row>
    <row r="2180" customHeight="1" spans="20:20">
      <c r="T2180"/>
    </row>
    <row r="2181" customHeight="1" spans="20:20">
      <c r="T2181"/>
    </row>
    <row r="2182" customHeight="1" spans="20:20">
      <c r="T2182"/>
    </row>
    <row r="2183" customHeight="1" spans="20:20">
      <c r="T2183"/>
    </row>
    <row r="2184" customHeight="1" spans="20:20">
      <c r="T2184"/>
    </row>
    <row r="2185" customHeight="1" spans="20:20">
      <c r="T2185"/>
    </row>
    <row r="2186" customHeight="1" spans="20:20">
      <c r="T2186"/>
    </row>
    <row r="2187" customHeight="1" spans="20:20">
      <c r="T2187"/>
    </row>
    <row r="2188" customHeight="1" spans="20:20">
      <c r="T2188"/>
    </row>
    <row r="2189" customHeight="1" spans="20:20">
      <c r="T2189"/>
    </row>
    <row r="2190" customHeight="1" spans="20:20">
      <c r="T2190"/>
    </row>
    <row r="2191" customHeight="1" spans="20:20">
      <c r="T2191"/>
    </row>
    <row r="2192" customHeight="1" spans="20:20">
      <c r="T2192"/>
    </row>
    <row r="2193" customHeight="1" spans="20:20">
      <c r="T2193"/>
    </row>
    <row r="2194" customHeight="1" spans="20:20">
      <c r="T2194"/>
    </row>
    <row r="2195" customHeight="1" spans="20:20">
      <c r="T2195"/>
    </row>
    <row r="2196" customHeight="1" spans="20:20">
      <c r="T2196"/>
    </row>
    <row r="2197" customHeight="1" spans="20:20">
      <c r="T2197"/>
    </row>
    <row r="2198" customHeight="1" spans="20:20">
      <c r="T2198"/>
    </row>
    <row r="2199" customHeight="1" spans="20:20">
      <c r="T2199"/>
    </row>
    <row r="2200" customHeight="1" spans="20:20">
      <c r="T2200"/>
    </row>
    <row r="2201" customHeight="1" spans="20:20">
      <c r="T2201"/>
    </row>
    <row r="2202" customHeight="1" spans="20:20">
      <c r="T2202"/>
    </row>
    <row r="2203" customHeight="1" spans="20:20">
      <c r="T2203"/>
    </row>
    <row r="2204" customHeight="1" spans="20:20">
      <c r="T2204"/>
    </row>
    <row r="2205" customHeight="1" spans="20:20">
      <c r="T2205"/>
    </row>
    <row r="2206" customHeight="1" spans="20:20">
      <c r="T2206"/>
    </row>
    <row r="2207" customHeight="1" spans="20:20">
      <c r="T2207"/>
    </row>
    <row r="2208" customHeight="1" spans="20:20">
      <c r="T2208"/>
    </row>
    <row r="2209" customHeight="1" spans="20:20">
      <c r="T2209"/>
    </row>
    <row r="2210" customHeight="1" spans="20:20">
      <c r="T2210"/>
    </row>
    <row r="2211" customHeight="1" spans="20:20">
      <c r="T2211"/>
    </row>
    <row r="2212" customHeight="1" spans="20:20">
      <c r="T2212"/>
    </row>
    <row r="2213" customHeight="1" spans="20:20">
      <c r="T2213"/>
    </row>
    <row r="2214" customHeight="1" spans="20:20">
      <c r="T2214"/>
    </row>
    <row r="2215" customHeight="1" spans="20:20">
      <c r="T2215"/>
    </row>
    <row r="2216" customHeight="1" spans="20:20">
      <c r="T2216"/>
    </row>
    <row r="2217" customHeight="1" spans="20:20">
      <c r="T2217"/>
    </row>
    <row r="2218" customHeight="1" spans="20:20">
      <c r="T2218"/>
    </row>
    <row r="2219" customHeight="1" spans="20:20">
      <c r="T2219"/>
    </row>
    <row r="2220" customHeight="1" spans="20:20">
      <c r="T2220"/>
    </row>
    <row r="2221" customHeight="1" spans="20:20">
      <c r="T2221"/>
    </row>
    <row r="2222" customHeight="1" spans="20:20">
      <c r="T2222"/>
    </row>
    <row r="2223" customHeight="1" spans="20:20">
      <c r="T2223"/>
    </row>
    <row r="2224" customHeight="1" spans="20:20">
      <c r="T2224"/>
    </row>
    <row r="2225" customHeight="1" spans="20:20">
      <c r="T2225"/>
    </row>
    <row r="2226" customHeight="1" spans="20:20">
      <c r="T2226"/>
    </row>
    <row r="2227" customHeight="1" spans="20:20">
      <c r="T2227"/>
    </row>
    <row r="2228" customHeight="1" spans="20:20">
      <c r="T2228"/>
    </row>
    <row r="2229" customHeight="1" spans="20:20">
      <c r="T2229"/>
    </row>
    <row r="2230" customHeight="1" spans="20:20">
      <c r="T2230"/>
    </row>
    <row r="2231" customHeight="1" spans="20:20">
      <c r="T2231"/>
    </row>
    <row r="2232" customHeight="1" spans="20:20">
      <c r="T2232"/>
    </row>
    <row r="2233" customHeight="1" spans="20:20">
      <c r="T2233"/>
    </row>
    <row r="2234" customHeight="1" spans="20:20">
      <c r="T2234"/>
    </row>
    <row r="2235" customHeight="1" spans="20:20">
      <c r="T2235"/>
    </row>
    <row r="2236" customHeight="1" spans="20:20">
      <c r="T2236"/>
    </row>
    <row r="2237" customHeight="1" spans="20:20">
      <c r="T2237"/>
    </row>
    <row r="2238" customHeight="1" spans="20:20">
      <c r="T2238"/>
    </row>
    <row r="2239" customHeight="1" spans="20:20">
      <c r="T2239"/>
    </row>
    <row r="2240" customHeight="1" spans="20:20">
      <c r="T2240"/>
    </row>
    <row r="2241" customHeight="1" spans="20:20">
      <c r="T2241"/>
    </row>
    <row r="2242" customHeight="1" spans="20:20">
      <c r="T2242"/>
    </row>
    <row r="2243" customHeight="1" spans="20:20">
      <c r="T2243"/>
    </row>
    <row r="2244" customHeight="1" spans="20:20">
      <c r="T2244"/>
    </row>
    <row r="2245" customHeight="1" spans="20:20">
      <c r="T2245"/>
    </row>
    <row r="2246" customHeight="1" spans="20:20">
      <c r="T2246"/>
    </row>
    <row r="2247" customHeight="1" spans="20:20">
      <c r="T2247"/>
    </row>
    <row r="2248" customHeight="1" spans="20:20">
      <c r="T2248"/>
    </row>
    <row r="2249" customHeight="1" spans="20:20">
      <c r="T2249"/>
    </row>
    <row r="2250" customHeight="1" spans="20:20">
      <c r="T2250"/>
    </row>
    <row r="2251" customHeight="1" spans="20:20">
      <c r="T2251"/>
    </row>
    <row r="2252" customHeight="1" spans="20:20">
      <c r="T2252"/>
    </row>
    <row r="2253" customHeight="1" spans="20:20">
      <c r="T2253"/>
    </row>
    <row r="2254" customHeight="1" spans="20:20">
      <c r="T2254"/>
    </row>
    <row r="2255" customHeight="1" spans="20:20">
      <c r="T2255"/>
    </row>
    <row r="2256" customHeight="1" spans="20:20">
      <c r="T2256"/>
    </row>
    <row r="2257" customHeight="1" spans="20:20">
      <c r="T2257"/>
    </row>
    <row r="2258" customHeight="1" spans="20:20">
      <c r="T2258"/>
    </row>
    <row r="2259" customHeight="1" spans="20:20">
      <c r="T2259"/>
    </row>
    <row r="2260" customHeight="1" spans="20:20">
      <c r="T2260"/>
    </row>
    <row r="2261" customHeight="1" spans="20:20">
      <c r="T2261"/>
    </row>
    <row r="2262" customHeight="1" spans="20:20">
      <c r="T2262"/>
    </row>
    <row r="2263" customHeight="1" spans="20:20">
      <c r="T2263"/>
    </row>
    <row r="2264" customHeight="1" spans="20:20">
      <c r="T2264"/>
    </row>
    <row r="2265" customHeight="1" spans="20:20">
      <c r="T2265"/>
    </row>
    <row r="2266" customHeight="1" spans="20:20">
      <c r="T2266"/>
    </row>
    <row r="2267" customHeight="1" spans="20:20">
      <c r="T2267"/>
    </row>
    <row r="2268" customHeight="1" spans="20:20">
      <c r="T2268"/>
    </row>
    <row r="2269" customHeight="1" spans="20:20">
      <c r="T2269"/>
    </row>
    <row r="2270" customHeight="1" spans="20:20">
      <c r="T2270"/>
    </row>
    <row r="2271" customHeight="1" spans="20:20">
      <c r="T2271"/>
    </row>
    <row r="2272" customHeight="1" spans="20:20">
      <c r="T2272"/>
    </row>
    <row r="2273" customHeight="1" spans="20:20">
      <c r="T2273"/>
    </row>
    <row r="2274" customHeight="1" spans="20:20">
      <c r="T2274"/>
    </row>
    <row r="2275" customHeight="1" spans="20:20">
      <c r="T2275"/>
    </row>
    <row r="2276" customHeight="1" spans="20:20">
      <c r="T2276"/>
    </row>
    <row r="2277" customHeight="1" spans="20:20">
      <c r="T2277"/>
    </row>
    <row r="2278" customHeight="1" spans="20:20">
      <c r="T2278"/>
    </row>
    <row r="2279" customHeight="1" spans="20:20">
      <c r="T2279"/>
    </row>
    <row r="2280" customHeight="1" spans="20:20">
      <c r="T2280"/>
    </row>
    <row r="2281" customHeight="1" spans="20:20">
      <c r="T2281"/>
    </row>
    <row r="2282" customHeight="1" spans="20:20">
      <c r="T2282"/>
    </row>
    <row r="2283" customHeight="1" spans="20:20">
      <c r="T2283"/>
    </row>
    <row r="2284" customHeight="1" spans="20:20">
      <c r="T2284"/>
    </row>
    <row r="2285" customHeight="1" spans="20:20">
      <c r="T2285"/>
    </row>
    <row r="2286" customHeight="1" spans="20:20">
      <c r="T2286"/>
    </row>
    <row r="2287" customHeight="1" spans="20:20">
      <c r="T2287"/>
    </row>
    <row r="2288" customHeight="1" spans="20:20">
      <c r="T2288"/>
    </row>
    <row r="2289" customHeight="1" spans="20:20">
      <c r="T2289"/>
    </row>
    <row r="2290" customHeight="1" spans="20:20">
      <c r="T2290"/>
    </row>
    <row r="2291" customHeight="1" spans="20:20">
      <c r="T2291"/>
    </row>
    <row r="2292" customHeight="1" spans="20:20">
      <c r="T2292"/>
    </row>
    <row r="2293" customHeight="1" spans="20:20">
      <c r="T2293"/>
    </row>
    <row r="2294" customHeight="1" spans="20:20">
      <c r="T2294"/>
    </row>
    <row r="2295" customHeight="1" spans="20:20">
      <c r="T2295"/>
    </row>
    <row r="2296" customHeight="1" spans="20:20">
      <c r="T2296"/>
    </row>
    <row r="2297" customHeight="1" spans="20:20">
      <c r="T2297"/>
    </row>
    <row r="2298" customHeight="1" spans="20:20">
      <c r="T2298"/>
    </row>
    <row r="2299" customHeight="1" spans="20:20">
      <c r="T2299"/>
    </row>
    <row r="2300" customHeight="1" spans="20:20">
      <c r="T2300"/>
    </row>
    <row r="2301" customHeight="1" spans="20:20">
      <c r="T2301"/>
    </row>
    <row r="2302" customHeight="1" spans="20:20">
      <c r="T2302"/>
    </row>
    <row r="2303" customHeight="1" spans="20:20">
      <c r="T2303"/>
    </row>
    <row r="2304" customHeight="1" spans="20:20">
      <c r="T2304"/>
    </row>
    <row r="2305" customHeight="1" spans="20:20">
      <c r="T2305"/>
    </row>
    <row r="2306" customHeight="1" spans="20:20">
      <c r="T2306"/>
    </row>
    <row r="2307" customHeight="1" spans="20:20">
      <c r="T2307"/>
    </row>
    <row r="2308" customHeight="1" spans="20:20">
      <c r="T2308"/>
    </row>
    <row r="2309" customHeight="1" spans="20:20">
      <c r="T2309"/>
    </row>
    <row r="2310" customHeight="1" spans="20:20">
      <c r="T2310"/>
    </row>
    <row r="2311" customHeight="1" spans="20:20">
      <c r="T2311"/>
    </row>
    <row r="2312" customHeight="1" spans="20:20">
      <c r="T2312"/>
    </row>
    <row r="2313" customHeight="1" spans="20:20">
      <c r="T2313"/>
    </row>
    <row r="2314" customHeight="1" spans="20:20">
      <c r="T2314"/>
    </row>
    <row r="2315" customHeight="1" spans="20:20">
      <c r="T2315"/>
    </row>
    <row r="2316" customHeight="1" spans="20:20">
      <c r="T2316"/>
    </row>
    <row r="2317" customHeight="1" spans="20:20">
      <c r="T2317"/>
    </row>
    <row r="2318" customHeight="1" spans="20:20">
      <c r="T2318"/>
    </row>
    <row r="2319" customHeight="1" spans="20:20">
      <c r="T2319"/>
    </row>
    <row r="2320" customHeight="1" spans="20:20">
      <c r="T2320"/>
    </row>
    <row r="2321" customHeight="1" spans="20:20">
      <c r="T2321"/>
    </row>
    <row r="2322" customHeight="1" spans="20:20">
      <c r="T2322"/>
    </row>
    <row r="2323" customHeight="1" spans="20:20">
      <c r="T2323"/>
    </row>
    <row r="2324" customHeight="1" spans="20:20">
      <c r="T2324"/>
    </row>
    <row r="2325" customHeight="1" spans="20:20">
      <c r="T2325"/>
    </row>
    <row r="2326" customHeight="1" spans="20:20">
      <c r="T2326"/>
    </row>
    <row r="2327" customHeight="1" spans="20:20">
      <c r="T2327"/>
    </row>
    <row r="2328" customHeight="1" spans="20:20">
      <c r="T2328"/>
    </row>
    <row r="2329" customHeight="1" spans="20:20">
      <c r="T2329"/>
    </row>
    <row r="2330" customHeight="1" spans="20:20">
      <c r="T2330"/>
    </row>
    <row r="2331" customHeight="1" spans="20:20">
      <c r="T2331"/>
    </row>
    <row r="2332" customHeight="1" spans="20:20">
      <c r="T2332"/>
    </row>
    <row r="2333" customHeight="1" spans="20:20">
      <c r="T2333"/>
    </row>
    <row r="2334" customHeight="1" spans="20:20">
      <c r="T2334"/>
    </row>
    <row r="2335" customHeight="1" spans="20:20">
      <c r="T2335"/>
    </row>
    <row r="2336" customHeight="1" spans="20:20">
      <c r="T2336"/>
    </row>
    <row r="2337" customHeight="1" spans="20:20">
      <c r="T2337"/>
    </row>
    <row r="2338" customHeight="1" spans="20:20">
      <c r="T2338"/>
    </row>
    <row r="2339" customHeight="1" spans="20:20">
      <c r="T2339"/>
    </row>
    <row r="2340" customHeight="1" spans="20:20">
      <c r="T2340"/>
    </row>
    <row r="2341" customHeight="1" spans="20:20">
      <c r="T2341"/>
    </row>
    <row r="2342" customHeight="1" spans="20:20">
      <c r="T2342"/>
    </row>
    <row r="2343" customHeight="1" spans="20:20">
      <c r="T2343"/>
    </row>
    <row r="2344" customHeight="1" spans="20:20">
      <c r="T2344"/>
    </row>
    <row r="2345" customHeight="1" spans="20:20">
      <c r="T2345"/>
    </row>
    <row r="2346" customHeight="1" spans="20:20">
      <c r="T2346"/>
    </row>
    <row r="2347" customHeight="1" spans="20:20">
      <c r="T2347"/>
    </row>
    <row r="2348" customHeight="1" spans="20:20">
      <c r="T2348"/>
    </row>
    <row r="2349" customHeight="1" spans="20:20">
      <c r="T2349"/>
    </row>
    <row r="2350" customHeight="1" spans="20:20">
      <c r="T2350"/>
    </row>
    <row r="2351" customHeight="1" spans="20:20">
      <c r="T2351"/>
    </row>
    <row r="2352" customHeight="1" spans="20:20">
      <c r="T2352"/>
    </row>
    <row r="2353" customHeight="1" spans="20:20">
      <c r="T2353"/>
    </row>
    <row r="2354" customHeight="1" spans="20:20">
      <c r="T2354"/>
    </row>
    <row r="2355" customHeight="1" spans="20:20">
      <c r="T2355"/>
    </row>
    <row r="2356" customHeight="1" spans="20:20">
      <c r="T2356"/>
    </row>
    <row r="2357" customHeight="1" spans="20:20">
      <c r="T2357"/>
    </row>
    <row r="2358" customHeight="1" spans="20:20">
      <c r="T2358"/>
    </row>
    <row r="2359" customHeight="1" spans="20:20">
      <c r="T2359"/>
    </row>
    <row r="2360" customHeight="1" spans="20:20">
      <c r="T2360"/>
    </row>
    <row r="2361" customHeight="1" spans="20:20">
      <c r="T2361"/>
    </row>
    <row r="2362" customHeight="1" spans="20:20">
      <c r="T2362"/>
    </row>
    <row r="2363" customHeight="1" spans="20:20">
      <c r="T2363"/>
    </row>
    <row r="2364" customHeight="1" spans="20:20">
      <c r="T2364"/>
    </row>
    <row r="2365" customHeight="1" spans="20:20">
      <c r="T2365"/>
    </row>
    <row r="2366" customHeight="1" spans="20:20">
      <c r="T2366"/>
    </row>
    <row r="2367" customHeight="1" spans="20:20">
      <c r="T2367"/>
    </row>
    <row r="2368" customHeight="1" spans="20:20">
      <c r="T2368"/>
    </row>
    <row r="2369" customHeight="1" spans="20:20">
      <c r="T2369"/>
    </row>
    <row r="2370" customHeight="1" spans="20:20">
      <c r="T2370"/>
    </row>
    <row r="2371" customHeight="1" spans="20:20">
      <c r="T2371"/>
    </row>
    <row r="2372" customHeight="1" spans="20:20">
      <c r="T2372"/>
    </row>
    <row r="2373" customHeight="1" spans="20:20">
      <c r="T2373"/>
    </row>
    <row r="2374" customHeight="1" spans="20:20">
      <c r="T2374"/>
    </row>
    <row r="2375" customHeight="1" spans="20:20">
      <c r="T2375"/>
    </row>
    <row r="2376" customHeight="1" spans="20:20">
      <c r="T2376"/>
    </row>
    <row r="2377" customHeight="1" spans="20:20">
      <c r="T2377"/>
    </row>
    <row r="2378" customHeight="1" spans="20:20">
      <c r="T2378"/>
    </row>
    <row r="2379" customHeight="1" spans="20:20">
      <c r="T2379"/>
    </row>
    <row r="2380" customHeight="1" spans="20:20">
      <c r="T2380"/>
    </row>
    <row r="2381" customHeight="1" spans="20:20">
      <c r="T2381"/>
    </row>
    <row r="2382" customHeight="1" spans="20:20">
      <c r="T2382"/>
    </row>
    <row r="2383" customHeight="1" spans="20:20">
      <c r="T2383"/>
    </row>
    <row r="2384" customHeight="1" spans="20:20">
      <c r="T2384"/>
    </row>
    <row r="2385" customHeight="1" spans="20:20">
      <c r="T2385"/>
    </row>
    <row r="2386" customHeight="1" spans="20:20">
      <c r="T2386"/>
    </row>
    <row r="2387" customHeight="1" spans="20:20">
      <c r="T2387"/>
    </row>
    <row r="2388" customHeight="1" spans="20:20">
      <c r="T2388"/>
    </row>
    <row r="2389" customHeight="1" spans="20:20">
      <c r="T2389"/>
    </row>
    <row r="2390" customHeight="1" spans="20:20">
      <c r="T2390"/>
    </row>
    <row r="2391" customHeight="1" spans="20:20">
      <c r="T2391"/>
    </row>
    <row r="2392" customHeight="1" spans="20:20">
      <c r="T2392"/>
    </row>
    <row r="2393" customHeight="1" spans="20:20">
      <c r="T2393"/>
    </row>
    <row r="2394" customHeight="1" spans="20:20">
      <c r="T2394"/>
    </row>
    <row r="2395" customHeight="1" spans="20:20">
      <c r="T2395"/>
    </row>
    <row r="2396" customHeight="1" spans="20:20">
      <c r="T2396"/>
    </row>
    <row r="2397" customHeight="1" spans="20:20">
      <c r="T2397"/>
    </row>
    <row r="2398" customHeight="1" spans="20:20">
      <c r="T2398"/>
    </row>
    <row r="2399" customHeight="1" spans="20:20">
      <c r="T2399"/>
    </row>
    <row r="2400" customHeight="1" spans="20:20">
      <c r="T2400"/>
    </row>
    <row r="2401" customHeight="1" spans="20:20">
      <c r="T2401"/>
    </row>
    <row r="2402" customHeight="1" spans="20:20">
      <c r="T2402"/>
    </row>
    <row r="2403" customHeight="1" spans="20:20">
      <c r="T2403"/>
    </row>
    <row r="2404" customHeight="1" spans="20:20">
      <c r="T2404"/>
    </row>
    <row r="2405" customHeight="1" spans="20:20">
      <c r="T2405"/>
    </row>
    <row r="2406" customHeight="1" spans="20:20">
      <c r="T2406"/>
    </row>
    <row r="2407" customHeight="1" spans="20:20">
      <c r="T2407"/>
    </row>
    <row r="2408" customHeight="1" spans="20:20">
      <c r="T2408"/>
    </row>
    <row r="2409" customHeight="1" spans="20:20">
      <c r="T2409"/>
    </row>
    <row r="2410" customHeight="1" spans="20:20">
      <c r="T2410"/>
    </row>
    <row r="2411" customHeight="1" spans="20:20">
      <c r="T2411"/>
    </row>
    <row r="2412" customHeight="1" spans="20:20">
      <c r="T2412"/>
    </row>
    <row r="2413" customHeight="1" spans="20:20">
      <c r="T2413"/>
    </row>
    <row r="2414" customHeight="1" spans="20:20">
      <c r="T2414"/>
    </row>
    <row r="2415" customHeight="1" spans="20:20">
      <c r="T2415"/>
    </row>
    <row r="2416" customHeight="1" spans="20:20">
      <c r="T2416"/>
    </row>
    <row r="2417" customHeight="1" spans="20:20">
      <c r="T2417"/>
    </row>
    <row r="2418" customHeight="1" spans="20:20">
      <c r="T2418"/>
    </row>
    <row r="2419" customHeight="1" spans="20:20">
      <c r="T2419"/>
    </row>
    <row r="2420" customHeight="1" spans="20:20">
      <c r="T2420"/>
    </row>
    <row r="2421" customHeight="1" spans="20:20">
      <c r="T2421"/>
    </row>
    <row r="2422" customHeight="1" spans="20:20">
      <c r="T2422"/>
    </row>
    <row r="2423" customHeight="1" spans="20:20">
      <c r="T2423"/>
    </row>
    <row r="2424" customHeight="1" spans="20:20">
      <c r="T2424"/>
    </row>
    <row r="2425" customHeight="1" spans="20:20">
      <c r="T2425"/>
    </row>
    <row r="2426" customHeight="1" spans="20:20">
      <c r="T2426"/>
    </row>
    <row r="2427" customHeight="1" spans="20:20">
      <c r="T2427"/>
    </row>
    <row r="2428" customHeight="1" spans="20:20">
      <c r="T2428"/>
    </row>
    <row r="2429" customHeight="1" spans="20:20">
      <c r="T2429"/>
    </row>
    <row r="2430" customHeight="1" spans="20:20">
      <c r="T2430"/>
    </row>
    <row r="2431" customHeight="1" spans="20:20">
      <c r="T2431"/>
    </row>
    <row r="2432" customHeight="1" spans="20:20">
      <c r="T2432"/>
    </row>
    <row r="2433" customHeight="1" spans="20:20">
      <c r="T2433"/>
    </row>
    <row r="2434" customHeight="1" spans="20:20">
      <c r="T2434"/>
    </row>
    <row r="2435" customHeight="1" spans="20:20">
      <c r="T2435"/>
    </row>
    <row r="2436" customHeight="1" spans="20:20">
      <c r="T2436"/>
    </row>
    <row r="2437" customHeight="1" spans="20:20">
      <c r="T2437"/>
    </row>
    <row r="2438" customHeight="1" spans="20:20">
      <c r="T2438"/>
    </row>
    <row r="2439" customHeight="1" spans="20:20">
      <c r="T2439"/>
    </row>
    <row r="2440" customHeight="1" spans="20:20">
      <c r="T2440"/>
    </row>
    <row r="2441" customHeight="1" spans="20:20">
      <c r="T2441"/>
    </row>
    <row r="2442" customHeight="1" spans="20:20">
      <c r="T2442"/>
    </row>
    <row r="2443" customHeight="1" spans="20:20">
      <c r="T2443"/>
    </row>
    <row r="2444" customHeight="1" spans="20:20">
      <c r="T2444"/>
    </row>
    <row r="2445" customHeight="1" spans="20:20">
      <c r="T2445"/>
    </row>
    <row r="2446" customHeight="1" spans="20:20">
      <c r="T2446"/>
    </row>
    <row r="2447" customHeight="1" spans="20:20">
      <c r="T2447"/>
    </row>
    <row r="2448" customHeight="1" spans="20:20">
      <c r="T2448"/>
    </row>
    <row r="2449" customHeight="1" spans="20:20">
      <c r="T2449"/>
    </row>
    <row r="2450" customHeight="1" spans="20:20">
      <c r="T2450"/>
    </row>
    <row r="2451" customHeight="1" spans="20:20">
      <c r="T2451"/>
    </row>
    <row r="2452" customHeight="1" spans="20:20">
      <c r="T2452"/>
    </row>
    <row r="2453" customHeight="1" spans="20:20">
      <c r="T2453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4" topLeftCell="A5" activePane="bottomLeft" state="frozen"/>
      <selection/>
      <selection pane="bottomLeft" activeCell="E32" sqref="E32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925925925926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925925925926" customWidth="1"/>
    <col min="14" max="15" width="8.62962962962963" customWidth="1"/>
    <col min="16" max="16" width="10.2592592592593" customWidth="1"/>
    <col min="17" max="19" width="8.62962962962963" customWidth="1"/>
    <col min="20" max="20" width="9.12962962962963"/>
    <col min="21" max="21" width="6.87962962962963" style="4" customWidth="1"/>
  </cols>
  <sheetData>
    <row r="1" customHeight="1" spans="1:21">
      <c r="A1" s="5" t="s">
        <v>168</v>
      </c>
      <c r="B1" s="5" t="s">
        <v>184</v>
      </c>
      <c r="U1"/>
    </row>
    <row r="2" customHeight="1" spans="1:21">
      <c r="A2" s="5" t="s">
        <v>1</v>
      </c>
      <c r="B2" s="5" t="s">
        <v>635</v>
      </c>
      <c r="U2"/>
    </row>
    <row r="3" ht="1" customHeight="1" spans="21:21">
      <c r="U3"/>
    </row>
    <row r="4" customHeight="1" spans="1:21">
      <c r="A4" s="6" t="s">
        <v>371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14</v>
      </c>
      <c r="O4" s="12" t="s">
        <v>15</v>
      </c>
      <c r="U4"/>
    </row>
    <row r="5" customHeight="1" spans="1:21">
      <c r="A5" s="7" t="s">
        <v>372</v>
      </c>
      <c r="B5" s="5">
        <v>5256.7</v>
      </c>
      <c r="C5" s="5">
        <v>220811</v>
      </c>
      <c r="D5" s="5">
        <v>6952</v>
      </c>
      <c r="E5" s="8">
        <v>0.0314839387530513</v>
      </c>
      <c r="F5" s="9">
        <v>0.756142117376295</v>
      </c>
      <c r="G5" s="9">
        <v>23.8063321120778</v>
      </c>
      <c r="H5" s="5">
        <v>270</v>
      </c>
      <c r="I5" s="10">
        <v>4</v>
      </c>
      <c r="J5" s="5">
        <v>268</v>
      </c>
      <c r="K5" s="5">
        <v>24</v>
      </c>
      <c r="L5" s="5">
        <v>10</v>
      </c>
      <c r="M5" s="5">
        <v>576</v>
      </c>
      <c r="N5" s="11">
        <v>9.12621527777778</v>
      </c>
      <c r="O5" s="13">
        <v>0.0828538550057537</v>
      </c>
      <c r="U5"/>
    </row>
    <row r="6" customHeight="1" spans="1:21">
      <c r="A6" s="7" t="s">
        <v>385</v>
      </c>
      <c r="B6" s="5">
        <v>0</v>
      </c>
      <c r="C6" s="5">
        <v>0</v>
      </c>
      <c r="D6" s="5">
        <v>0</v>
      </c>
      <c r="E6" s="8" t="e">
        <v>#DIV/0!</v>
      </c>
      <c r="F6" s="9" t="e">
        <v>#DIV/0!</v>
      </c>
      <c r="G6" s="9" t="e">
        <v>#DIV/0!</v>
      </c>
      <c r="H6" s="5">
        <v>0</v>
      </c>
      <c r="I6" s="10">
        <v>0</v>
      </c>
      <c r="J6" s="5">
        <v>0</v>
      </c>
      <c r="K6" s="5">
        <v>0</v>
      </c>
      <c r="L6" s="5">
        <v>0</v>
      </c>
      <c r="M6" s="5">
        <v>0</v>
      </c>
      <c r="N6" s="11" t="e">
        <v>#DIV/0!</v>
      </c>
      <c r="O6" s="13" t="e">
        <v>#DIV/0!</v>
      </c>
      <c r="U6"/>
    </row>
    <row r="7" customHeight="1" spans="1:21">
      <c r="A7" s="7" t="s">
        <v>386</v>
      </c>
      <c r="B7" s="5">
        <v>0</v>
      </c>
      <c r="C7" s="5">
        <v>0</v>
      </c>
      <c r="D7" s="5">
        <v>0</v>
      </c>
      <c r="E7" s="8" t="e">
        <v>#DIV/0!</v>
      </c>
      <c r="F7" s="9" t="e">
        <v>#DIV/0!</v>
      </c>
      <c r="G7" s="9" t="e">
        <v>#DIV/0!</v>
      </c>
      <c r="H7" s="5">
        <v>0</v>
      </c>
      <c r="I7" s="10">
        <v>0</v>
      </c>
      <c r="J7" s="5">
        <v>0</v>
      </c>
      <c r="K7" s="5">
        <v>0</v>
      </c>
      <c r="L7" s="5">
        <v>0</v>
      </c>
      <c r="M7" s="5">
        <v>0</v>
      </c>
      <c r="N7" s="11" t="e">
        <v>#DIV/0!</v>
      </c>
      <c r="O7" s="13" t="e">
        <v>#DIV/0!</v>
      </c>
      <c r="U7"/>
    </row>
    <row r="8" customHeight="1" spans="1:21">
      <c r="A8" s="7" t="s">
        <v>389</v>
      </c>
      <c r="B8" s="5">
        <v>0</v>
      </c>
      <c r="C8" s="5">
        <v>0</v>
      </c>
      <c r="D8" s="5">
        <v>0</v>
      </c>
      <c r="E8" s="8" t="e">
        <v>#DIV/0!</v>
      </c>
      <c r="F8" s="9" t="e">
        <v>#DIV/0!</v>
      </c>
      <c r="G8" s="9" t="e">
        <v>#DIV/0!</v>
      </c>
      <c r="H8" s="5">
        <v>0</v>
      </c>
      <c r="I8" s="10">
        <v>0</v>
      </c>
      <c r="J8" s="5">
        <v>0</v>
      </c>
      <c r="K8" s="5">
        <v>0</v>
      </c>
      <c r="L8" s="5">
        <v>0</v>
      </c>
      <c r="M8" s="5">
        <v>0</v>
      </c>
      <c r="N8" s="11" t="e">
        <v>#DIV/0!</v>
      </c>
      <c r="O8" s="13" t="e">
        <v>#DIV/0!</v>
      </c>
      <c r="U8"/>
    </row>
    <row r="9" customHeight="1" spans="1:21">
      <c r="A9" s="7" t="s">
        <v>374</v>
      </c>
      <c r="B9" s="5">
        <v>622.45</v>
      </c>
      <c r="C9" s="5">
        <v>22171</v>
      </c>
      <c r="D9" s="5">
        <v>1326</v>
      </c>
      <c r="E9" s="8">
        <v>0.05980785711064</v>
      </c>
      <c r="F9" s="9">
        <v>0.469419306184012</v>
      </c>
      <c r="G9" s="9">
        <v>28.0749627892292</v>
      </c>
      <c r="H9" s="5">
        <v>43</v>
      </c>
      <c r="I9" s="10">
        <v>0</v>
      </c>
      <c r="J9" s="5">
        <v>35</v>
      </c>
      <c r="K9" s="5">
        <v>0</v>
      </c>
      <c r="L9" s="5">
        <v>0</v>
      </c>
      <c r="M9" s="5">
        <v>78</v>
      </c>
      <c r="N9" s="11">
        <v>7.98012820512821</v>
      </c>
      <c r="O9" s="13">
        <v>0.0588235294117647</v>
      </c>
      <c r="U9"/>
    </row>
    <row r="10" customHeight="1" spans="1:21">
      <c r="A10" s="7" t="s">
        <v>390</v>
      </c>
      <c r="B10" s="5">
        <v>12660.34</v>
      </c>
      <c r="C10" s="5">
        <v>496769</v>
      </c>
      <c r="D10" s="5">
        <v>23150</v>
      </c>
      <c r="E10" s="8">
        <v>0.0466011365443496</v>
      </c>
      <c r="F10" s="9">
        <v>0.546882937365011</v>
      </c>
      <c r="G10" s="9">
        <v>25.4853664379219</v>
      </c>
      <c r="H10" s="5">
        <v>1280</v>
      </c>
      <c r="I10" s="10">
        <v>20</v>
      </c>
      <c r="J10" s="5">
        <v>997</v>
      </c>
      <c r="K10" s="5">
        <v>28</v>
      </c>
      <c r="L10" s="5">
        <v>37</v>
      </c>
      <c r="M10" s="5">
        <v>2362</v>
      </c>
      <c r="N10" s="11">
        <v>5.36000846740051</v>
      </c>
      <c r="O10" s="13">
        <v>0.102030237580994</v>
      </c>
      <c r="U10"/>
    </row>
    <row r="11" customHeight="1" spans="1:21">
      <c r="A11" s="7" t="s">
        <v>393</v>
      </c>
      <c r="B11" s="5">
        <v>0</v>
      </c>
      <c r="C11" s="5">
        <v>0</v>
      </c>
      <c r="D11" s="5">
        <v>0</v>
      </c>
      <c r="E11" s="8" t="e">
        <v>#DIV/0!</v>
      </c>
      <c r="F11" s="9" t="e">
        <v>#DIV/0!</v>
      </c>
      <c r="G11" s="9" t="e">
        <v>#DIV/0!</v>
      </c>
      <c r="H11" s="5">
        <v>0</v>
      </c>
      <c r="I11" s="10">
        <v>0</v>
      </c>
      <c r="J11" s="5">
        <v>0</v>
      </c>
      <c r="K11" s="5">
        <v>0</v>
      </c>
      <c r="L11" s="5">
        <v>0</v>
      </c>
      <c r="M11" s="5">
        <v>0</v>
      </c>
      <c r="N11" s="11" t="e">
        <v>#DIV/0!</v>
      </c>
      <c r="O11" s="13" t="e">
        <v>#DIV/0!</v>
      </c>
      <c r="U11"/>
    </row>
    <row r="12" customHeight="1" spans="1:21">
      <c r="A12" s="7" t="s">
        <v>394</v>
      </c>
      <c r="B12" s="5">
        <v>167.27</v>
      </c>
      <c r="C12" s="5">
        <v>11026</v>
      </c>
      <c r="D12" s="5">
        <v>422</v>
      </c>
      <c r="E12" s="8">
        <v>0.0382731725013604</v>
      </c>
      <c r="F12" s="9">
        <v>0.396374407582938</v>
      </c>
      <c r="G12" s="9">
        <v>15.1705060765463</v>
      </c>
      <c r="H12" s="5">
        <v>34</v>
      </c>
      <c r="I12" s="10">
        <v>0</v>
      </c>
      <c r="J12" s="5">
        <v>26</v>
      </c>
      <c r="K12" s="5">
        <v>3</v>
      </c>
      <c r="L12" s="5">
        <v>1</v>
      </c>
      <c r="M12" s="5">
        <v>64</v>
      </c>
      <c r="N12" s="11">
        <v>2.61359375</v>
      </c>
      <c r="O12" s="13">
        <v>0.151658767772512</v>
      </c>
      <c r="U12"/>
    </row>
    <row r="13" customHeight="1" spans="1:21">
      <c r="A13" s="7" t="s">
        <v>395</v>
      </c>
      <c r="B13" s="5">
        <v>404.35</v>
      </c>
      <c r="C13" s="5">
        <v>47546</v>
      </c>
      <c r="D13" s="5">
        <v>1647</v>
      </c>
      <c r="E13" s="8">
        <v>0.0346401379716485</v>
      </c>
      <c r="F13" s="9">
        <v>0.245506982392228</v>
      </c>
      <c r="G13" s="9">
        <v>8.50439574306987</v>
      </c>
      <c r="H13" s="5">
        <v>18</v>
      </c>
      <c r="I13" s="10">
        <v>0</v>
      </c>
      <c r="J13" s="5">
        <v>6</v>
      </c>
      <c r="K13" s="5">
        <v>1</v>
      </c>
      <c r="L13" s="5">
        <v>1</v>
      </c>
      <c r="M13" s="5">
        <v>26</v>
      </c>
      <c r="N13" s="11">
        <v>15.5519230769231</v>
      </c>
      <c r="O13" s="13">
        <v>0.01578627808136</v>
      </c>
      <c r="U13"/>
    </row>
    <row r="14" customHeight="1" spans="1:21">
      <c r="A14" s="7" t="s">
        <v>396</v>
      </c>
      <c r="B14" s="5">
        <v>1024.58</v>
      </c>
      <c r="C14" s="5">
        <v>67206</v>
      </c>
      <c r="D14" s="5">
        <v>4480</v>
      </c>
      <c r="E14" s="8">
        <v>0.0666607148171294</v>
      </c>
      <c r="F14" s="9">
        <v>0.228700892857143</v>
      </c>
      <c r="G14" s="9">
        <v>15.2453649971729</v>
      </c>
      <c r="H14" s="5">
        <v>55</v>
      </c>
      <c r="I14" s="10">
        <v>2</v>
      </c>
      <c r="J14" s="5">
        <v>58</v>
      </c>
      <c r="K14" s="5">
        <v>11</v>
      </c>
      <c r="L14" s="5">
        <v>13</v>
      </c>
      <c r="M14" s="5">
        <v>139</v>
      </c>
      <c r="N14" s="11">
        <v>7.37107913669065</v>
      </c>
      <c r="O14" s="13">
        <v>0.0310267857142857</v>
      </c>
      <c r="U14"/>
    </row>
    <row r="15" customHeight="1" spans="1:21">
      <c r="A15" s="7" t="s">
        <v>397</v>
      </c>
      <c r="B15" s="5">
        <v>1322.14</v>
      </c>
      <c r="C15" s="5">
        <v>80711</v>
      </c>
      <c r="D15" s="5">
        <v>1728</v>
      </c>
      <c r="E15" s="8">
        <v>0.0214097211036909</v>
      </c>
      <c r="F15" s="9">
        <v>0.765127314814815</v>
      </c>
      <c r="G15" s="9">
        <v>16.3811624190011</v>
      </c>
      <c r="H15" s="5">
        <v>87</v>
      </c>
      <c r="I15" s="10">
        <v>6</v>
      </c>
      <c r="J15" s="5">
        <v>111</v>
      </c>
      <c r="K15" s="5">
        <v>5</v>
      </c>
      <c r="L15" s="5">
        <v>4</v>
      </c>
      <c r="M15" s="5">
        <v>213</v>
      </c>
      <c r="N15" s="11">
        <v>6.20723004694836</v>
      </c>
      <c r="O15" s="13">
        <v>0.123263888888889</v>
      </c>
      <c r="U15"/>
    </row>
    <row r="16" customHeight="1" spans="1:21">
      <c r="A16" s="7" t="s">
        <v>398</v>
      </c>
      <c r="B16" s="5">
        <v>755.91</v>
      </c>
      <c r="C16" s="5">
        <v>31938</v>
      </c>
      <c r="D16" s="5">
        <v>934</v>
      </c>
      <c r="E16" s="8">
        <v>0.0292441605610871</v>
      </c>
      <c r="F16" s="9">
        <v>0.809325481798715</v>
      </c>
      <c r="G16" s="9">
        <v>23.6680443359008</v>
      </c>
      <c r="H16" s="5">
        <v>49</v>
      </c>
      <c r="I16" s="10">
        <v>5</v>
      </c>
      <c r="J16" s="5">
        <v>45</v>
      </c>
      <c r="K16" s="5">
        <v>2</v>
      </c>
      <c r="L16" s="5">
        <v>2</v>
      </c>
      <c r="M16" s="5">
        <v>103</v>
      </c>
      <c r="N16" s="11">
        <v>7.33893203883495</v>
      </c>
      <c r="O16" s="13">
        <v>0.110278372591006</v>
      </c>
      <c r="U16"/>
    </row>
    <row r="17" customHeight="1" spans="1:21">
      <c r="A17" s="7" t="s">
        <v>399</v>
      </c>
      <c r="B17" s="5">
        <v>2115.27</v>
      </c>
      <c r="C17" s="5">
        <v>91512</v>
      </c>
      <c r="D17" s="5">
        <v>5072</v>
      </c>
      <c r="E17" s="8">
        <v>0.0554244252119941</v>
      </c>
      <c r="F17" s="9">
        <v>0.417048501577287</v>
      </c>
      <c r="G17" s="9">
        <v>23.1146734854445</v>
      </c>
      <c r="H17" s="5">
        <v>139</v>
      </c>
      <c r="I17" s="10">
        <v>0</v>
      </c>
      <c r="J17" s="5">
        <v>119</v>
      </c>
      <c r="K17" s="5">
        <v>6</v>
      </c>
      <c r="L17" s="5">
        <v>23</v>
      </c>
      <c r="M17" s="5">
        <v>287</v>
      </c>
      <c r="N17" s="11">
        <v>7.3702787456446</v>
      </c>
      <c r="O17" s="13">
        <v>0.0565851735015773</v>
      </c>
      <c r="U17"/>
    </row>
    <row r="18" customHeight="1" spans="1:21">
      <c r="A18" s="7" t="s">
        <v>400</v>
      </c>
      <c r="B18" s="5">
        <v>760.51</v>
      </c>
      <c r="C18" s="5">
        <v>46038</v>
      </c>
      <c r="D18" s="5">
        <v>1488</v>
      </c>
      <c r="E18" s="8">
        <v>0.0323211260263261</v>
      </c>
      <c r="F18" s="9">
        <v>0.511095430107527</v>
      </c>
      <c r="G18" s="9">
        <v>16.5191798079847</v>
      </c>
      <c r="H18" s="5">
        <v>16</v>
      </c>
      <c r="I18" s="10">
        <v>5</v>
      </c>
      <c r="J18" s="5">
        <v>11</v>
      </c>
      <c r="K18" s="5">
        <v>4</v>
      </c>
      <c r="L18" s="5">
        <v>1</v>
      </c>
      <c r="M18" s="5">
        <v>37</v>
      </c>
      <c r="N18" s="11">
        <v>20.5543243243243</v>
      </c>
      <c r="O18" s="13">
        <v>0.0248655913978495</v>
      </c>
      <c r="U18"/>
    </row>
    <row r="19" customHeight="1" spans="1:21">
      <c r="A19" s="7" t="s">
        <v>401</v>
      </c>
      <c r="B19" s="5">
        <v>2073</v>
      </c>
      <c r="C19" s="5">
        <v>116356</v>
      </c>
      <c r="D19" s="5">
        <v>7363</v>
      </c>
      <c r="E19" s="8">
        <v>0.0632799339956685</v>
      </c>
      <c r="F19" s="9">
        <v>0.281542849382045</v>
      </c>
      <c r="G19" s="9">
        <v>17.8160129258483</v>
      </c>
      <c r="H19" s="5">
        <v>72</v>
      </c>
      <c r="I19" s="10">
        <v>1</v>
      </c>
      <c r="J19" s="5">
        <v>42</v>
      </c>
      <c r="K19" s="5">
        <v>2</v>
      </c>
      <c r="L19" s="5">
        <v>1</v>
      </c>
      <c r="M19" s="5">
        <v>118</v>
      </c>
      <c r="N19" s="11">
        <v>17.5677966101695</v>
      </c>
      <c r="O19" s="13">
        <v>0.0160260763275839</v>
      </c>
      <c r="U19"/>
    </row>
    <row r="20" customHeight="1" spans="1:21">
      <c r="A20" s="7" t="s">
        <v>402</v>
      </c>
      <c r="B20" s="5">
        <v>1606.77</v>
      </c>
      <c r="C20" s="5">
        <v>95615</v>
      </c>
      <c r="D20" s="5">
        <v>5283</v>
      </c>
      <c r="E20" s="8">
        <v>0.0552528368979763</v>
      </c>
      <c r="F20" s="9">
        <v>0.304139693356048</v>
      </c>
      <c r="G20" s="9">
        <v>16.8045808712022</v>
      </c>
      <c r="H20" s="5">
        <v>124</v>
      </c>
      <c r="I20" s="10">
        <v>3</v>
      </c>
      <c r="J20" s="5">
        <v>101</v>
      </c>
      <c r="K20" s="5">
        <v>11</v>
      </c>
      <c r="L20" s="5">
        <v>0</v>
      </c>
      <c r="M20" s="5">
        <v>239</v>
      </c>
      <c r="N20" s="11">
        <v>6.7228870292887</v>
      </c>
      <c r="O20" s="13">
        <v>0.0452394472837403</v>
      </c>
      <c r="U20"/>
    </row>
    <row r="21" customHeight="1" spans="1:21">
      <c r="A21" s="7" t="s">
        <v>403</v>
      </c>
      <c r="B21" s="5">
        <v>376.81</v>
      </c>
      <c r="C21" s="5">
        <v>28653</v>
      </c>
      <c r="D21" s="5">
        <v>615</v>
      </c>
      <c r="E21" s="8">
        <v>0.0214637210763271</v>
      </c>
      <c r="F21" s="9">
        <v>0.61269918699187</v>
      </c>
      <c r="G21" s="9">
        <v>13.1508044532859</v>
      </c>
      <c r="H21" s="5">
        <v>3</v>
      </c>
      <c r="I21" s="10">
        <v>1</v>
      </c>
      <c r="J21" s="5">
        <v>2</v>
      </c>
      <c r="K21" s="5">
        <v>0</v>
      </c>
      <c r="L21" s="5">
        <v>0</v>
      </c>
      <c r="M21" s="5">
        <v>6</v>
      </c>
      <c r="N21" s="11">
        <v>62.8016666666667</v>
      </c>
      <c r="O21" s="13">
        <v>0.00975609756097561</v>
      </c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1" topLeftCell="A2" activePane="bottomLeft" state="frozen"/>
      <selection/>
      <selection pane="bottomLeft" activeCell="E16" sqref="E16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925925925926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925925925926" customWidth="1"/>
    <col min="14" max="19" width="8.62962962962963" customWidth="1"/>
    <col min="20" max="20" width="9.12962962962963"/>
    <col min="21" max="21" width="6.87962962962963" style="4" customWidth="1"/>
  </cols>
  <sheetData>
    <row r="1" customHeight="1" spans="1:21">
      <c r="A1" s="5" t="s">
        <v>168</v>
      </c>
      <c r="B1" s="5" t="s">
        <v>172</v>
      </c>
      <c r="U1"/>
    </row>
    <row r="2" customHeight="1" spans="1:21">
      <c r="A2" s="5" t="s">
        <v>1</v>
      </c>
      <c r="B2" s="5" t="s">
        <v>636</v>
      </c>
      <c r="U2"/>
    </row>
    <row r="3" ht="12" customHeight="1" spans="21:21">
      <c r="U3"/>
    </row>
    <row r="4" customHeight="1" spans="1:21">
      <c r="A4" s="6" t="s">
        <v>371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14</v>
      </c>
      <c r="O4" s="6" t="s">
        <v>637</v>
      </c>
      <c r="P4" s="6" t="s">
        <v>638</v>
      </c>
      <c r="Q4" s="6" t="s">
        <v>639</v>
      </c>
      <c r="R4" s="6" t="s">
        <v>640</v>
      </c>
      <c r="S4" s="12" t="s">
        <v>641</v>
      </c>
      <c r="U4"/>
    </row>
    <row r="5" customHeight="1" spans="1:21">
      <c r="A5" s="7" t="s">
        <v>642</v>
      </c>
      <c r="B5" s="5">
        <v>6.86</v>
      </c>
      <c r="C5" s="5">
        <v>1940</v>
      </c>
      <c r="D5" s="5">
        <v>37</v>
      </c>
      <c r="E5" s="8">
        <v>0.0190721649484536</v>
      </c>
      <c r="F5" s="9">
        <v>0.185405405405405</v>
      </c>
      <c r="G5" s="9">
        <v>3.5360824742268</v>
      </c>
      <c r="H5" s="5">
        <v>0</v>
      </c>
      <c r="I5" s="10">
        <v>0</v>
      </c>
      <c r="J5" s="5">
        <v>0</v>
      </c>
      <c r="K5" s="5">
        <v>0</v>
      </c>
      <c r="L5" s="5">
        <v>0</v>
      </c>
      <c r="M5" s="5">
        <v>0</v>
      </c>
      <c r="N5" s="9" t="e">
        <v>#DIV/0!</v>
      </c>
      <c r="O5" s="5">
        <v>0</v>
      </c>
      <c r="P5" s="11" t="e">
        <v>#DIV/0!</v>
      </c>
      <c r="Q5" s="5">
        <v>0</v>
      </c>
      <c r="R5" s="11" t="e">
        <v>#DIV/0!</v>
      </c>
      <c r="S5" s="13">
        <v>0</v>
      </c>
      <c r="U5"/>
    </row>
    <row r="6" customHeight="1" spans="1:21">
      <c r="A6" s="7" t="s">
        <v>643</v>
      </c>
      <c r="B6" s="5">
        <v>1.45</v>
      </c>
      <c r="C6" s="5">
        <v>619</v>
      </c>
      <c r="D6" s="5">
        <v>4</v>
      </c>
      <c r="E6" s="8">
        <v>0.00646203554119548</v>
      </c>
      <c r="F6" s="9">
        <v>0.3625</v>
      </c>
      <c r="G6" s="9">
        <v>2.34248788368336</v>
      </c>
      <c r="H6" s="5">
        <v>0</v>
      </c>
      <c r="I6" s="10">
        <v>0</v>
      </c>
      <c r="J6" s="5">
        <v>0</v>
      </c>
      <c r="K6" s="5">
        <v>0</v>
      </c>
      <c r="L6" s="5">
        <v>0</v>
      </c>
      <c r="M6" s="5">
        <v>0</v>
      </c>
      <c r="N6" s="9" t="e">
        <v>#DIV/0!</v>
      </c>
      <c r="O6" s="5">
        <v>0</v>
      </c>
      <c r="P6" s="11" t="e">
        <v>#DIV/0!</v>
      </c>
      <c r="Q6" s="5">
        <v>0</v>
      </c>
      <c r="R6" s="11" t="e">
        <v>#DIV/0!</v>
      </c>
      <c r="S6" s="13">
        <v>0</v>
      </c>
      <c r="U6"/>
    </row>
    <row r="7" customHeight="1" spans="1:21">
      <c r="A7" s="7" t="s">
        <v>492</v>
      </c>
      <c r="B7" s="5">
        <v>1.84</v>
      </c>
      <c r="C7" s="5">
        <v>672</v>
      </c>
      <c r="D7" s="5">
        <v>4</v>
      </c>
      <c r="E7" s="8">
        <v>0.00595238095238095</v>
      </c>
      <c r="F7" s="9">
        <v>0.46</v>
      </c>
      <c r="G7" s="9">
        <v>2.73809523809524</v>
      </c>
      <c r="H7" s="5">
        <v>0</v>
      </c>
      <c r="I7" s="10">
        <v>0</v>
      </c>
      <c r="J7" s="5">
        <v>0</v>
      </c>
      <c r="K7" s="5">
        <v>0</v>
      </c>
      <c r="L7" s="5">
        <v>0</v>
      </c>
      <c r="M7" s="5">
        <v>0</v>
      </c>
      <c r="N7" s="9" t="e">
        <v>#DIV/0!</v>
      </c>
      <c r="O7" s="5">
        <v>0</v>
      </c>
      <c r="P7" s="11" t="e">
        <v>#DIV/0!</v>
      </c>
      <c r="Q7" s="5">
        <v>0</v>
      </c>
      <c r="R7" s="11" t="e">
        <v>#DIV/0!</v>
      </c>
      <c r="S7" s="13">
        <v>0</v>
      </c>
      <c r="U7"/>
    </row>
    <row r="8" customHeight="1" spans="1:21">
      <c r="A8" s="7" t="s">
        <v>372</v>
      </c>
      <c r="B8" s="5">
        <v>119224.53</v>
      </c>
      <c r="C8" s="5">
        <v>7034131</v>
      </c>
      <c r="D8" s="5">
        <v>207150</v>
      </c>
      <c r="E8" s="8">
        <v>0.0294492667253425</v>
      </c>
      <c r="F8" s="9">
        <v>0.575546850108617</v>
      </c>
      <c r="G8" s="9">
        <v>16.9494327017794</v>
      </c>
      <c r="H8" s="5">
        <v>2111</v>
      </c>
      <c r="I8" s="10">
        <v>77</v>
      </c>
      <c r="J8" s="5">
        <v>1130</v>
      </c>
      <c r="K8" s="5">
        <v>123</v>
      </c>
      <c r="L8" s="5">
        <v>172</v>
      </c>
      <c r="M8" s="5">
        <v>3613</v>
      </c>
      <c r="N8" s="9">
        <v>32.9987628009964</v>
      </c>
      <c r="O8" s="5">
        <v>7</v>
      </c>
      <c r="P8" s="11">
        <v>17032.0757142857</v>
      </c>
      <c r="Q8" s="5">
        <v>7</v>
      </c>
      <c r="R8" s="11">
        <v>17032.0757142857</v>
      </c>
      <c r="S8" s="13">
        <v>3.37919382090273e-5</v>
      </c>
      <c r="U8"/>
    </row>
    <row r="9" customHeight="1" spans="1:21">
      <c r="A9" s="7" t="s">
        <v>375</v>
      </c>
      <c r="B9" s="5">
        <v>21704.52</v>
      </c>
      <c r="C9" s="5">
        <v>1507558</v>
      </c>
      <c r="D9" s="5">
        <v>68821</v>
      </c>
      <c r="E9" s="8">
        <v>0.0456506482669324</v>
      </c>
      <c r="F9" s="9">
        <v>0.315376411269816</v>
      </c>
      <c r="G9" s="9">
        <v>14.3971376225658</v>
      </c>
      <c r="H9" s="5">
        <v>622</v>
      </c>
      <c r="I9" s="10">
        <v>19</v>
      </c>
      <c r="J9" s="5">
        <v>345</v>
      </c>
      <c r="K9" s="5">
        <v>52</v>
      </c>
      <c r="L9" s="5">
        <v>52</v>
      </c>
      <c r="M9" s="5">
        <v>1090</v>
      </c>
      <c r="N9" s="9">
        <v>19.9124036697248</v>
      </c>
      <c r="O9" s="5">
        <v>1</v>
      </c>
      <c r="P9" s="11">
        <v>21704.52</v>
      </c>
      <c r="Q9" s="5">
        <v>1</v>
      </c>
      <c r="R9" s="11">
        <v>21704.52</v>
      </c>
      <c r="S9" s="13">
        <v>1.45304485549469e-5</v>
      </c>
      <c r="U9"/>
    </row>
    <row r="10" customHeight="1" spans="1:21">
      <c r="A10" s="7" t="s">
        <v>373</v>
      </c>
      <c r="B10" s="5">
        <v>9024</v>
      </c>
      <c r="C10" s="5">
        <v>663293</v>
      </c>
      <c r="D10" s="5">
        <v>21207</v>
      </c>
      <c r="E10" s="8">
        <v>0.0319722958029106</v>
      </c>
      <c r="F10" s="9">
        <v>0.425519875512802</v>
      </c>
      <c r="G10" s="9">
        <v>13.604847329913</v>
      </c>
      <c r="H10" s="5">
        <v>188</v>
      </c>
      <c r="I10" s="10">
        <v>2</v>
      </c>
      <c r="J10" s="5">
        <v>143</v>
      </c>
      <c r="K10" s="5">
        <v>22</v>
      </c>
      <c r="L10" s="5">
        <v>14</v>
      </c>
      <c r="M10" s="5">
        <v>369</v>
      </c>
      <c r="N10" s="9">
        <v>24.4552845528455</v>
      </c>
      <c r="O10" s="5">
        <v>2</v>
      </c>
      <c r="P10" s="11">
        <v>4512</v>
      </c>
      <c r="Q10" s="5">
        <v>2</v>
      </c>
      <c r="R10" s="11">
        <v>4512</v>
      </c>
      <c r="S10" s="13">
        <v>9.43084830480502e-5</v>
      </c>
      <c r="U10"/>
    </row>
    <row r="11" customHeight="1" spans="21:21">
      <c r="U11"/>
    </row>
    <row r="12" customHeight="1" spans="21:21">
      <c r="U12"/>
    </row>
    <row r="13" customHeight="1" spans="21:21">
      <c r="U13"/>
    </row>
    <row r="14" customHeight="1" spans="21:21"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workbookViewId="0">
      <selection activeCell="B2" sqref="B2"/>
    </sheetView>
  </sheetViews>
  <sheetFormatPr defaultColWidth="9" defaultRowHeight="14.4" outlineLevelCol="5"/>
  <cols>
    <col min="1" max="1" width="22.6296296296296" customWidth="1"/>
    <col min="2" max="2" width="30.75" customWidth="1"/>
    <col min="3" max="3" width="12.1296296296296" customWidth="1"/>
    <col min="4" max="4" width="39.5" customWidth="1"/>
    <col min="5" max="5" width="12.6296296296296"/>
  </cols>
  <sheetData>
    <row r="1" ht="15.6" spans="1:6">
      <c r="A1" s="1" t="s">
        <v>1</v>
      </c>
      <c r="B1" s="2" t="s">
        <v>371</v>
      </c>
      <c r="C1" s="2" t="s">
        <v>167</v>
      </c>
      <c r="D1" s="2" t="s">
        <v>169</v>
      </c>
      <c r="E1" s="2" t="s">
        <v>423</v>
      </c>
      <c r="F1" s="1" t="s">
        <v>424</v>
      </c>
    </row>
    <row r="2" ht="15.6" spans="1:6">
      <c r="A2" s="1" t="s">
        <v>644</v>
      </c>
      <c r="B2" s="2" t="s">
        <v>402</v>
      </c>
      <c r="C2" s="2" t="str">
        <f>VLOOKUP(B:B,笔记匹配!A:N,2,FALSE)</f>
        <v>月之精华</v>
      </c>
      <c r="D2" s="2" t="str">
        <f>VLOOKUP(B:B,笔记匹配!A:N,3,FALSE)</f>
        <v>小茹来杯冰美式</v>
      </c>
      <c r="E2" s="3">
        <v>0.00265522875816993</v>
      </c>
      <c r="F2" s="1"/>
    </row>
    <row r="3" ht="15.6" spans="1:6">
      <c r="A3" s="1" t="s">
        <v>644</v>
      </c>
      <c r="B3" s="2" t="s">
        <v>390</v>
      </c>
      <c r="C3" s="2" t="str">
        <f>VLOOKUP(B:B,笔记匹配!A:N,2,FALSE)</f>
        <v>月之精华</v>
      </c>
      <c r="D3" s="2" t="str">
        <f>VLOOKUP(B:B,笔记匹配!A:N,3,FALSE)</f>
        <v>大雷芸</v>
      </c>
      <c r="E3" s="3">
        <v>0.00571634334068506</v>
      </c>
      <c r="F3" s="1"/>
    </row>
    <row r="4" ht="15.6" spans="1:6">
      <c r="A4" s="1" t="s">
        <v>644</v>
      </c>
      <c r="B4" s="2" t="s">
        <v>374</v>
      </c>
      <c r="C4" s="2" t="str">
        <f>VLOOKUP(B:B,笔记匹配!A:N,2,FALSE)</f>
        <v>月之精华</v>
      </c>
      <c r="D4" s="2" t="str">
        <f>VLOOKUP(B:B,笔记匹配!A:N,3,FALSE)</f>
        <v>是你拐</v>
      </c>
      <c r="E4" s="3">
        <v>0.00298953662182361</v>
      </c>
      <c r="F4" s="1"/>
    </row>
    <row r="5" ht="15.6" spans="1:6">
      <c r="A5" s="1" t="s">
        <v>644</v>
      </c>
      <c r="B5" s="2" t="s">
        <v>395</v>
      </c>
      <c r="C5" s="2" t="str">
        <f>VLOOKUP(B:B,笔记匹配!A:N,2,FALSE)</f>
        <v>无</v>
      </c>
      <c r="D5" s="2" t="str">
        <f>VLOOKUP(B:B,笔记匹配!A:N,3,FALSE)</f>
        <v>小产调养干货大总结</v>
      </c>
      <c r="E5" s="3">
        <v>0.000594883997620464</v>
      </c>
      <c r="F5" s="1"/>
    </row>
    <row r="6" ht="15.6" spans="1:6">
      <c r="A6" s="1" t="s">
        <v>644</v>
      </c>
      <c r="B6" s="2" t="s">
        <v>401</v>
      </c>
      <c r="C6" s="2" t="str">
        <f>VLOOKUP(B:B,笔记匹配!A:N,2,FALSE)</f>
        <v>无</v>
      </c>
      <c r="D6" s="2" t="str">
        <f>VLOOKUP(B:B,笔记匹配!A:N,3,FALSE)</f>
        <v>是麦子吖~</v>
      </c>
      <c r="E6" s="3">
        <v>0.0019222238651486</v>
      </c>
      <c r="F6" s="1"/>
    </row>
    <row r="7" ht="15.6" spans="1:6">
      <c r="A7" s="1" t="s">
        <v>644</v>
      </c>
      <c r="B7" s="2" t="s">
        <v>400</v>
      </c>
      <c r="C7" s="2" t="str">
        <f>VLOOKUP(B:B,笔记匹配!A:N,2,FALSE)</f>
        <v>无</v>
      </c>
      <c r="D7" s="2" t="str">
        <f>VLOOKUP(B:B,笔记匹配!A:N,3,FALSE)</f>
        <v>你一定要知道的开奶救星</v>
      </c>
      <c r="E7" s="3">
        <v>0.00341763499658236</v>
      </c>
      <c r="F7" s="1"/>
    </row>
    <row r="8" ht="15.6" spans="1:6">
      <c r="A8" s="1" t="s">
        <v>644</v>
      </c>
      <c r="B8" s="2" t="s">
        <v>394</v>
      </c>
      <c r="C8" s="2" t="str">
        <f>VLOOKUP(B:B,笔记匹配!A:N,2,FALSE)</f>
        <v>无</v>
      </c>
      <c r="D8" s="2" t="str">
        <f>VLOOKUP(B:B,笔记匹配!A:N,3,FALSE)</f>
        <v>好书推荐 | 送给焦虑、迷茫的你</v>
      </c>
      <c r="E8" s="3">
        <v>0</v>
      </c>
      <c r="F8" s="1"/>
    </row>
    <row r="9" ht="15.6" spans="1:6">
      <c r="A9" s="1" t="s">
        <v>644</v>
      </c>
      <c r="B9" s="2" t="s">
        <v>397</v>
      </c>
      <c r="C9" s="2" t="str">
        <f>VLOOKUP(B:B,笔记匹配!A:N,2,FALSE)</f>
        <v>月之精华</v>
      </c>
      <c r="D9" s="2" t="str">
        <f>VLOOKUP(B:B,笔记匹配!A:N,3,FALSE)</f>
        <v>木木酱</v>
      </c>
      <c r="E9" s="3">
        <v>0.0207468879668049</v>
      </c>
      <c r="F9" s="1"/>
    </row>
    <row r="10" ht="15.6" spans="1:6">
      <c r="A10" s="1" t="s">
        <v>644</v>
      </c>
      <c r="B10" s="2" t="s">
        <v>396</v>
      </c>
      <c r="C10" s="2" t="str">
        <f>VLOOKUP(B:B,笔记匹配!A:N,2,FALSE)</f>
        <v>无</v>
      </c>
      <c r="D10" s="2" t="str">
        <f>VLOOKUP(B:B,笔记匹配!A:N,3,FALSE)</f>
        <v>月子饮食8大原则你吃对了吗</v>
      </c>
      <c r="E10" s="3">
        <v>0.000967117988394584</v>
      </c>
      <c r="F10" s="1"/>
    </row>
    <row r="11" ht="15.6" spans="1:6">
      <c r="A11" s="1" t="s">
        <v>644</v>
      </c>
      <c r="B11" s="2" t="s">
        <v>372</v>
      </c>
      <c r="C11" s="2" t="str">
        <f>VLOOKUP(B:B,笔记匹配!A:N,2,FALSE)</f>
        <v>月之精华</v>
      </c>
      <c r="D11" s="2" t="str">
        <f>VLOOKUP(B:B,笔记匹配!A:N,3,FALSE)</f>
        <v>圆湘琴</v>
      </c>
      <c r="E11" s="3">
        <v>0.00534836657993639</v>
      </c>
      <c r="F11" s="3">
        <v>0.0109901950220881</v>
      </c>
    </row>
    <row r="12" ht="15.6" spans="1:6">
      <c r="A12" s="1" t="s">
        <v>644</v>
      </c>
      <c r="B12" s="2" t="s">
        <v>399</v>
      </c>
      <c r="C12" s="2" t="str">
        <f>VLOOKUP(B:B,笔记匹配!A:N,2,FALSE)</f>
        <v>无</v>
      </c>
      <c r="D12" s="2" t="str">
        <f>VLOOKUP(B:B,笔记匹配!A:N,3,FALSE)</f>
        <v>可可奈</v>
      </c>
      <c r="E12" s="3">
        <v>0.00235344458707744</v>
      </c>
      <c r="F12" s="1"/>
    </row>
    <row r="13" ht="15.6" spans="1:6">
      <c r="A13" s="1" t="s">
        <v>644</v>
      </c>
      <c r="B13" s="2" t="s">
        <v>398</v>
      </c>
      <c r="C13" s="2" t="str">
        <f>VLOOKUP(B:B,笔记匹配!A:N,2,FALSE)</f>
        <v>月之精华</v>
      </c>
      <c r="D13" s="2" t="str">
        <f>VLOOKUP(B:B,笔记匹配!A:N,3,FALSE)</f>
        <v>苏Su超级爱吃甜品呀</v>
      </c>
      <c r="E13" s="3">
        <v>0.0208791208791208</v>
      </c>
      <c r="F13" s="1"/>
    </row>
    <row r="14" ht="15.6" spans="1:6">
      <c r="A14" s="1" t="s">
        <v>644</v>
      </c>
      <c r="B14" s="2" t="s">
        <v>403</v>
      </c>
      <c r="C14" s="2" t="str">
        <f>VLOOKUP(B:B,笔记匹配!A:N,2,FALSE)</f>
        <v>无</v>
      </c>
      <c r="D14" s="2" t="str">
        <f>VLOOKUP(B:B,笔记匹配!A:N,3,FALSE)</f>
        <v>官方首发! 保姆级双十一攻略，这样买最省钱</v>
      </c>
      <c r="E14" s="3">
        <v>0.00664451827242524</v>
      </c>
      <c r="F14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总消费</vt:lpstr>
      <vt:lpstr>笔记日报</vt:lpstr>
      <vt:lpstr>投放进度</vt:lpstr>
      <vt:lpstr>笔记数据自定义</vt:lpstr>
      <vt:lpstr>笔记数据看板</vt:lpstr>
      <vt:lpstr>笔记匹配</vt:lpstr>
      <vt:lpstr>日报数据源</vt:lpstr>
      <vt:lpstr>月之精华进度数据源</vt:lpstr>
      <vt:lpstr>信息流数据源</vt:lpstr>
      <vt:lpstr>搜索数据源</vt:lpstr>
      <vt:lpstr>回搜数据源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12131</cp:lastModifiedBy>
  <dcterms:created xsi:type="dcterms:W3CDTF">2022-10-26T13:10:00Z</dcterms:created>
  <dcterms:modified xsi:type="dcterms:W3CDTF">2022-12-19T02:36:10Z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7CD55E2AC1454B9FB97D5AE17BAEBDEC</vt:lpwstr>
  </property>
  <property fmtid="{D5CDD505-2E9C-101B-9397-08002B2CF9AE}" pid="3" name="KSOProductBuildVer">
    <vt:lpwstr>2052-11.1.0.12980</vt:lpwstr>
  </property>
</Properties>
</file>